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vneesh/Desktop/"/>
    </mc:Choice>
  </mc:AlternateContent>
  <xr:revisionPtr revIDLastSave="0" documentId="13_ncr:1_{1C0B72C5-C221-504F-BF41-5FA1021ABE21}" xr6:coauthVersionLast="47" xr6:coauthVersionMax="47" xr10:uidLastSave="{00000000-0000-0000-0000-000000000000}"/>
  <bookViews>
    <workbookView xWindow="1220" yWindow="500" windowWidth="27580" windowHeight="16120" activeTab="8" xr2:uid="{37812871-CF01-1C42-B6C3-6375AED240AD}"/>
  </bookViews>
  <sheets>
    <sheet name="Portfolio_allocation" sheetId="14" r:id="rId1"/>
    <sheet name="Portfolio_Performance" sheetId="1" r:id="rId2"/>
    <sheet name="Efficient_Frontier" sheetId="7" r:id="rId3"/>
    <sheet name="Risk_Analysis" sheetId="3" r:id="rId4"/>
    <sheet name="Screnario_Analysis" sheetId="8" r:id="rId5"/>
    <sheet name="Mean Variance Optimization" sheetId="9" r:id="rId6"/>
    <sheet name="Return_Calc" sheetId="6" r:id="rId7"/>
    <sheet name="returns sheet" sheetId="10" r:id="rId8"/>
    <sheet name="returns sheet (2)" sheetId="13" r:id="rId9"/>
  </sheets>
  <externalReferences>
    <externalReference r:id="rId10"/>
  </externalReferences>
  <definedNames>
    <definedName name="_xlchart.v1.0" hidden="1">Risk_Analysis!$D$2</definedName>
    <definedName name="_xlchart.v1.1" hidden="1">Risk_Analysis!$D$3:$D$608</definedName>
    <definedName name="_xlchart.v1.2" hidden="1">Risk_Analysis!$E$2</definedName>
    <definedName name="_xlchart.v1.3" hidden="1">Risk_Analysis!$E$3:$E$608</definedName>
    <definedName name="_xlchart.v1.4" hidden="1">Risk_Analysis!$O$4:$O$10003</definedName>
    <definedName name="solver_adj" localSheetId="5" hidden="1">'Mean Variance Optimization'!$E$26:$J$26</definedName>
    <definedName name="solver_adj" localSheetId="4" hidden="1">Screnario_Analysis!$H$12:$M$12</definedName>
    <definedName name="solver_cvg" localSheetId="5" hidden="1">0.0001</definedName>
    <definedName name="solver_cvg" localSheetId="4" hidden="1">0.0001</definedName>
    <definedName name="solver_drv" localSheetId="5" hidden="1">1</definedName>
    <definedName name="solver_drv" localSheetId="4" hidden="1">1</definedName>
    <definedName name="solver_eng" localSheetId="5" hidden="1">1</definedName>
    <definedName name="solver_eng" localSheetId="4" hidden="1">1</definedName>
    <definedName name="solver_est" localSheetId="5" hidden="1">1</definedName>
    <definedName name="solver_est" localSheetId="4" hidden="1">1</definedName>
    <definedName name="solver_itr" localSheetId="5" hidden="1">2147483647</definedName>
    <definedName name="solver_itr" localSheetId="4" hidden="1">2147483647</definedName>
    <definedName name="solver_lhs1" localSheetId="5" hidden="1">'Mean Variance Optimization'!$C$31</definedName>
    <definedName name="solver_lhs1" localSheetId="4" hidden="1">Screnario_Analysis!#REF!</definedName>
    <definedName name="solver_lhs2" localSheetId="5" hidden="1">'Mean Variance Optimization'!$E$26:$J$26</definedName>
    <definedName name="solver_lin" localSheetId="5" hidden="1">2</definedName>
    <definedName name="solver_mip" localSheetId="5" hidden="1">2147483647</definedName>
    <definedName name="solver_mip" localSheetId="4" hidden="1">2147483647</definedName>
    <definedName name="solver_mni" localSheetId="5" hidden="1">30</definedName>
    <definedName name="solver_mni" localSheetId="4" hidden="1">30</definedName>
    <definedName name="solver_mrt" localSheetId="5" hidden="1">0.075</definedName>
    <definedName name="solver_mrt" localSheetId="4" hidden="1">0.075</definedName>
    <definedName name="solver_msl" localSheetId="5" hidden="1">2</definedName>
    <definedName name="solver_msl" localSheetId="4" hidden="1">2</definedName>
    <definedName name="solver_neg" localSheetId="5" hidden="1">1</definedName>
    <definedName name="solver_neg" localSheetId="4" hidden="1">1</definedName>
    <definedName name="solver_nod" localSheetId="5" hidden="1">2147483647</definedName>
    <definedName name="solver_nod" localSheetId="4" hidden="1">2147483647</definedName>
    <definedName name="solver_num" localSheetId="5" hidden="1">2</definedName>
    <definedName name="solver_num" localSheetId="4" hidden="1">1</definedName>
    <definedName name="solver_nwt" localSheetId="5" hidden="1">1</definedName>
    <definedName name="solver_nwt" localSheetId="4" hidden="1">1</definedName>
    <definedName name="solver_opt" localSheetId="5" hidden="1">'Mean Variance Optimization'!$C$30</definedName>
    <definedName name="solver_opt" localSheetId="0">Portfolio_allocation!$H$16</definedName>
    <definedName name="solver_opt" localSheetId="4" hidden="1">Screnario_Analysis!$H$17</definedName>
    <definedName name="solver_pre" localSheetId="5" hidden="1">0.000001</definedName>
    <definedName name="solver_pre" localSheetId="4" hidden="1">0.000001</definedName>
    <definedName name="solver_rbv" localSheetId="5" hidden="1">1</definedName>
    <definedName name="solver_rbv" localSheetId="4" hidden="1">1</definedName>
    <definedName name="solver_rel1" localSheetId="5" hidden="1">2</definedName>
    <definedName name="solver_rel1" localSheetId="4" hidden="1">2</definedName>
    <definedName name="solver_rel2" localSheetId="5" hidden="1">3</definedName>
    <definedName name="solver_rhs1" localSheetId="5" hidden="1">1</definedName>
    <definedName name="solver_rhs1" localSheetId="4" hidden="1">100%</definedName>
    <definedName name="solver_rhs2" localSheetId="5" hidden="1">0</definedName>
    <definedName name="solver_rlx" localSheetId="5" hidden="1">2</definedName>
    <definedName name="solver_rlx" localSheetId="4" hidden="1">2</definedName>
    <definedName name="solver_rsd" localSheetId="5" hidden="1">0</definedName>
    <definedName name="solver_rsd" localSheetId="4" hidden="1">0</definedName>
    <definedName name="solver_scl" localSheetId="5" hidden="1">1</definedName>
    <definedName name="solver_scl" localSheetId="4" hidden="1">1</definedName>
    <definedName name="solver_sho" localSheetId="5" hidden="1">2</definedName>
    <definedName name="solver_sho" localSheetId="4" hidden="1">2</definedName>
    <definedName name="solver_ssz" localSheetId="5" hidden="1">100</definedName>
    <definedName name="solver_ssz" localSheetId="4" hidden="1">100</definedName>
    <definedName name="solver_tim" localSheetId="5" hidden="1">2147483647</definedName>
    <definedName name="solver_tim" localSheetId="4" hidden="1">2147483647</definedName>
    <definedName name="solver_tol" localSheetId="5" hidden="1">0.01</definedName>
    <definedName name="solver_tol" localSheetId="4" hidden="1">0.01</definedName>
    <definedName name="solver_typ" localSheetId="5" hidden="1">2</definedName>
    <definedName name="solver_typ" localSheetId="4" hidden="1">1</definedName>
    <definedName name="solver_val" localSheetId="5" hidden="1">0</definedName>
    <definedName name="solver_val" localSheetId="4" hidden="1">0</definedName>
    <definedName name="solver_ver" localSheetId="5" hidden="1">2</definedName>
    <definedName name="solver_ver" localSheetId="4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E14" i="1"/>
  <c r="F14" i="1"/>
  <c r="G14" i="1"/>
  <c r="H14" i="1"/>
  <c r="C14" i="1"/>
  <c r="D9" i="1"/>
  <c r="E9" i="1"/>
  <c r="F9" i="1"/>
  <c r="G9" i="1"/>
  <c r="H9" i="1"/>
  <c r="C9" i="1"/>
  <c r="S4" i="6"/>
  <c r="AH5" i="6"/>
  <c r="AI5" i="6"/>
  <c r="AJ5" i="6"/>
  <c r="AK5" i="6"/>
  <c r="AL5" i="6"/>
  <c r="AM5" i="6"/>
  <c r="AH6" i="6"/>
  <c r="AI6" i="6"/>
  <c r="AJ6" i="6"/>
  <c r="AK6" i="6"/>
  <c r="AL6" i="6"/>
  <c r="AM6" i="6"/>
  <c r="AH7" i="6"/>
  <c r="AI7" i="6"/>
  <c r="AJ7" i="6"/>
  <c r="AK7" i="6"/>
  <c r="AL7" i="6"/>
  <c r="AM7" i="6"/>
  <c r="AH8" i="6"/>
  <c r="AI8" i="6"/>
  <c r="AJ8" i="6"/>
  <c r="AK8" i="6"/>
  <c r="AL8" i="6"/>
  <c r="AM8" i="6"/>
  <c r="AH9" i="6"/>
  <c r="AI9" i="6"/>
  <c r="AJ9" i="6"/>
  <c r="AK9" i="6"/>
  <c r="AL9" i="6"/>
  <c r="AM9" i="6"/>
  <c r="AH10" i="6"/>
  <c r="AI10" i="6"/>
  <c r="AJ10" i="6"/>
  <c r="AK10" i="6"/>
  <c r="AL10" i="6"/>
  <c r="AM10" i="6"/>
  <c r="AH11" i="6"/>
  <c r="AI11" i="6"/>
  <c r="AJ11" i="6"/>
  <c r="AK11" i="6"/>
  <c r="AL11" i="6"/>
  <c r="AM11" i="6"/>
  <c r="AH12" i="6"/>
  <c r="AI12" i="6"/>
  <c r="AJ12" i="6"/>
  <c r="AK12" i="6"/>
  <c r="AL12" i="6"/>
  <c r="AM12" i="6"/>
  <c r="AH13" i="6"/>
  <c r="AI13" i="6"/>
  <c r="AJ13" i="6"/>
  <c r="AK13" i="6"/>
  <c r="AL13" i="6"/>
  <c r="AM13" i="6"/>
  <c r="AH14" i="6"/>
  <c r="AI14" i="6"/>
  <c r="AJ14" i="6"/>
  <c r="AK14" i="6"/>
  <c r="AL14" i="6"/>
  <c r="AM14" i="6"/>
  <c r="AH15" i="6"/>
  <c r="AI15" i="6"/>
  <c r="AJ15" i="6"/>
  <c r="AK15" i="6"/>
  <c r="AL15" i="6"/>
  <c r="AM15" i="6"/>
  <c r="AH16" i="6"/>
  <c r="AI16" i="6"/>
  <c r="AJ16" i="6"/>
  <c r="AK16" i="6"/>
  <c r="AL16" i="6"/>
  <c r="AM16" i="6"/>
  <c r="AH17" i="6"/>
  <c r="AI17" i="6"/>
  <c r="AJ17" i="6"/>
  <c r="AK17" i="6"/>
  <c r="AL17" i="6"/>
  <c r="AM17" i="6"/>
  <c r="AH18" i="6"/>
  <c r="AI18" i="6"/>
  <c r="AJ18" i="6"/>
  <c r="AK18" i="6"/>
  <c r="AL18" i="6"/>
  <c r="AM18" i="6"/>
  <c r="AH19" i="6"/>
  <c r="AI19" i="6"/>
  <c r="AJ19" i="6"/>
  <c r="AK19" i="6"/>
  <c r="AL19" i="6"/>
  <c r="AM19" i="6"/>
  <c r="AH20" i="6"/>
  <c r="AI20" i="6"/>
  <c r="AJ20" i="6"/>
  <c r="AK20" i="6"/>
  <c r="AL20" i="6"/>
  <c r="AM20" i="6"/>
  <c r="AH21" i="6"/>
  <c r="AI21" i="6"/>
  <c r="AJ21" i="6"/>
  <c r="AK21" i="6"/>
  <c r="AL21" i="6"/>
  <c r="AM21" i="6"/>
  <c r="AH22" i="6"/>
  <c r="AI22" i="6"/>
  <c r="AJ22" i="6"/>
  <c r="AK22" i="6"/>
  <c r="AL22" i="6"/>
  <c r="AM22" i="6"/>
  <c r="AH23" i="6"/>
  <c r="AI23" i="6"/>
  <c r="AJ23" i="6"/>
  <c r="AK23" i="6"/>
  <c r="AL23" i="6"/>
  <c r="AM23" i="6"/>
  <c r="AH24" i="6"/>
  <c r="AI24" i="6"/>
  <c r="AJ24" i="6"/>
  <c r="AK24" i="6"/>
  <c r="AL24" i="6"/>
  <c r="AM24" i="6"/>
  <c r="AH25" i="6"/>
  <c r="AI25" i="6"/>
  <c r="AJ25" i="6"/>
  <c r="AK25" i="6"/>
  <c r="AL25" i="6"/>
  <c r="AM25" i="6"/>
  <c r="AH26" i="6"/>
  <c r="AI26" i="6"/>
  <c r="AJ26" i="6"/>
  <c r="AK26" i="6"/>
  <c r="AL26" i="6"/>
  <c r="AM26" i="6"/>
  <c r="AH27" i="6"/>
  <c r="AI27" i="6"/>
  <c r="AJ27" i="6"/>
  <c r="AK27" i="6"/>
  <c r="AL27" i="6"/>
  <c r="AM27" i="6"/>
  <c r="AH28" i="6"/>
  <c r="AI28" i="6"/>
  <c r="AJ28" i="6"/>
  <c r="AK28" i="6"/>
  <c r="AL28" i="6"/>
  <c r="AM28" i="6"/>
  <c r="AH29" i="6"/>
  <c r="AI29" i="6"/>
  <c r="AJ29" i="6"/>
  <c r="AK29" i="6"/>
  <c r="AL29" i="6"/>
  <c r="AM29" i="6"/>
  <c r="AH30" i="6"/>
  <c r="AI30" i="6"/>
  <c r="AJ30" i="6"/>
  <c r="AK30" i="6"/>
  <c r="AL30" i="6"/>
  <c r="AM30" i="6"/>
  <c r="AH31" i="6"/>
  <c r="AI31" i="6"/>
  <c r="AJ31" i="6"/>
  <c r="AK31" i="6"/>
  <c r="AL31" i="6"/>
  <c r="AM31" i="6"/>
  <c r="AH32" i="6"/>
  <c r="AI32" i="6"/>
  <c r="AJ32" i="6"/>
  <c r="AK32" i="6"/>
  <c r="AL32" i="6"/>
  <c r="AM32" i="6"/>
  <c r="AH33" i="6"/>
  <c r="AI33" i="6"/>
  <c r="AJ33" i="6"/>
  <c r="AK33" i="6"/>
  <c r="AL33" i="6"/>
  <c r="AM33" i="6"/>
  <c r="AH34" i="6"/>
  <c r="AI34" i="6"/>
  <c r="AJ34" i="6"/>
  <c r="AK34" i="6"/>
  <c r="AL34" i="6"/>
  <c r="AM34" i="6"/>
  <c r="AH35" i="6"/>
  <c r="AI35" i="6"/>
  <c r="AJ35" i="6"/>
  <c r="AK35" i="6"/>
  <c r="AL35" i="6"/>
  <c r="AM35" i="6"/>
  <c r="AH36" i="6"/>
  <c r="AI36" i="6"/>
  <c r="AJ36" i="6"/>
  <c r="AK36" i="6"/>
  <c r="AL36" i="6"/>
  <c r="AM36" i="6"/>
  <c r="AH37" i="6"/>
  <c r="AI37" i="6"/>
  <c r="AJ37" i="6"/>
  <c r="AK37" i="6"/>
  <c r="AL37" i="6"/>
  <c r="AM37" i="6"/>
  <c r="AH38" i="6"/>
  <c r="AI38" i="6"/>
  <c r="AJ38" i="6"/>
  <c r="AK38" i="6"/>
  <c r="AL38" i="6"/>
  <c r="AM38" i="6"/>
  <c r="AH39" i="6"/>
  <c r="AI39" i="6"/>
  <c r="AJ39" i="6"/>
  <c r="AK39" i="6"/>
  <c r="AL39" i="6"/>
  <c r="AM39" i="6"/>
  <c r="AH40" i="6"/>
  <c r="AI40" i="6"/>
  <c r="AJ40" i="6"/>
  <c r="AK40" i="6"/>
  <c r="AL40" i="6"/>
  <c r="AM40" i="6"/>
  <c r="AH41" i="6"/>
  <c r="AI41" i="6"/>
  <c r="AJ41" i="6"/>
  <c r="AK41" i="6"/>
  <c r="AL41" i="6"/>
  <c r="AM41" i="6"/>
  <c r="AH42" i="6"/>
  <c r="AI42" i="6"/>
  <c r="AJ42" i="6"/>
  <c r="AK42" i="6"/>
  <c r="AL42" i="6"/>
  <c r="AM42" i="6"/>
  <c r="AH43" i="6"/>
  <c r="AI43" i="6"/>
  <c r="AJ43" i="6"/>
  <c r="AK43" i="6"/>
  <c r="AL43" i="6"/>
  <c r="AM43" i="6"/>
  <c r="AH44" i="6"/>
  <c r="AI44" i="6"/>
  <c r="AJ44" i="6"/>
  <c r="AK44" i="6"/>
  <c r="AL44" i="6"/>
  <c r="AM44" i="6"/>
  <c r="AH45" i="6"/>
  <c r="AI45" i="6"/>
  <c r="AJ45" i="6"/>
  <c r="AK45" i="6"/>
  <c r="AL45" i="6"/>
  <c r="AM45" i="6"/>
  <c r="AH46" i="6"/>
  <c r="AI46" i="6"/>
  <c r="AJ46" i="6"/>
  <c r="AK46" i="6"/>
  <c r="AL46" i="6"/>
  <c r="AM46" i="6"/>
  <c r="AH47" i="6"/>
  <c r="AI47" i="6"/>
  <c r="AJ47" i="6"/>
  <c r="AK47" i="6"/>
  <c r="AL47" i="6"/>
  <c r="AM47" i="6"/>
  <c r="AH48" i="6"/>
  <c r="AI48" i="6"/>
  <c r="AJ48" i="6"/>
  <c r="AK48" i="6"/>
  <c r="AL48" i="6"/>
  <c r="AM48" i="6"/>
  <c r="AH49" i="6"/>
  <c r="AI49" i="6"/>
  <c r="AJ49" i="6"/>
  <c r="AK49" i="6"/>
  <c r="AL49" i="6"/>
  <c r="AM49" i="6"/>
  <c r="AH50" i="6"/>
  <c r="AI50" i="6"/>
  <c r="AJ50" i="6"/>
  <c r="AK50" i="6"/>
  <c r="AL50" i="6"/>
  <c r="AM50" i="6"/>
  <c r="AH51" i="6"/>
  <c r="AI51" i="6"/>
  <c r="AJ51" i="6"/>
  <c r="AK51" i="6"/>
  <c r="AL51" i="6"/>
  <c r="AM51" i="6"/>
  <c r="AH52" i="6"/>
  <c r="AI52" i="6"/>
  <c r="AJ52" i="6"/>
  <c r="AK52" i="6"/>
  <c r="AL52" i="6"/>
  <c r="AM52" i="6"/>
  <c r="AH53" i="6"/>
  <c r="AI53" i="6"/>
  <c r="AJ53" i="6"/>
  <c r="AK53" i="6"/>
  <c r="AL53" i="6"/>
  <c r="AM53" i="6"/>
  <c r="AH54" i="6"/>
  <c r="AI54" i="6"/>
  <c r="AJ54" i="6"/>
  <c r="AK54" i="6"/>
  <c r="AL54" i="6"/>
  <c r="AM54" i="6"/>
  <c r="AH55" i="6"/>
  <c r="AI55" i="6"/>
  <c r="AJ55" i="6"/>
  <c r="AK55" i="6"/>
  <c r="AL55" i="6"/>
  <c r="AM55" i="6"/>
  <c r="AH56" i="6"/>
  <c r="AI56" i="6"/>
  <c r="AJ56" i="6"/>
  <c r="AK56" i="6"/>
  <c r="AL56" i="6"/>
  <c r="AM56" i="6"/>
  <c r="AH57" i="6"/>
  <c r="AI57" i="6"/>
  <c r="AJ57" i="6"/>
  <c r="AK57" i="6"/>
  <c r="AL57" i="6"/>
  <c r="AM57" i="6"/>
  <c r="AH58" i="6"/>
  <c r="AI58" i="6"/>
  <c r="AJ58" i="6"/>
  <c r="AK58" i="6"/>
  <c r="AL58" i="6"/>
  <c r="AM58" i="6"/>
  <c r="AH59" i="6"/>
  <c r="AI59" i="6"/>
  <c r="AJ59" i="6"/>
  <c r="AK59" i="6"/>
  <c r="AL59" i="6"/>
  <c r="AM59" i="6"/>
  <c r="AH60" i="6"/>
  <c r="AI60" i="6"/>
  <c r="AJ60" i="6"/>
  <c r="AK60" i="6"/>
  <c r="AL60" i="6"/>
  <c r="AM60" i="6"/>
  <c r="AH61" i="6"/>
  <c r="AI61" i="6"/>
  <c r="AJ61" i="6"/>
  <c r="AK61" i="6"/>
  <c r="AL61" i="6"/>
  <c r="AM61" i="6"/>
  <c r="AH62" i="6"/>
  <c r="AI62" i="6"/>
  <c r="AJ62" i="6"/>
  <c r="AK62" i="6"/>
  <c r="AL62" i="6"/>
  <c r="AM62" i="6"/>
  <c r="AH63" i="6"/>
  <c r="AI63" i="6"/>
  <c r="AJ63" i="6"/>
  <c r="AK63" i="6"/>
  <c r="AL63" i="6"/>
  <c r="AM63" i="6"/>
  <c r="AH64" i="6"/>
  <c r="AI64" i="6"/>
  <c r="AJ64" i="6"/>
  <c r="AK64" i="6"/>
  <c r="AL64" i="6"/>
  <c r="AM64" i="6"/>
  <c r="AH65" i="6"/>
  <c r="AI65" i="6"/>
  <c r="AJ65" i="6"/>
  <c r="AK65" i="6"/>
  <c r="AL65" i="6"/>
  <c r="AM65" i="6"/>
  <c r="AH66" i="6"/>
  <c r="AI66" i="6"/>
  <c r="AJ66" i="6"/>
  <c r="AK66" i="6"/>
  <c r="AL66" i="6"/>
  <c r="AM66" i="6"/>
  <c r="AH67" i="6"/>
  <c r="AI67" i="6"/>
  <c r="AJ67" i="6"/>
  <c r="AK67" i="6"/>
  <c r="AL67" i="6"/>
  <c r="AM67" i="6"/>
  <c r="AH68" i="6"/>
  <c r="AI68" i="6"/>
  <c r="AJ68" i="6"/>
  <c r="AK68" i="6"/>
  <c r="AL68" i="6"/>
  <c r="AM68" i="6"/>
  <c r="AH69" i="6"/>
  <c r="AI69" i="6"/>
  <c r="AJ69" i="6"/>
  <c r="AK69" i="6"/>
  <c r="AL69" i="6"/>
  <c r="AM69" i="6"/>
  <c r="AH70" i="6"/>
  <c r="AI70" i="6"/>
  <c r="AJ70" i="6"/>
  <c r="AK70" i="6"/>
  <c r="AL70" i="6"/>
  <c r="AM70" i="6"/>
  <c r="AH71" i="6"/>
  <c r="AI71" i="6"/>
  <c r="AJ71" i="6"/>
  <c r="AK71" i="6"/>
  <c r="AL71" i="6"/>
  <c r="AM71" i="6"/>
  <c r="AH72" i="6"/>
  <c r="AI72" i="6"/>
  <c r="AJ72" i="6"/>
  <c r="AK72" i="6"/>
  <c r="AL72" i="6"/>
  <c r="AM72" i="6"/>
  <c r="AH73" i="6"/>
  <c r="AI73" i="6"/>
  <c r="AJ73" i="6"/>
  <c r="AK73" i="6"/>
  <c r="AL73" i="6"/>
  <c r="AM73" i="6"/>
  <c r="AH74" i="6"/>
  <c r="AI74" i="6"/>
  <c r="AJ74" i="6"/>
  <c r="AK74" i="6"/>
  <c r="AL74" i="6"/>
  <c r="AM74" i="6"/>
  <c r="AH75" i="6"/>
  <c r="AI75" i="6"/>
  <c r="AJ75" i="6"/>
  <c r="AK75" i="6"/>
  <c r="AL75" i="6"/>
  <c r="AM75" i="6"/>
  <c r="AH76" i="6"/>
  <c r="AI76" i="6"/>
  <c r="AJ76" i="6"/>
  <c r="AK76" i="6"/>
  <c r="AL76" i="6"/>
  <c r="AM76" i="6"/>
  <c r="AH77" i="6"/>
  <c r="AI77" i="6"/>
  <c r="AJ77" i="6"/>
  <c r="AK77" i="6"/>
  <c r="AL77" i="6"/>
  <c r="AM77" i="6"/>
  <c r="AH78" i="6"/>
  <c r="AI78" i="6"/>
  <c r="AJ78" i="6"/>
  <c r="AK78" i="6"/>
  <c r="AL78" i="6"/>
  <c r="AM78" i="6"/>
  <c r="AH79" i="6"/>
  <c r="AI79" i="6"/>
  <c r="AJ79" i="6"/>
  <c r="AK79" i="6"/>
  <c r="AL79" i="6"/>
  <c r="AM79" i="6"/>
  <c r="AH80" i="6"/>
  <c r="AI80" i="6"/>
  <c r="AJ80" i="6"/>
  <c r="AK80" i="6"/>
  <c r="AL80" i="6"/>
  <c r="AM80" i="6"/>
  <c r="AH81" i="6"/>
  <c r="AI81" i="6"/>
  <c r="AJ81" i="6"/>
  <c r="AK81" i="6"/>
  <c r="AL81" i="6"/>
  <c r="AM81" i="6"/>
  <c r="AH82" i="6"/>
  <c r="AI82" i="6"/>
  <c r="AJ82" i="6"/>
  <c r="AK82" i="6"/>
  <c r="AL82" i="6"/>
  <c r="AM82" i="6"/>
  <c r="AH83" i="6"/>
  <c r="AI83" i="6"/>
  <c r="AJ83" i="6"/>
  <c r="AK83" i="6"/>
  <c r="AL83" i="6"/>
  <c r="AM83" i="6"/>
  <c r="AH84" i="6"/>
  <c r="AI84" i="6"/>
  <c r="AJ84" i="6"/>
  <c r="AK84" i="6"/>
  <c r="AL84" i="6"/>
  <c r="AM84" i="6"/>
  <c r="AH85" i="6"/>
  <c r="AI85" i="6"/>
  <c r="AJ85" i="6"/>
  <c r="AK85" i="6"/>
  <c r="AL85" i="6"/>
  <c r="AM85" i="6"/>
  <c r="AH86" i="6"/>
  <c r="AI86" i="6"/>
  <c r="AJ86" i="6"/>
  <c r="AK86" i="6"/>
  <c r="AL86" i="6"/>
  <c r="AM86" i="6"/>
  <c r="AH87" i="6"/>
  <c r="AI87" i="6"/>
  <c r="AJ87" i="6"/>
  <c r="AK87" i="6"/>
  <c r="AL87" i="6"/>
  <c r="AM87" i="6"/>
  <c r="AH88" i="6"/>
  <c r="AI88" i="6"/>
  <c r="AJ88" i="6"/>
  <c r="AK88" i="6"/>
  <c r="AL88" i="6"/>
  <c r="AM88" i="6"/>
  <c r="AH89" i="6"/>
  <c r="AI89" i="6"/>
  <c r="AJ89" i="6"/>
  <c r="AK89" i="6"/>
  <c r="AL89" i="6"/>
  <c r="AM89" i="6"/>
  <c r="AH90" i="6"/>
  <c r="AI90" i="6"/>
  <c r="AJ90" i="6"/>
  <c r="AK90" i="6"/>
  <c r="AL90" i="6"/>
  <c r="AM90" i="6"/>
  <c r="AH91" i="6"/>
  <c r="AI91" i="6"/>
  <c r="AJ91" i="6"/>
  <c r="AK91" i="6"/>
  <c r="AL91" i="6"/>
  <c r="AM91" i="6"/>
  <c r="AH92" i="6"/>
  <c r="AI92" i="6"/>
  <c r="AJ92" i="6"/>
  <c r="AK92" i="6"/>
  <c r="AL92" i="6"/>
  <c r="AM92" i="6"/>
  <c r="AH93" i="6"/>
  <c r="AI93" i="6"/>
  <c r="AJ93" i="6"/>
  <c r="AK93" i="6"/>
  <c r="AL93" i="6"/>
  <c r="AM93" i="6"/>
  <c r="AH94" i="6"/>
  <c r="AI94" i="6"/>
  <c r="AJ94" i="6"/>
  <c r="AK94" i="6"/>
  <c r="AL94" i="6"/>
  <c r="AM94" i="6"/>
  <c r="AH95" i="6"/>
  <c r="AI95" i="6"/>
  <c r="AJ95" i="6"/>
  <c r="AK95" i="6"/>
  <c r="AL95" i="6"/>
  <c r="AM95" i="6"/>
  <c r="AH96" i="6"/>
  <c r="AI96" i="6"/>
  <c r="AJ96" i="6"/>
  <c r="AK96" i="6"/>
  <c r="AL96" i="6"/>
  <c r="AM96" i="6"/>
  <c r="AH97" i="6"/>
  <c r="AI97" i="6"/>
  <c r="AJ97" i="6"/>
  <c r="AK97" i="6"/>
  <c r="AL97" i="6"/>
  <c r="AM97" i="6"/>
  <c r="AH98" i="6"/>
  <c r="AI98" i="6"/>
  <c r="AJ98" i="6"/>
  <c r="AK98" i="6"/>
  <c r="AL98" i="6"/>
  <c r="AM98" i="6"/>
  <c r="AH99" i="6"/>
  <c r="AI99" i="6"/>
  <c r="AJ99" i="6"/>
  <c r="AK99" i="6"/>
  <c r="AL99" i="6"/>
  <c r="AM99" i="6"/>
  <c r="AH100" i="6"/>
  <c r="AI100" i="6"/>
  <c r="AJ100" i="6"/>
  <c r="AK100" i="6"/>
  <c r="AL100" i="6"/>
  <c r="AM100" i="6"/>
  <c r="AH101" i="6"/>
  <c r="AI101" i="6"/>
  <c r="AJ101" i="6"/>
  <c r="AK101" i="6"/>
  <c r="AL101" i="6"/>
  <c r="AM101" i="6"/>
  <c r="AH102" i="6"/>
  <c r="AI102" i="6"/>
  <c r="AJ102" i="6"/>
  <c r="AK102" i="6"/>
  <c r="AL102" i="6"/>
  <c r="AM102" i="6"/>
  <c r="AH103" i="6"/>
  <c r="AI103" i="6"/>
  <c r="AJ103" i="6"/>
  <c r="AK103" i="6"/>
  <c r="AL103" i="6"/>
  <c r="AM103" i="6"/>
  <c r="AH104" i="6"/>
  <c r="AI104" i="6"/>
  <c r="AJ104" i="6"/>
  <c r="AK104" i="6"/>
  <c r="AL104" i="6"/>
  <c r="AM104" i="6"/>
  <c r="AH105" i="6"/>
  <c r="AI105" i="6"/>
  <c r="AJ105" i="6"/>
  <c r="AK105" i="6"/>
  <c r="AL105" i="6"/>
  <c r="AM105" i="6"/>
  <c r="AH106" i="6"/>
  <c r="AI106" i="6"/>
  <c r="AJ106" i="6"/>
  <c r="AK106" i="6"/>
  <c r="AL106" i="6"/>
  <c r="AM106" i="6"/>
  <c r="AH107" i="6"/>
  <c r="AI107" i="6"/>
  <c r="AJ107" i="6"/>
  <c r="AK107" i="6"/>
  <c r="AL107" i="6"/>
  <c r="AM107" i="6"/>
  <c r="AH108" i="6"/>
  <c r="AI108" i="6"/>
  <c r="AJ108" i="6"/>
  <c r="AK108" i="6"/>
  <c r="AL108" i="6"/>
  <c r="AM108" i="6"/>
  <c r="AH109" i="6"/>
  <c r="AI109" i="6"/>
  <c r="AJ109" i="6"/>
  <c r="AK109" i="6"/>
  <c r="AL109" i="6"/>
  <c r="AM109" i="6"/>
  <c r="AH110" i="6"/>
  <c r="AI110" i="6"/>
  <c r="AJ110" i="6"/>
  <c r="AK110" i="6"/>
  <c r="AL110" i="6"/>
  <c r="AM110" i="6"/>
  <c r="AH111" i="6"/>
  <c r="AI111" i="6"/>
  <c r="AJ111" i="6"/>
  <c r="AK111" i="6"/>
  <c r="AL111" i="6"/>
  <c r="AM111" i="6"/>
  <c r="AH112" i="6"/>
  <c r="AI112" i="6"/>
  <c r="AJ112" i="6"/>
  <c r="AK112" i="6"/>
  <c r="AL112" i="6"/>
  <c r="AM112" i="6"/>
  <c r="AH113" i="6"/>
  <c r="AI113" i="6"/>
  <c r="AJ113" i="6"/>
  <c r="AK113" i="6"/>
  <c r="AL113" i="6"/>
  <c r="AM113" i="6"/>
  <c r="AH114" i="6"/>
  <c r="AI114" i="6"/>
  <c r="AJ114" i="6"/>
  <c r="AK114" i="6"/>
  <c r="AL114" i="6"/>
  <c r="AM114" i="6"/>
  <c r="AH115" i="6"/>
  <c r="AI115" i="6"/>
  <c r="AJ115" i="6"/>
  <c r="AK115" i="6"/>
  <c r="AL115" i="6"/>
  <c r="AM115" i="6"/>
  <c r="AH116" i="6"/>
  <c r="AI116" i="6"/>
  <c r="AJ116" i="6"/>
  <c r="AK116" i="6"/>
  <c r="AL116" i="6"/>
  <c r="AM116" i="6"/>
  <c r="AH117" i="6"/>
  <c r="AI117" i="6"/>
  <c r="AJ117" i="6"/>
  <c r="AK117" i="6"/>
  <c r="AL117" i="6"/>
  <c r="AM117" i="6"/>
  <c r="AH118" i="6"/>
  <c r="AI118" i="6"/>
  <c r="AJ118" i="6"/>
  <c r="AK118" i="6"/>
  <c r="AL118" i="6"/>
  <c r="AM118" i="6"/>
  <c r="AH119" i="6"/>
  <c r="AI119" i="6"/>
  <c r="AJ119" i="6"/>
  <c r="AK119" i="6"/>
  <c r="AL119" i="6"/>
  <c r="AM119" i="6"/>
  <c r="AH120" i="6"/>
  <c r="AI120" i="6"/>
  <c r="AJ120" i="6"/>
  <c r="AK120" i="6"/>
  <c r="AL120" i="6"/>
  <c r="AM120" i="6"/>
  <c r="AH121" i="6"/>
  <c r="AI121" i="6"/>
  <c r="AJ121" i="6"/>
  <c r="AK121" i="6"/>
  <c r="AL121" i="6"/>
  <c r="AM121" i="6"/>
  <c r="AH122" i="6"/>
  <c r="AI122" i="6"/>
  <c r="AJ122" i="6"/>
  <c r="AK122" i="6"/>
  <c r="AL122" i="6"/>
  <c r="AM122" i="6"/>
  <c r="AH123" i="6"/>
  <c r="AI123" i="6"/>
  <c r="AJ123" i="6"/>
  <c r="AK123" i="6"/>
  <c r="AL123" i="6"/>
  <c r="AM123" i="6"/>
  <c r="AH124" i="6"/>
  <c r="AI124" i="6"/>
  <c r="AJ124" i="6"/>
  <c r="AK124" i="6"/>
  <c r="AL124" i="6"/>
  <c r="AM124" i="6"/>
  <c r="AH125" i="6"/>
  <c r="AI125" i="6"/>
  <c r="AJ125" i="6"/>
  <c r="AK125" i="6"/>
  <c r="AL125" i="6"/>
  <c r="AM125" i="6"/>
  <c r="AH126" i="6"/>
  <c r="AI126" i="6"/>
  <c r="AJ126" i="6"/>
  <c r="AK126" i="6"/>
  <c r="AL126" i="6"/>
  <c r="AM126" i="6"/>
  <c r="AH127" i="6"/>
  <c r="AI127" i="6"/>
  <c r="AJ127" i="6"/>
  <c r="AK127" i="6"/>
  <c r="AL127" i="6"/>
  <c r="AM127" i="6"/>
  <c r="AH128" i="6"/>
  <c r="AI128" i="6"/>
  <c r="AJ128" i="6"/>
  <c r="AK128" i="6"/>
  <c r="AL128" i="6"/>
  <c r="AM128" i="6"/>
  <c r="AH129" i="6"/>
  <c r="AI129" i="6"/>
  <c r="AJ129" i="6"/>
  <c r="AK129" i="6"/>
  <c r="AL129" i="6"/>
  <c r="AM129" i="6"/>
  <c r="AH130" i="6"/>
  <c r="AI130" i="6"/>
  <c r="AJ130" i="6"/>
  <c r="AK130" i="6"/>
  <c r="AL130" i="6"/>
  <c r="AM130" i="6"/>
  <c r="AH131" i="6"/>
  <c r="AI131" i="6"/>
  <c r="AJ131" i="6"/>
  <c r="AK131" i="6"/>
  <c r="AL131" i="6"/>
  <c r="AM131" i="6"/>
  <c r="AH132" i="6"/>
  <c r="AI132" i="6"/>
  <c r="AJ132" i="6"/>
  <c r="AK132" i="6"/>
  <c r="AL132" i="6"/>
  <c r="AM132" i="6"/>
  <c r="AH133" i="6"/>
  <c r="AI133" i="6"/>
  <c r="AJ133" i="6"/>
  <c r="AK133" i="6"/>
  <c r="AL133" i="6"/>
  <c r="AM133" i="6"/>
  <c r="AH134" i="6"/>
  <c r="AI134" i="6"/>
  <c r="AJ134" i="6"/>
  <c r="AK134" i="6"/>
  <c r="AL134" i="6"/>
  <c r="AM134" i="6"/>
  <c r="AH135" i="6"/>
  <c r="AI135" i="6"/>
  <c r="AJ135" i="6"/>
  <c r="AK135" i="6"/>
  <c r="AL135" i="6"/>
  <c r="AM135" i="6"/>
  <c r="AH136" i="6"/>
  <c r="AI136" i="6"/>
  <c r="AJ136" i="6"/>
  <c r="AK136" i="6"/>
  <c r="AL136" i="6"/>
  <c r="AM136" i="6"/>
  <c r="AH137" i="6"/>
  <c r="AI137" i="6"/>
  <c r="AJ137" i="6"/>
  <c r="AK137" i="6"/>
  <c r="AL137" i="6"/>
  <c r="AM137" i="6"/>
  <c r="AH138" i="6"/>
  <c r="AI138" i="6"/>
  <c r="AJ138" i="6"/>
  <c r="AK138" i="6"/>
  <c r="AL138" i="6"/>
  <c r="AM138" i="6"/>
  <c r="AH139" i="6"/>
  <c r="AI139" i="6"/>
  <c r="AJ139" i="6"/>
  <c r="AK139" i="6"/>
  <c r="AL139" i="6"/>
  <c r="AM139" i="6"/>
  <c r="AH140" i="6"/>
  <c r="AI140" i="6"/>
  <c r="AJ140" i="6"/>
  <c r="AK140" i="6"/>
  <c r="AL140" i="6"/>
  <c r="AM140" i="6"/>
  <c r="AH141" i="6"/>
  <c r="AI141" i="6"/>
  <c r="AJ141" i="6"/>
  <c r="AK141" i="6"/>
  <c r="AL141" i="6"/>
  <c r="AM141" i="6"/>
  <c r="AH142" i="6"/>
  <c r="AI142" i="6"/>
  <c r="AJ142" i="6"/>
  <c r="AK142" i="6"/>
  <c r="AL142" i="6"/>
  <c r="AM142" i="6"/>
  <c r="AH143" i="6"/>
  <c r="AI143" i="6"/>
  <c r="AJ143" i="6"/>
  <c r="AK143" i="6"/>
  <c r="AL143" i="6"/>
  <c r="AM143" i="6"/>
  <c r="AH144" i="6"/>
  <c r="AI144" i="6"/>
  <c r="AJ144" i="6"/>
  <c r="AK144" i="6"/>
  <c r="AL144" i="6"/>
  <c r="AM144" i="6"/>
  <c r="AH145" i="6"/>
  <c r="AI145" i="6"/>
  <c r="AJ145" i="6"/>
  <c r="AK145" i="6"/>
  <c r="AL145" i="6"/>
  <c r="AM145" i="6"/>
  <c r="AH146" i="6"/>
  <c r="AI146" i="6"/>
  <c r="AJ146" i="6"/>
  <c r="AK146" i="6"/>
  <c r="AL146" i="6"/>
  <c r="AM146" i="6"/>
  <c r="AH147" i="6"/>
  <c r="AI147" i="6"/>
  <c r="AJ147" i="6"/>
  <c r="AK147" i="6"/>
  <c r="AL147" i="6"/>
  <c r="AM147" i="6"/>
  <c r="AH148" i="6"/>
  <c r="AI148" i="6"/>
  <c r="AJ148" i="6"/>
  <c r="AK148" i="6"/>
  <c r="AL148" i="6"/>
  <c r="AM148" i="6"/>
  <c r="AH149" i="6"/>
  <c r="AI149" i="6"/>
  <c r="AJ149" i="6"/>
  <c r="AK149" i="6"/>
  <c r="AL149" i="6"/>
  <c r="AM149" i="6"/>
  <c r="AH150" i="6"/>
  <c r="AI150" i="6"/>
  <c r="AJ150" i="6"/>
  <c r="AK150" i="6"/>
  <c r="AL150" i="6"/>
  <c r="AM150" i="6"/>
  <c r="AH151" i="6"/>
  <c r="AI151" i="6"/>
  <c r="AJ151" i="6"/>
  <c r="AK151" i="6"/>
  <c r="AL151" i="6"/>
  <c r="AM151" i="6"/>
  <c r="AH152" i="6"/>
  <c r="AI152" i="6"/>
  <c r="AJ152" i="6"/>
  <c r="AK152" i="6"/>
  <c r="AL152" i="6"/>
  <c r="AM152" i="6"/>
  <c r="AH153" i="6"/>
  <c r="AI153" i="6"/>
  <c r="AJ153" i="6"/>
  <c r="AK153" i="6"/>
  <c r="AL153" i="6"/>
  <c r="AM153" i="6"/>
  <c r="AH154" i="6"/>
  <c r="AI154" i="6"/>
  <c r="AJ154" i="6"/>
  <c r="AK154" i="6"/>
  <c r="AL154" i="6"/>
  <c r="AM154" i="6"/>
  <c r="AH155" i="6"/>
  <c r="AI155" i="6"/>
  <c r="AJ155" i="6"/>
  <c r="AK155" i="6"/>
  <c r="AL155" i="6"/>
  <c r="AM155" i="6"/>
  <c r="AH156" i="6"/>
  <c r="AI156" i="6"/>
  <c r="AJ156" i="6"/>
  <c r="AK156" i="6"/>
  <c r="AL156" i="6"/>
  <c r="AM156" i="6"/>
  <c r="AH157" i="6"/>
  <c r="AI157" i="6"/>
  <c r="AJ157" i="6"/>
  <c r="AK157" i="6"/>
  <c r="AL157" i="6"/>
  <c r="AM157" i="6"/>
  <c r="AH158" i="6"/>
  <c r="AI158" i="6"/>
  <c r="AJ158" i="6"/>
  <c r="AK158" i="6"/>
  <c r="AL158" i="6"/>
  <c r="AM158" i="6"/>
  <c r="AH159" i="6"/>
  <c r="AI159" i="6"/>
  <c r="AJ159" i="6"/>
  <c r="AK159" i="6"/>
  <c r="AL159" i="6"/>
  <c r="AM159" i="6"/>
  <c r="AH160" i="6"/>
  <c r="AI160" i="6"/>
  <c r="AJ160" i="6"/>
  <c r="AK160" i="6"/>
  <c r="AL160" i="6"/>
  <c r="AM160" i="6"/>
  <c r="AH161" i="6"/>
  <c r="AI161" i="6"/>
  <c r="AJ161" i="6"/>
  <c r="AK161" i="6"/>
  <c r="AL161" i="6"/>
  <c r="AM161" i="6"/>
  <c r="AH162" i="6"/>
  <c r="AI162" i="6"/>
  <c r="AJ162" i="6"/>
  <c r="AK162" i="6"/>
  <c r="AL162" i="6"/>
  <c r="AM162" i="6"/>
  <c r="AH163" i="6"/>
  <c r="AI163" i="6"/>
  <c r="AJ163" i="6"/>
  <c r="AK163" i="6"/>
  <c r="AL163" i="6"/>
  <c r="AM163" i="6"/>
  <c r="AH164" i="6"/>
  <c r="AI164" i="6"/>
  <c r="AJ164" i="6"/>
  <c r="AK164" i="6"/>
  <c r="AL164" i="6"/>
  <c r="AM164" i="6"/>
  <c r="AH165" i="6"/>
  <c r="AI165" i="6"/>
  <c r="AJ165" i="6"/>
  <c r="AK165" i="6"/>
  <c r="AL165" i="6"/>
  <c r="AM165" i="6"/>
  <c r="AH166" i="6"/>
  <c r="AI166" i="6"/>
  <c r="AJ166" i="6"/>
  <c r="AK166" i="6"/>
  <c r="AL166" i="6"/>
  <c r="AM166" i="6"/>
  <c r="AH167" i="6"/>
  <c r="AI167" i="6"/>
  <c r="AJ167" i="6"/>
  <c r="AK167" i="6"/>
  <c r="AL167" i="6"/>
  <c r="AM167" i="6"/>
  <c r="AH168" i="6"/>
  <c r="AI168" i="6"/>
  <c r="AJ168" i="6"/>
  <c r="AK168" i="6"/>
  <c r="AL168" i="6"/>
  <c r="AM168" i="6"/>
  <c r="AH169" i="6"/>
  <c r="AI169" i="6"/>
  <c r="AJ169" i="6"/>
  <c r="AK169" i="6"/>
  <c r="AL169" i="6"/>
  <c r="AM169" i="6"/>
  <c r="AH170" i="6"/>
  <c r="AI170" i="6"/>
  <c r="AJ170" i="6"/>
  <c r="AK170" i="6"/>
  <c r="AL170" i="6"/>
  <c r="AM170" i="6"/>
  <c r="AH171" i="6"/>
  <c r="AI171" i="6"/>
  <c r="AJ171" i="6"/>
  <c r="AK171" i="6"/>
  <c r="AL171" i="6"/>
  <c r="AM171" i="6"/>
  <c r="AH172" i="6"/>
  <c r="AI172" i="6"/>
  <c r="AJ172" i="6"/>
  <c r="AK172" i="6"/>
  <c r="AL172" i="6"/>
  <c r="AM172" i="6"/>
  <c r="AH173" i="6"/>
  <c r="AI173" i="6"/>
  <c r="AJ173" i="6"/>
  <c r="AK173" i="6"/>
  <c r="AL173" i="6"/>
  <c r="AM173" i="6"/>
  <c r="AH174" i="6"/>
  <c r="AI174" i="6"/>
  <c r="AJ174" i="6"/>
  <c r="AK174" i="6"/>
  <c r="AL174" i="6"/>
  <c r="AM174" i="6"/>
  <c r="AH175" i="6"/>
  <c r="AI175" i="6"/>
  <c r="AJ175" i="6"/>
  <c r="AK175" i="6"/>
  <c r="AL175" i="6"/>
  <c r="AM175" i="6"/>
  <c r="AH176" i="6"/>
  <c r="AI176" i="6"/>
  <c r="AJ176" i="6"/>
  <c r="AK176" i="6"/>
  <c r="AL176" i="6"/>
  <c r="AM176" i="6"/>
  <c r="AH177" i="6"/>
  <c r="AI177" i="6"/>
  <c r="AJ177" i="6"/>
  <c r="AK177" i="6"/>
  <c r="AL177" i="6"/>
  <c r="AM177" i="6"/>
  <c r="AH178" i="6"/>
  <c r="AI178" i="6"/>
  <c r="AJ178" i="6"/>
  <c r="AK178" i="6"/>
  <c r="AL178" i="6"/>
  <c r="AM178" i="6"/>
  <c r="AH179" i="6"/>
  <c r="AI179" i="6"/>
  <c r="AJ179" i="6"/>
  <c r="AK179" i="6"/>
  <c r="AL179" i="6"/>
  <c r="AM179" i="6"/>
  <c r="AH180" i="6"/>
  <c r="AI180" i="6"/>
  <c r="AJ180" i="6"/>
  <c r="AK180" i="6"/>
  <c r="AL180" i="6"/>
  <c r="AM180" i="6"/>
  <c r="AH181" i="6"/>
  <c r="AI181" i="6"/>
  <c r="AJ181" i="6"/>
  <c r="AK181" i="6"/>
  <c r="AL181" i="6"/>
  <c r="AM181" i="6"/>
  <c r="AH182" i="6"/>
  <c r="AI182" i="6"/>
  <c r="AJ182" i="6"/>
  <c r="AK182" i="6"/>
  <c r="AL182" i="6"/>
  <c r="AM182" i="6"/>
  <c r="AH183" i="6"/>
  <c r="AI183" i="6"/>
  <c r="AJ183" i="6"/>
  <c r="AK183" i="6"/>
  <c r="AL183" i="6"/>
  <c r="AM183" i="6"/>
  <c r="AH184" i="6"/>
  <c r="AI184" i="6"/>
  <c r="AJ184" i="6"/>
  <c r="AK184" i="6"/>
  <c r="AL184" i="6"/>
  <c r="AM184" i="6"/>
  <c r="AH185" i="6"/>
  <c r="AI185" i="6"/>
  <c r="AJ185" i="6"/>
  <c r="AK185" i="6"/>
  <c r="AL185" i="6"/>
  <c r="AM185" i="6"/>
  <c r="AH186" i="6"/>
  <c r="AI186" i="6"/>
  <c r="AJ186" i="6"/>
  <c r="AK186" i="6"/>
  <c r="AL186" i="6"/>
  <c r="AM186" i="6"/>
  <c r="AH187" i="6"/>
  <c r="AI187" i="6"/>
  <c r="AJ187" i="6"/>
  <c r="AK187" i="6"/>
  <c r="AL187" i="6"/>
  <c r="AM187" i="6"/>
  <c r="AH188" i="6"/>
  <c r="AI188" i="6"/>
  <c r="AJ188" i="6"/>
  <c r="AK188" i="6"/>
  <c r="AL188" i="6"/>
  <c r="AM188" i="6"/>
  <c r="AH189" i="6"/>
  <c r="AI189" i="6"/>
  <c r="AJ189" i="6"/>
  <c r="AK189" i="6"/>
  <c r="AL189" i="6"/>
  <c r="AM189" i="6"/>
  <c r="AH190" i="6"/>
  <c r="AI190" i="6"/>
  <c r="AJ190" i="6"/>
  <c r="AK190" i="6"/>
  <c r="AL190" i="6"/>
  <c r="AM190" i="6"/>
  <c r="AH191" i="6"/>
  <c r="AI191" i="6"/>
  <c r="AJ191" i="6"/>
  <c r="AK191" i="6"/>
  <c r="AL191" i="6"/>
  <c r="AM191" i="6"/>
  <c r="AH192" i="6"/>
  <c r="AI192" i="6"/>
  <c r="AJ192" i="6"/>
  <c r="AK192" i="6"/>
  <c r="AL192" i="6"/>
  <c r="AM192" i="6"/>
  <c r="AH193" i="6"/>
  <c r="AI193" i="6"/>
  <c r="AJ193" i="6"/>
  <c r="AK193" i="6"/>
  <c r="AL193" i="6"/>
  <c r="AM193" i="6"/>
  <c r="AH194" i="6"/>
  <c r="AI194" i="6"/>
  <c r="AJ194" i="6"/>
  <c r="AK194" i="6"/>
  <c r="AL194" i="6"/>
  <c r="AM194" i="6"/>
  <c r="AH195" i="6"/>
  <c r="AI195" i="6"/>
  <c r="AJ195" i="6"/>
  <c r="AK195" i="6"/>
  <c r="AL195" i="6"/>
  <c r="AM195" i="6"/>
  <c r="AH196" i="6"/>
  <c r="AI196" i="6"/>
  <c r="AJ196" i="6"/>
  <c r="AK196" i="6"/>
  <c r="AL196" i="6"/>
  <c r="AM196" i="6"/>
  <c r="AH197" i="6"/>
  <c r="AI197" i="6"/>
  <c r="AJ197" i="6"/>
  <c r="AK197" i="6"/>
  <c r="AL197" i="6"/>
  <c r="AM197" i="6"/>
  <c r="AH198" i="6"/>
  <c r="AI198" i="6"/>
  <c r="AJ198" i="6"/>
  <c r="AK198" i="6"/>
  <c r="AL198" i="6"/>
  <c r="AM198" i="6"/>
  <c r="AH199" i="6"/>
  <c r="AI199" i="6"/>
  <c r="AJ199" i="6"/>
  <c r="AK199" i="6"/>
  <c r="AL199" i="6"/>
  <c r="AM199" i="6"/>
  <c r="AH200" i="6"/>
  <c r="AI200" i="6"/>
  <c r="AJ200" i="6"/>
  <c r="AK200" i="6"/>
  <c r="AL200" i="6"/>
  <c r="AM200" i="6"/>
  <c r="AH201" i="6"/>
  <c r="AI201" i="6"/>
  <c r="AJ201" i="6"/>
  <c r="AK201" i="6"/>
  <c r="AL201" i="6"/>
  <c r="AM201" i="6"/>
  <c r="AH202" i="6"/>
  <c r="AI202" i="6"/>
  <c r="AJ202" i="6"/>
  <c r="AK202" i="6"/>
  <c r="AL202" i="6"/>
  <c r="AM202" i="6"/>
  <c r="AH203" i="6"/>
  <c r="AI203" i="6"/>
  <c r="AJ203" i="6"/>
  <c r="AK203" i="6"/>
  <c r="AL203" i="6"/>
  <c r="AM203" i="6"/>
  <c r="AH204" i="6"/>
  <c r="AI204" i="6"/>
  <c r="AJ204" i="6"/>
  <c r="AK204" i="6"/>
  <c r="AL204" i="6"/>
  <c r="AM204" i="6"/>
  <c r="AH205" i="6"/>
  <c r="AI205" i="6"/>
  <c r="AJ205" i="6"/>
  <c r="AK205" i="6"/>
  <c r="AL205" i="6"/>
  <c r="AM205" i="6"/>
  <c r="AH206" i="6"/>
  <c r="AI206" i="6"/>
  <c r="AJ206" i="6"/>
  <c r="AK206" i="6"/>
  <c r="AL206" i="6"/>
  <c r="AM206" i="6"/>
  <c r="AH207" i="6"/>
  <c r="AI207" i="6"/>
  <c r="AJ207" i="6"/>
  <c r="AK207" i="6"/>
  <c r="AL207" i="6"/>
  <c r="AM207" i="6"/>
  <c r="AH208" i="6"/>
  <c r="AI208" i="6"/>
  <c r="AJ208" i="6"/>
  <c r="AK208" i="6"/>
  <c r="AL208" i="6"/>
  <c r="AM208" i="6"/>
  <c r="AH209" i="6"/>
  <c r="AI209" i="6"/>
  <c r="AJ209" i="6"/>
  <c r="AK209" i="6"/>
  <c r="AL209" i="6"/>
  <c r="AM209" i="6"/>
  <c r="AH210" i="6"/>
  <c r="AI210" i="6"/>
  <c r="AJ210" i="6"/>
  <c r="AK210" i="6"/>
  <c r="AL210" i="6"/>
  <c r="AM210" i="6"/>
  <c r="AH211" i="6"/>
  <c r="AI211" i="6"/>
  <c r="AJ211" i="6"/>
  <c r="AK211" i="6"/>
  <c r="AL211" i="6"/>
  <c r="AM211" i="6"/>
  <c r="AH212" i="6"/>
  <c r="AI212" i="6"/>
  <c r="AJ212" i="6"/>
  <c r="AK212" i="6"/>
  <c r="AL212" i="6"/>
  <c r="AM212" i="6"/>
  <c r="AH213" i="6"/>
  <c r="AI213" i="6"/>
  <c r="AJ213" i="6"/>
  <c r="AK213" i="6"/>
  <c r="AL213" i="6"/>
  <c r="AM213" i="6"/>
  <c r="AH214" i="6"/>
  <c r="AI214" i="6"/>
  <c r="AJ214" i="6"/>
  <c r="AK214" i="6"/>
  <c r="AL214" i="6"/>
  <c r="AM214" i="6"/>
  <c r="AH215" i="6"/>
  <c r="AI215" i="6"/>
  <c r="AJ215" i="6"/>
  <c r="AK215" i="6"/>
  <c r="AL215" i="6"/>
  <c r="AM215" i="6"/>
  <c r="AH216" i="6"/>
  <c r="AI216" i="6"/>
  <c r="AJ216" i="6"/>
  <c r="AK216" i="6"/>
  <c r="AL216" i="6"/>
  <c r="AM216" i="6"/>
  <c r="AH217" i="6"/>
  <c r="AI217" i="6"/>
  <c r="AJ217" i="6"/>
  <c r="AK217" i="6"/>
  <c r="AL217" i="6"/>
  <c r="AM217" i="6"/>
  <c r="AH218" i="6"/>
  <c r="AI218" i="6"/>
  <c r="AJ218" i="6"/>
  <c r="AK218" i="6"/>
  <c r="AL218" i="6"/>
  <c r="AM218" i="6"/>
  <c r="AH219" i="6"/>
  <c r="AI219" i="6"/>
  <c r="AJ219" i="6"/>
  <c r="AK219" i="6"/>
  <c r="AL219" i="6"/>
  <c r="AM219" i="6"/>
  <c r="AH220" i="6"/>
  <c r="AI220" i="6"/>
  <c r="AJ220" i="6"/>
  <c r="AK220" i="6"/>
  <c r="AL220" i="6"/>
  <c r="AM220" i="6"/>
  <c r="AH221" i="6"/>
  <c r="AI221" i="6"/>
  <c r="AJ221" i="6"/>
  <c r="AK221" i="6"/>
  <c r="AL221" i="6"/>
  <c r="AM221" i="6"/>
  <c r="AH222" i="6"/>
  <c r="AI222" i="6"/>
  <c r="AJ222" i="6"/>
  <c r="AK222" i="6"/>
  <c r="AL222" i="6"/>
  <c r="AM222" i="6"/>
  <c r="AH223" i="6"/>
  <c r="AI223" i="6"/>
  <c r="AJ223" i="6"/>
  <c r="AK223" i="6"/>
  <c r="AL223" i="6"/>
  <c r="AM223" i="6"/>
  <c r="AH224" i="6"/>
  <c r="AI224" i="6"/>
  <c r="AJ224" i="6"/>
  <c r="AK224" i="6"/>
  <c r="AL224" i="6"/>
  <c r="AM224" i="6"/>
  <c r="AH225" i="6"/>
  <c r="AI225" i="6"/>
  <c r="AJ225" i="6"/>
  <c r="AK225" i="6"/>
  <c r="AL225" i="6"/>
  <c r="AM225" i="6"/>
  <c r="AH226" i="6"/>
  <c r="AI226" i="6"/>
  <c r="AJ226" i="6"/>
  <c r="AK226" i="6"/>
  <c r="AL226" i="6"/>
  <c r="AM226" i="6"/>
  <c r="AH227" i="6"/>
  <c r="AI227" i="6"/>
  <c r="AJ227" i="6"/>
  <c r="AK227" i="6"/>
  <c r="AL227" i="6"/>
  <c r="AM227" i="6"/>
  <c r="AH228" i="6"/>
  <c r="AI228" i="6"/>
  <c r="AJ228" i="6"/>
  <c r="AK228" i="6"/>
  <c r="AL228" i="6"/>
  <c r="AM228" i="6"/>
  <c r="AH229" i="6"/>
  <c r="AI229" i="6"/>
  <c r="AJ229" i="6"/>
  <c r="AK229" i="6"/>
  <c r="AL229" i="6"/>
  <c r="AM229" i="6"/>
  <c r="AH230" i="6"/>
  <c r="AI230" i="6"/>
  <c r="AJ230" i="6"/>
  <c r="AK230" i="6"/>
  <c r="AL230" i="6"/>
  <c r="AM230" i="6"/>
  <c r="AH231" i="6"/>
  <c r="AI231" i="6"/>
  <c r="AJ231" i="6"/>
  <c r="AK231" i="6"/>
  <c r="AL231" i="6"/>
  <c r="AM231" i="6"/>
  <c r="AH232" i="6"/>
  <c r="AI232" i="6"/>
  <c r="AJ232" i="6"/>
  <c r="AK232" i="6"/>
  <c r="AL232" i="6"/>
  <c r="AM232" i="6"/>
  <c r="AH233" i="6"/>
  <c r="AI233" i="6"/>
  <c r="AJ233" i="6"/>
  <c r="AK233" i="6"/>
  <c r="AL233" i="6"/>
  <c r="AM233" i="6"/>
  <c r="AH234" i="6"/>
  <c r="AI234" i="6"/>
  <c r="AJ234" i="6"/>
  <c r="AK234" i="6"/>
  <c r="AL234" i="6"/>
  <c r="AM234" i="6"/>
  <c r="AH235" i="6"/>
  <c r="AI235" i="6"/>
  <c r="AJ235" i="6"/>
  <c r="AK235" i="6"/>
  <c r="AL235" i="6"/>
  <c r="AM235" i="6"/>
  <c r="AH236" i="6"/>
  <c r="AI236" i="6"/>
  <c r="AJ236" i="6"/>
  <c r="AK236" i="6"/>
  <c r="AL236" i="6"/>
  <c r="AM236" i="6"/>
  <c r="AH237" i="6"/>
  <c r="AI237" i="6"/>
  <c r="AJ237" i="6"/>
  <c r="AK237" i="6"/>
  <c r="AL237" i="6"/>
  <c r="AM237" i="6"/>
  <c r="AH238" i="6"/>
  <c r="AI238" i="6"/>
  <c r="AJ238" i="6"/>
  <c r="AK238" i="6"/>
  <c r="AL238" i="6"/>
  <c r="AM238" i="6"/>
  <c r="AH239" i="6"/>
  <c r="AI239" i="6"/>
  <c r="AJ239" i="6"/>
  <c r="AK239" i="6"/>
  <c r="AL239" i="6"/>
  <c r="AM239" i="6"/>
  <c r="AH240" i="6"/>
  <c r="AI240" i="6"/>
  <c r="AJ240" i="6"/>
  <c r="AK240" i="6"/>
  <c r="AL240" i="6"/>
  <c r="AM240" i="6"/>
  <c r="AH241" i="6"/>
  <c r="AI241" i="6"/>
  <c r="AJ241" i="6"/>
  <c r="AK241" i="6"/>
  <c r="AL241" i="6"/>
  <c r="AM241" i="6"/>
  <c r="AH242" i="6"/>
  <c r="AI242" i="6"/>
  <c r="AJ242" i="6"/>
  <c r="AK242" i="6"/>
  <c r="AL242" i="6"/>
  <c r="AM242" i="6"/>
  <c r="AH243" i="6"/>
  <c r="AI243" i="6"/>
  <c r="AJ243" i="6"/>
  <c r="AK243" i="6"/>
  <c r="AL243" i="6"/>
  <c r="AM243" i="6"/>
  <c r="AH244" i="6"/>
  <c r="AI244" i="6"/>
  <c r="AJ244" i="6"/>
  <c r="AK244" i="6"/>
  <c r="AL244" i="6"/>
  <c r="AM244" i="6"/>
  <c r="AH245" i="6"/>
  <c r="AI245" i="6"/>
  <c r="AJ245" i="6"/>
  <c r="AK245" i="6"/>
  <c r="AL245" i="6"/>
  <c r="AM245" i="6"/>
  <c r="AH246" i="6"/>
  <c r="AI246" i="6"/>
  <c r="AJ246" i="6"/>
  <c r="AK246" i="6"/>
  <c r="AL246" i="6"/>
  <c r="AM246" i="6"/>
  <c r="AH247" i="6"/>
  <c r="AI247" i="6"/>
  <c r="AJ247" i="6"/>
  <c r="AK247" i="6"/>
  <c r="AL247" i="6"/>
  <c r="AM247" i="6"/>
  <c r="AH248" i="6"/>
  <c r="AI248" i="6"/>
  <c r="AJ248" i="6"/>
  <c r="AK248" i="6"/>
  <c r="AL248" i="6"/>
  <c r="AM248" i="6"/>
  <c r="AH249" i="6"/>
  <c r="AI249" i="6"/>
  <c r="AJ249" i="6"/>
  <c r="AK249" i="6"/>
  <c r="AL249" i="6"/>
  <c r="AM249" i="6"/>
  <c r="AH250" i="6"/>
  <c r="AI250" i="6"/>
  <c r="AJ250" i="6"/>
  <c r="AK250" i="6"/>
  <c r="AL250" i="6"/>
  <c r="AM250" i="6"/>
  <c r="AH251" i="6"/>
  <c r="AI251" i="6"/>
  <c r="AJ251" i="6"/>
  <c r="AK251" i="6"/>
  <c r="AL251" i="6"/>
  <c r="AM251" i="6"/>
  <c r="AH252" i="6"/>
  <c r="AI252" i="6"/>
  <c r="AJ252" i="6"/>
  <c r="AK252" i="6"/>
  <c r="AL252" i="6"/>
  <c r="AM252" i="6"/>
  <c r="AH253" i="6"/>
  <c r="AI253" i="6"/>
  <c r="AJ253" i="6"/>
  <c r="AK253" i="6"/>
  <c r="AL253" i="6"/>
  <c r="AM253" i="6"/>
  <c r="AH254" i="6"/>
  <c r="AI254" i="6"/>
  <c r="AJ254" i="6"/>
  <c r="AK254" i="6"/>
  <c r="AL254" i="6"/>
  <c r="AM254" i="6"/>
  <c r="AH255" i="6"/>
  <c r="AI255" i="6"/>
  <c r="AJ255" i="6"/>
  <c r="AK255" i="6"/>
  <c r="AL255" i="6"/>
  <c r="AM255" i="6"/>
  <c r="AH256" i="6"/>
  <c r="AI256" i="6"/>
  <c r="AJ256" i="6"/>
  <c r="AK256" i="6"/>
  <c r="AL256" i="6"/>
  <c r="AM256" i="6"/>
  <c r="AH257" i="6"/>
  <c r="AI257" i="6"/>
  <c r="AJ257" i="6"/>
  <c r="AK257" i="6"/>
  <c r="AL257" i="6"/>
  <c r="AM257" i="6"/>
  <c r="AH258" i="6"/>
  <c r="AI258" i="6"/>
  <c r="AJ258" i="6"/>
  <c r="AK258" i="6"/>
  <c r="AL258" i="6"/>
  <c r="AM258" i="6"/>
  <c r="AH259" i="6"/>
  <c r="AI259" i="6"/>
  <c r="AJ259" i="6"/>
  <c r="AK259" i="6"/>
  <c r="AL259" i="6"/>
  <c r="AM259" i="6"/>
  <c r="AH260" i="6"/>
  <c r="AI260" i="6"/>
  <c r="AJ260" i="6"/>
  <c r="AK260" i="6"/>
  <c r="AL260" i="6"/>
  <c r="AM260" i="6"/>
  <c r="AH261" i="6"/>
  <c r="AI261" i="6"/>
  <c r="AJ261" i="6"/>
  <c r="AK261" i="6"/>
  <c r="AL261" i="6"/>
  <c r="AM261" i="6"/>
  <c r="AH262" i="6"/>
  <c r="AI262" i="6"/>
  <c r="AJ262" i="6"/>
  <c r="AK262" i="6"/>
  <c r="AL262" i="6"/>
  <c r="AM262" i="6"/>
  <c r="AH263" i="6"/>
  <c r="AI263" i="6"/>
  <c r="AJ263" i="6"/>
  <c r="AK263" i="6"/>
  <c r="AL263" i="6"/>
  <c r="AM263" i="6"/>
  <c r="AH264" i="6"/>
  <c r="AI264" i="6"/>
  <c r="AJ264" i="6"/>
  <c r="AK264" i="6"/>
  <c r="AL264" i="6"/>
  <c r="AM264" i="6"/>
  <c r="AH265" i="6"/>
  <c r="AI265" i="6"/>
  <c r="AJ265" i="6"/>
  <c r="AK265" i="6"/>
  <c r="AL265" i="6"/>
  <c r="AM265" i="6"/>
  <c r="AH266" i="6"/>
  <c r="AI266" i="6"/>
  <c r="AJ266" i="6"/>
  <c r="AK266" i="6"/>
  <c r="AL266" i="6"/>
  <c r="AM266" i="6"/>
  <c r="AH267" i="6"/>
  <c r="AI267" i="6"/>
  <c r="AJ267" i="6"/>
  <c r="AK267" i="6"/>
  <c r="AL267" i="6"/>
  <c r="AM267" i="6"/>
  <c r="AH268" i="6"/>
  <c r="AI268" i="6"/>
  <c r="AJ268" i="6"/>
  <c r="AK268" i="6"/>
  <c r="AL268" i="6"/>
  <c r="AM268" i="6"/>
  <c r="AH269" i="6"/>
  <c r="AI269" i="6"/>
  <c r="AJ269" i="6"/>
  <c r="AK269" i="6"/>
  <c r="AL269" i="6"/>
  <c r="AM269" i="6"/>
  <c r="AH270" i="6"/>
  <c r="AI270" i="6"/>
  <c r="AJ270" i="6"/>
  <c r="AK270" i="6"/>
  <c r="AL270" i="6"/>
  <c r="AM270" i="6"/>
  <c r="AH271" i="6"/>
  <c r="AI271" i="6"/>
  <c r="AJ271" i="6"/>
  <c r="AK271" i="6"/>
  <c r="AL271" i="6"/>
  <c r="AM271" i="6"/>
  <c r="AH272" i="6"/>
  <c r="AI272" i="6"/>
  <c r="AJ272" i="6"/>
  <c r="AK272" i="6"/>
  <c r="AL272" i="6"/>
  <c r="AM272" i="6"/>
  <c r="AH273" i="6"/>
  <c r="AI273" i="6"/>
  <c r="AJ273" i="6"/>
  <c r="AK273" i="6"/>
  <c r="AL273" i="6"/>
  <c r="AM273" i="6"/>
  <c r="AH274" i="6"/>
  <c r="AI274" i="6"/>
  <c r="AJ274" i="6"/>
  <c r="AK274" i="6"/>
  <c r="AL274" i="6"/>
  <c r="AM274" i="6"/>
  <c r="AH275" i="6"/>
  <c r="AI275" i="6"/>
  <c r="AJ275" i="6"/>
  <c r="AK275" i="6"/>
  <c r="AL275" i="6"/>
  <c r="AM275" i="6"/>
  <c r="AH276" i="6"/>
  <c r="AI276" i="6"/>
  <c r="AJ276" i="6"/>
  <c r="AK276" i="6"/>
  <c r="AL276" i="6"/>
  <c r="AM276" i="6"/>
  <c r="AH277" i="6"/>
  <c r="AI277" i="6"/>
  <c r="AJ277" i="6"/>
  <c r="AK277" i="6"/>
  <c r="AL277" i="6"/>
  <c r="AM277" i="6"/>
  <c r="AH278" i="6"/>
  <c r="AI278" i="6"/>
  <c r="AJ278" i="6"/>
  <c r="AK278" i="6"/>
  <c r="AL278" i="6"/>
  <c r="AM278" i="6"/>
  <c r="AH279" i="6"/>
  <c r="AI279" i="6"/>
  <c r="AJ279" i="6"/>
  <c r="AK279" i="6"/>
  <c r="AL279" i="6"/>
  <c r="AM279" i="6"/>
  <c r="AH280" i="6"/>
  <c r="AI280" i="6"/>
  <c r="AJ280" i="6"/>
  <c r="AK280" i="6"/>
  <c r="AL280" i="6"/>
  <c r="AM280" i="6"/>
  <c r="AH281" i="6"/>
  <c r="AI281" i="6"/>
  <c r="AJ281" i="6"/>
  <c r="AK281" i="6"/>
  <c r="AL281" i="6"/>
  <c r="AM281" i="6"/>
  <c r="AH282" i="6"/>
  <c r="AI282" i="6"/>
  <c r="AJ282" i="6"/>
  <c r="AK282" i="6"/>
  <c r="AL282" i="6"/>
  <c r="AM282" i="6"/>
  <c r="AH283" i="6"/>
  <c r="AI283" i="6"/>
  <c r="AJ283" i="6"/>
  <c r="AK283" i="6"/>
  <c r="AL283" i="6"/>
  <c r="AM283" i="6"/>
  <c r="AH284" i="6"/>
  <c r="AI284" i="6"/>
  <c r="AJ284" i="6"/>
  <c r="AK284" i="6"/>
  <c r="AL284" i="6"/>
  <c r="AM284" i="6"/>
  <c r="AH285" i="6"/>
  <c r="AI285" i="6"/>
  <c r="AJ285" i="6"/>
  <c r="AK285" i="6"/>
  <c r="AL285" i="6"/>
  <c r="AM285" i="6"/>
  <c r="AH286" i="6"/>
  <c r="AI286" i="6"/>
  <c r="AJ286" i="6"/>
  <c r="AK286" i="6"/>
  <c r="AL286" i="6"/>
  <c r="AM286" i="6"/>
  <c r="AH287" i="6"/>
  <c r="AI287" i="6"/>
  <c r="AJ287" i="6"/>
  <c r="AK287" i="6"/>
  <c r="AL287" i="6"/>
  <c r="AM287" i="6"/>
  <c r="AH288" i="6"/>
  <c r="AI288" i="6"/>
  <c r="AJ288" i="6"/>
  <c r="AK288" i="6"/>
  <c r="AL288" i="6"/>
  <c r="AM288" i="6"/>
  <c r="AH289" i="6"/>
  <c r="AI289" i="6"/>
  <c r="AJ289" i="6"/>
  <c r="AK289" i="6"/>
  <c r="AL289" i="6"/>
  <c r="AM289" i="6"/>
  <c r="AH290" i="6"/>
  <c r="AI290" i="6"/>
  <c r="AJ290" i="6"/>
  <c r="AK290" i="6"/>
  <c r="AL290" i="6"/>
  <c r="AM290" i="6"/>
  <c r="AH291" i="6"/>
  <c r="AI291" i="6"/>
  <c r="AJ291" i="6"/>
  <c r="AK291" i="6"/>
  <c r="AL291" i="6"/>
  <c r="AM291" i="6"/>
  <c r="AH292" i="6"/>
  <c r="AI292" i="6"/>
  <c r="AJ292" i="6"/>
  <c r="AK292" i="6"/>
  <c r="AL292" i="6"/>
  <c r="AM292" i="6"/>
  <c r="AH293" i="6"/>
  <c r="AI293" i="6"/>
  <c r="AJ293" i="6"/>
  <c r="AK293" i="6"/>
  <c r="AL293" i="6"/>
  <c r="AM293" i="6"/>
  <c r="AH294" i="6"/>
  <c r="AI294" i="6"/>
  <c r="AJ294" i="6"/>
  <c r="AK294" i="6"/>
  <c r="AL294" i="6"/>
  <c r="AM294" i="6"/>
  <c r="AH295" i="6"/>
  <c r="AI295" i="6"/>
  <c r="AJ295" i="6"/>
  <c r="AK295" i="6"/>
  <c r="AL295" i="6"/>
  <c r="AM295" i="6"/>
  <c r="AH296" i="6"/>
  <c r="AI296" i="6"/>
  <c r="AJ296" i="6"/>
  <c r="AK296" i="6"/>
  <c r="AL296" i="6"/>
  <c r="AM296" i="6"/>
  <c r="AH297" i="6"/>
  <c r="AI297" i="6"/>
  <c r="AJ297" i="6"/>
  <c r="AK297" i="6"/>
  <c r="AL297" i="6"/>
  <c r="AM297" i="6"/>
  <c r="AH298" i="6"/>
  <c r="AI298" i="6"/>
  <c r="AJ298" i="6"/>
  <c r="AK298" i="6"/>
  <c r="AL298" i="6"/>
  <c r="AM298" i="6"/>
  <c r="AH299" i="6"/>
  <c r="AI299" i="6"/>
  <c r="AJ299" i="6"/>
  <c r="AK299" i="6"/>
  <c r="AL299" i="6"/>
  <c r="AM299" i="6"/>
  <c r="AH300" i="6"/>
  <c r="AI300" i="6"/>
  <c r="AJ300" i="6"/>
  <c r="AK300" i="6"/>
  <c r="AL300" i="6"/>
  <c r="AM300" i="6"/>
  <c r="AH301" i="6"/>
  <c r="AI301" i="6"/>
  <c r="AJ301" i="6"/>
  <c r="AK301" i="6"/>
  <c r="AL301" i="6"/>
  <c r="AM301" i="6"/>
  <c r="AH302" i="6"/>
  <c r="AI302" i="6"/>
  <c r="AJ302" i="6"/>
  <c r="AK302" i="6"/>
  <c r="AL302" i="6"/>
  <c r="AM302" i="6"/>
  <c r="AH303" i="6"/>
  <c r="AI303" i="6"/>
  <c r="AJ303" i="6"/>
  <c r="AK303" i="6"/>
  <c r="AL303" i="6"/>
  <c r="AM303" i="6"/>
  <c r="AH304" i="6"/>
  <c r="AI304" i="6"/>
  <c r="AJ304" i="6"/>
  <c r="AK304" i="6"/>
  <c r="AL304" i="6"/>
  <c r="AM304" i="6"/>
  <c r="AH305" i="6"/>
  <c r="AI305" i="6"/>
  <c r="AJ305" i="6"/>
  <c r="AK305" i="6"/>
  <c r="AL305" i="6"/>
  <c r="AM305" i="6"/>
  <c r="AH306" i="6"/>
  <c r="AI306" i="6"/>
  <c r="AJ306" i="6"/>
  <c r="AK306" i="6"/>
  <c r="AL306" i="6"/>
  <c r="AM306" i="6"/>
  <c r="AH307" i="6"/>
  <c r="AI307" i="6"/>
  <c r="AJ307" i="6"/>
  <c r="AK307" i="6"/>
  <c r="AL307" i="6"/>
  <c r="AM307" i="6"/>
  <c r="AH308" i="6"/>
  <c r="AI308" i="6"/>
  <c r="AJ308" i="6"/>
  <c r="AK308" i="6"/>
  <c r="AL308" i="6"/>
  <c r="AM308" i="6"/>
  <c r="AH309" i="6"/>
  <c r="AI309" i="6"/>
  <c r="AJ309" i="6"/>
  <c r="AK309" i="6"/>
  <c r="AL309" i="6"/>
  <c r="AM309" i="6"/>
  <c r="AH310" i="6"/>
  <c r="AI310" i="6"/>
  <c r="AJ310" i="6"/>
  <c r="AK310" i="6"/>
  <c r="AL310" i="6"/>
  <c r="AM310" i="6"/>
  <c r="AH311" i="6"/>
  <c r="AI311" i="6"/>
  <c r="AJ311" i="6"/>
  <c r="AK311" i="6"/>
  <c r="AL311" i="6"/>
  <c r="AM311" i="6"/>
  <c r="AH312" i="6"/>
  <c r="AI312" i="6"/>
  <c r="AJ312" i="6"/>
  <c r="AK312" i="6"/>
  <c r="AL312" i="6"/>
  <c r="AM312" i="6"/>
  <c r="AH313" i="6"/>
  <c r="AI313" i="6"/>
  <c r="AJ313" i="6"/>
  <c r="AK313" i="6"/>
  <c r="AL313" i="6"/>
  <c r="AM313" i="6"/>
  <c r="AH314" i="6"/>
  <c r="AI314" i="6"/>
  <c r="AJ314" i="6"/>
  <c r="AK314" i="6"/>
  <c r="AL314" i="6"/>
  <c r="AM314" i="6"/>
  <c r="AH315" i="6"/>
  <c r="AI315" i="6"/>
  <c r="AJ315" i="6"/>
  <c r="AK315" i="6"/>
  <c r="AL315" i="6"/>
  <c r="AM315" i="6"/>
  <c r="AH316" i="6"/>
  <c r="AI316" i="6"/>
  <c r="AJ316" i="6"/>
  <c r="AK316" i="6"/>
  <c r="AL316" i="6"/>
  <c r="AM316" i="6"/>
  <c r="AH317" i="6"/>
  <c r="AI317" i="6"/>
  <c r="AJ317" i="6"/>
  <c r="AK317" i="6"/>
  <c r="AL317" i="6"/>
  <c r="AM317" i="6"/>
  <c r="AH318" i="6"/>
  <c r="AI318" i="6"/>
  <c r="AJ318" i="6"/>
  <c r="AK318" i="6"/>
  <c r="AL318" i="6"/>
  <c r="AM318" i="6"/>
  <c r="AH319" i="6"/>
  <c r="AI319" i="6"/>
  <c r="AJ319" i="6"/>
  <c r="AK319" i="6"/>
  <c r="AL319" i="6"/>
  <c r="AM319" i="6"/>
  <c r="AH320" i="6"/>
  <c r="AI320" i="6"/>
  <c r="AJ320" i="6"/>
  <c r="AK320" i="6"/>
  <c r="AL320" i="6"/>
  <c r="AM320" i="6"/>
  <c r="AH321" i="6"/>
  <c r="AI321" i="6"/>
  <c r="AJ321" i="6"/>
  <c r="AK321" i="6"/>
  <c r="AL321" i="6"/>
  <c r="AM321" i="6"/>
  <c r="AH322" i="6"/>
  <c r="AI322" i="6"/>
  <c r="AJ322" i="6"/>
  <c r="AK322" i="6"/>
  <c r="AL322" i="6"/>
  <c r="AM322" i="6"/>
  <c r="AH323" i="6"/>
  <c r="AI323" i="6"/>
  <c r="AJ323" i="6"/>
  <c r="AK323" i="6"/>
  <c r="AL323" i="6"/>
  <c r="AM323" i="6"/>
  <c r="AH324" i="6"/>
  <c r="AI324" i="6"/>
  <c r="AJ324" i="6"/>
  <c r="AK324" i="6"/>
  <c r="AL324" i="6"/>
  <c r="AM324" i="6"/>
  <c r="AH325" i="6"/>
  <c r="AI325" i="6"/>
  <c r="AJ325" i="6"/>
  <c r="AK325" i="6"/>
  <c r="AL325" i="6"/>
  <c r="AM325" i="6"/>
  <c r="AH326" i="6"/>
  <c r="AI326" i="6"/>
  <c r="AJ326" i="6"/>
  <c r="AK326" i="6"/>
  <c r="AL326" i="6"/>
  <c r="AM326" i="6"/>
  <c r="AH327" i="6"/>
  <c r="AI327" i="6"/>
  <c r="AJ327" i="6"/>
  <c r="AK327" i="6"/>
  <c r="AL327" i="6"/>
  <c r="AM327" i="6"/>
  <c r="AH328" i="6"/>
  <c r="AI328" i="6"/>
  <c r="AJ328" i="6"/>
  <c r="AK328" i="6"/>
  <c r="AL328" i="6"/>
  <c r="AM328" i="6"/>
  <c r="AH329" i="6"/>
  <c r="AI329" i="6"/>
  <c r="AJ329" i="6"/>
  <c r="AK329" i="6"/>
  <c r="AL329" i="6"/>
  <c r="AM329" i="6"/>
  <c r="AH330" i="6"/>
  <c r="AI330" i="6"/>
  <c r="AJ330" i="6"/>
  <c r="AK330" i="6"/>
  <c r="AL330" i="6"/>
  <c r="AM330" i="6"/>
  <c r="AH331" i="6"/>
  <c r="AI331" i="6"/>
  <c r="AJ331" i="6"/>
  <c r="AK331" i="6"/>
  <c r="AL331" i="6"/>
  <c r="AM331" i="6"/>
  <c r="AH332" i="6"/>
  <c r="AI332" i="6"/>
  <c r="AJ332" i="6"/>
  <c r="AK332" i="6"/>
  <c r="AL332" i="6"/>
  <c r="AM332" i="6"/>
  <c r="AH333" i="6"/>
  <c r="AI333" i="6"/>
  <c r="AJ333" i="6"/>
  <c r="AK333" i="6"/>
  <c r="AL333" i="6"/>
  <c r="AM333" i="6"/>
  <c r="AH334" i="6"/>
  <c r="AI334" i="6"/>
  <c r="AJ334" i="6"/>
  <c r="AK334" i="6"/>
  <c r="AL334" i="6"/>
  <c r="AM334" i="6"/>
  <c r="AH335" i="6"/>
  <c r="AI335" i="6"/>
  <c r="AJ335" i="6"/>
  <c r="AK335" i="6"/>
  <c r="AL335" i="6"/>
  <c r="AM335" i="6"/>
  <c r="AH336" i="6"/>
  <c r="AI336" i="6"/>
  <c r="AJ336" i="6"/>
  <c r="AK336" i="6"/>
  <c r="AL336" i="6"/>
  <c r="AM336" i="6"/>
  <c r="AH337" i="6"/>
  <c r="AI337" i="6"/>
  <c r="AJ337" i="6"/>
  <c r="AK337" i="6"/>
  <c r="AL337" i="6"/>
  <c r="AM337" i="6"/>
  <c r="AH338" i="6"/>
  <c r="AI338" i="6"/>
  <c r="AJ338" i="6"/>
  <c r="AK338" i="6"/>
  <c r="AL338" i="6"/>
  <c r="AM338" i="6"/>
  <c r="AH339" i="6"/>
  <c r="AI339" i="6"/>
  <c r="AJ339" i="6"/>
  <c r="AK339" i="6"/>
  <c r="AL339" i="6"/>
  <c r="AM339" i="6"/>
  <c r="AH340" i="6"/>
  <c r="AI340" i="6"/>
  <c r="AJ340" i="6"/>
  <c r="AK340" i="6"/>
  <c r="AL340" i="6"/>
  <c r="AM340" i="6"/>
  <c r="AH341" i="6"/>
  <c r="AI341" i="6"/>
  <c r="AJ341" i="6"/>
  <c r="AK341" i="6"/>
  <c r="AL341" i="6"/>
  <c r="AM341" i="6"/>
  <c r="AH342" i="6"/>
  <c r="AI342" i="6"/>
  <c r="AJ342" i="6"/>
  <c r="AK342" i="6"/>
  <c r="AL342" i="6"/>
  <c r="AM342" i="6"/>
  <c r="AH343" i="6"/>
  <c r="AI343" i="6"/>
  <c r="AJ343" i="6"/>
  <c r="AK343" i="6"/>
  <c r="AL343" i="6"/>
  <c r="AM343" i="6"/>
  <c r="AH344" i="6"/>
  <c r="AI344" i="6"/>
  <c r="AJ344" i="6"/>
  <c r="AK344" i="6"/>
  <c r="AL344" i="6"/>
  <c r="AM344" i="6"/>
  <c r="AH345" i="6"/>
  <c r="AI345" i="6"/>
  <c r="AJ345" i="6"/>
  <c r="AK345" i="6"/>
  <c r="AL345" i="6"/>
  <c r="AM345" i="6"/>
  <c r="AH346" i="6"/>
  <c r="AI346" i="6"/>
  <c r="AJ346" i="6"/>
  <c r="AK346" i="6"/>
  <c r="AL346" i="6"/>
  <c r="AM346" i="6"/>
  <c r="AH347" i="6"/>
  <c r="AI347" i="6"/>
  <c r="AJ347" i="6"/>
  <c r="AK347" i="6"/>
  <c r="AL347" i="6"/>
  <c r="AM347" i="6"/>
  <c r="AH348" i="6"/>
  <c r="AI348" i="6"/>
  <c r="AJ348" i="6"/>
  <c r="AK348" i="6"/>
  <c r="AL348" i="6"/>
  <c r="AM348" i="6"/>
  <c r="AH349" i="6"/>
  <c r="AI349" i="6"/>
  <c r="AJ349" i="6"/>
  <c r="AK349" i="6"/>
  <c r="AL349" i="6"/>
  <c r="AM349" i="6"/>
  <c r="AH350" i="6"/>
  <c r="AI350" i="6"/>
  <c r="AJ350" i="6"/>
  <c r="AK350" i="6"/>
  <c r="AL350" i="6"/>
  <c r="AM350" i="6"/>
  <c r="AH351" i="6"/>
  <c r="AI351" i="6"/>
  <c r="AJ351" i="6"/>
  <c r="AK351" i="6"/>
  <c r="AL351" i="6"/>
  <c r="AM351" i="6"/>
  <c r="AH352" i="6"/>
  <c r="AI352" i="6"/>
  <c r="AJ352" i="6"/>
  <c r="AK352" i="6"/>
  <c r="AL352" i="6"/>
  <c r="AM352" i="6"/>
  <c r="AH353" i="6"/>
  <c r="AI353" i="6"/>
  <c r="AJ353" i="6"/>
  <c r="AK353" i="6"/>
  <c r="AL353" i="6"/>
  <c r="AM353" i="6"/>
  <c r="AH354" i="6"/>
  <c r="AI354" i="6"/>
  <c r="AJ354" i="6"/>
  <c r="AK354" i="6"/>
  <c r="AL354" i="6"/>
  <c r="AM354" i="6"/>
  <c r="AH355" i="6"/>
  <c r="AI355" i="6"/>
  <c r="AJ355" i="6"/>
  <c r="AK355" i="6"/>
  <c r="AL355" i="6"/>
  <c r="AM355" i="6"/>
  <c r="AH356" i="6"/>
  <c r="AI356" i="6"/>
  <c r="AJ356" i="6"/>
  <c r="AK356" i="6"/>
  <c r="AL356" i="6"/>
  <c r="AM356" i="6"/>
  <c r="AH357" i="6"/>
  <c r="AI357" i="6"/>
  <c r="AJ357" i="6"/>
  <c r="AK357" i="6"/>
  <c r="AL357" i="6"/>
  <c r="AM357" i="6"/>
  <c r="AH358" i="6"/>
  <c r="AI358" i="6"/>
  <c r="AJ358" i="6"/>
  <c r="AK358" i="6"/>
  <c r="AL358" i="6"/>
  <c r="AM358" i="6"/>
  <c r="AH359" i="6"/>
  <c r="AI359" i="6"/>
  <c r="AJ359" i="6"/>
  <c r="AK359" i="6"/>
  <c r="AL359" i="6"/>
  <c r="AM359" i="6"/>
  <c r="AH360" i="6"/>
  <c r="AI360" i="6"/>
  <c r="AJ360" i="6"/>
  <c r="AK360" i="6"/>
  <c r="AL360" i="6"/>
  <c r="AM360" i="6"/>
  <c r="AH361" i="6"/>
  <c r="AI361" i="6"/>
  <c r="AJ361" i="6"/>
  <c r="AK361" i="6"/>
  <c r="AL361" i="6"/>
  <c r="AM361" i="6"/>
  <c r="AH362" i="6"/>
  <c r="AI362" i="6"/>
  <c r="AJ362" i="6"/>
  <c r="AK362" i="6"/>
  <c r="AL362" i="6"/>
  <c r="AM362" i="6"/>
  <c r="AH363" i="6"/>
  <c r="AI363" i="6"/>
  <c r="AJ363" i="6"/>
  <c r="AK363" i="6"/>
  <c r="AL363" i="6"/>
  <c r="AM363" i="6"/>
  <c r="AH364" i="6"/>
  <c r="AI364" i="6"/>
  <c r="AJ364" i="6"/>
  <c r="AK364" i="6"/>
  <c r="AL364" i="6"/>
  <c r="AM364" i="6"/>
  <c r="AH365" i="6"/>
  <c r="AI365" i="6"/>
  <c r="AJ365" i="6"/>
  <c r="AK365" i="6"/>
  <c r="AL365" i="6"/>
  <c r="AM365" i="6"/>
  <c r="AH366" i="6"/>
  <c r="AI366" i="6"/>
  <c r="AJ366" i="6"/>
  <c r="AK366" i="6"/>
  <c r="AL366" i="6"/>
  <c r="AM366" i="6"/>
  <c r="AH367" i="6"/>
  <c r="AI367" i="6"/>
  <c r="AJ367" i="6"/>
  <c r="AK367" i="6"/>
  <c r="AL367" i="6"/>
  <c r="AM367" i="6"/>
  <c r="AH368" i="6"/>
  <c r="AI368" i="6"/>
  <c r="AJ368" i="6"/>
  <c r="AK368" i="6"/>
  <c r="AL368" i="6"/>
  <c r="AM368" i="6"/>
  <c r="AH369" i="6"/>
  <c r="AI369" i="6"/>
  <c r="AJ369" i="6"/>
  <c r="AK369" i="6"/>
  <c r="AL369" i="6"/>
  <c r="AM369" i="6"/>
  <c r="AH370" i="6"/>
  <c r="AI370" i="6"/>
  <c r="AJ370" i="6"/>
  <c r="AK370" i="6"/>
  <c r="AL370" i="6"/>
  <c r="AM370" i="6"/>
  <c r="AH371" i="6"/>
  <c r="AI371" i="6"/>
  <c r="AJ371" i="6"/>
  <c r="AK371" i="6"/>
  <c r="AL371" i="6"/>
  <c r="AM371" i="6"/>
  <c r="AH372" i="6"/>
  <c r="AI372" i="6"/>
  <c r="AJ372" i="6"/>
  <c r="AK372" i="6"/>
  <c r="AL372" i="6"/>
  <c r="AM372" i="6"/>
  <c r="AH373" i="6"/>
  <c r="AI373" i="6"/>
  <c r="AJ373" i="6"/>
  <c r="AK373" i="6"/>
  <c r="AL373" i="6"/>
  <c r="AM373" i="6"/>
  <c r="AH374" i="6"/>
  <c r="AI374" i="6"/>
  <c r="AJ374" i="6"/>
  <c r="AK374" i="6"/>
  <c r="AL374" i="6"/>
  <c r="AM374" i="6"/>
  <c r="AH375" i="6"/>
  <c r="AI375" i="6"/>
  <c r="AJ375" i="6"/>
  <c r="AK375" i="6"/>
  <c r="AL375" i="6"/>
  <c r="AM375" i="6"/>
  <c r="AH376" i="6"/>
  <c r="AI376" i="6"/>
  <c r="AJ376" i="6"/>
  <c r="AK376" i="6"/>
  <c r="AL376" i="6"/>
  <c r="AM376" i="6"/>
  <c r="AH377" i="6"/>
  <c r="AI377" i="6"/>
  <c r="AJ377" i="6"/>
  <c r="AK377" i="6"/>
  <c r="AL377" i="6"/>
  <c r="AM377" i="6"/>
  <c r="AH378" i="6"/>
  <c r="AI378" i="6"/>
  <c r="AJ378" i="6"/>
  <c r="AK378" i="6"/>
  <c r="AL378" i="6"/>
  <c r="AM378" i="6"/>
  <c r="AH379" i="6"/>
  <c r="AI379" i="6"/>
  <c r="AJ379" i="6"/>
  <c r="AK379" i="6"/>
  <c r="AL379" i="6"/>
  <c r="AM379" i="6"/>
  <c r="AH380" i="6"/>
  <c r="AI380" i="6"/>
  <c r="AJ380" i="6"/>
  <c r="AK380" i="6"/>
  <c r="AL380" i="6"/>
  <c r="AM380" i="6"/>
  <c r="AH381" i="6"/>
  <c r="AI381" i="6"/>
  <c r="AJ381" i="6"/>
  <c r="AK381" i="6"/>
  <c r="AL381" i="6"/>
  <c r="AM381" i="6"/>
  <c r="AH382" i="6"/>
  <c r="AI382" i="6"/>
  <c r="AJ382" i="6"/>
  <c r="AK382" i="6"/>
  <c r="AL382" i="6"/>
  <c r="AM382" i="6"/>
  <c r="AH383" i="6"/>
  <c r="AI383" i="6"/>
  <c r="AJ383" i="6"/>
  <c r="AK383" i="6"/>
  <c r="AL383" i="6"/>
  <c r="AM383" i="6"/>
  <c r="AH384" i="6"/>
  <c r="AI384" i="6"/>
  <c r="AJ384" i="6"/>
  <c r="AK384" i="6"/>
  <c r="AL384" i="6"/>
  <c r="AM384" i="6"/>
  <c r="AH385" i="6"/>
  <c r="AI385" i="6"/>
  <c r="AJ385" i="6"/>
  <c r="AK385" i="6"/>
  <c r="AL385" i="6"/>
  <c r="AM385" i="6"/>
  <c r="AH386" i="6"/>
  <c r="AI386" i="6"/>
  <c r="AJ386" i="6"/>
  <c r="AK386" i="6"/>
  <c r="AL386" i="6"/>
  <c r="AM386" i="6"/>
  <c r="AH387" i="6"/>
  <c r="AI387" i="6"/>
  <c r="AJ387" i="6"/>
  <c r="AK387" i="6"/>
  <c r="AL387" i="6"/>
  <c r="AM387" i="6"/>
  <c r="AH388" i="6"/>
  <c r="AI388" i="6"/>
  <c r="AJ388" i="6"/>
  <c r="AK388" i="6"/>
  <c r="AL388" i="6"/>
  <c r="AM388" i="6"/>
  <c r="AH389" i="6"/>
  <c r="AI389" i="6"/>
  <c r="AJ389" i="6"/>
  <c r="AK389" i="6"/>
  <c r="AL389" i="6"/>
  <c r="AM389" i="6"/>
  <c r="AH390" i="6"/>
  <c r="AI390" i="6"/>
  <c r="AJ390" i="6"/>
  <c r="AK390" i="6"/>
  <c r="AL390" i="6"/>
  <c r="AM390" i="6"/>
  <c r="AH391" i="6"/>
  <c r="AI391" i="6"/>
  <c r="AJ391" i="6"/>
  <c r="AK391" i="6"/>
  <c r="AL391" i="6"/>
  <c r="AM391" i="6"/>
  <c r="AH392" i="6"/>
  <c r="AI392" i="6"/>
  <c r="AJ392" i="6"/>
  <c r="AK392" i="6"/>
  <c r="AL392" i="6"/>
  <c r="AM392" i="6"/>
  <c r="AH393" i="6"/>
  <c r="AI393" i="6"/>
  <c r="AJ393" i="6"/>
  <c r="AK393" i="6"/>
  <c r="AL393" i="6"/>
  <c r="AM393" i="6"/>
  <c r="AH394" i="6"/>
  <c r="AI394" i="6"/>
  <c r="AJ394" i="6"/>
  <c r="AK394" i="6"/>
  <c r="AL394" i="6"/>
  <c r="AM394" i="6"/>
  <c r="AH395" i="6"/>
  <c r="AI395" i="6"/>
  <c r="AJ395" i="6"/>
  <c r="AK395" i="6"/>
  <c r="AL395" i="6"/>
  <c r="AM395" i="6"/>
  <c r="AH396" i="6"/>
  <c r="AI396" i="6"/>
  <c r="AJ396" i="6"/>
  <c r="AK396" i="6"/>
  <c r="AL396" i="6"/>
  <c r="AM396" i="6"/>
  <c r="AH397" i="6"/>
  <c r="AI397" i="6"/>
  <c r="AJ397" i="6"/>
  <c r="AK397" i="6"/>
  <c r="AL397" i="6"/>
  <c r="AM397" i="6"/>
  <c r="AH398" i="6"/>
  <c r="AI398" i="6"/>
  <c r="AJ398" i="6"/>
  <c r="AK398" i="6"/>
  <c r="AL398" i="6"/>
  <c r="AM398" i="6"/>
  <c r="AH399" i="6"/>
  <c r="AI399" i="6"/>
  <c r="AJ399" i="6"/>
  <c r="AK399" i="6"/>
  <c r="AL399" i="6"/>
  <c r="AM399" i="6"/>
  <c r="AH400" i="6"/>
  <c r="AI400" i="6"/>
  <c r="AJ400" i="6"/>
  <c r="AK400" i="6"/>
  <c r="AL400" i="6"/>
  <c r="AM400" i="6"/>
  <c r="AH401" i="6"/>
  <c r="AI401" i="6"/>
  <c r="AJ401" i="6"/>
  <c r="AK401" i="6"/>
  <c r="AL401" i="6"/>
  <c r="AM401" i="6"/>
  <c r="AH402" i="6"/>
  <c r="AI402" i="6"/>
  <c r="AJ402" i="6"/>
  <c r="AK402" i="6"/>
  <c r="AL402" i="6"/>
  <c r="AM402" i="6"/>
  <c r="AH403" i="6"/>
  <c r="AI403" i="6"/>
  <c r="AJ403" i="6"/>
  <c r="AK403" i="6"/>
  <c r="AL403" i="6"/>
  <c r="AM403" i="6"/>
  <c r="AH404" i="6"/>
  <c r="AI404" i="6"/>
  <c r="AJ404" i="6"/>
  <c r="AK404" i="6"/>
  <c r="AL404" i="6"/>
  <c r="AM404" i="6"/>
  <c r="AH405" i="6"/>
  <c r="AI405" i="6"/>
  <c r="AJ405" i="6"/>
  <c r="AK405" i="6"/>
  <c r="AL405" i="6"/>
  <c r="AM405" i="6"/>
  <c r="AH406" i="6"/>
  <c r="AI406" i="6"/>
  <c r="AJ406" i="6"/>
  <c r="AK406" i="6"/>
  <c r="AL406" i="6"/>
  <c r="AM406" i="6"/>
  <c r="AH407" i="6"/>
  <c r="AI407" i="6"/>
  <c r="AJ407" i="6"/>
  <c r="AK407" i="6"/>
  <c r="AL407" i="6"/>
  <c r="AM407" i="6"/>
  <c r="AH408" i="6"/>
  <c r="AI408" i="6"/>
  <c r="AJ408" i="6"/>
  <c r="AK408" i="6"/>
  <c r="AL408" i="6"/>
  <c r="AM408" i="6"/>
  <c r="AH409" i="6"/>
  <c r="AI409" i="6"/>
  <c r="AJ409" i="6"/>
  <c r="AK409" i="6"/>
  <c r="AL409" i="6"/>
  <c r="AM409" i="6"/>
  <c r="AH410" i="6"/>
  <c r="AI410" i="6"/>
  <c r="AJ410" i="6"/>
  <c r="AK410" i="6"/>
  <c r="AL410" i="6"/>
  <c r="AM410" i="6"/>
  <c r="AH411" i="6"/>
  <c r="AI411" i="6"/>
  <c r="AJ411" i="6"/>
  <c r="AK411" i="6"/>
  <c r="AL411" i="6"/>
  <c r="AM411" i="6"/>
  <c r="AH412" i="6"/>
  <c r="AI412" i="6"/>
  <c r="AJ412" i="6"/>
  <c r="AK412" i="6"/>
  <c r="AL412" i="6"/>
  <c r="AM412" i="6"/>
  <c r="AH413" i="6"/>
  <c r="AI413" i="6"/>
  <c r="AJ413" i="6"/>
  <c r="AK413" i="6"/>
  <c r="AL413" i="6"/>
  <c r="AM413" i="6"/>
  <c r="AH414" i="6"/>
  <c r="AI414" i="6"/>
  <c r="AJ414" i="6"/>
  <c r="AK414" i="6"/>
  <c r="AL414" i="6"/>
  <c r="AM414" i="6"/>
  <c r="AH415" i="6"/>
  <c r="AI415" i="6"/>
  <c r="AJ415" i="6"/>
  <c r="AK415" i="6"/>
  <c r="AL415" i="6"/>
  <c r="AM415" i="6"/>
  <c r="AH416" i="6"/>
  <c r="AI416" i="6"/>
  <c r="AJ416" i="6"/>
  <c r="AK416" i="6"/>
  <c r="AL416" i="6"/>
  <c r="AM416" i="6"/>
  <c r="AH417" i="6"/>
  <c r="AI417" i="6"/>
  <c r="AJ417" i="6"/>
  <c r="AK417" i="6"/>
  <c r="AL417" i="6"/>
  <c r="AM417" i="6"/>
  <c r="AH418" i="6"/>
  <c r="AI418" i="6"/>
  <c r="AJ418" i="6"/>
  <c r="AK418" i="6"/>
  <c r="AL418" i="6"/>
  <c r="AM418" i="6"/>
  <c r="AH419" i="6"/>
  <c r="AI419" i="6"/>
  <c r="AJ419" i="6"/>
  <c r="AK419" i="6"/>
  <c r="AL419" i="6"/>
  <c r="AM419" i="6"/>
  <c r="AH420" i="6"/>
  <c r="AI420" i="6"/>
  <c r="AJ420" i="6"/>
  <c r="AK420" i="6"/>
  <c r="AL420" i="6"/>
  <c r="AM420" i="6"/>
  <c r="AH421" i="6"/>
  <c r="AI421" i="6"/>
  <c r="AJ421" i="6"/>
  <c r="AK421" i="6"/>
  <c r="AL421" i="6"/>
  <c r="AM421" i="6"/>
  <c r="AH422" i="6"/>
  <c r="AI422" i="6"/>
  <c r="AJ422" i="6"/>
  <c r="AK422" i="6"/>
  <c r="AL422" i="6"/>
  <c r="AM422" i="6"/>
  <c r="AH423" i="6"/>
  <c r="AI423" i="6"/>
  <c r="AJ423" i="6"/>
  <c r="AK423" i="6"/>
  <c r="AL423" i="6"/>
  <c r="AM423" i="6"/>
  <c r="AH424" i="6"/>
  <c r="AI424" i="6"/>
  <c r="AJ424" i="6"/>
  <c r="AK424" i="6"/>
  <c r="AL424" i="6"/>
  <c r="AM424" i="6"/>
  <c r="AH425" i="6"/>
  <c r="AI425" i="6"/>
  <c r="AJ425" i="6"/>
  <c r="AK425" i="6"/>
  <c r="AL425" i="6"/>
  <c r="AM425" i="6"/>
  <c r="AH426" i="6"/>
  <c r="AI426" i="6"/>
  <c r="AJ426" i="6"/>
  <c r="AK426" i="6"/>
  <c r="AL426" i="6"/>
  <c r="AM426" i="6"/>
  <c r="AH427" i="6"/>
  <c r="AI427" i="6"/>
  <c r="AJ427" i="6"/>
  <c r="AK427" i="6"/>
  <c r="AL427" i="6"/>
  <c r="AM427" i="6"/>
  <c r="AH428" i="6"/>
  <c r="AI428" i="6"/>
  <c r="AJ428" i="6"/>
  <c r="AK428" i="6"/>
  <c r="AL428" i="6"/>
  <c r="AM428" i="6"/>
  <c r="AH429" i="6"/>
  <c r="AI429" i="6"/>
  <c r="AJ429" i="6"/>
  <c r="AK429" i="6"/>
  <c r="AL429" i="6"/>
  <c r="AM429" i="6"/>
  <c r="AH430" i="6"/>
  <c r="AI430" i="6"/>
  <c r="AJ430" i="6"/>
  <c r="AK430" i="6"/>
  <c r="AL430" i="6"/>
  <c r="AM430" i="6"/>
  <c r="AH431" i="6"/>
  <c r="AI431" i="6"/>
  <c r="AJ431" i="6"/>
  <c r="AK431" i="6"/>
  <c r="AL431" i="6"/>
  <c r="AM431" i="6"/>
  <c r="AH432" i="6"/>
  <c r="AI432" i="6"/>
  <c r="AJ432" i="6"/>
  <c r="AK432" i="6"/>
  <c r="AL432" i="6"/>
  <c r="AM432" i="6"/>
  <c r="AH433" i="6"/>
  <c r="AI433" i="6"/>
  <c r="AJ433" i="6"/>
  <c r="AK433" i="6"/>
  <c r="AL433" i="6"/>
  <c r="AM433" i="6"/>
  <c r="AH434" i="6"/>
  <c r="AI434" i="6"/>
  <c r="AJ434" i="6"/>
  <c r="AK434" i="6"/>
  <c r="AL434" i="6"/>
  <c r="AM434" i="6"/>
  <c r="AH435" i="6"/>
  <c r="AI435" i="6"/>
  <c r="AJ435" i="6"/>
  <c r="AK435" i="6"/>
  <c r="AL435" i="6"/>
  <c r="AM435" i="6"/>
  <c r="AH436" i="6"/>
  <c r="AI436" i="6"/>
  <c r="AJ436" i="6"/>
  <c r="AK436" i="6"/>
  <c r="AL436" i="6"/>
  <c r="AM436" i="6"/>
  <c r="AH437" i="6"/>
  <c r="AI437" i="6"/>
  <c r="AJ437" i="6"/>
  <c r="AK437" i="6"/>
  <c r="AL437" i="6"/>
  <c r="AM437" i="6"/>
  <c r="AH438" i="6"/>
  <c r="AI438" i="6"/>
  <c r="AJ438" i="6"/>
  <c r="AK438" i="6"/>
  <c r="AL438" i="6"/>
  <c r="AM438" i="6"/>
  <c r="AH439" i="6"/>
  <c r="AI439" i="6"/>
  <c r="AJ439" i="6"/>
  <c r="AK439" i="6"/>
  <c r="AL439" i="6"/>
  <c r="AM439" i="6"/>
  <c r="AH440" i="6"/>
  <c r="AI440" i="6"/>
  <c r="AJ440" i="6"/>
  <c r="AK440" i="6"/>
  <c r="AL440" i="6"/>
  <c r="AM440" i="6"/>
  <c r="AH441" i="6"/>
  <c r="AI441" i="6"/>
  <c r="AJ441" i="6"/>
  <c r="AK441" i="6"/>
  <c r="AL441" i="6"/>
  <c r="AM441" i="6"/>
  <c r="AH442" i="6"/>
  <c r="AI442" i="6"/>
  <c r="AJ442" i="6"/>
  <c r="AK442" i="6"/>
  <c r="AL442" i="6"/>
  <c r="AM442" i="6"/>
  <c r="AH443" i="6"/>
  <c r="AI443" i="6"/>
  <c r="AJ443" i="6"/>
  <c r="AK443" i="6"/>
  <c r="AL443" i="6"/>
  <c r="AM443" i="6"/>
  <c r="AH444" i="6"/>
  <c r="AI444" i="6"/>
  <c r="AJ444" i="6"/>
  <c r="AK444" i="6"/>
  <c r="AL444" i="6"/>
  <c r="AM444" i="6"/>
  <c r="AH445" i="6"/>
  <c r="AI445" i="6"/>
  <c r="AJ445" i="6"/>
  <c r="AK445" i="6"/>
  <c r="AL445" i="6"/>
  <c r="AM445" i="6"/>
  <c r="AH446" i="6"/>
  <c r="AI446" i="6"/>
  <c r="AJ446" i="6"/>
  <c r="AK446" i="6"/>
  <c r="AL446" i="6"/>
  <c r="AM446" i="6"/>
  <c r="AH447" i="6"/>
  <c r="AI447" i="6"/>
  <c r="AJ447" i="6"/>
  <c r="AK447" i="6"/>
  <c r="AL447" i="6"/>
  <c r="AM447" i="6"/>
  <c r="AH448" i="6"/>
  <c r="AI448" i="6"/>
  <c r="AJ448" i="6"/>
  <c r="AK448" i="6"/>
  <c r="AL448" i="6"/>
  <c r="AM448" i="6"/>
  <c r="AH449" i="6"/>
  <c r="AI449" i="6"/>
  <c r="AJ449" i="6"/>
  <c r="AK449" i="6"/>
  <c r="AL449" i="6"/>
  <c r="AM449" i="6"/>
  <c r="AH450" i="6"/>
  <c r="AI450" i="6"/>
  <c r="AJ450" i="6"/>
  <c r="AK450" i="6"/>
  <c r="AL450" i="6"/>
  <c r="AM450" i="6"/>
  <c r="AH451" i="6"/>
  <c r="AI451" i="6"/>
  <c r="AJ451" i="6"/>
  <c r="AK451" i="6"/>
  <c r="AL451" i="6"/>
  <c r="AM451" i="6"/>
  <c r="AH452" i="6"/>
  <c r="AI452" i="6"/>
  <c r="AJ452" i="6"/>
  <c r="AK452" i="6"/>
  <c r="AL452" i="6"/>
  <c r="AM452" i="6"/>
  <c r="AH453" i="6"/>
  <c r="AI453" i="6"/>
  <c r="AJ453" i="6"/>
  <c r="AK453" i="6"/>
  <c r="AL453" i="6"/>
  <c r="AM453" i="6"/>
  <c r="AH454" i="6"/>
  <c r="AI454" i="6"/>
  <c r="AJ454" i="6"/>
  <c r="AK454" i="6"/>
  <c r="AL454" i="6"/>
  <c r="AM454" i="6"/>
  <c r="AH455" i="6"/>
  <c r="AI455" i="6"/>
  <c r="AJ455" i="6"/>
  <c r="AK455" i="6"/>
  <c r="AL455" i="6"/>
  <c r="AM455" i="6"/>
  <c r="AH456" i="6"/>
  <c r="AI456" i="6"/>
  <c r="AJ456" i="6"/>
  <c r="AK456" i="6"/>
  <c r="AL456" i="6"/>
  <c r="AM456" i="6"/>
  <c r="AH457" i="6"/>
  <c r="AI457" i="6"/>
  <c r="AJ457" i="6"/>
  <c r="AK457" i="6"/>
  <c r="AL457" i="6"/>
  <c r="AM457" i="6"/>
  <c r="AH458" i="6"/>
  <c r="AI458" i="6"/>
  <c r="AJ458" i="6"/>
  <c r="AK458" i="6"/>
  <c r="AL458" i="6"/>
  <c r="AM458" i="6"/>
  <c r="AH459" i="6"/>
  <c r="AI459" i="6"/>
  <c r="AJ459" i="6"/>
  <c r="AK459" i="6"/>
  <c r="AL459" i="6"/>
  <c r="AM459" i="6"/>
  <c r="AH460" i="6"/>
  <c r="AI460" i="6"/>
  <c r="AJ460" i="6"/>
  <c r="AK460" i="6"/>
  <c r="AL460" i="6"/>
  <c r="AM460" i="6"/>
  <c r="AH461" i="6"/>
  <c r="AI461" i="6"/>
  <c r="AJ461" i="6"/>
  <c r="AK461" i="6"/>
  <c r="AL461" i="6"/>
  <c r="AM461" i="6"/>
  <c r="AH462" i="6"/>
  <c r="AI462" i="6"/>
  <c r="AJ462" i="6"/>
  <c r="AK462" i="6"/>
  <c r="AL462" i="6"/>
  <c r="AM462" i="6"/>
  <c r="AH463" i="6"/>
  <c r="AI463" i="6"/>
  <c r="AJ463" i="6"/>
  <c r="AK463" i="6"/>
  <c r="AL463" i="6"/>
  <c r="AM463" i="6"/>
  <c r="AH464" i="6"/>
  <c r="AI464" i="6"/>
  <c r="AJ464" i="6"/>
  <c r="AK464" i="6"/>
  <c r="AL464" i="6"/>
  <c r="AM464" i="6"/>
  <c r="AH465" i="6"/>
  <c r="AI465" i="6"/>
  <c r="AJ465" i="6"/>
  <c r="AK465" i="6"/>
  <c r="AL465" i="6"/>
  <c r="AM465" i="6"/>
  <c r="AH466" i="6"/>
  <c r="AI466" i="6"/>
  <c r="AJ466" i="6"/>
  <c r="AK466" i="6"/>
  <c r="AL466" i="6"/>
  <c r="AM466" i="6"/>
  <c r="AH467" i="6"/>
  <c r="AI467" i="6"/>
  <c r="AJ467" i="6"/>
  <c r="AK467" i="6"/>
  <c r="AL467" i="6"/>
  <c r="AM467" i="6"/>
  <c r="AH468" i="6"/>
  <c r="AI468" i="6"/>
  <c r="AJ468" i="6"/>
  <c r="AK468" i="6"/>
  <c r="AL468" i="6"/>
  <c r="AM468" i="6"/>
  <c r="AH469" i="6"/>
  <c r="AI469" i="6"/>
  <c r="AJ469" i="6"/>
  <c r="AK469" i="6"/>
  <c r="AL469" i="6"/>
  <c r="AM469" i="6"/>
  <c r="AH470" i="6"/>
  <c r="AI470" i="6"/>
  <c r="AJ470" i="6"/>
  <c r="AK470" i="6"/>
  <c r="AL470" i="6"/>
  <c r="AM470" i="6"/>
  <c r="AH471" i="6"/>
  <c r="AI471" i="6"/>
  <c r="AJ471" i="6"/>
  <c r="AK471" i="6"/>
  <c r="AL471" i="6"/>
  <c r="AM471" i="6"/>
  <c r="AH472" i="6"/>
  <c r="AI472" i="6"/>
  <c r="AJ472" i="6"/>
  <c r="AK472" i="6"/>
  <c r="AL472" i="6"/>
  <c r="AM472" i="6"/>
  <c r="AH473" i="6"/>
  <c r="AI473" i="6"/>
  <c r="AJ473" i="6"/>
  <c r="AK473" i="6"/>
  <c r="AL473" i="6"/>
  <c r="AM473" i="6"/>
  <c r="AH474" i="6"/>
  <c r="AI474" i="6"/>
  <c r="AJ474" i="6"/>
  <c r="AK474" i="6"/>
  <c r="AL474" i="6"/>
  <c r="AM474" i="6"/>
  <c r="AH475" i="6"/>
  <c r="AI475" i="6"/>
  <c r="AJ475" i="6"/>
  <c r="AK475" i="6"/>
  <c r="AL475" i="6"/>
  <c r="AM475" i="6"/>
  <c r="AH476" i="6"/>
  <c r="AI476" i="6"/>
  <c r="AJ476" i="6"/>
  <c r="AK476" i="6"/>
  <c r="AL476" i="6"/>
  <c r="AM476" i="6"/>
  <c r="AH477" i="6"/>
  <c r="AI477" i="6"/>
  <c r="AJ477" i="6"/>
  <c r="AK477" i="6"/>
  <c r="AL477" i="6"/>
  <c r="AM477" i="6"/>
  <c r="AH478" i="6"/>
  <c r="AI478" i="6"/>
  <c r="AJ478" i="6"/>
  <c r="AK478" i="6"/>
  <c r="AL478" i="6"/>
  <c r="AM478" i="6"/>
  <c r="AH479" i="6"/>
  <c r="AI479" i="6"/>
  <c r="AJ479" i="6"/>
  <c r="AK479" i="6"/>
  <c r="AL479" i="6"/>
  <c r="AM479" i="6"/>
  <c r="AH480" i="6"/>
  <c r="AI480" i="6"/>
  <c r="AJ480" i="6"/>
  <c r="AK480" i="6"/>
  <c r="AL480" i="6"/>
  <c r="AM480" i="6"/>
  <c r="AH481" i="6"/>
  <c r="AI481" i="6"/>
  <c r="AJ481" i="6"/>
  <c r="AK481" i="6"/>
  <c r="AL481" i="6"/>
  <c r="AM481" i="6"/>
  <c r="AH482" i="6"/>
  <c r="AI482" i="6"/>
  <c r="AJ482" i="6"/>
  <c r="AK482" i="6"/>
  <c r="AL482" i="6"/>
  <c r="AM482" i="6"/>
  <c r="AH483" i="6"/>
  <c r="AI483" i="6"/>
  <c r="AJ483" i="6"/>
  <c r="AK483" i="6"/>
  <c r="AL483" i="6"/>
  <c r="AM483" i="6"/>
  <c r="AH484" i="6"/>
  <c r="AI484" i="6"/>
  <c r="AJ484" i="6"/>
  <c r="AK484" i="6"/>
  <c r="AL484" i="6"/>
  <c r="AM484" i="6"/>
  <c r="AH485" i="6"/>
  <c r="AI485" i="6"/>
  <c r="AJ485" i="6"/>
  <c r="AK485" i="6"/>
  <c r="AL485" i="6"/>
  <c r="AM485" i="6"/>
  <c r="AH486" i="6"/>
  <c r="AI486" i="6"/>
  <c r="AJ486" i="6"/>
  <c r="AK486" i="6"/>
  <c r="AL486" i="6"/>
  <c r="AM486" i="6"/>
  <c r="AH487" i="6"/>
  <c r="AI487" i="6"/>
  <c r="AJ487" i="6"/>
  <c r="AK487" i="6"/>
  <c r="AL487" i="6"/>
  <c r="AM487" i="6"/>
  <c r="AH488" i="6"/>
  <c r="AI488" i="6"/>
  <c r="AJ488" i="6"/>
  <c r="AK488" i="6"/>
  <c r="AL488" i="6"/>
  <c r="AM488" i="6"/>
  <c r="AH489" i="6"/>
  <c r="AI489" i="6"/>
  <c r="AJ489" i="6"/>
  <c r="AK489" i="6"/>
  <c r="AL489" i="6"/>
  <c r="AM489" i="6"/>
  <c r="AH490" i="6"/>
  <c r="AI490" i="6"/>
  <c r="AJ490" i="6"/>
  <c r="AK490" i="6"/>
  <c r="AL490" i="6"/>
  <c r="AM490" i="6"/>
  <c r="AH491" i="6"/>
  <c r="AI491" i="6"/>
  <c r="AJ491" i="6"/>
  <c r="AK491" i="6"/>
  <c r="AL491" i="6"/>
  <c r="AM491" i="6"/>
  <c r="AH492" i="6"/>
  <c r="AI492" i="6"/>
  <c r="AJ492" i="6"/>
  <c r="AK492" i="6"/>
  <c r="AL492" i="6"/>
  <c r="AM492" i="6"/>
  <c r="AH493" i="6"/>
  <c r="AI493" i="6"/>
  <c r="AJ493" i="6"/>
  <c r="AK493" i="6"/>
  <c r="AL493" i="6"/>
  <c r="AM493" i="6"/>
  <c r="AH494" i="6"/>
  <c r="AI494" i="6"/>
  <c r="AJ494" i="6"/>
  <c r="AK494" i="6"/>
  <c r="AL494" i="6"/>
  <c r="AM494" i="6"/>
  <c r="AH495" i="6"/>
  <c r="AI495" i="6"/>
  <c r="AJ495" i="6"/>
  <c r="AK495" i="6"/>
  <c r="AL495" i="6"/>
  <c r="AM495" i="6"/>
  <c r="AH496" i="6"/>
  <c r="AI496" i="6"/>
  <c r="AJ496" i="6"/>
  <c r="AK496" i="6"/>
  <c r="AL496" i="6"/>
  <c r="AM496" i="6"/>
  <c r="AH497" i="6"/>
  <c r="AI497" i="6"/>
  <c r="AJ497" i="6"/>
  <c r="AK497" i="6"/>
  <c r="AL497" i="6"/>
  <c r="AM497" i="6"/>
  <c r="AH498" i="6"/>
  <c r="AI498" i="6"/>
  <c r="AJ498" i="6"/>
  <c r="AK498" i="6"/>
  <c r="AL498" i="6"/>
  <c r="AM498" i="6"/>
  <c r="AH499" i="6"/>
  <c r="AI499" i="6"/>
  <c r="AJ499" i="6"/>
  <c r="AK499" i="6"/>
  <c r="AL499" i="6"/>
  <c r="AM499" i="6"/>
  <c r="AH500" i="6"/>
  <c r="AI500" i="6"/>
  <c r="AJ500" i="6"/>
  <c r="AK500" i="6"/>
  <c r="AL500" i="6"/>
  <c r="AM500" i="6"/>
  <c r="AH501" i="6"/>
  <c r="AI501" i="6"/>
  <c r="AJ501" i="6"/>
  <c r="AK501" i="6"/>
  <c r="AL501" i="6"/>
  <c r="AM501" i="6"/>
  <c r="AH502" i="6"/>
  <c r="AI502" i="6"/>
  <c r="AJ502" i="6"/>
  <c r="AK502" i="6"/>
  <c r="AL502" i="6"/>
  <c r="AM502" i="6"/>
  <c r="AH503" i="6"/>
  <c r="AI503" i="6"/>
  <c r="AJ503" i="6"/>
  <c r="AK503" i="6"/>
  <c r="AL503" i="6"/>
  <c r="AM503" i="6"/>
  <c r="AH504" i="6"/>
  <c r="AI504" i="6"/>
  <c r="AJ504" i="6"/>
  <c r="AK504" i="6"/>
  <c r="AL504" i="6"/>
  <c r="AM504" i="6"/>
  <c r="AH505" i="6"/>
  <c r="AI505" i="6"/>
  <c r="AJ505" i="6"/>
  <c r="AK505" i="6"/>
  <c r="AL505" i="6"/>
  <c r="AM505" i="6"/>
  <c r="AH506" i="6"/>
  <c r="AI506" i="6"/>
  <c r="AJ506" i="6"/>
  <c r="AK506" i="6"/>
  <c r="AL506" i="6"/>
  <c r="AM506" i="6"/>
  <c r="AH507" i="6"/>
  <c r="AI507" i="6"/>
  <c r="AJ507" i="6"/>
  <c r="AK507" i="6"/>
  <c r="AL507" i="6"/>
  <c r="AM507" i="6"/>
  <c r="AH508" i="6"/>
  <c r="AI508" i="6"/>
  <c r="AJ508" i="6"/>
  <c r="AK508" i="6"/>
  <c r="AL508" i="6"/>
  <c r="AM508" i="6"/>
  <c r="AH509" i="6"/>
  <c r="AI509" i="6"/>
  <c r="AJ509" i="6"/>
  <c r="AK509" i="6"/>
  <c r="AL509" i="6"/>
  <c r="AM509" i="6"/>
  <c r="AH510" i="6"/>
  <c r="AI510" i="6"/>
  <c r="AJ510" i="6"/>
  <c r="AK510" i="6"/>
  <c r="AL510" i="6"/>
  <c r="AM510" i="6"/>
  <c r="AH511" i="6"/>
  <c r="AI511" i="6"/>
  <c r="AJ511" i="6"/>
  <c r="AK511" i="6"/>
  <c r="AL511" i="6"/>
  <c r="AM511" i="6"/>
  <c r="AH512" i="6"/>
  <c r="AI512" i="6"/>
  <c r="AJ512" i="6"/>
  <c r="AK512" i="6"/>
  <c r="AL512" i="6"/>
  <c r="AM512" i="6"/>
  <c r="AH513" i="6"/>
  <c r="AI513" i="6"/>
  <c r="AJ513" i="6"/>
  <c r="AK513" i="6"/>
  <c r="AL513" i="6"/>
  <c r="AM513" i="6"/>
  <c r="AH514" i="6"/>
  <c r="AI514" i="6"/>
  <c r="AJ514" i="6"/>
  <c r="AK514" i="6"/>
  <c r="AL514" i="6"/>
  <c r="AM514" i="6"/>
  <c r="AH515" i="6"/>
  <c r="AI515" i="6"/>
  <c r="AJ515" i="6"/>
  <c r="AK515" i="6"/>
  <c r="AL515" i="6"/>
  <c r="AM515" i="6"/>
  <c r="AH516" i="6"/>
  <c r="AI516" i="6"/>
  <c r="AJ516" i="6"/>
  <c r="AK516" i="6"/>
  <c r="AL516" i="6"/>
  <c r="AM516" i="6"/>
  <c r="AH517" i="6"/>
  <c r="AI517" i="6"/>
  <c r="AJ517" i="6"/>
  <c r="AK517" i="6"/>
  <c r="AL517" i="6"/>
  <c r="AM517" i="6"/>
  <c r="AH518" i="6"/>
  <c r="AI518" i="6"/>
  <c r="AJ518" i="6"/>
  <c r="AK518" i="6"/>
  <c r="AL518" i="6"/>
  <c r="AM518" i="6"/>
  <c r="AH519" i="6"/>
  <c r="AI519" i="6"/>
  <c r="AJ519" i="6"/>
  <c r="AK519" i="6"/>
  <c r="AL519" i="6"/>
  <c r="AM519" i="6"/>
  <c r="AH520" i="6"/>
  <c r="AI520" i="6"/>
  <c r="AJ520" i="6"/>
  <c r="AK520" i="6"/>
  <c r="AL520" i="6"/>
  <c r="AM520" i="6"/>
  <c r="AH521" i="6"/>
  <c r="AI521" i="6"/>
  <c r="AJ521" i="6"/>
  <c r="AK521" i="6"/>
  <c r="AL521" i="6"/>
  <c r="AM521" i="6"/>
  <c r="AH522" i="6"/>
  <c r="AI522" i="6"/>
  <c r="AJ522" i="6"/>
  <c r="AK522" i="6"/>
  <c r="AL522" i="6"/>
  <c r="AM522" i="6"/>
  <c r="AH523" i="6"/>
  <c r="AI523" i="6"/>
  <c r="AJ523" i="6"/>
  <c r="AK523" i="6"/>
  <c r="AL523" i="6"/>
  <c r="AM523" i="6"/>
  <c r="AH524" i="6"/>
  <c r="AI524" i="6"/>
  <c r="AJ524" i="6"/>
  <c r="AK524" i="6"/>
  <c r="AL524" i="6"/>
  <c r="AM524" i="6"/>
  <c r="AH525" i="6"/>
  <c r="AI525" i="6"/>
  <c r="AJ525" i="6"/>
  <c r="AK525" i="6"/>
  <c r="AL525" i="6"/>
  <c r="AM525" i="6"/>
  <c r="AH526" i="6"/>
  <c r="AI526" i="6"/>
  <c r="AJ526" i="6"/>
  <c r="AK526" i="6"/>
  <c r="AL526" i="6"/>
  <c r="AM526" i="6"/>
  <c r="AH527" i="6"/>
  <c r="AI527" i="6"/>
  <c r="AJ527" i="6"/>
  <c r="AK527" i="6"/>
  <c r="AL527" i="6"/>
  <c r="AM527" i="6"/>
  <c r="AH528" i="6"/>
  <c r="AI528" i="6"/>
  <c r="AJ528" i="6"/>
  <c r="AK528" i="6"/>
  <c r="AL528" i="6"/>
  <c r="AM528" i="6"/>
  <c r="AH529" i="6"/>
  <c r="AI529" i="6"/>
  <c r="AJ529" i="6"/>
  <c r="AK529" i="6"/>
  <c r="AL529" i="6"/>
  <c r="AM529" i="6"/>
  <c r="AH530" i="6"/>
  <c r="AI530" i="6"/>
  <c r="AJ530" i="6"/>
  <c r="AK530" i="6"/>
  <c r="AL530" i="6"/>
  <c r="AM530" i="6"/>
  <c r="AH531" i="6"/>
  <c r="AI531" i="6"/>
  <c r="AJ531" i="6"/>
  <c r="AK531" i="6"/>
  <c r="AL531" i="6"/>
  <c r="AM531" i="6"/>
  <c r="AH532" i="6"/>
  <c r="AI532" i="6"/>
  <c r="AJ532" i="6"/>
  <c r="AK532" i="6"/>
  <c r="AL532" i="6"/>
  <c r="AM532" i="6"/>
  <c r="AH533" i="6"/>
  <c r="AI533" i="6"/>
  <c r="AJ533" i="6"/>
  <c r="AK533" i="6"/>
  <c r="AL533" i="6"/>
  <c r="AM533" i="6"/>
  <c r="AH534" i="6"/>
  <c r="AI534" i="6"/>
  <c r="AJ534" i="6"/>
  <c r="AK534" i="6"/>
  <c r="AL534" i="6"/>
  <c r="AM534" i="6"/>
  <c r="AH535" i="6"/>
  <c r="AI535" i="6"/>
  <c r="AJ535" i="6"/>
  <c r="AK535" i="6"/>
  <c r="AL535" i="6"/>
  <c r="AM535" i="6"/>
  <c r="AH536" i="6"/>
  <c r="AI536" i="6"/>
  <c r="AJ536" i="6"/>
  <c r="AK536" i="6"/>
  <c r="AL536" i="6"/>
  <c r="AM536" i="6"/>
  <c r="AH537" i="6"/>
  <c r="AI537" i="6"/>
  <c r="AJ537" i="6"/>
  <c r="AK537" i="6"/>
  <c r="AL537" i="6"/>
  <c r="AM537" i="6"/>
  <c r="AH538" i="6"/>
  <c r="AI538" i="6"/>
  <c r="AJ538" i="6"/>
  <c r="AK538" i="6"/>
  <c r="AL538" i="6"/>
  <c r="AM538" i="6"/>
  <c r="AH539" i="6"/>
  <c r="AI539" i="6"/>
  <c r="AJ539" i="6"/>
  <c r="AK539" i="6"/>
  <c r="AL539" i="6"/>
  <c r="AM539" i="6"/>
  <c r="AH540" i="6"/>
  <c r="AI540" i="6"/>
  <c r="AJ540" i="6"/>
  <c r="AK540" i="6"/>
  <c r="AL540" i="6"/>
  <c r="AM540" i="6"/>
  <c r="AH541" i="6"/>
  <c r="AI541" i="6"/>
  <c r="AJ541" i="6"/>
  <c r="AK541" i="6"/>
  <c r="AL541" i="6"/>
  <c r="AM541" i="6"/>
  <c r="AH542" i="6"/>
  <c r="AI542" i="6"/>
  <c r="AJ542" i="6"/>
  <c r="AK542" i="6"/>
  <c r="AL542" i="6"/>
  <c r="AM542" i="6"/>
  <c r="AH543" i="6"/>
  <c r="AI543" i="6"/>
  <c r="AJ543" i="6"/>
  <c r="AK543" i="6"/>
  <c r="AL543" i="6"/>
  <c r="AM543" i="6"/>
  <c r="AH544" i="6"/>
  <c r="AI544" i="6"/>
  <c r="AJ544" i="6"/>
  <c r="AK544" i="6"/>
  <c r="AL544" i="6"/>
  <c r="AM544" i="6"/>
  <c r="AH545" i="6"/>
  <c r="AI545" i="6"/>
  <c r="AJ545" i="6"/>
  <c r="AK545" i="6"/>
  <c r="AL545" i="6"/>
  <c r="AM545" i="6"/>
  <c r="AH546" i="6"/>
  <c r="AI546" i="6"/>
  <c r="AJ546" i="6"/>
  <c r="AK546" i="6"/>
  <c r="AL546" i="6"/>
  <c r="AM546" i="6"/>
  <c r="AH547" i="6"/>
  <c r="AI547" i="6"/>
  <c r="AJ547" i="6"/>
  <c r="AK547" i="6"/>
  <c r="AL547" i="6"/>
  <c r="AM547" i="6"/>
  <c r="AH548" i="6"/>
  <c r="AI548" i="6"/>
  <c r="AJ548" i="6"/>
  <c r="AK548" i="6"/>
  <c r="AL548" i="6"/>
  <c r="AM548" i="6"/>
  <c r="AH549" i="6"/>
  <c r="AI549" i="6"/>
  <c r="AJ549" i="6"/>
  <c r="AK549" i="6"/>
  <c r="AL549" i="6"/>
  <c r="AM549" i="6"/>
  <c r="AH550" i="6"/>
  <c r="AI550" i="6"/>
  <c r="AJ550" i="6"/>
  <c r="AK550" i="6"/>
  <c r="AL550" i="6"/>
  <c r="AM550" i="6"/>
  <c r="AH551" i="6"/>
  <c r="AI551" i="6"/>
  <c r="AJ551" i="6"/>
  <c r="AK551" i="6"/>
  <c r="AL551" i="6"/>
  <c r="AM551" i="6"/>
  <c r="AH552" i="6"/>
  <c r="AI552" i="6"/>
  <c r="AJ552" i="6"/>
  <c r="AK552" i="6"/>
  <c r="AL552" i="6"/>
  <c r="AM552" i="6"/>
  <c r="AH553" i="6"/>
  <c r="AI553" i="6"/>
  <c r="AJ553" i="6"/>
  <c r="AK553" i="6"/>
  <c r="AL553" i="6"/>
  <c r="AM553" i="6"/>
  <c r="AH554" i="6"/>
  <c r="AI554" i="6"/>
  <c r="AJ554" i="6"/>
  <c r="AK554" i="6"/>
  <c r="AL554" i="6"/>
  <c r="AM554" i="6"/>
  <c r="AH555" i="6"/>
  <c r="AI555" i="6"/>
  <c r="AJ555" i="6"/>
  <c r="AK555" i="6"/>
  <c r="AL555" i="6"/>
  <c r="AM555" i="6"/>
  <c r="AH556" i="6"/>
  <c r="AI556" i="6"/>
  <c r="AJ556" i="6"/>
  <c r="AK556" i="6"/>
  <c r="AL556" i="6"/>
  <c r="AM556" i="6"/>
  <c r="AH557" i="6"/>
  <c r="AI557" i="6"/>
  <c r="AJ557" i="6"/>
  <c r="AK557" i="6"/>
  <c r="AL557" i="6"/>
  <c r="AM557" i="6"/>
  <c r="AH558" i="6"/>
  <c r="AI558" i="6"/>
  <c r="AJ558" i="6"/>
  <c r="AK558" i="6"/>
  <c r="AL558" i="6"/>
  <c r="AM558" i="6"/>
  <c r="AH559" i="6"/>
  <c r="AI559" i="6"/>
  <c r="AJ559" i="6"/>
  <c r="AK559" i="6"/>
  <c r="AL559" i="6"/>
  <c r="AM559" i="6"/>
  <c r="AH560" i="6"/>
  <c r="AI560" i="6"/>
  <c r="AJ560" i="6"/>
  <c r="AK560" i="6"/>
  <c r="AL560" i="6"/>
  <c r="AM560" i="6"/>
  <c r="AH561" i="6"/>
  <c r="AI561" i="6"/>
  <c r="AJ561" i="6"/>
  <c r="AK561" i="6"/>
  <c r="AL561" i="6"/>
  <c r="AM561" i="6"/>
  <c r="AH562" i="6"/>
  <c r="AI562" i="6"/>
  <c r="AJ562" i="6"/>
  <c r="AK562" i="6"/>
  <c r="AL562" i="6"/>
  <c r="AM562" i="6"/>
  <c r="AH563" i="6"/>
  <c r="AI563" i="6"/>
  <c r="AJ563" i="6"/>
  <c r="AK563" i="6"/>
  <c r="AL563" i="6"/>
  <c r="AM563" i="6"/>
  <c r="AH564" i="6"/>
  <c r="AI564" i="6"/>
  <c r="AJ564" i="6"/>
  <c r="AK564" i="6"/>
  <c r="AL564" i="6"/>
  <c r="AM564" i="6"/>
  <c r="AH565" i="6"/>
  <c r="AI565" i="6"/>
  <c r="AJ565" i="6"/>
  <c r="AK565" i="6"/>
  <c r="AL565" i="6"/>
  <c r="AM565" i="6"/>
  <c r="AH566" i="6"/>
  <c r="AI566" i="6"/>
  <c r="AJ566" i="6"/>
  <c r="AK566" i="6"/>
  <c r="AL566" i="6"/>
  <c r="AM566" i="6"/>
  <c r="AH567" i="6"/>
  <c r="AI567" i="6"/>
  <c r="AJ567" i="6"/>
  <c r="AK567" i="6"/>
  <c r="AL567" i="6"/>
  <c r="AM567" i="6"/>
  <c r="AH568" i="6"/>
  <c r="AI568" i="6"/>
  <c r="AJ568" i="6"/>
  <c r="AK568" i="6"/>
  <c r="AL568" i="6"/>
  <c r="AM568" i="6"/>
  <c r="AH569" i="6"/>
  <c r="AI569" i="6"/>
  <c r="AJ569" i="6"/>
  <c r="AK569" i="6"/>
  <c r="AL569" i="6"/>
  <c r="AM569" i="6"/>
  <c r="AH570" i="6"/>
  <c r="AI570" i="6"/>
  <c r="AJ570" i="6"/>
  <c r="AK570" i="6"/>
  <c r="AL570" i="6"/>
  <c r="AM570" i="6"/>
  <c r="AH571" i="6"/>
  <c r="AI571" i="6"/>
  <c r="AJ571" i="6"/>
  <c r="AK571" i="6"/>
  <c r="AL571" i="6"/>
  <c r="AM571" i="6"/>
  <c r="AH572" i="6"/>
  <c r="AI572" i="6"/>
  <c r="AJ572" i="6"/>
  <c r="AK572" i="6"/>
  <c r="AL572" i="6"/>
  <c r="AM572" i="6"/>
  <c r="AH573" i="6"/>
  <c r="AI573" i="6"/>
  <c r="AJ573" i="6"/>
  <c r="AK573" i="6"/>
  <c r="AL573" i="6"/>
  <c r="AM573" i="6"/>
  <c r="AH574" i="6"/>
  <c r="AI574" i="6"/>
  <c r="AJ574" i="6"/>
  <c r="AK574" i="6"/>
  <c r="AL574" i="6"/>
  <c r="AM574" i="6"/>
  <c r="AH575" i="6"/>
  <c r="AI575" i="6"/>
  <c r="AJ575" i="6"/>
  <c r="AK575" i="6"/>
  <c r="AL575" i="6"/>
  <c r="AM575" i="6"/>
  <c r="AH576" i="6"/>
  <c r="AI576" i="6"/>
  <c r="AJ576" i="6"/>
  <c r="AK576" i="6"/>
  <c r="AL576" i="6"/>
  <c r="AM576" i="6"/>
  <c r="AH577" i="6"/>
  <c r="AI577" i="6"/>
  <c r="AJ577" i="6"/>
  <c r="AK577" i="6"/>
  <c r="AL577" i="6"/>
  <c r="AM577" i="6"/>
  <c r="AH578" i="6"/>
  <c r="AI578" i="6"/>
  <c r="AJ578" i="6"/>
  <c r="AK578" i="6"/>
  <c r="AL578" i="6"/>
  <c r="AM578" i="6"/>
  <c r="AH579" i="6"/>
  <c r="AI579" i="6"/>
  <c r="AJ579" i="6"/>
  <c r="AK579" i="6"/>
  <c r="AL579" i="6"/>
  <c r="AM579" i="6"/>
  <c r="AH580" i="6"/>
  <c r="AI580" i="6"/>
  <c r="AJ580" i="6"/>
  <c r="AK580" i="6"/>
  <c r="AL580" i="6"/>
  <c r="AM580" i="6"/>
  <c r="AH581" i="6"/>
  <c r="AI581" i="6"/>
  <c r="AJ581" i="6"/>
  <c r="AK581" i="6"/>
  <c r="AL581" i="6"/>
  <c r="AM581" i="6"/>
  <c r="AH582" i="6"/>
  <c r="AI582" i="6"/>
  <c r="AJ582" i="6"/>
  <c r="AK582" i="6"/>
  <c r="AL582" i="6"/>
  <c r="AM582" i="6"/>
  <c r="AH583" i="6"/>
  <c r="AI583" i="6"/>
  <c r="AJ583" i="6"/>
  <c r="AK583" i="6"/>
  <c r="AL583" i="6"/>
  <c r="AM583" i="6"/>
  <c r="AH584" i="6"/>
  <c r="AI584" i="6"/>
  <c r="AJ584" i="6"/>
  <c r="AK584" i="6"/>
  <c r="AL584" i="6"/>
  <c r="AM584" i="6"/>
  <c r="AH585" i="6"/>
  <c r="AI585" i="6"/>
  <c r="AJ585" i="6"/>
  <c r="AK585" i="6"/>
  <c r="AL585" i="6"/>
  <c r="AM585" i="6"/>
  <c r="AH586" i="6"/>
  <c r="AI586" i="6"/>
  <c r="AJ586" i="6"/>
  <c r="AK586" i="6"/>
  <c r="AL586" i="6"/>
  <c r="AM586" i="6"/>
  <c r="AH587" i="6"/>
  <c r="AI587" i="6"/>
  <c r="AJ587" i="6"/>
  <c r="AK587" i="6"/>
  <c r="AL587" i="6"/>
  <c r="AM587" i="6"/>
  <c r="AH588" i="6"/>
  <c r="AI588" i="6"/>
  <c r="AJ588" i="6"/>
  <c r="AK588" i="6"/>
  <c r="AL588" i="6"/>
  <c r="AM588" i="6"/>
  <c r="AH589" i="6"/>
  <c r="AI589" i="6"/>
  <c r="AJ589" i="6"/>
  <c r="AK589" i="6"/>
  <c r="AL589" i="6"/>
  <c r="AM589" i="6"/>
  <c r="AH590" i="6"/>
  <c r="AI590" i="6"/>
  <c r="AJ590" i="6"/>
  <c r="AK590" i="6"/>
  <c r="AL590" i="6"/>
  <c r="AM590" i="6"/>
  <c r="AH591" i="6"/>
  <c r="AI591" i="6"/>
  <c r="AJ591" i="6"/>
  <c r="AK591" i="6"/>
  <c r="AL591" i="6"/>
  <c r="AM591" i="6"/>
  <c r="AH592" i="6"/>
  <c r="AI592" i="6"/>
  <c r="AJ592" i="6"/>
  <c r="AK592" i="6"/>
  <c r="AL592" i="6"/>
  <c r="AM592" i="6"/>
  <c r="AH593" i="6"/>
  <c r="AI593" i="6"/>
  <c r="AJ593" i="6"/>
  <c r="AK593" i="6"/>
  <c r="AL593" i="6"/>
  <c r="AM593" i="6"/>
  <c r="AH594" i="6"/>
  <c r="AI594" i="6"/>
  <c r="AJ594" i="6"/>
  <c r="AK594" i="6"/>
  <c r="AL594" i="6"/>
  <c r="AM594" i="6"/>
  <c r="AH595" i="6"/>
  <c r="AI595" i="6"/>
  <c r="AJ595" i="6"/>
  <c r="AK595" i="6"/>
  <c r="AL595" i="6"/>
  <c r="AM595" i="6"/>
  <c r="AH596" i="6"/>
  <c r="AI596" i="6"/>
  <c r="AJ596" i="6"/>
  <c r="AK596" i="6"/>
  <c r="AL596" i="6"/>
  <c r="AM596" i="6"/>
  <c r="AH597" i="6"/>
  <c r="AI597" i="6"/>
  <c r="AJ597" i="6"/>
  <c r="AK597" i="6"/>
  <c r="AL597" i="6"/>
  <c r="AM597" i="6"/>
  <c r="AH598" i="6"/>
  <c r="AI598" i="6"/>
  <c r="AJ598" i="6"/>
  <c r="AK598" i="6"/>
  <c r="AL598" i="6"/>
  <c r="AM598" i="6"/>
  <c r="AH599" i="6"/>
  <c r="AI599" i="6"/>
  <c r="AJ599" i="6"/>
  <c r="AK599" i="6"/>
  <c r="AL599" i="6"/>
  <c r="AM599" i="6"/>
  <c r="AH600" i="6"/>
  <c r="AI600" i="6"/>
  <c r="AJ600" i="6"/>
  <c r="AK600" i="6"/>
  <c r="AL600" i="6"/>
  <c r="AM600" i="6"/>
  <c r="AH601" i="6"/>
  <c r="AI601" i="6"/>
  <c r="AJ601" i="6"/>
  <c r="AK601" i="6"/>
  <c r="AL601" i="6"/>
  <c r="AM601" i="6"/>
  <c r="AH602" i="6"/>
  <c r="AI602" i="6"/>
  <c r="AJ602" i="6"/>
  <c r="AK602" i="6"/>
  <c r="AL602" i="6"/>
  <c r="AM602" i="6"/>
  <c r="AH603" i="6"/>
  <c r="AI603" i="6"/>
  <c r="AJ603" i="6"/>
  <c r="AK603" i="6"/>
  <c r="AL603" i="6"/>
  <c r="AM603" i="6"/>
  <c r="AH604" i="6"/>
  <c r="AI604" i="6"/>
  <c r="AJ604" i="6"/>
  <c r="AK604" i="6"/>
  <c r="AL604" i="6"/>
  <c r="AM604" i="6"/>
  <c r="AH605" i="6"/>
  <c r="AI605" i="6"/>
  <c r="AJ605" i="6"/>
  <c r="AK605" i="6"/>
  <c r="AL605" i="6"/>
  <c r="AM605" i="6"/>
  <c r="AH606" i="6"/>
  <c r="AI606" i="6"/>
  <c r="AJ606" i="6"/>
  <c r="AK606" i="6"/>
  <c r="AL606" i="6"/>
  <c r="AM606" i="6"/>
  <c r="AH607" i="6"/>
  <c r="AI607" i="6"/>
  <c r="AJ607" i="6"/>
  <c r="AK607" i="6"/>
  <c r="AL607" i="6"/>
  <c r="AM607" i="6"/>
  <c r="AH608" i="6"/>
  <c r="AI608" i="6"/>
  <c r="AJ608" i="6"/>
  <c r="AK608" i="6"/>
  <c r="AL608" i="6"/>
  <c r="AM608" i="6"/>
  <c r="AI4" i="6"/>
  <c r="AJ4" i="6"/>
  <c r="AK4" i="6"/>
  <c r="AL4" i="6"/>
  <c r="AM4" i="6"/>
  <c r="AH4" i="6"/>
  <c r="AB5" i="6"/>
  <c r="AC5" i="6"/>
  <c r="AD5" i="6"/>
  <c r="AE5" i="6"/>
  <c r="AF5" i="6"/>
  <c r="AG5" i="6"/>
  <c r="AB6" i="6"/>
  <c r="AC6" i="6"/>
  <c r="AD6" i="6"/>
  <c r="AE6" i="6"/>
  <c r="AF6" i="6"/>
  <c r="AG6" i="6"/>
  <c r="AB7" i="6"/>
  <c r="AC7" i="6"/>
  <c r="AD7" i="6"/>
  <c r="AE7" i="6"/>
  <c r="AF7" i="6"/>
  <c r="AG7" i="6"/>
  <c r="AB8" i="6"/>
  <c r="AC8" i="6"/>
  <c r="AD8" i="6"/>
  <c r="AE8" i="6"/>
  <c r="AF8" i="6"/>
  <c r="AG8" i="6"/>
  <c r="AB9" i="6"/>
  <c r="AC9" i="6"/>
  <c r="AD9" i="6"/>
  <c r="AE9" i="6"/>
  <c r="AF9" i="6"/>
  <c r="AG9" i="6"/>
  <c r="AB10" i="6"/>
  <c r="AC10" i="6"/>
  <c r="AD10" i="6"/>
  <c r="AE10" i="6"/>
  <c r="AF10" i="6"/>
  <c r="AG10" i="6"/>
  <c r="AB11" i="6"/>
  <c r="AC11" i="6"/>
  <c r="AD11" i="6"/>
  <c r="AE11" i="6"/>
  <c r="AF11" i="6"/>
  <c r="AG11" i="6"/>
  <c r="AB12" i="6"/>
  <c r="AC12" i="6"/>
  <c r="AD12" i="6"/>
  <c r="AE12" i="6"/>
  <c r="AF12" i="6"/>
  <c r="AG12" i="6"/>
  <c r="AB13" i="6"/>
  <c r="AC13" i="6"/>
  <c r="AD13" i="6"/>
  <c r="AE13" i="6"/>
  <c r="AF13" i="6"/>
  <c r="AG13" i="6"/>
  <c r="AB14" i="6"/>
  <c r="AC14" i="6"/>
  <c r="AD14" i="6"/>
  <c r="AE14" i="6"/>
  <c r="AF14" i="6"/>
  <c r="AG14" i="6"/>
  <c r="AB15" i="6"/>
  <c r="AC15" i="6"/>
  <c r="AD15" i="6"/>
  <c r="AE15" i="6"/>
  <c r="AF15" i="6"/>
  <c r="AG15" i="6"/>
  <c r="AB16" i="6"/>
  <c r="AC16" i="6"/>
  <c r="AD16" i="6"/>
  <c r="AE16" i="6"/>
  <c r="AF16" i="6"/>
  <c r="AG16" i="6"/>
  <c r="AB17" i="6"/>
  <c r="AC17" i="6"/>
  <c r="AD17" i="6"/>
  <c r="AE17" i="6"/>
  <c r="AF17" i="6"/>
  <c r="AG17" i="6"/>
  <c r="AB18" i="6"/>
  <c r="AC18" i="6"/>
  <c r="AD18" i="6"/>
  <c r="AE18" i="6"/>
  <c r="AF18" i="6"/>
  <c r="AG18" i="6"/>
  <c r="AB19" i="6"/>
  <c r="AC19" i="6"/>
  <c r="AD19" i="6"/>
  <c r="AE19" i="6"/>
  <c r="AF19" i="6"/>
  <c r="AG19" i="6"/>
  <c r="AB20" i="6"/>
  <c r="AC20" i="6"/>
  <c r="AD20" i="6"/>
  <c r="AE20" i="6"/>
  <c r="AF20" i="6"/>
  <c r="AG20" i="6"/>
  <c r="AB21" i="6"/>
  <c r="AC21" i="6"/>
  <c r="AD21" i="6"/>
  <c r="AE21" i="6"/>
  <c r="AF21" i="6"/>
  <c r="AG21" i="6"/>
  <c r="AB22" i="6"/>
  <c r="AC22" i="6"/>
  <c r="AD22" i="6"/>
  <c r="AE22" i="6"/>
  <c r="AF22" i="6"/>
  <c r="AG22" i="6"/>
  <c r="AB23" i="6"/>
  <c r="AC23" i="6"/>
  <c r="AD23" i="6"/>
  <c r="AE23" i="6"/>
  <c r="AF23" i="6"/>
  <c r="AG23" i="6"/>
  <c r="AB24" i="6"/>
  <c r="AC24" i="6"/>
  <c r="AD24" i="6"/>
  <c r="AE24" i="6"/>
  <c r="AF24" i="6"/>
  <c r="AG24" i="6"/>
  <c r="AB25" i="6"/>
  <c r="AC25" i="6"/>
  <c r="AD25" i="6"/>
  <c r="AE25" i="6"/>
  <c r="AF25" i="6"/>
  <c r="AG25" i="6"/>
  <c r="AB26" i="6"/>
  <c r="AC26" i="6"/>
  <c r="AD26" i="6"/>
  <c r="AE26" i="6"/>
  <c r="AF26" i="6"/>
  <c r="AG26" i="6"/>
  <c r="AB27" i="6"/>
  <c r="AC27" i="6"/>
  <c r="AD27" i="6"/>
  <c r="AE27" i="6"/>
  <c r="AF27" i="6"/>
  <c r="AG27" i="6"/>
  <c r="AB28" i="6"/>
  <c r="AC28" i="6"/>
  <c r="AD28" i="6"/>
  <c r="AE28" i="6"/>
  <c r="AF28" i="6"/>
  <c r="AG28" i="6"/>
  <c r="AB29" i="6"/>
  <c r="AC29" i="6"/>
  <c r="AD29" i="6"/>
  <c r="AE29" i="6"/>
  <c r="AF29" i="6"/>
  <c r="AG29" i="6"/>
  <c r="AB30" i="6"/>
  <c r="AC30" i="6"/>
  <c r="AD30" i="6"/>
  <c r="AE30" i="6"/>
  <c r="AF30" i="6"/>
  <c r="AG30" i="6"/>
  <c r="AB31" i="6"/>
  <c r="AC31" i="6"/>
  <c r="AD31" i="6"/>
  <c r="AE31" i="6"/>
  <c r="AF31" i="6"/>
  <c r="AG31" i="6"/>
  <c r="AB32" i="6"/>
  <c r="AC32" i="6"/>
  <c r="AD32" i="6"/>
  <c r="AE32" i="6"/>
  <c r="AF32" i="6"/>
  <c r="AG32" i="6"/>
  <c r="AB33" i="6"/>
  <c r="AC33" i="6"/>
  <c r="AD33" i="6"/>
  <c r="AE33" i="6"/>
  <c r="AF33" i="6"/>
  <c r="AG33" i="6"/>
  <c r="AB34" i="6"/>
  <c r="AC34" i="6"/>
  <c r="AD34" i="6"/>
  <c r="AE34" i="6"/>
  <c r="AF34" i="6"/>
  <c r="AG34" i="6"/>
  <c r="AB35" i="6"/>
  <c r="AC35" i="6"/>
  <c r="AD35" i="6"/>
  <c r="AE35" i="6"/>
  <c r="AF35" i="6"/>
  <c r="AG35" i="6"/>
  <c r="AB36" i="6"/>
  <c r="AC36" i="6"/>
  <c r="AD36" i="6"/>
  <c r="AE36" i="6"/>
  <c r="AF36" i="6"/>
  <c r="AG36" i="6"/>
  <c r="AB37" i="6"/>
  <c r="AC37" i="6"/>
  <c r="AD37" i="6"/>
  <c r="AE37" i="6"/>
  <c r="AF37" i="6"/>
  <c r="AG37" i="6"/>
  <c r="AB38" i="6"/>
  <c r="AC38" i="6"/>
  <c r="AD38" i="6"/>
  <c r="AE38" i="6"/>
  <c r="AF38" i="6"/>
  <c r="AG38" i="6"/>
  <c r="AB39" i="6"/>
  <c r="AC39" i="6"/>
  <c r="AD39" i="6"/>
  <c r="AE39" i="6"/>
  <c r="AF39" i="6"/>
  <c r="AG39" i="6"/>
  <c r="AB40" i="6"/>
  <c r="AC40" i="6"/>
  <c r="AD40" i="6"/>
  <c r="AE40" i="6"/>
  <c r="AF40" i="6"/>
  <c r="AG40" i="6"/>
  <c r="AB41" i="6"/>
  <c r="AC41" i="6"/>
  <c r="AD41" i="6"/>
  <c r="AE41" i="6"/>
  <c r="AF41" i="6"/>
  <c r="AG41" i="6"/>
  <c r="AB42" i="6"/>
  <c r="AC42" i="6"/>
  <c r="AD42" i="6"/>
  <c r="AE42" i="6"/>
  <c r="AF42" i="6"/>
  <c r="AG42" i="6"/>
  <c r="AB43" i="6"/>
  <c r="AC43" i="6"/>
  <c r="AD43" i="6"/>
  <c r="AE43" i="6"/>
  <c r="AF43" i="6"/>
  <c r="AG43" i="6"/>
  <c r="AB44" i="6"/>
  <c r="AC44" i="6"/>
  <c r="AD44" i="6"/>
  <c r="AE44" i="6"/>
  <c r="AF44" i="6"/>
  <c r="AG44" i="6"/>
  <c r="AB45" i="6"/>
  <c r="AC45" i="6"/>
  <c r="AD45" i="6"/>
  <c r="AE45" i="6"/>
  <c r="AF45" i="6"/>
  <c r="AG45" i="6"/>
  <c r="AB46" i="6"/>
  <c r="AC46" i="6"/>
  <c r="AD46" i="6"/>
  <c r="AE46" i="6"/>
  <c r="AF46" i="6"/>
  <c r="AG46" i="6"/>
  <c r="AB47" i="6"/>
  <c r="AC47" i="6"/>
  <c r="AD47" i="6"/>
  <c r="AE47" i="6"/>
  <c r="AF47" i="6"/>
  <c r="AG47" i="6"/>
  <c r="AB48" i="6"/>
  <c r="AC48" i="6"/>
  <c r="AD48" i="6"/>
  <c r="AE48" i="6"/>
  <c r="AF48" i="6"/>
  <c r="AG48" i="6"/>
  <c r="AB49" i="6"/>
  <c r="AC49" i="6"/>
  <c r="AD49" i="6"/>
  <c r="AE49" i="6"/>
  <c r="AF49" i="6"/>
  <c r="AG49" i="6"/>
  <c r="AB50" i="6"/>
  <c r="AC50" i="6"/>
  <c r="AD50" i="6"/>
  <c r="AE50" i="6"/>
  <c r="AF50" i="6"/>
  <c r="AG50" i="6"/>
  <c r="AB51" i="6"/>
  <c r="AC51" i="6"/>
  <c r="AD51" i="6"/>
  <c r="AE51" i="6"/>
  <c r="AF51" i="6"/>
  <c r="AG51" i="6"/>
  <c r="AB52" i="6"/>
  <c r="AC52" i="6"/>
  <c r="AD52" i="6"/>
  <c r="AE52" i="6"/>
  <c r="AF52" i="6"/>
  <c r="AG52" i="6"/>
  <c r="AB53" i="6"/>
  <c r="AC53" i="6"/>
  <c r="AD53" i="6"/>
  <c r="AE53" i="6"/>
  <c r="AF53" i="6"/>
  <c r="AG53" i="6"/>
  <c r="AB54" i="6"/>
  <c r="AC54" i="6"/>
  <c r="AD54" i="6"/>
  <c r="AE54" i="6"/>
  <c r="AF54" i="6"/>
  <c r="AG54" i="6"/>
  <c r="AB55" i="6"/>
  <c r="AC55" i="6"/>
  <c r="AD55" i="6"/>
  <c r="AE55" i="6"/>
  <c r="AF55" i="6"/>
  <c r="AG55" i="6"/>
  <c r="AB56" i="6"/>
  <c r="AC56" i="6"/>
  <c r="AD56" i="6"/>
  <c r="AE56" i="6"/>
  <c r="AF56" i="6"/>
  <c r="AG56" i="6"/>
  <c r="AB57" i="6"/>
  <c r="AC57" i="6"/>
  <c r="AD57" i="6"/>
  <c r="AE57" i="6"/>
  <c r="AF57" i="6"/>
  <c r="AG57" i="6"/>
  <c r="AB58" i="6"/>
  <c r="AC58" i="6"/>
  <c r="AD58" i="6"/>
  <c r="AE58" i="6"/>
  <c r="AF58" i="6"/>
  <c r="AG58" i="6"/>
  <c r="AB59" i="6"/>
  <c r="AC59" i="6"/>
  <c r="AD59" i="6"/>
  <c r="AE59" i="6"/>
  <c r="AF59" i="6"/>
  <c r="AG59" i="6"/>
  <c r="AB60" i="6"/>
  <c r="AC60" i="6"/>
  <c r="AD60" i="6"/>
  <c r="AE60" i="6"/>
  <c r="AF60" i="6"/>
  <c r="AG60" i="6"/>
  <c r="AB61" i="6"/>
  <c r="AC61" i="6"/>
  <c r="AD61" i="6"/>
  <c r="AE61" i="6"/>
  <c r="AF61" i="6"/>
  <c r="AG61" i="6"/>
  <c r="AB62" i="6"/>
  <c r="AC62" i="6"/>
  <c r="AD62" i="6"/>
  <c r="AE62" i="6"/>
  <c r="AF62" i="6"/>
  <c r="AG62" i="6"/>
  <c r="AB63" i="6"/>
  <c r="AC63" i="6"/>
  <c r="AD63" i="6"/>
  <c r="AE63" i="6"/>
  <c r="AF63" i="6"/>
  <c r="AG63" i="6"/>
  <c r="AB64" i="6"/>
  <c r="AC64" i="6"/>
  <c r="AD64" i="6"/>
  <c r="AE64" i="6"/>
  <c r="AF64" i="6"/>
  <c r="AG64" i="6"/>
  <c r="AB65" i="6"/>
  <c r="AC65" i="6"/>
  <c r="AD65" i="6"/>
  <c r="AE65" i="6"/>
  <c r="AF65" i="6"/>
  <c r="AG65" i="6"/>
  <c r="AB66" i="6"/>
  <c r="AC66" i="6"/>
  <c r="AD66" i="6"/>
  <c r="AE66" i="6"/>
  <c r="AF66" i="6"/>
  <c r="AG66" i="6"/>
  <c r="AB67" i="6"/>
  <c r="AC67" i="6"/>
  <c r="AD67" i="6"/>
  <c r="AE67" i="6"/>
  <c r="AF67" i="6"/>
  <c r="AG67" i="6"/>
  <c r="AB68" i="6"/>
  <c r="AC68" i="6"/>
  <c r="AD68" i="6"/>
  <c r="AE68" i="6"/>
  <c r="AF68" i="6"/>
  <c r="AG68" i="6"/>
  <c r="AB69" i="6"/>
  <c r="AC69" i="6"/>
  <c r="AD69" i="6"/>
  <c r="AE69" i="6"/>
  <c r="AF69" i="6"/>
  <c r="AG69" i="6"/>
  <c r="AB70" i="6"/>
  <c r="AC70" i="6"/>
  <c r="AD70" i="6"/>
  <c r="AE70" i="6"/>
  <c r="AF70" i="6"/>
  <c r="AG70" i="6"/>
  <c r="AB71" i="6"/>
  <c r="AC71" i="6"/>
  <c r="AD71" i="6"/>
  <c r="AE71" i="6"/>
  <c r="AF71" i="6"/>
  <c r="AG71" i="6"/>
  <c r="AB72" i="6"/>
  <c r="AC72" i="6"/>
  <c r="AD72" i="6"/>
  <c r="AE72" i="6"/>
  <c r="AF72" i="6"/>
  <c r="AG72" i="6"/>
  <c r="AB73" i="6"/>
  <c r="AC73" i="6"/>
  <c r="AD73" i="6"/>
  <c r="AE73" i="6"/>
  <c r="AF73" i="6"/>
  <c r="AG73" i="6"/>
  <c r="AB74" i="6"/>
  <c r="AC74" i="6"/>
  <c r="AD74" i="6"/>
  <c r="AE74" i="6"/>
  <c r="AF74" i="6"/>
  <c r="AG74" i="6"/>
  <c r="AB75" i="6"/>
  <c r="AC75" i="6"/>
  <c r="AD75" i="6"/>
  <c r="AE75" i="6"/>
  <c r="AF75" i="6"/>
  <c r="AG75" i="6"/>
  <c r="AB76" i="6"/>
  <c r="AC76" i="6"/>
  <c r="AD76" i="6"/>
  <c r="AE76" i="6"/>
  <c r="AF76" i="6"/>
  <c r="AG76" i="6"/>
  <c r="AB77" i="6"/>
  <c r="AC77" i="6"/>
  <c r="AD77" i="6"/>
  <c r="AE77" i="6"/>
  <c r="AF77" i="6"/>
  <c r="AG77" i="6"/>
  <c r="AB78" i="6"/>
  <c r="AC78" i="6"/>
  <c r="AD78" i="6"/>
  <c r="AE78" i="6"/>
  <c r="AF78" i="6"/>
  <c r="AG78" i="6"/>
  <c r="AB79" i="6"/>
  <c r="AC79" i="6"/>
  <c r="AD79" i="6"/>
  <c r="AE79" i="6"/>
  <c r="AF79" i="6"/>
  <c r="AG79" i="6"/>
  <c r="AB80" i="6"/>
  <c r="AC80" i="6"/>
  <c r="AD80" i="6"/>
  <c r="AE80" i="6"/>
  <c r="AF80" i="6"/>
  <c r="AG80" i="6"/>
  <c r="AB81" i="6"/>
  <c r="AC81" i="6"/>
  <c r="AD81" i="6"/>
  <c r="AE81" i="6"/>
  <c r="AF81" i="6"/>
  <c r="AG81" i="6"/>
  <c r="AB82" i="6"/>
  <c r="AC82" i="6"/>
  <c r="AD82" i="6"/>
  <c r="AE82" i="6"/>
  <c r="AF82" i="6"/>
  <c r="AG82" i="6"/>
  <c r="AB83" i="6"/>
  <c r="AC83" i="6"/>
  <c r="AD83" i="6"/>
  <c r="AE83" i="6"/>
  <c r="AF83" i="6"/>
  <c r="AG83" i="6"/>
  <c r="AB84" i="6"/>
  <c r="AC84" i="6"/>
  <c r="AD84" i="6"/>
  <c r="AE84" i="6"/>
  <c r="AF84" i="6"/>
  <c r="AG84" i="6"/>
  <c r="AB85" i="6"/>
  <c r="AC85" i="6"/>
  <c r="AD85" i="6"/>
  <c r="AE85" i="6"/>
  <c r="AF85" i="6"/>
  <c r="AG85" i="6"/>
  <c r="AB86" i="6"/>
  <c r="AC86" i="6"/>
  <c r="AD86" i="6"/>
  <c r="AE86" i="6"/>
  <c r="AF86" i="6"/>
  <c r="AG86" i="6"/>
  <c r="AB87" i="6"/>
  <c r="AC87" i="6"/>
  <c r="AD87" i="6"/>
  <c r="AE87" i="6"/>
  <c r="AF87" i="6"/>
  <c r="AG87" i="6"/>
  <c r="AB88" i="6"/>
  <c r="AC88" i="6"/>
  <c r="AD88" i="6"/>
  <c r="AE88" i="6"/>
  <c r="AF88" i="6"/>
  <c r="AG88" i="6"/>
  <c r="AB89" i="6"/>
  <c r="AC89" i="6"/>
  <c r="AD89" i="6"/>
  <c r="AE89" i="6"/>
  <c r="AF89" i="6"/>
  <c r="AG89" i="6"/>
  <c r="AB90" i="6"/>
  <c r="AC90" i="6"/>
  <c r="AD90" i="6"/>
  <c r="AE90" i="6"/>
  <c r="AF90" i="6"/>
  <c r="AG90" i="6"/>
  <c r="AB91" i="6"/>
  <c r="AC91" i="6"/>
  <c r="AD91" i="6"/>
  <c r="AE91" i="6"/>
  <c r="AF91" i="6"/>
  <c r="AG91" i="6"/>
  <c r="AB92" i="6"/>
  <c r="AC92" i="6"/>
  <c r="AD92" i="6"/>
  <c r="AE92" i="6"/>
  <c r="AF92" i="6"/>
  <c r="AG92" i="6"/>
  <c r="AB93" i="6"/>
  <c r="AC93" i="6"/>
  <c r="AD93" i="6"/>
  <c r="AE93" i="6"/>
  <c r="AF93" i="6"/>
  <c r="AG93" i="6"/>
  <c r="AB94" i="6"/>
  <c r="AC94" i="6"/>
  <c r="AD94" i="6"/>
  <c r="AE94" i="6"/>
  <c r="AF94" i="6"/>
  <c r="AG94" i="6"/>
  <c r="AB95" i="6"/>
  <c r="AC95" i="6"/>
  <c r="AD95" i="6"/>
  <c r="AE95" i="6"/>
  <c r="AF95" i="6"/>
  <c r="AG95" i="6"/>
  <c r="AB96" i="6"/>
  <c r="AC96" i="6"/>
  <c r="AD96" i="6"/>
  <c r="AE96" i="6"/>
  <c r="AF96" i="6"/>
  <c r="AG96" i="6"/>
  <c r="AB97" i="6"/>
  <c r="AC97" i="6"/>
  <c r="AD97" i="6"/>
  <c r="AE97" i="6"/>
  <c r="AF97" i="6"/>
  <c r="AG97" i="6"/>
  <c r="AB98" i="6"/>
  <c r="AC98" i="6"/>
  <c r="AD98" i="6"/>
  <c r="AE98" i="6"/>
  <c r="AF98" i="6"/>
  <c r="AG98" i="6"/>
  <c r="AB99" i="6"/>
  <c r="AC99" i="6"/>
  <c r="AD99" i="6"/>
  <c r="AE99" i="6"/>
  <c r="AF99" i="6"/>
  <c r="AG99" i="6"/>
  <c r="AB100" i="6"/>
  <c r="AC100" i="6"/>
  <c r="AD100" i="6"/>
  <c r="AE100" i="6"/>
  <c r="AF100" i="6"/>
  <c r="AG100" i="6"/>
  <c r="AB101" i="6"/>
  <c r="AC101" i="6"/>
  <c r="AD101" i="6"/>
  <c r="AE101" i="6"/>
  <c r="AF101" i="6"/>
  <c r="AG101" i="6"/>
  <c r="AB102" i="6"/>
  <c r="AC102" i="6"/>
  <c r="AD102" i="6"/>
  <c r="AE102" i="6"/>
  <c r="AF102" i="6"/>
  <c r="AG102" i="6"/>
  <c r="AB103" i="6"/>
  <c r="AC103" i="6"/>
  <c r="AD103" i="6"/>
  <c r="AE103" i="6"/>
  <c r="AF103" i="6"/>
  <c r="AG103" i="6"/>
  <c r="AB104" i="6"/>
  <c r="AC104" i="6"/>
  <c r="AD104" i="6"/>
  <c r="AE104" i="6"/>
  <c r="AF104" i="6"/>
  <c r="AG104" i="6"/>
  <c r="AB105" i="6"/>
  <c r="AC105" i="6"/>
  <c r="AD105" i="6"/>
  <c r="AE105" i="6"/>
  <c r="AF105" i="6"/>
  <c r="AG105" i="6"/>
  <c r="AB106" i="6"/>
  <c r="AC106" i="6"/>
  <c r="AD106" i="6"/>
  <c r="AE106" i="6"/>
  <c r="AF106" i="6"/>
  <c r="AG106" i="6"/>
  <c r="AB107" i="6"/>
  <c r="AC107" i="6"/>
  <c r="AD107" i="6"/>
  <c r="AE107" i="6"/>
  <c r="AF107" i="6"/>
  <c r="AG107" i="6"/>
  <c r="AB108" i="6"/>
  <c r="AC108" i="6"/>
  <c r="AD108" i="6"/>
  <c r="AE108" i="6"/>
  <c r="AF108" i="6"/>
  <c r="AG108" i="6"/>
  <c r="AB109" i="6"/>
  <c r="AC109" i="6"/>
  <c r="AD109" i="6"/>
  <c r="AE109" i="6"/>
  <c r="AF109" i="6"/>
  <c r="AG109" i="6"/>
  <c r="AB110" i="6"/>
  <c r="AC110" i="6"/>
  <c r="AD110" i="6"/>
  <c r="AE110" i="6"/>
  <c r="AF110" i="6"/>
  <c r="AG110" i="6"/>
  <c r="AB111" i="6"/>
  <c r="AC111" i="6"/>
  <c r="AD111" i="6"/>
  <c r="AE111" i="6"/>
  <c r="AF111" i="6"/>
  <c r="AG111" i="6"/>
  <c r="AB112" i="6"/>
  <c r="AC112" i="6"/>
  <c r="AD112" i="6"/>
  <c r="AE112" i="6"/>
  <c r="AF112" i="6"/>
  <c r="AG112" i="6"/>
  <c r="AB113" i="6"/>
  <c r="AC113" i="6"/>
  <c r="AD113" i="6"/>
  <c r="AE113" i="6"/>
  <c r="AF113" i="6"/>
  <c r="AG113" i="6"/>
  <c r="AB114" i="6"/>
  <c r="AC114" i="6"/>
  <c r="AD114" i="6"/>
  <c r="AE114" i="6"/>
  <c r="AF114" i="6"/>
  <c r="AG114" i="6"/>
  <c r="AB115" i="6"/>
  <c r="AC115" i="6"/>
  <c r="AD115" i="6"/>
  <c r="AE115" i="6"/>
  <c r="AF115" i="6"/>
  <c r="AG115" i="6"/>
  <c r="AB116" i="6"/>
  <c r="AC116" i="6"/>
  <c r="AD116" i="6"/>
  <c r="AE116" i="6"/>
  <c r="AF116" i="6"/>
  <c r="AG116" i="6"/>
  <c r="AB117" i="6"/>
  <c r="AC117" i="6"/>
  <c r="AD117" i="6"/>
  <c r="AE117" i="6"/>
  <c r="AF117" i="6"/>
  <c r="AG117" i="6"/>
  <c r="AB118" i="6"/>
  <c r="AC118" i="6"/>
  <c r="AD118" i="6"/>
  <c r="AE118" i="6"/>
  <c r="AF118" i="6"/>
  <c r="AG118" i="6"/>
  <c r="AB119" i="6"/>
  <c r="AC119" i="6"/>
  <c r="AD119" i="6"/>
  <c r="AE119" i="6"/>
  <c r="AF119" i="6"/>
  <c r="AG119" i="6"/>
  <c r="AB120" i="6"/>
  <c r="AC120" i="6"/>
  <c r="AD120" i="6"/>
  <c r="AE120" i="6"/>
  <c r="AF120" i="6"/>
  <c r="AG120" i="6"/>
  <c r="AB121" i="6"/>
  <c r="AC121" i="6"/>
  <c r="AD121" i="6"/>
  <c r="AE121" i="6"/>
  <c r="AF121" i="6"/>
  <c r="AG121" i="6"/>
  <c r="AB122" i="6"/>
  <c r="AC122" i="6"/>
  <c r="AD122" i="6"/>
  <c r="AE122" i="6"/>
  <c r="AF122" i="6"/>
  <c r="AG122" i="6"/>
  <c r="AB123" i="6"/>
  <c r="AC123" i="6"/>
  <c r="AD123" i="6"/>
  <c r="AE123" i="6"/>
  <c r="AF123" i="6"/>
  <c r="AG123" i="6"/>
  <c r="AB124" i="6"/>
  <c r="AC124" i="6"/>
  <c r="AD124" i="6"/>
  <c r="AE124" i="6"/>
  <c r="AF124" i="6"/>
  <c r="AG124" i="6"/>
  <c r="AB125" i="6"/>
  <c r="AC125" i="6"/>
  <c r="AD125" i="6"/>
  <c r="AE125" i="6"/>
  <c r="AF125" i="6"/>
  <c r="AG125" i="6"/>
  <c r="AB126" i="6"/>
  <c r="AC126" i="6"/>
  <c r="AD126" i="6"/>
  <c r="AE126" i="6"/>
  <c r="AF126" i="6"/>
  <c r="AG126" i="6"/>
  <c r="AB127" i="6"/>
  <c r="AC127" i="6"/>
  <c r="AD127" i="6"/>
  <c r="AE127" i="6"/>
  <c r="AF127" i="6"/>
  <c r="AG127" i="6"/>
  <c r="AB128" i="6"/>
  <c r="AC128" i="6"/>
  <c r="AD128" i="6"/>
  <c r="AE128" i="6"/>
  <c r="AF128" i="6"/>
  <c r="AG128" i="6"/>
  <c r="AB129" i="6"/>
  <c r="AC129" i="6"/>
  <c r="AD129" i="6"/>
  <c r="AE129" i="6"/>
  <c r="AF129" i="6"/>
  <c r="AG129" i="6"/>
  <c r="AB130" i="6"/>
  <c r="AC130" i="6"/>
  <c r="AD130" i="6"/>
  <c r="AE130" i="6"/>
  <c r="AF130" i="6"/>
  <c r="AG130" i="6"/>
  <c r="AB131" i="6"/>
  <c r="AC131" i="6"/>
  <c r="AD131" i="6"/>
  <c r="AE131" i="6"/>
  <c r="AF131" i="6"/>
  <c r="AG131" i="6"/>
  <c r="AB132" i="6"/>
  <c r="AC132" i="6"/>
  <c r="AD132" i="6"/>
  <c r="AE132" i="6"/>
  <c r="AF132" i="6"/>
  <c r="AG132" i="6"/>
  <c r="AB133" i="6"/>
  <c r="AC133" i="6"/>
  <c r="AD133" i="6"/>
  <c r="AE133" i="6"/>
  <c r="AF133" i="6"/>
  <c r="AG133" i="6"/>
  <c r="AB134" i="6"/>
  <c r="AC134" i="6"/>
  <c r="AD134" i="6"/>
  <c r="AE134" i="6"/>
  <c r="AF134" i="6"/>
  <c r="AG134" i="6"/>
  <c r="AB135" i="6"/>
  <c r="AC135" i="6"/>
  <c r="AD135" i="6"/>
  <c r="AE135" i="6"/>
  <c r="AF135" i="6"/>
  <c r="AG135" i="6"/>
  <c r="AB136" i="6"/>
  <c r="AC136" i="6"/>
  <c r="AD136" i="6"/>
  <c r="AE136" i="6"/>
  <c r="AF136" i="6"/>
  <c r="AG136" i="6"/>
  <c r="AB137" i="6"/>
  <c r="AC137" i="6"/>
  <c r="AD137" i="6"/>
  <c r="AE137" i="6"/>
  <c r="AF137" i="6"/>
  <c r="AG137" i="6"/>
  <c r="AB138" i="6"/>
  <c r="AC138" i="6"/>
  <c r="AD138" i="6"/>
  <c r="AE138" i="6"/>
  <c r="AF138" i="6"/>
  <c r="AG138" i="6"/>
  <c r="AB139" i="6"/>
  <c r="AC139" i="6"/>
  <c r="AD139" i="6"/>
  <c r="AE139" i="6"/>
  <c r="AF139" i="6"/>
  <c r="AG139" i="6"/>
  <c r="AB140" i="6"/>
  <c r="AC140" i="6"/>
  <c r="AD140" i="6"/>
  <c r="AE140" i="6"/>
  <c r="AF140" i="6"/>
  <c r="AG140" i="6"/>
  <c r="AB141" i="6"/>
  <c r="AC141" i="6"/>
  <c r="AD141" i="6"/>
  <c r="AE141" i="6"/>
  <c r="AF141" i="6"/>
  <c r="AG141" i="6"/>
  <c r="AB142" i="6"/>
  <c r="AC142" i="6"/>
  <c r="AD142" i="6"/>
  <c r="AE142" i="6"/>
  <c r="AF142" i="6"/>
  <c r="AG142" i="6"/>
  <c r="AB143" i="6"/>
  <c r="AC143" i="6"/>
  <c r="AD143" i="6"/>
  <c r="AE143" i="6"/>
  <c r="AF143" i="6"/>
  <c r="AG143" i="6"/>
  <c r="AB144" i="6"/>
  <c r="AC144" i="6"/>
  <c r="AD144" i="6"/>
  <c r="AE144" i="6"/>
  <c r="AF144" i="6"/>
  <c r="AG144" i="6"/>
  <c r="AB145" i="6"/>
  <c r="AC145" i="6"/>
  <c r="AD145" i="6"/>
  <c r="AE145" i="6"/>
  <c r="AF145" i="6"/>
  <c r="AG145" i="6"/>
  <c r="AB146" i="6"/>
  <c r="AC146" i="6"/>
  <c r="AD146" i="6"/>
  <c r="AE146" i="6"/>
  <c r="AF146" i="6"/>
  <c r="AG146" i="6"/>
  <c r="AB147" i="6"/>
  <c r="AC147" i="6"/>
  <c r="AD147" i="6"/>
  <c r="AE147" i="6"/>
  <c r="AF147" i="6"/>
  <c r="AG147" i="6"/>
  <c r="AB148" i="6"/>
  <c r="AC148" i="6"/>
  <c r="AD148" i="6"/>
  <c r="AE148" i="6"/>
  <c r="AF148" i="6"/>
  <c r="AG148" i="6"/>
  <c r="AB149" i="6"/>
  <c r="AC149" i="6"/>
  <c r="AD149" i="6"/>
  <c r="AE149" i="6"/>
  <c r="AF149" i="6"/>
  <c r="AG149" i="6"/>
  <c r="AB150" i="6"/>
  <c r="AC150" i="6"/>
  <c r="AD150" i="6"/>
  <c r="AE150" i="6"/>
  <c r="AF150" i="6"/>
  <c r="AG150" i="6"/>
  <c r="AB151" i="6"/>
  <c r="AC151" i="6"/>
  <c r="AD151" i="6"/>
  <c r="AE151" i="6"/>
  <c r="AF151" i="6"/>
  <c r="AG151" i="6"/>
  <c r="AB152" i="6"/>
  <c r="AC152" i="6"/>
  <c r="AD152" i="6"/>
  <c r="AE152" i="6"/>
  <c r="AF152" i="6"/>
  <c r="AG152" i="6"/>
  <c r="AB153" i="6"/>
  <c r="AC153" i="6"/>
  <c r="AD153" i="6"/>
  <c r="AE153" i="6"/>
  <c r="AF153" i="6"/>
  <c r="AG153" i="6"/>
  <c r="AB154" i="6"/>
  <c r="AC154" i="6"/>
  <c r="AD154" i="6"/>
  <c r="AE154" i="6"/>
  <c r="AF154" i="6"/>
  <c r="AG154" i="6"/>
  <c r="AB155" i="6"/>
  <c r="AC155" i="6"/>
  <c r="AD155" i="6"/>
  <c r="AE155" i="6"/>
  <c r="AF155" i="6"/>
  <c r="AG155" i="6"/>
  <c r="AB156" i="6"/>
  <c r="AC156" i="6"/>
  <c r="AD156" i="6"/>
  <c r="AE156" i="6"/>
  <c r="AF156" i="6"/>
  <c r="AG156" i="6"/>
  <c r="AB157" i="6"/>
  <c r="AC157" i="6"/>
  <c r="AD157" i="6"/>
  <c r="AE157" i="6"/>
  <c r="AF157" i="6"/>
  <c r="AG157" i="6"/>
  <c r="AB158" i="6"/>
  <c r="AC158" i="6"/>
  <c r="AD158" i="6"/>
  <c r="AE158" i="6"/>
  <c r="AF158" i="6"/>
  <c r="AG158" i="6"/>
  <c r="AB159" i="6"/>
  <c r="AC159" i="6"/>
  <c r="AD159" i="6"/>
  <c r="AE159" i="6"/>
  <c r="AF159" i="6"/>
  <c r="AG159" i="6"/>
  <c r="AB160" i="6"/>
  <c r="AC160" i="6"/>
  <c r="AD160" i="6"/>
  <c r="AE160" i="6"/>
  <c r="AF160" i="6"/>
  <c r="AG160" i="6"/>
  <c r="AB161" i="6"/>
  <c r="AC161" i="6"/>
  <c r="AD161" i="6"/>
  <c r="AE161" i="6"/>
  <c r="AF161" i="6"/>
  <c r="AG161" i="6"/>
  <c r="AB162" i="6"/>
  <c r="AC162" i="6"/>
  <c r="AD162" i="6"/>
  <c r="AE162" i="6"/>
  <c r="AF162" i="6"/>
  <c r="AG162" i="6"/>
  <c r="AB163" i="6"/>
  <c r="AC163" i="6"/>
  <c r="AD163" i="6"/>
  <c r="AE163" i="6"/>
  <c r="AF163" i="6"/>
  <c r="AG163" i="6"/>
  <c r="AB164" i="6"/>
  <c r="AC164" i="6"/>
  <c r="AD164" i="6"/>
  <c r="AE164" i="6"/>
  <c r="AF164" i="6"/>
  <c r="AG164" i="6"/>
  <c r="AB165" i="6"/>
  <c r="AC165" i="6"/>
  <c r="AD165" i="6"/>
  <c r="AE165" i="6"/>
  <c r="AF165" i="6"/>
  <c r="AG165" i="6"/>
  <c r="AB166" i="6"/>
  <c r="AC166" i="6"/>
  <c r="AD166" i="6"/>
  <c r="AE166" i="6"/>
  <c r="AF166" i="6"/>
  <c r="AG166" i="6"/>
  <c r="AB167" i="6"/>
  <c r="AC167" i="6"/>
  <c r="AD167" i="6"/>
  <c r="AE167" i="6"/>
  <c r="AF167" i="6"/>
  <c r="AG167" i="6"/>
  <c r="AB168" i="6"/>
  <c r="AC168" i="6"/>
  <c r="AD168" i="6"/>
  <c r="AE168" i="6"/>
  <c r="AF168" i="6"/>
  <c r="AG168" i="6"/>
  <c r="AB169" i="6"/>
  <c r="AC169" i="6"/>
  <c r="AD169" i="6"/>
  <c r="AE169" i="6"/>
  <c r="AF169" i="6"/>
  <c r="AG169" i="6"/>
  <c r="AB170" i="6"/>
  <c r="AC170" i="6"/>
  <c r="AD170" i="6"/>
  <c r="AE170" i="6"/>
  <c r="AF170" i="6"/>
  <c r="AG170" i="6"/>
  <c r="AB171" i="6"/>
  <c r="AC171" i="6"/>
  <c r="AD171" i="6"/>
  <c r="AE171" i="6"/>
  <c r="AF171" i="6"/>
  <c r="AG171" i="6"/>
  <c r="AB172" i="6"/>
  <c r="AC172" i="6"/>
  <c r="AD172" i="6"/>
  <c r="AE172" i="6"/>
  <c r="AF172" i="6"/>
  <c r="AG172" i="6"/>
  <c r="AB173" i="6"/>
  <c r="AC173" i="6"/>
  <c r="AD173" i="6"/>
  <c r="AE173" i="6"/>
  <c r="AF173" i="6"/>
  <c r="AG173" i="6"/>
  <c r="AB174" i="6"/>
  <c r="AC174" i="6"/>
  <c r="AD174" i="6"/>
  <c r="AE174" i="6"/>
  <c r="AF174" i="6"/>
  <c r="AG174" i="6"/>
  <c r="AB175" i="6"/>
  <c r="AC175" i="6"/>
  <c r="AD175" i="6"/>
  <c r="AE175" i="6"/>
  <c r="AF175" i="6"/>
  <c r="AG175" i="6"/>
  <c r="AB176" i="6"/>
  <c r="AC176" i="6"/>
  <c r="AD176" i="6"/>
  <c r="AE176" i="6"/>
  <c r="AF176" i="6"/>
  <c r="AG176" i="6"/>
  <c r="AB177" i="6"/>
  <c r="AC177" i="6"/>
  <c r="AD177" i="6"/>
  <c r="AE177" i="6"/>
  <c r="AF177" i="6"/>
  <c r="AG177" i="6"/>
  <c r="AB178" i="6"/>
  <c r="AC178" i="6"/>
  <c r="AD178" i="6"/>
  <c r="AE178" i="6"/>
  <c r="AF178" i="6"/>
  <c r="AG178" i="6"/>
  <c r="AB179" i="6"/>
  <c r="AC179" i="6"/>
  <c r="AD179" i="6"/>
  <c r="AE179" i="6"/>
  <c r="AF179" i="6"/>
  <c r="AG179" i="6"/>
  <c r="AB180" i="6"/>
  <c r="AC180" i="6"/>
  <c r="AD180" i="6"/>
  <c r="AE180" i="6"/>
  <c r="AF180" i="6"/>
  <c r="AG180" i="6"/>
  <c r="AB181" i="6"/>
  <c r="AC181" i="6"/>
  <c r="AD181" i="6"/>
  <c r="AE181" i="6"/>
  <c r="AF181" i="6"/>
  <c r="AG181" i="6"/>
  <c r="AB182" i="6"/>
  <c r="AC182" i="6"/>
  <c r="AD182" i="6"/>
  <c r="AE182" i="6"/>
  <c r="AF182" i="6"/>
  <c r="AG182" i="6"/>
  <c r="AB183" i="6"/>
  <c r="AC183" i="6"/>
  <c r="AD183" i="6"/>
  <c r="AE183" i="6"/>
  <c r="AF183" i="6"/>
  <c r="AG183" i="6"/>
  <c r="AB184" i="6"/>
  <c r="AC184" i="6"/>
  <c r="AD184" i="6"/>
  <c r="AE184" i="6"/>
  <c r="AF184" i="6"/>
  <c r="AG184" i="6"/>
  <c r="AB185" i="6"/>
  <c r="AC185" i="6"/>
  <c r="AD185" i="6"/>
  <c r="AE185" i="6"/>
  <c r="AF185" i="6"/>
  <c r="AG185" i="6"/>
  <c r="AB186" i="6"/>
  <c r="AC186" i="6"/>
  <c r="AD186" i="6"/>
  <c r="AE186" i="6"/>
  <c r="AF186" i="6"/>
  <c r="AG186" i="6"/>
  <c r="AB187" i="6"/>
  <c r="AC187" i="6"/>
  <c r="AD187" i="6"/>
  <c r="AE187" i="6"/>
  <c r="AF187" i="6"/>
  <c r="AG187" i="6"/>
  <c r="AB188" i="6"/>
  <c r="AC188" i="6"/>
  <c r="AD188" i="6"/>
  <c r="AE188" i="6"/>
  <c r="AF188" i="6"/>
  <c r="AG188" i="6"/>
  <c r="AB189" i="6"/>
  <c r="AC189" i="6"/>
  <c r="AD189" i="6"/>
  <c r="AE189" i="6"/>
  <c r="AF189" i="6"/>
  <c r="AG189" i="6"/>
  <c r="AB190" i="6"/>
  <c r="AC190" i="6"/>
  <c r="AD190" i="6"/>
  <c r="AE190" i="6"/>
  <c r="AF190" i="6"/>
  <c r="AG190" i="6"/>
  <c r="AB191" i="6"/>
  <c r="AC191" i="6"/>
  <c r="AD191" i="6"/>
  <c r="AE191" i="6"/>
  <c r="AF191" i="6"/>
  <c r="AG191" i="6"/>
  <c r="AB192" i="6"/>
  <c r="AC192" i="6"/>
  <c r="AD192" i="6"/>
  <c r="AE192" i="6"/>
  <c r="AF192" i="6"/>
  <c r="AG192" i="6"/>
  <c r="AB193" i="6"/>
  <c r="AC193" i="6"/>
  <c r="AD193" i="6"/>
  <c r="AE193" i="6"/>
  <c r="AF193" i="6"/>
  <c r="AG193" i="6"/>
  <c r="AB194" i="6"/>
  <c r="AC194" i="6"/>
  <c r="AD194" i="6"/>
  <c r="AE194" i="6"/>
  <c r="AF194" i="6"/>
  <c r="AG194" i="6"/>
  <c r="AB195" i="6"/>
  <c r="AC195" i="6"/>
  <c r="AD195" i="6"/>
  <c r="AE195" i="6"/>
  <c r="AF195" i="6"/>
  <c r="AG195" i="6"/>
  <c r="AB196" i="6"/>
  <c r="AC196" i="6"/>
  <c r="AD196" i="6"/>
  <c r="AE196" i="6"/>
  <c r="AF196" i="6"/>
  <c r="AG196" i="6"/>
  <c r="AB197" i="6"/>
  <c r="AC197" i="6"/>
  <c r="AD197" i="6"/>
  <c r="AE197" i="6"/>
  <c r="AF197" i="6"/>
  <c r="AG197" i="6"/>
  <c r="AB198" i="6"/>
  <c r="AC198" i="6"/>
  <c r="AD198" i="6"/>
  <c r="AE198" i="6"/>
  <c r="AF198" i="6"/>
  <c r="AG198" i="6"/>
  <c r="AB199" i="6"/>
  <c r="AC199" i="6"/>
  <c r="AD199" i="6"/>
  <c r="AE199" i="6"/>
  <c r="AF199" i="6"/>
  <c r="AG199" i="6"/>
  <c r="AB200" i="6"/>
  <c r="AC200" i="6"/>
  <c r="AD200" i="6"/>
  <c r="AE200" i="6"/>
  <c r="AF200" i="6"/>
  <c r="AG200" i="6"/>
  <c r="AB201" i="6"/>
  <c r="AC201" i="6"/>
  <c r="AD201" i="6"/>
  <c r="AE201" i="6"/>
  <c r="AF201" i="6"/>
  <c r="AG201" i="6"/>
  <c r="AB202" i="6"/>
  <c r="AC202" i="6"/>
  <c r="AD202" i="6"/>
  <c r="AE202" i="6"/>
  <c r="AF202" i="6"/>
  <c r="AG202" i="6"/>
  <c r="AB203" i="6"/>
  <c r="AC203" i="6"/>
  <c r="AD203" i="6"/>
  <c r="AE203" i="6"/>
  <c r="AF203" i="6"/>
  <c r="AG203" i="6"/>
  <c r="AB204" i="6"/>
  <c r="AC204" i="6"/>
  <c r="AD204" i="6"/>
  <c r="AE204" i="6"/>
  <c r="AF204" i="6"/>
  <c r="AG204" i="6"/>
  <c r="AB205" i="6"/>
  <c r="AC205" i="6"/>
  <c r="AD205" i="6"/>
  <c r="AE205" i="6"/>
  <c r="AF205" i="6"/>
  <c r="AG205" i="6"/>
  <c r="AB206" i="6"/>
  <c r="AC206" i="6"/>
  <c r="AD206" i="6"/>
  <c r="AE206" i="6"/>
  <c r="AF206" i="6"/>
  <c r="AG206" i="6"/>
  <c r="AB207" i="6"/>
  <c r="AC207" i="6"/>
  <c r="AD207" i="6"/>
  <c r="AE207" i="6"/>
  <c r="AF207" i="6"/>
  <c r="AG207" i="6"/>
  <c r="AB208" i="6"/>
  <c r="AC208" i="6"/>
  <c r="AD208" i="6"/>
  <c r="AE208" i="6"/>
  <c r="AF208" i="6"/>
  <c r="AG208" i="6"/>
  <c r="AB209" i="6"/>
  <c r="AC209" i="6"/>
  <c r="AD209" i="6"/>
  <c r="AE209" i="6"/>
  <c r="AF209" i="6"/>
  <c r="AG209" i="6"/>
  <c r="AB210" i="6"/>
  <c r="AC210" i="6"/>
  <c r="AD210" i="6"/>
  <c r="AE210" i="6"/>
  <c r="AF210" i="6"/>
  <c r="AG210" i="6"/>
  <c r="AB211" i="6"/>
  <c r="AC211" i="6"/>
  <c r="AD211" i="6"/>
  <c r="AE211" i="6"/>
  <c r="AF211" i="6"/>
  <c r="AG211" i="6"/>
  <c r="AB212" i="6"/>
  <c r="AC212" i="6"/>
  <c r="AD212" i="6"/>
  <c r="AE212" i="6"/>
  <c r="AF212" i="6"/>
  <c r="AG212" i="6"/>
  <c r="AB213" i="6"/>
  <c r="AC213" i="6"/>
  <c r="AD213" i="6"/>
  <c r="AE213" i="6"/>
  <c r="AF213" i="6"/>
  <c r="AG213" i="6"/>
  <c r="AB214" i="6"/>
  <c r="AC214" i="6"/>
  <c r="AD214" i="6"/>
  <c r="AE214" i="6"/>
  <c r="AF214" i="6"/>
  <c r="AG214" i="6"/>
  <c r="AB215" i="6"/>
  <c r="AC215" i="6"/>
  <c r="AD215" i="6"/>
  <c r="AE215" i="6"/>
  <c r="AF215" i="6"/>
  <c r="AG215" i="6"/>
  <c r="AB216" i="6"/>
  <c r="AC216" i="6"/>
  <c r="AD216" i="6"/>
  <c r="AE216" i="6"/>
  <c r="AF216" i="6"/>
  <c r="AG216" i="6"/>
  <c r="AB217" i="6"/>
  <c r="AC217" i="6"/>
  <c r="AD217" i="6"/>
  <c r="AE217" i="6"/>
  <c r="AF217" i="6"/>
  <c r="AG217" i="6"/>
  <c r="AB218" i="6"/>
  <c r="AC218" i="6"/>
  <c r="AD218" i="6"/>
  <c r="AE218" i="6"/>
  <c r="AF218" i="6"/>
  <c r="AG218" i="6"/>
  <c r="AB219" i="6"/>
  <c r="AC219" i="6"/>
  <c r="AD219" i="6"/>
  <c r="AE219" i="6"/>
  <c r="AF219" i="6"/>
  <c r="AG219" i="6"/>
  <c r="AB220" i="6"/>
  <c r="AC220" i="6"/>
  <c r="AD220" i="6"/>
  <c r="AE220" i="6"/>
  <c r="AF220" i="6"/>
  <c r="AG220" i="6"/>
  <c r="AB221" i="6"/>
  <c r="AC221" i="6"/>
  <c r="AD221" i="6"/>
  <c r="AE221" i="6"/>
  <c r="AF221" i="6"/>
  <c r="AG221" i="6"/>
  <c r="AB222" i="6"/>
  <c r="AC222" i="6"/>
  <c r="AD222" i="6"/>
  <c r="AE222" i="6"/>
  <c r="AF222" i="6"/>
  <c r="AG222" i="6"/>
  <c r="AB223" i="6"/>
  <c r="AC223" i="6"/>
  <c r="AD223" i="6"/>
  <c r="AE223" i="6"/>
  <c r="AF223" i="6"/>
  <c r="AG223" i="6"/>
  <c r="AB224" i="6"/>
  <c r="AC224" i="6"/>
  <c r="AD224" i="6"/>
  <c r="AE224" i="6"/>
  <c r="AF224" i="6"/>
  <c r="AG224" i="6"/>
  <c r="AB225" i="6"/>
  <c r="AC225" i="6"/>
  <c r="AD225" i="6"/>
  <c r="AE225" i="6"/>
  <c r="AF225" i="6"/>
  <c r="AG225" i="6"/>
  <c r="AB226" i="6"/>
  <c r="AC226" i="6"/>
  <c r="AD226" i="6"/>
  <c r="AE226" i="6"/>
  <c r="AF226" i="6"/>
  <c r="AG226" i="6"/>
  <c r="AB227" i="6"/>
  <c r="AC227" i="6"/>
  <c r="AD227" i="6"/>
  <c r="AE227" i="6"/>
  <c r="AF227" i="6"/>
  <c r="AG227" i="6"/>
  <c r="AB228" i="6"/>
  <c r="AC228" i="6"/>
  <c r="AD228" i="6"/>
  <c r="AE228" i="6"/>
  <c r="AF228" i="6"/>
  <c r="AG228" i="6"/>
  <c r="AB229" i="6"/>
  <c r="AC229" i="6"/>
  <c r="AD229" i="6"/>
  <c r="AE229" i="6"/>
  <c r="AF229" i="6"/>
  <c r="AG229" i="6"/>
  <c r="AB230" i="6"/>
  <c r="AC230" i="6"/>
  <c r="AD230" i="6"/>
  <c r="AE230" i="6"/>
  <c r="AF230" i="6"/>
  <c r="AG230" i="6"/>
  <c r="AB231" i="6"/>
  <c r="AC231" i="6"/>
  <c r="AD231" i="6"/>
  <c r="AE231" i="6"/>
  <c r="AF231" i="6"/>
  <c r="AG231" i="6"/>
  <c r="AB232" i="6"/>
  <c r="AC232" i="6"/>
  <c r="AD232" i="6"/>
  <c r="AE232" i="6"/>
  <c r="AF232" i="6"/>
  <c r="AG232" i="6"/>
  <c r="AB233" i="6"/>
  <c r="AC233" i="6"/>
  <c r="AD233" i="6"/>
  <c r="AE233" i="6"/>
  <c r="AF233" i="6"/>
  <c r="AG233" i="6"/>
  <c r="AB234" i="6"/>
  <c r="AC234" i="6"/>
  <c r="AD234" i="6"/>
  <c r="AE234" i="6"/>
  <c r="AF234" i="6"/>
  <c r="AG234" i="6"/>
  <c r="AB235" i="6"/>
  <c r="AC235" i="6"/>
  <c r="AD235" i="6"/>
  <c r="AE235" i="6"/>
  <c r="AF235" i="6"/>
  <c r="AG235" i="6"/>
  <c r="AB236" i="6"/>
  <c r="AC236" i="6"/>
  <c r="AD236" i="6"/>
  <c r="AE236" i="6"/>
  <c r="AF236" i="6"/>
  <c r="AG236" i="6"/>
  <c r="AB237" i="6"/>
  <c r="AC237" i="6"/>
  <c r="AD237" i="6"/>
  <c r="AE237" i="6"/>
  <c r="AF237" i="6"/>
  <c r="AG237" i="6"/>
  <c r="AB238" i="6"/>
  <c r="AC238" i="6"/>
  <c r="AD238" i="6"/>
  <c r="AE238" i="6"/>
  <c r="AF238" i="6"/>
  <c r="AG238" i="6"/>
  <c r="AB239" i="6"/>
  <c r="AC239" i="6"/>
  <c r="AD239" i="6"/>
  <c r="AE239" i="6"/>
  <c r="AF239" i="6"/>
  <c r="AG239" i="6"/>
  <c r="AB240" i="6"/>
  <c r="AC240" i="6"/>
  <c r="AD240" i="6"/>
  <c r="AE240" i="6"/>
  <c r="AF240" i="6"/>
  <c r="AG240" i="6"/>
  <c r="AB241" i="6"/>
  <c r="AC241" i="6"/>
  <c r="AD241" i="6"/>
  <c r="AE241" i="6"/>
  <c r="AF241" i="6"/>
  <c r="AG241" i="6"/>
  <c r="AB242" i="6"/>
  <c r="AC242" i="6"/>
  <c r="AD242" i="6"/>
  <c r="AE242" i="6"/>
  <c r="AF242" i="6"/>
  <c r="AG242" i="6"/>
  <c r="AB243" i="6"/>
  <c r="AC243" i="6"/>
  <c r="AD243" i="6"/>
  <c r="AE243" i="6"/>
  <c r="AF243" i="6"/>
  <c r="AG243" i="6"/>
  <c r="AB244" i="6"/>
  <c r="AC244" i="6"/>
  <c r="AD244" i="6"/>
  <c r="AE244" i="6"/>
  <c r="AF244" i="6"/>
  <c r="AG244" i="6"/>
  <c r="AB245" i="6"/>
  <c r="AC245" i="6"/>
  <c r="AD245" i="6"/>
  <c r="AE245" i="6"/>
  <c r="AF245" i="6"/>
  <c r="AG245" i="6"/>
  <c r="AB246" i="6"/>
  <c r="AC246" i="6"/>
  <c r="AD246" i="6"/>
  <c r="AE246" i="6"/>
  <c r="AF246" i="6"/>
  <c r="AG246" i="6"/>
  <c r="AB247" i="6"/>
  <c r="AC247" i="6"/>
  <c r="AD247" i="6"/>
  <c r="AE247" i="6"/>
  <c r="AF247" i="6"/>
  <c r="AG247" i="6"/>
  <c r="AB248" i="6"/>
  <c r="AC248" i="6"/>
  <c r="AD248" i="6"/>
  <c r="AE248" i="6"/>
  <c r="AF248" i="6"/>
  <c r="AG248" i="6"/>
  <c r="AB249" i="6"/>
  <c r="AC249" i="6"/>
  <c r="AD249" i="6"/>
  <c r="AE249" i="6"/>
  <c r="AF249" i="6"/>
  <c r="AG249" i="6"/>
  <c r="AB250" i="6"/>
  <c r="AC250" i="6"/>
  <c r="AD250" i="6"/>
  <c r="AE250" i="6"/>
  <c r="AF250" i="6"/>
  <c r="AG250" i="6"/>
  <c r="AB251" i="6"/>
  <c r="AC251" i="6"/>
  <c r="AD251" i="6"/>
  <c r="AE251" i="6"/>
  <c r="AF251" i="6"/>
  <c r="AG251" i="6"/>
  <c r="AB252" i="6"/>
  <c r="AC252" i="6"/>
  <c r="AD252" i="6"/>
  <c r="AE252" i="6"/>
  <c r="AF252" i="6"/>
  <c r="AG252" i="6"/>
  <c r="AB253" i="6"/>
  <c r="AC253" i="6"/>
  <c r="AD253" i="6"/>
  <c r="AE253" i="6"/>
  <c r="AF253" i="6"/>
  <c r="AG253" i="6"/>
  <c r="AB254" i="6"/>
  <c r="AC254" i="6"/>
  <c r="AD254" i="6"/>
  <c r="AE254" i="6"/>
  <c r="AF254" i="6"/>
  <c r="AG254" i="6"/>
  <c r="AB255" i="6"/>
  <c r="AC255" i="6"/>
  <c r="AD255" i="6"/>
  <c r="AE255" i="6"/>
  <c r="AF255" i="6"/>
  <c r="AG255" i="6"/>
  <c r="AB256" i="6"/>
  <c r="AC256" i="6"/>
  <c r="AD256" i="6"/>
  <c r="AE256" i="6"/>
  <c r="AF256" i="6"/>
  <c r="AG256" i="6"/>
  <c r="AB257" i="6"/>
  <c r="AC257" i="6"/>
  <c r="AD257" i="6"/>
  <c r="AE257" i="6"/>
  <c r="AF257" i="6"/>
  <c r="AG257" i="6"/>
  <c r="AB258" i="6"/>
  <c r="AC258" i="6"/>
  <c r="AD258" i="6"/>
  <c r="AE258" i="6"/>
  <c r="AF258" i="6"/>
  <c r="AG258" i="6"/>
  <c r="AB259" i="6"/>
  <c r="AC259" i="6"/>
  <c r="AD259" i="6"/>
  <c r="AE259" i="6"/>
  <c r="AF259" i="6"/>
  <c r="AG259" i="6"/>
  <c r="AB260" i="6"/>
  <c r="AC260" i="6"/>
  <c r="AD260" i="6"/>
  <c r="AE260" i="6"/>
  <c r="AF260" i="6"/>
  <c r="AG260" i="6"/>
  <c r="AB261" i="6"/>
  <c r="AC261" i="6"/>
  <c r="AD261" i="6"/>
  <c r="AE261" i="6"/>
  <c r="AF261" i="6"/>
  <c r="AG261" i="6"/>
  <c r="AB262" i="6"/>
  <c r="AC262" i="6"/>
  <c r="AD262" i="6"/>
  <c r="AE262" i="6"/>
  <c r="AF262" i="6"/>
  <c r="AG262" i="6"/>
  <c r="AB263" i="6"/>
  <c r="AC263" i="6"/>
  <c r="AD263" i="6"/>
  <c r="AE263" i="6"/>
  <c r="AF263" i="6"/>
  <c r="AG263" i="6"/>
  <c r="AB264" i="6"/>
  <c r="AC264" i="6"/>
  <c r="AD264" i="6"/>
  <c r="AE264" i="6"/>
  <c r="AF264" i="6"/>
  <c r="AG264" i="6"/>
  <c r="AB265" i="6"/>
  <c r="AC265" i="6"/>
  <c r="AD265" i="6"/>
  <c r="AE265" i="6"/>
  <c r="AF265" i="6"/>
  <c r="AG265" i="6"/>
  <c r="AB266" i="6"/>
  <c r="AC266" i="6"/>
  <c r="AD266" i="6"/>
  <c r="AE266" i="6"/>
  <c r="AF266" i="6"/>
  <c r="AG266" i="6"/>
  <c r="AB267" i="6"/>
  <c r="AC267" i="6"/>
  <c r="AD267" i="6"/>
  <c r="AE267" i="6"/>
  <c r="AF267" i="6"/>
  <c r="AG267" i="6"/>
  <c r="AB268" i="6"/>
  <c r="AC268" i="6"/>
  <c r="AD268" i="6"/>
  <c r="AE268" i="6"/>
  <c r="AF268" i="6"/>
  <c r="AG268" i="6"/>
  <c r="AB269" i="6"/>
  <c r="AC269" i="6"/>
  <c r="AD269" i="6"/>
  <c r="AE269" i="6"/>
  <c r="AF269" i="6"/>
  <c r="AG269" i="6"/>
  <c r="AB270" i="6"/>
  <c r="AC270" i="6"/>
  <c r="AD270" i="6"/>
  <c r="AE270" i="6"/>
  <c r="AF270" i="6"/>
  <c r="AG270" i="6"/>
  <c r="AB271" i="6"/>
  <c r="AC271" i="6"/>
  <c r="AD271" i="6"/>
  <c r="AE271" i="6"/>
  <c r="AF271" i="6"/>
  <c r="AG271" i="6"/>
  <c r="AB272" i="6"/>
  <c r="AC272" i="6"/>
  <c r="AD272" i="6"/>
  <c r="AE272" i="6"/>
  <c r="AF272" i="6"/>
  <c r="AG272" i="6"/>
  <c r="AB273" i="6"/>
  <c r="AC273" i="6"/>
  <c r="AD273" i="6"/>
  <c r="AE273" i="6"/>
  <c r="AF273" i="6"/>
  <c r="AG273" i="6"/>
  <c r="AB274" i="6"/>
  <c r="AC274" i="6"/>
  <c r="AD274" i="6"/>
  <c r="AE274" i="6"/>
  <c r="AF274" i="6"/>
  <c r="AG274" i="6"/>
  <c r="AB275" i="6"/>
  <c r="AC275" i="6"/>
  <c r="AD275" i="6"/>
  <c r="AE275" i="6"/>
  <c r="AF275" i="6"/>
  <c r="AG275" i="6"/>
  <c r="AB276" i="6"/>
  <c r="AC276" i="6"/>
  <c r="AD276" i="6"/>
  <c r="AE276" i="6"/>
  <c r="AF276" i="6"/>
  <c r="AG276" i="6"/>
  <c r="AB277" i="6"/>
  <c r="AC277" i="6"/>
  <c r="AD277" i="6"/>
  <c r="AE277" i="6"/>
  <c r="AF277" i="6"/>
  <c r="AG277" i="6"/>
  <c r="AB278" i="6"/>
  <c r="AC278" i="6"/>
  <c r="AD278" i="6"/>
  <c r="AE278" i="6"/>
  <c r="AF278" i="6"/>
  <c r="AG278" i="6"/>
  <c r="AB279" i="6"/>
  <c r="AC279" i="6"/>
  <c r="AD279" i="6"/>
  <c r="AE279" i="6"/>
  <c r="AF279" i="6"/>
  <c r="AG279" i="6"/>
  <c r="AB280" i="6"/>
  <c r="AC280" i="6"/>
  <c r="AD280" i="6"/>
  <c r="AE280" i="6"/>
  <c r="AF280" i="6"/>
  <c r="AG280" i="6"/>
  <c r="AB281" i="6"/>
  <c r="AC281" i="6"/>
  <c r="AD281" i="6"/>
  <c r="AE281" i="6"/>
  <c r="AF281" i="6"/>
  <c r="AG281" i="6"/>
  <c r="AB282" i="6"/>
  <c r="AC282" i="6"/>
  <c r="AD282" i="6"/>
  <c r="AE282" i="6"/>
  <c r="AF282" i="6"/>
  <c r="AG282" i="6"/>
  <c r="AB283" i="6"/>
  <c r="AC283" i="6"/>
  <c r="AD283" i="6"/>
  <c r="AE283" i="6"/>
  <c r="AF283" i="6"/>
  <c r="AG283" i="6"/>
  <c r="AB284" i="6"/>
  <c r="AC284" i="6"/>
  <c r="AD284" i="6"/>
  <c r="AE284" i="6"/>
  <c r="AF284" i="6"/>
  <c r="AG284" i="6"/>
  <c r="AB285" i="6"/>
  <c r="AC285" i="6"/>
  <c r="AD285" i="6"/>
  <c r="AE285" i="6"/>
  <c r="AF285" i="6"/>
  <c r="AG285" i="6"/>
  <c r="AB286" i="6"/>
  <c r="AC286" i="6"/>
  <c r="AD286" i="6"/>
  <c r="AE286" i="6"/>
  <c r="AF286" i="6"/>
  <c r="AG286" i="6"/>
  <c r="AB287" i="6"/>
  <c r="AC287" i="6"/>
  <c r="AD287" i="6"/>
  <c r="AE287" i="6"/>
  <c r="AF287" i="6"/>
  <c r="AG287" i="6"/>
  <c r="AB288" i="6"/>
  <c r="AC288" i="6"/>
  <c r="AD288" i="6"/>
  <c r="AE288" i="6"/>
  <c r="AF288" i="6"/>
  <c r="AG288" i="6"/>
  <c r="AB289" i="6"/>
  <c r="AC289" i="6"/>
  <c r="AD289" i="6"/>
  <c r="AE289" i="6"/>
  <c r="AF289" i="6"/>
  <c r="AG289" i="6"/>
  <c r="AB290" i="6"/>
  <c r="AC290" i="6"/>
  <c r="AD290" i="6"/>
  <c r="AE290" i="6"/>
  <c r="AF290" i="6"/>
  <c r="AG290" i="6"/>
  <c r="AB291" i="6"/>
  <c r="AC291" i="6"/>
  <c r="AD291" i="6"/>
  <c r="AE291" i="6"/>
  <c r="AF291" i="6"/>
  <c r="AG291" i="6"/>
  <c r="AB292" i="6"/>
  <c r="AC292" i="6"/>
  <c r="AD292" i="6"/>
  <c r="AE292" i="6"/>
  <c r="AF292" i="6"/>
  <c r="AG292" i="6"/>
  <c r="AB293" i="6"/>
  <c r="AC293" i="6"/>
  <c r="AD293" i="6"/>
  <c r="AE293" i="6"/>
  <c r="AF293" i="6"/>
  <c r="AG293" i="6"/>
  <c r="AB294" i="6"/>
  <c r="AC294" i="6"/>
  <c r="AD294" i="6"/>
  <c r="AE294" i="6"/>
  <c r="AF294" i="6"/>
  <c r="AG294" i="6"/>
  <c r="AB295" i="6"/>
  <c r="AC295" i="6"/>
  <c r="AD295" i="6"/>
  <c r="AE295" i="6"/>
  <c r="AF295" i="6"/>
  <c r="AG295" i="6"/>
  <c r="AB296" i="6"/>
  <c r="AC296" i="6"/>
  <c r="AD296" i="6"/>
  <c r="AE296" i="6"/>
  <c r="AF296" i="6"/>
  <c r="AG296" i="6"/>
  <c r="AB297" i="6"/>
  <c r="AC297" i="6"/>
  <c r="AD297" i="6"/>
  <c r="AE297" i="6"/>
  <c r="AF297" i="6"/>
  <c r="AG297" i="6"/>
  <c r="AB298" i="6"/>
  <c r="AC298" i="6"/>
  <c r="AD298" i="6"/>
  <c r="AE298" i="6"/>
  <c r="AF298" i="6"/>
  <c r="AG298" i="6"/>
  <c r="AB299" i="6"/>
  <c r="AC299" i="6"/>
  <c r="AD299" i="6"/>
  <c r="AE299" i="6"/>
  <c r="AF299" i="6"/>
  <c r="AG299" i="6"/>
  <c r="AB300" i="6"/>
  <c r="AC300" i="6"/>
  <c r="AD300" i="6"/>
  <c r="AE300" i="6"/>
  <c r="AF300" i="6"/>
  <c r="AG300" i="6"/>
  <c r="AB301" i="6"/>
  <c r="AC301" i="6"/>
  <c r="AD301" i="6"/>
  <c r="AE301" i="6"/>
  <c r="AF301" i="6"/>
  <c r="AG301" i="6"/>
  <c r="AB302" i="6"/>
  <c r="AC302" i="6"/>
  <c r="AD302" i="6"/>
  <c r="AE302" i="6"/>
  <c r="AF302" i="6"/>
  <c r="AG302" i="6"/>
  <c r="AB303" i="6"/>
  <c r="AC303" i="6"/>
  <c r="AD303" i="6"/>
  <c r="AE303" i="6"/>
  <c r="AF303" i="6"/>
  <c r="AG303" i="6"/>
  <c r="AB304" i="6"/>
  <c r="AC304" i="6"/>
  <c r="AD304" i="6"/>
  <c r="AE304" i="6"/>
  <c r="AF304" i="6"/>
  <c r="AG304" i="6"/>
  <c r="AB305" i="6"/>
  <c r="AC305" i="6"/>
  <c r="AD305" i="6"/>
  <c r="AE305" i="6"/>
  <c r="AF305" i="6"/>
  <c r="AG305" i="6"/>
  <c r="AB306" i="6"/>
  <c r="AC306" i="6"/>
  <c r="AD306" i="6"/>
  <c r="AE306" i="6"/>
  <c r="AF306" i="6"/>
  <c r="AG306" i="6"/>
  <c r="AB307" i="6"/>
  <c r="AC307" i="6"/>
  <c r="AD307" i="6"/>
  <c r="AE307" i="6"/>
  <c r="AF307" i="6"/>
  <c r="AG307" i="6"/>
  <c r="AB308" i="6"/>
  <c r="AC308" i="6"/>
  <c r="AD308" i="6"/>
  <c r="AE308" i="6"/>
  <c r="AF308" i="6"/>
  <c r="AG308" i="6"/>
  <c r="AB309" i="6"/>
  <c r="AC309" i="6"/>
  <c r="AD309" i="6"/>
  <c r="AE309" i="6"/>
  <c r="AF309" i="6"/>
  <c r="AG309" i="6"/>
  <c r="AB310" i="6"/>
  <c r="AC310" i="6"/>
  <c r="AD310" i="6"/>
  <c r="AE310" i="6"/>
  <c r="AF310" i="6"/>
  <c r="AG310" i="6"/>
  <c r="AB311" i="6"/>
  <c r="AC311" i="6"/>
  <c r="AD311" i="6"/>
  <c r="AE311" i="6"/>
  <c r="AF311" i="6"/>
  <c r="AG311" i="6"/>
  <c r="AB312" i="6"/>
  <c r="AC312" i="6"/>
  <c r="AD312" i="6"/>
  <c r="AE312" i="6"/>
  <c r="AF312" i="6"/>
  <c r="AG312" i="6"/>
  <c r="AB313" i="6"/>
  <c r="AC313" i="6"/>
  <c r="AD313" i="6"/>
  <c r="AE313" i="6"/>
  <c r="AF313" i="6"/>
  <c r="AG313" i="6"/>
  <c r="AB314" i="6"/>
  <c r="AC314" i="6"/>
  <c r="AD314" i="6"/>
  <c r="AE314" i="6"/>
  <c r="AF314" i="6"/>
  <c r="AG314" i="6"/>
  <c r="AB315" i="6"/>
  <c r="AC315" i="6"/>
  <c r="AD315" i="6"/>
  <c r="AE315" i="6"/>
  <c r="AF315" i="6"/>
  <c r="AG315" i="6"/>
  <c r="AB316" i="6"/>
  <c r="AC316" i="6"/>
  <c r="AD316" i="6"/>
  <c r="AE316" i="6"/>
  <c r="AF316" i="6"/>
  <c r="AG316" i="6"/>
  <c r="AB317" i="6"/>
  <c r="AC317" i="6"/>
  <c r="AD317" i="6"/>
  <c r="AE317" i="6"/>
  <c r="AF317" i="6"/>
  <c r="AG317" i="6"/>
  <c r="AB318" i="6"/>
  <c r="AC318" i="6"/>
  <c r="AD318" i="6"/>
  <c r="AE318" i="6"/>
  <c r="AF318" i="6"/>
  <c r="AG318" i="6"/>
  <c r="AB319" i="6"/>
  <c r="AC319" i="6"/>
  <c r="AD319" i="6"/>
  <c r="AE319" i="6"/>
  <c r="AF319" i="6"/>
  <c r="AG319" i="6"/>
  <c r="AB320" i="6"/>
  <c r="AC320" i="6"/>
  <c r="AD320" i="6"/>
  <c r="AE320" i="6"/>
  <c r="AF320" i="6"/>
  <c r="AG320" i="6"/>
  <c r="AB321" i="6"/>
  <c r="AC321" i="6"/>
  <c r="AD321" i="6"/>
  <c r="AE321" i="6"/>
  <c r="AF321" i="6"/>
  <c r="AG321" i="6"/>
  <c r="AB322" i="6"/>
  <c r="AC322" i="6"/>
  <c r="AD322" i="6"/>
  <c r="AE322" i="6"/>
  <c r="AF322" i="6"/>
  <c r="AG322" i="6"/>
  <c r="AB323" i="6"/>
  <c r="AC323" i="6"/>
  <c r="AD323" i="6"/>
  <c r="AE323" i="6"/>
  <c r="AF323" i="6"/>
  <c r="AG323" i="6"/>
  <c r="AB324" i="6"/>
  <c r="AC324" i="6"/>
  <c r="AD324" i="6"/>
  <c r="AE324" i="6"/>
  <c r="AF324" i="6"/>
  <c r="AG324" i="6"/>
  <c r="AB325" i="6"/>
  <c r="AC325" i="6"/>
  <c r="AD325" i="6"/>
  <c r="AE325" i="6"/>
  <c r="AF325" i="6"/>
  <c r="AG325" i="6"/>
  <c r="AB326" i="6"/>
  <c r="AC326" i="6"/>
  <c r="AD326" i="6"/>
  <c r="AE326" i="6"/>
  <c r="AF326" i="6"/>
  <c r="AG326" i="6"/>
  <c r="AB327" i="6"/>
  <c r="AC327" i="6"/>
  <c r="AD327" i="6"/>
  <c r="AE327" i="6"/>
  <c r="AF327" i="6"/>
  <c r="AG327" i="6"/>
  <c r="AB328" i="6"/>
  <c r="AC328" i="6"/>
  <c r="AD328" i="6"/>
  <c r="AE328" i="6"/>
  <c r="AF328" i="6"/>
  <c r="AG328" i="6"/>
  <c r="AB329" i="6"/>
  <c r="AC329" i="6"/>
  <c r="AD329" i="6"/>
  <c r="AE329" i="6"/>
  <c r="AF329" i="6"/>
  <c r="AG329" i="6"/>
  <c r="AB330" i="6"/>
  <c r="AC330" i="6"/>
  <c r="AD330" i="6"/>
  <c r="AE330" i="6"/>
  <c r="AF330" i="6"/>
  <c r="AG330" i="6"/>
  <c r="AB331" i="6"/>
  <c r="AC331" i="6"/>
  <c r="AD331" i="6"/>
  <c r="AE331" i="6"/>
  <c r="AF331" i="6"/>
  <c r="AG331" i="6"/>
  <c r="AB332" i="6"/>
  <c r="AC332" i="6"/>
  <c r="AD332" i="6"/>
  <c r="AE332" i="6"/>
  <c r="AF332" i="6"/>
  <c r="AG332" i="6"/>
  <c r="AB333" i="6"/>
  <c r="AC333" i="6"/>
  <c r="AD333" i="6"/>
  <c r="AE333" i="6"/>
  <c r="AF333" i="6"/>
  <c r="AG333" i="6"/>
  <c r="AB334" i="6"/>
  <c r="AC334" i="6"/>
  <c r="AD334" i="6"/>
  <c r="AE334" i="6"/>
  <c r="AF334" i="6"/>
  <c r="AG334" i="6"/>
  <c r="AB335" i="6"/>
  <c r="AC335" i="6"/>
  <c r="AD335" i="6"/>
  <c r="AE335" i="6"/>
  <c r="AF335" i="6"/>
  <c r="AG335" i="6"/>
  <c r="AB336" i="6"/>
  <c r="AC336" i="6"/>
  <c r="AD336" i="6"/>
  <c r="AE336" i="6"/>
  <c r="AF336" i="6"/>
  <c r="AG336" i="6"/>
  <c r="AB337" i="6"/>
  <c r="AC337" i="6"/>
  <c r="AD337" i="6"/>
  <c r="AE337" i="6"/>
  <c r="AF337" i="6"/>
  <c r="AG337" i="6"/>
  <c r="AB338" i="6"/>
  <c r="AC338" i="6"/>
  <c r="AD338" i="6"/>
  <c r="AE338" i="6"/>
  <c r="AF338" i="6"/>
  <c r="AG338" i="6"/>
  <c r="AB339" i="6"/>
  <c r="AC339" i="6"/>
  <c r="AD339" i="6"/>
  <c r="AE339" i="6"/>
  <c r="AF339" i="6"/>
  <c r="AG339" i="6"/>
  <c r="AB340" i="6"/>
  <c r="AC340" i="6"/>
  <c r="AD340" i="6"/>
  <c r="AE340" i="6"/>
  <c r="AF340" i="6"/>
  <c r="AG340" i="6"/>
  <c r="AB341" i="6"/>
  <c r="AC341" i="6"/>
  <c r="AD341" i="6"/>
  <c r="AE341" i="6"/>
  <c r="AF341" i="6"/>
  <c r="AG341" i="6"/>
  <c r="AB342" i="6"/>
  <c r="AC342" i="6"/>
  <c r="AD342" i="6"/>
  <c r="AE342" i="6"/>
  <c r="AF342" i="6"/>
  <c r="AG342" i="6"/>
  <c r="AB343" i="6"/>
  <c r="AC343" i="6"/>
  <c r="AD343" i="6"/>
  <c r="AE343" i="6"/>
  <c r="AF343" i="6"/>
  <c r="AG343" i="6"/>
  <c r="AB344" i="6"/>
  <c r="AC344" i="6"/>
  <c r="AD344" i="6"/>
  <c r="AE344" i="6"/>
  <c r="AF344" i="6"/>
  <c r="AG344" i="6"/>
  <c r="AB345" i="6"/>
  <c r="AC345" i="6"/>
  <c r="AD345" i="6"/>
  <c r="AE345" i="6"/>
  <c r="AF345" i="6"/>
  <c r="AG345" i="6"/>
  <c r="AB346" i="6"/>
  <c r="AC346" i="6"/>
  <c r="AD346" i="6"/>
  <c r="AE346" i="6"/>
  <c r="AF346" i="6"/>
  <c r="AG346" i="6"/>
  <c r="AB347" i="6"/>
  <c r="AC347" i="6"/>
  <c r="AD347" i="6"/>
  <c r="AE347" i="6"/>
  <c r="AF347" i="6"/>
  <c r="AG347" i="6"/>
  <c r="AB348" i="6"/>
  <c r="AC348" i="6"/>
  <c r="AD348" i="6"/>
  <c r="AE348" i="6"/>
  <c r="AF348" i="6"/>
  <c r="AG348" i="6"/>
  <c r="AB349" i="6"/>
  <c r="AC349" i="6"/>
  <c r="AD349" i="6"/>
  <c r="AE349" i="6"/>
  <c r="AF349" i="6"/>
  <c r="AG349" i="6"/>
  <c r="AB350" i="6"/>
  <c r="AC350" i="6"/>
  <c r="AD350" i="6"/>
  <c r="AE350" i="6"/>
  <c r="AF350" i="6"/>
  <c r="AG350" i="6"/>
  <c r="AB351" i="6"/>
  <c r="AC351" i="6"/>
  <c r="AD351" i="6"/>
  <c r="AE351" i="6"/>
  <c r="AF351" i="6"/>
  <c r="AG351" i="6"/>
  <c r="AB352" i="6"/>
  <c r="AC352" i="6"/>
  <c r="AD352" i="6"/>
  <c r="AE352" i="6"/>
  <c r="AF352" i="6"/>
  <c r="AG352" i="6"/>
  <c r="AB353" i="6"/>
  <c r="AC353" i="6"/>
  <c r="AD353" i="6"/>
  <c r="AE353" i="6"/>
  <c r="AF353" i="6"/>
  <c r="AG353" i="6"/>
  <c r="AB354" i="6"/>
  <c r="AC354" i="6"/>
  <c r="AD354" i="6"/>
  <c r="AE354" i="6"/>
  <c r="AF354" i="6"/>
  <c r="AG354" i="6"/>
  <c r="AB355" i="6"/>
  <c r="AC355" i="6"/>
  <c r="AD355" i="6"/>
  <c r="AE355" i="6"/>
  <c r="AF355" i="6"/>
  <c r="AG355" i="6"/>
  <c r="AB356" i="6"/>
  <c r="AC356" i="6"/>
  <c r="AD356" i="6"/>
  <c r="AE356" i="6"/>
  <c r="AF356" i="6"/>
  <c r="AG356" i="6"/>
  <c r="AB357" i="6"/>
  <c r="AC357" i="6"/>
  <c r="AD357" i="6"/>
  <c r="AE357" i="6"/>
  <c r="AF357" i="6"/>
  <c r="AG357" i="6"/>
  <c r="AB358" i="6"/>
  <c r="AC358" i="6"/>
  <c r="AD358" i="6"/>
  <c r="AE358" i="6"/>
  <c r="AF358" i="6"/>
  <c r="AG358" i="6"/>
  <c r="AB359" i="6"/>
  <c r="AC359" i="6"/>
  <c r="AD359" i="6"/>
  <c r="AE359" i="6"/>
  <c r="AF359" i="6"/>
  <c r="AG359" i="6"/>
  <c r="AB360" i="6"/>
  <c r="AC360" i="6"/>
  <c r="AD360" i="6"/>
  <c r="AE360" i="6"/>
  <c r="AF360" i="6"/>
  <c r="AG360" i="6"/>
  <c r="AB361" i="6"/>
  <c r="AC361" i="6"/>
  <c r="AD361" i="6"/>
  <c r="AE361" i="6"/>
  <c r="AF361" i="6"/>
  <c r="AG361" i="6"/>
  <c r="AB362" i="6"/>
  <c r="AC362" i="6"/>
  <c r="AD362" i="6"/>
  <c r="AE362" i="6"/>
  <c r="AF362" i="6"/>
  <c r="AG362" i="6"/>
  <c r="AB363" i="6"/>
  <c r="AC363" i="6"/>
  <c r="AD363" i="6"/>
  <c r="AE363" i="6"/>
  <c r="AF363" i="6"/>
  <c r="AG363" i="6"/>
  <c r="AB364" i="6"/>
  <c r="AC364" i="6"/>
  <c r="AD364" i="6"/>
  <c r="AE364" i="6"/>
  <c r="AF364" i="6"/>
  <c r="AG364" i="6"/>
  <c r="AB365" i="6"/>
  <c r="AC365" i="6"/>
  <c r="AD365" i="6"/>
  <c r="AE365" i="6"/>
  <c r="AF365" i="6"/>
  <c r="AG365" i="6"/>
  <c r="AB366" i="6"/>
  <c r="AC366" i="6"/>
  <c r="AD366" i="6"/>
  <c r="AE366" i="6"/>
  <c r="AF366" i="6"/>
  <c r="AG366" i="6"/>
  <c r="AB367" i="6"/>
  <c r="AC367" i="6"/>
  <c r="AD367" i="6"/>
  <c r="AE367" i="6"/>
  <c r="AF367" i="6"/>
  <c r="AG367" i="6"/>
  <c r="AB368" i="6"/>
  <c r="AC368" i="6"/>
  <c r="AD368" i="6"/>
  <c r="AE368" i="6"/>
  <c r="AF368" i="6"/>
  <c r="AG368" i="6"/>
  <c r="AB369" i="6"/>
  <c r="AC369" i="6"/>
  <c r="AD369" i="6"/>
  <c r="AE369" i="6"/>
  <c r="AF369" i="6"/>
  <c r="AG369" i="6"/>
  <c r="AB370" i="6"/>
  <c r="AC370" i="6"/>
  <c r="AD370" i="6"/>
  <c r="AE370" i="6"/>
  <c r="AF370" i="6"/>
  <c r="AG370" i="6"/>
  <c r="AB371" i="6"/>
  <c r="AC371" i="6"/>
  <c r="AD371" i="6"/>
  <c r="AE371" i="6"/>
  <c r="AF371" i="6"/>
  <c r="AG371" i="6"/>
  <c r="AB372" i="6"/>
  <c r="AC372" i="6"/>
  <c r="AD372" i="6"/>
  <c r="AE372" i="6"/>
  <c r="AF372" i="6"/>
  <c r="AG372" i="6"/>
  <c r="AB373" i="6"/>
  <c r="AC373" i="6"/>
  <c r="AD373" i="6"/>
  <c r="AE373" i="6"/>
  <c r="AF373" i="6"/>
  <c r="AG373" i="6"/>
  <c r="AB374" i="6"/>
  <c r="AC374" i="6"/>
  <c r="AD374" i="6"/>
  <c r="AE374" i="6"/>
  <c r="AF374" i="6"/>
  <c r="AG374" i="6"/>
  <c r="AB375" i="6"/>
  <c r="AC375" i="6"/>
  <c r="AD375" i="6"/>
  <c r="AE375" i="6"/>
  <c r="AF375" i="6"/>
  <c r="AG375" i="6"/>
  <c r="AB376" i="6"/>
  <c r="AC376" i="6"/>
  <c r="AD376" i="6"/>
  <c r="AE376" i="6"/>
  <c r="AF376" i="6"/>
  <c r="AG376" i="6"/>
  <c r="AB377" i="6"/>
  <c r="AC377" i="6"/>
  <c r="AD377" i="6"/>
  <c r="AE377" i="6"/>
  <c r="AF377" i="6"/>
  <c r="AG377" i="6"/>
  <c r="AB378" i="6"/>
  <c r="AC378" i="6"/>
  <c r="AD378" i="6"/>
  <c r="AE378" i="6"/>
  <c r="AF378" i="6"/>
  <c r="AG378" i="6"/>
  <c r="AB379" i="6"/>
  <c r="AC379" i="6"/>
  <c r="AD379" i="6"/>
  <c r="AE379" i="6"/>
  <c r="AF379" i="6"/>
  <c r="AG379" i="6"/>
  <c r="AB380" i="6"/>
  <c r="AC380" i="6"/>
  <c r="AD380" i="6"/>
  <c r="AE380" i="6"/>
  <c r="AF380" i="6"/>
  <c r="AG380" i="6"/>
  <c r="AB381" i="6"/>
  <c r="AC381" i="6"/>
  <c r="AD381" i="6"/>
  <c r="AE381" i="6"/>
  <c r="AF381" i="6"/>
  <c r="AG381" i="6"/>
  <c r="AB382" i="6"/>
  <c r="AC382" i="6"/>
  <c r="AD382" i="6"/>
  <c r="AE382" i="6"/>
  <c r="AF382" i="6"/>
  <c r="AG382" i="6"/>
  <c r="AB383" i="6"/>
  <c r="AC383" i="6"/>
  <c r="AD383" i="6"/>
  <c r="AE383" i="6"/>
  <c r="AF383" i="6"/>
  <c r="AG383" i="6"/>
  <c r="AB384" i="6"/>
  <c r="AC384" i="6"/>
  <c r="AD384" i="6"/>
  <c r="AE384" i="6"/>
  <c r="AF384" i="6"/>
  <c r="AG384" i="6"/>
  <c r="AB385" i="6"/>
  <c r="AC385" i="6"/>
  <c r="AD385" i="6"/>
  <c r="AE385" i="6"/>
  <c r="AF385" i="6"/>
  <c r="AG385" i="6"/>
  <c r="AB386" i="6"/>
  <c r="AC386" i="6"/>
  <c r="AD386" i="6"/>
  <c r="AE386" i="6"/>
  <c r="AF386" i="6"/>
  <c r="AG386" i="6"/>
  <c r="AB387" i="6"/>
  <c r="AC387" i="6"/>
  <c r="AD387" i="6"/>
  <c r="AE387" i="6"/>
  <c r="AF387" i="6"/>
  <c r="AG387" i="6"/>
  <c r="AB388" i="6"/>
  <c r="AC388" i="6"/>
  <c r="AD388" i="6"/>
  <c r="AE388" i="6"/>
  <c r="AF388" i="6"/>
  <c r="AG388" i="6"/>
  <c r="AB389" i="6"/>
  <c r="AC389" i="6"/>
  <c r="AD389" i="6"/>
  <c r="AE389" i="6"/>
  <c r="AF389" i="6"/>
  <c r="AG389" i="6"/>
  <c r="AB390" i="6"/>
  <c r="AC390" i="6"/>
  <c r="AD390" i="6"/>
  <c r="AE390" i="6"/>
  <c r="AF390" i="6"/>
  <c r="AG390" i="6"/>
  <c r="AB391" i="6"/>
  <c r="AC391" i="6"/>
  <c r="AD391" i="6"/>
  <c r="AE391" i="6"/>
  <c r="AF391" i="6"/>
  <c r="AG391" i="6"/>
  <c r="AB392" i="6"/>
  <c r="AC392" i="6"/>
  <c r="AD392" i="6"/>
  <c r="AE392" i="6"/>
  <c r="AF392" i="6"/>
  <c r="AG392" i="6"/>
  <c r="AB393" i="6"/>
  <c r="AC393" i="6"/>
  <c r="AD393" i="6"/>
  <c r="AE393" i="6"/>
  <c r="AF393" i="6"/>
  <c r="AG393" i="6"/>
  <c r="AB394" i="6"/>
  <c r="AC394" i="6"/>
  <c r="AD394" i="6"/>
  <c r="AE394" i="6"/>
  <c r="AF394" i="6"/>
  <c r="AG394" i="6"/>
  <c r="AB395" i="6"/>
  <c r="AC395" i="6"/>
  <c r="AD395" i="6"/>
  <c r="AE395" i="6"/>
  <c r="AF395" i="6"/>
  <c r="AG395" i="6"/>
  <c r="AB396" i="6"/>
  <c r="AC396" i="6"/>
  <c r="AD396" i="6"/>
  <c r="AE396" i="6"/>
  <c r="AF396" i="6"/>
  <c r="AG396" i="6"/>
  <c r="AB397" i="6"/>
  <c r="AC397" i="6"/>
  <c r="AD397" i="6"/>
  <c r="AE397" i="6"/>
  <c r="AF397" i="6"/>
  <c r="AG397" i="6"/>
  <c r="AB398" i="6"/>
  <c r="AC398" i="6"/>
  <c r="AD398" i="6"/>
  <c r="AE398" i="6"/>
  <c r="AF398" i="6"/>
  <c r="AG398" i="6"/>
  <c r="AB399" i="6"/>
  <c r="AC399" i="6"/>
  <c r="AD399" i="6"/>
  <c r="AE399" i="6"/>
  <c r="AF399" i="6"/>
  <c r="AG399" i="6"/>
  <c r="AB400" i="6"/>
  <c r="AC400" i="6"/>
  <c r="AD400" i="6"/>
  <c r="AE400" i="6"/>
  <c r="AF400" i="6"/>
  <c r="AG400" i="6"/>
  <c r="AB401" i="6"/>
  <c r="AC401" i="6"/>
  <c r="AD401" i="6"/>
  <c r="AE401" i="6"/>
  <c r="AF401" i="6"/>
  <c r="AG401" i="6"/>
  <c r="AB402" i="6"/>
  <c r="AC402" i="6"/>
  <c r="AD402" i="6"/>
  <c r="AE402" i="6"/>
  <c r="AF402" i="6"/>
  <c r="AG402" i="6"/>
  <c r="AB403" i="6"/>
  <c r="AC403" i="6"/>
  <c r="AD403" i="6"/>
  <c r="AE403" i="6"/>
  <c r="AF403" i="6"/>
  <c r="AG403" i="6"/>
  <c r="AB404" i="6"/>
  <c r="AC404" i="6"/>
  <c r="AD404" i="6"/>
  <c r="AE404" i="6"/>
  <c r="AF404" i="6"/>
  <c r="AG404" i="6"/>
  <c r="AB405" i="6"/>
  <c r="AC405" i="6"/>
  <c r="AD405" i="6"/>
  <c r="AE405" i="6"/>
  <c r="AF405" i="6"/>
  <c r="AG405" i="6"/>
  <c r="AB406" i="6"/>
  <c r="AC406" i="6"/>
  <c r="AD406" i="6"/>
  <c r="AE406" i="6"/>
  <c r="AF406" i="6"/>
  <c r="AG406" i="6"/>
  <c r="AB407" i="6"/>
  <c r="AC407" i="6"/>
  <c r="AD407" i="6"/>
  <c r="AE407" i="6"/>
  <c r="AF407" i="6"/>
  <c r="AG407" i="6"/>
  <c r="AB408" i="6"/>
  <c r="AC408" i="6"/>
  <c r="AD408" i="6"/>
  <c r="AE408" i="6"/>
  <c r="AF408" i="6"/>
  <c r="AG408" i="6"/>
  <c r="AB409" i="6"/>
  <c r="AC409" i="6"/>
  <c r="AD409" i="6"/>
  <c r="AE409" i="6"/>
  <c r="AF409" i="6"/>
  <c r="AG409" i="6"/>
  <c r="AB410" i="6"/>
  <c r="AC410" i="6"/>
  <c r="AD410" i="6"/>
  <c r="AE410" i="6"/>
  <c r="AF410" i="6"/>
  <c r="AG410" i="6"/>
  <c r="AB411" i="6"/>
  <c r="AC411" i="6"/>
  <c r="AD411" i="6"/>
  <c r="AE411" i="6"/>
  <c r="AF411" i="6"/>
  <c r="AG411" i="6"/>
  <c r="AB412" i="6"/>
  <c r="AC412" i="6"/>
  <c r="AD412" i="6"/>
  <c r="AE412" i="6"/>
  <c r="AF412" i="6"/>
  <c r="AG412" i="6"/>
  <c r="AB413" i="6"/>
  <c r="AC413" i="6"/>
  <c r="AD413" i="6"/>
  <c r="AE413" i="6"/>
  <c r="AF413" i="6"/>
  <c r="AG413" i="6"/>
  <c r="AB414" i="6"/>
  <c r="AC414" i="6"/>
  <c r="AD414" i="6"/>
  <c r="AE414" i="6"/>
  <c r="AF414" i="6"/>
  <c r="AG414" i="6"/>
  <c r="AB415" i="6"/>
  <c r="AC415" i="6"/>
  <c r="AD415" i="6"/>
  <c r="AE415" i="6"/>
  <c r="AF415" i="6"/>
  <c r="AG415" i="6"/>
  <c r="AB416" i="6"/>
  <c r="AC416" i="6"/>
  <c r="AD416" i="6"/>
  <c r="AE416" i="6"/>
  <c r="AF416" i="6"/>
  <c r="AG416" i="6"/>
  <c r="AB417" i="6"/>
  <c r="AC417" i="6"/>
  <c r="AD417" i="6"/>
  <c r="AE417" i="6"/>
  <c r="AF417" i="6"/>
  <c r="AG417" i="6"/>
  <c r="AB418" i="6"/>
  <c r="AC418" i="6"/>
  <c r="AD418" i="6"/>
  <c r="AE418" i="6"/>
  <c r="AF418" i="6"/>
  <c r="AG418" i="6"/>
  <c r="AB419" i="6"/>
  <c r="AC419" i="6"/>
  <c r="AD419" i="6"/>
  <c r="AE419" i="6"/>
  <c r="AF419" i="6"/>
  <c r="AG419" i="6"/>
  <c r="AB420" i="6"/>
  <c r="AC420" i="6"/>
  <c r="AD420" i="6"/>
  <c r="AE420" i="6"/>
  <c r="AF420" i="6"/>
  <c r="AG420" i="6"/>
  <c r="AB421" i="6"/>
  <c r="AC421" i="6"/>
  <c r="AD421" i="6"/>
  <c r="AE421" i="6"/>
  <c r="AF421" i="6"/>
  <c r="AG421" i="6"/>
  <c r="AB422" i="6"/>
  <c r="AC422" i="6"/>
  <c r="AD422" i="6"/>
  <c r="AE422" i="6"/>
  <c r="AF422" i="6"/>
  <c r="AG422" i="6"/>
  <c r="AB423" i="6"/>
  <c r="AC423" i="6"/>
  <c r="AD423" i="6"/>
  <c r="AE423" i="6"/>
  <c r="AF423" i="6"/>
  <c r="AG423" i="6"/>
  <c r="AB424" i="6"/>
  <c r="AC424" i="6"/>
  <c r="AD424" i="6"/>
  <c r="AE424" i="6"/>
  <c r="AF424" i="6"/>
  <c r="AG424" i="6"/>
  <c r="AB425" i="6"/>
  <c r="AC425" i="6"/>
  <c r="AD425" i="6"/>
  <c r="AE425" i="6"/>
  <c r="AF425" i="6"/>
  <c r="AG425" i="6"/>
  <c r="AB426" i="6"/>
  <c r="AC426" i="6"/>
  <c r="AD426" i="6"/>
  <c r="AE426" i="6"/>
  <c r="AF426" i="6"/>
  <c r="AG426" i="6"/>
  <c r="AB427" i="6"/>
  <c r="AC427" i="6"/>
  <c r="AD427" i="6"/>
  <c r="AE427" i="6"/>
  <c r="AF427" i="6"/>
  <c r="AG427" i="6"/>
  <c r="AB428" i="6"/>
  <c r="AC428" i="6"/>
  <c r="AD428" i="6"/>
  <c r="AE428" i="6"/>
  <c r="AF428" i="6"/>
  <c r="AG428" i="6"/>
  <c r="AB429" i="6"/>
  <c r="AC429" i="6"/>
  <c r="AD429" i="6"/>
  <c r="AE429" i="6"/>
  <c r="AF429" i="6"/>
  <c r="AG429" i="6"/>
  <c r="AB430" i="6"/>
  <c r="AC430" i="6"/>
  <c r="AD430" i="6"/>
  <c r="AE430" i="6"/>
  <c r="AF430" i="6"/>
  <c r="AG430" i="6"/>
  <c r="AB431" i="6"/>
  <c r="AC431" i="6"/>
  <c r="AD431" i="6"/>
  <c r="AE431" i="6"/>
  <c r="AF431" i="6"/>
  <c r="AG431" i="6"/>
  <c r="AB432" i="6"/>
  <c r="AC432" i="6"/>
  <c r="AD432" i="6"/>
  <c r="AE432" i="6"/>
  <c r="AF432" i="6"/>
  <c r="AG432" i="6"/>
  <c r="AB433" i="6"/>
  <c r="AC433" i="6"/>
  <c r="AD433" i="6"/>
  <c r="AE433" i="6"/>
  <c r="AF433" i="6"/>
  <c r="AG433" i="6"/>
  <c r="AB434" i="6"/>
  <c r="AC434" i="6"/>
  <c r="AD434" i="6"/>
  <c r="AE434" i="6"/>
  <c r="AF434" i="6"/>
  <c r="AG434" i="6"/>
  <c r="AB435" i="6"/>
  <c r="AC435" i="6"/>
  <c r="AD435" i="6"/>
  <c r="AE435" i="6"/>
  <c r="AF435" i="6"/>
  <c r="AG435" i="6"/>
  <c r="AB436" i="6"/>
  <c r="AC436" i="6"/>
  <c r="AD436" i="6"/>
  <c r="AE436" i="6"/>
  <c r="AF436" i="6"/>
  <c r="AG436" i="6"/>
  <c r="AB437" i="6"/>
  <c r="AC437" i="6"/>
  <c r="AD437" i="6"/>
  <c r="AE437" i="6"/>
  <c r="AF437" i="6"/>
  <c r="AG437" i="6"/>
  <c r="AB438" i="6"/>
  <c r="AC438" i="6"/>
  <c r="AD438" i="6"/>
  <c r="AE438" i="6"/>
  <c r="AF438" i="6"/>
  <c r="AG438" i="6"/>
  <c r="AB439" i="6"/>
  <c r="AC439" i="6"/>
  <c r="AD439" i="6"/>
  <c r="AE439" i="6"/>
  <c r="AF439" i="6"/>
  <c r="AG439" i="6"/>
  <c r="AB440" i="6"/>
  <c r="AC440" i="6"/>
  <c r="AD440" i="6"/>
  <c r="AE440" i="6"/>
  <c r="AF440" i="6"/>
  <c r="AG440" i="6"/>
  <c r="AB441" i="6"/>
  <c r="AC441" i="6"/>
  <c r="AD441" i="6"/>
  <c r="AE441" i="6"/>
  <c r="AF441" i="6"/>
  <c r="AG441" i="6"/>
  <c r="AB442" i="6"/>
  <c r="AC442" i="6"/>
  <c r="AD442" i="6"/>
  <c r="AE442" i="6"/>
  <c r="AF442" i="6"/>
  <c r="AG442" i="6"/>
  <c r="AB443" i="6"/>
  <c r="AC443" i="6"/>
  <c r="AD443" i="6"/>
  <c r="AE443" i="6"/>
  <c r="AF443" i="6"/>
  <c r="AG443" i="6"/>
  <c r="AB444" i="6"/>
  <c r="AC444" i="6"/>
  <c r="AD444" i="6"/>
  <c r="AE444" i="6"/>
  <c r="AF444" i="6"/>
  <c r="AG444" i="6"/>
  <c r="AB445" i="6"/>
  <c r="AC445" i="6"/>
  <c r="AD445" i="6"/>
  <c r="AE445" i="6"/>
  <c r="AF445" i="6"/>
  <c r="AG445" i="6"/>
  <c r="AB446" i="6"/>
  <c r="AC446" i="6"/>
  <c r="AD446" i="6"/>
  <c r="AE446" i="6"/>
  <c r="AF446" i="6"/>
  <c r="AG446" i="6"/>
  <c r="AB447" i="6"/>
  <c r="AC447" i="6"/>
  <c r="AD447" i="6"/>
  <c r="AE447" i="6"/>
  <c r="AF447" i="6"/>
  <c r="AG447" i="6"/>
  <c r="AB448" i="6"/>
  <c r="AC448" i="6"/>
  <c r="AD448" i="6"/>
  <c r="AE448" i="6"/>
  <c r="AF448" i="6"/>
  <c r="AG448" i="6"/>
  <c r="AB449" i="6"/>
  <c r="AC449" i="6"/>
  <c r="AD449" i="6"/>
  <c r="AE449" i="6"/>
  <c r="AF449" i="6"/>
  <c r="AG449" i="6"/>
  <c r="AB450" i="6"/>
  <c r="AC450" i="6"/>
  <c r="AD450" i="6"/>
  <c r="AE450" i="6"/>
  <c r="AF450" i="6"/>
  <c r="AG450" i="6"/>
  <c r="AB451" i="6"/>
  <c r="AC451" i="6"/>
  <c r="AD451" i="6"/>
  <c r="AE451" i="6"/>
  <c r="AF451" i="6"/>
  <c r="AG451" i="6"/>
  <c r="AB452" i="6"/>
  <c r="AC452" i="6"/>
  <c r="AD452" i="6"/>
  <c r="AE452" i="6"/>
  <c r="AF452" i="6"/>
  <c r="AG452" i="6"/>
  <c r="AB453" i="6"/>
  <c r="AC453" i="6"/>
  <c r="AD453" i="6"/>
  <c r="AE453" i="6"/>
  <c r="AF453" i="6"/>
  <c r="AG453" i="6"/>
  <c r="AB454" i="6"/>
  <c r="AC454" i="6"/>
  <c r="AD454" i="6"/>
  <c r="AE454" i="6"/>
  <c r="AF454" i="6"/>
  <c r="AG454" i="6"/>
  <c r="AB455" i="6"/>
  <c r="AC455" i="6"/>
  <c r="AD455" i="6"/>
  <c r="AE455" i="6"/>
  <c r="AF455" i="6"/>
  <c r="AG455" i="6"/>
  <c r="AB456" i="6"/>
  <c r="AC456" i="6"/>
  <c r="AD456" i="6"/>
  <c r="AE456" i="6"/>
  <c r="AF456" i="6"/>
  <c r="AG456" i="6"/>
  <c r="AB457" i="6"/>
  <c r="AC457" i="6"/>
  <c r="AD457" i="6"/>
  <c r="AE457" i="6"/>
  <c r="AF457" i="6"/>
  <c r="AG457" i="6"/>
  <c r="AB458" i="6"/>
  <c r="AC458" i="6"/>
  <c r="AD458" i="6"/>
  <c r="AE458" i="6"/>
  <c r="AF458" i="6"/>
  <c r="AG458" i="6"/>
  <c r="AB459" i="6"/>
  <c r="AC459" i="6"/>
  <c r="AD459" i="6"/>
  <c r="AE459" i="6"/>
  <c r="AF459" i="6"/>
  <c r="AG459" i="6"/>
  <c r="AB460" i="6"/>
  <c r="AC460" i="6"/>
  <c r="AD460" i="6"/>
  <c r="AE460" i="6"/>
  <c r="AF460" i="6"/>
  <c r="AG460" i="6"/>
  <c r="AB461" i="6"/>
  <c r="AC461" i="6"/>
  <c r="AD461" i="6"/>
  <c r="AE461" i="6"/>
  <c r="AF461" i="6"/>
  <c r="AG461" i="6"/>
  <c r="AB462" i="6"/>
  <c r="AC462" i="6"/>
  <c r="AD462" i="6"/>
  <c r="AE462" i="6"/>
  <c r="AF462" i="6"/>
  <c r="AG462" i="6"/>
  <c r="AB463" i="6"/>
  <c r="AC463" i="6"/>
  <c r="AD463" i="6"/>
  <c r="AE463" i="6"/>
  <c r="AF463" i="6"/>
  <c r="AG463" i="6"/>
  <c r="AB464" i="6"/>
  <c r="AC464" i="6"/>
  <c r="AD464" i="6"/>
  <c r="AE464" i="6"/>
  <c r="AF464" i="6"/>
  <c r="AG464" i="6"/>
  <c r="AB465" i="6"/>
  <c r="AC465" i="6"/>
  <c r="AD465" i="6"/>
  <c r="AE465" i="6"/>
  <c r="AF465" i="6"/>
  <c r="AG465" i="6"/>
  <c r="AB466" i="6"/>
  <c r="AC466" i="6"/>
  <c r="AD466" i="6"/>
  <c r="AE466" i="6"/>
  <c r="AF466" i="6"/>
  <c r="AG466" i="6"/>
  <c r="AB467" i="6"/>
  <c r="AC467" i="6"/>
  <c r="AD467" i="6"/>
  <c r="AE467" i="6"/>
  <c r="AF467" i="6"/>
  <c r="AG467" i="6"/>
  <c r="AB468" i="6"/>
  <c r="AC468" i="6"/>
  <c r="AD468" i="6"/>
  <c r="AE468" i="6"/>
  <c r="AF468" i="6"/>
  <c r="AG468" i="6"/>
  <c r="AB469" i="6"/>
  <c r="AC469" i="6"/>
  <c r="AD469" i="6"/>
  <c r="AE469" i="6"/>
  <c r="AF469" i="6"/>
  <c r="AG469" i="6"/>
  <c r="AB470" i="6"/>
  <c r="AC470" i="6"/>
  <c r="AD470" i="6"/>
  <c r="AE470" i="6"/>
  <c r="AF470" i="6"/>
  <c r="AG470" i="6"/>
  <c r="AB471" i="6"/>
  <c r="AC471" i="6"/>
  <c r="AD471" i="6"/>
  <c r="AE471" i="6"/>
  <c r="AF471" i="6"/>
  <c r="AG471" i="6"/>
  <c r="AB472" i="6"/>
  <c r="AC472" i="6"/>
  <c r="AD472" i="6"/>
  <c r="AE472" i="6"/>
  <c r="AF472" i="6"/>
  <c r="AG472" i="6"/>
  <c r="AB473" i="6"/>
  <c r="AC473" i="6"/>
  <c r="AD473" i="6"/>
  <c r="AE473" i="6"/>
  <c r="AF473" i="6"/>
  <c r="AG473" i="6"/>
  <c r="AB474" i="6"/>
  <c r="AC474" i="6"/>
  <c r="AD474" i="6"/>
  <c r="AE474" i="6"/>
  <c r="AF474" i="6"/>
  <c r="AG474" i="6"/>
  <c r="AB475" i="6"/>
  <c r="AC475" i="6"/>
  <c r="AD475" i="6"/>
  <c r="AE475" i="6"/>
  <c r="AF475" i="6"/>
  <c r="AG475" i="6"/>
  <c r="AB476" i="6"/>
  <c r="AC476" i="6"/>
  <c r="AD476" i="6"/>
  <c r="AE476" i="6"/>
  <c r="AF476" i="6"/>
  <c r="AG476" i="6"/>
  <c r="AB477" i="6"/>
  <c r="AC477" i="6"/>
  <c r="AD477" i="6"/>
  <c r="AE477" i="6"/>
  <c r="AF477" i="6"/>
  <c r="AG477" i="6"/>
  <c r="AB478" i="6"/>
  <c r="AC478" i="6"/>
  <c r="AD478" i="6"/>
  <c r="AE478" i="6"/>
  <c r="AF478" i="6"/>
  <c r="AG478" i="6"/>
  <c r="AB479" i="6"/>
  <c r="AC479" i="6"/>
  <c r="AD479" i="6"/>
  <c r="AE479" i="6"/>
  <c r="AF479" i="6"/>
  <c r="AG479" i="6"/>
  <c r="AB480" i="6"/>
  <c r="AC480" i="6"/>
  <c r="AD480" i="6"/>
  <c r="AE480" i="6"/>
  <c r="AF480" i="6"/>
  <c r="AG480" i="6"/>
  <c r="AB481" i="6"/>
  <c r="AC481" i="6"/>
  <c r="AD481" i="6"/>
  <c r="AE481" i="6"/>
  <c r="AF481" i="6"/>
  <c r="AG481" i="6"/>
  <c r="AB482" i="6"/>
  <c r="AC482" i="6"/>
  <c r="AD482" i="6"/>
  <c r="AE482" i="6"/>
  <c r="AF482" i="6"/>
  <c r="AG482" i="6"/>
  <c r="AB483" i="6"/>
  <c r="AC483" i="6"/>
  <c r="AD483" i="6"/>
  <c r="AE483" i="6"/>
  <c r="AF483" i="6"/>
  <c r="AG483" i="6"/>
  <c r="AB484" i="6"/>
  <c r="AC484" i="6"/>
  <c r="AD484" i="6"/>
  <c r="AE484" i="6"/>
  <c r="AF484" i="6"/>
  <c r="AG484" i="6"/>
  <c r="AB485" i="6"/>
  <c r="AC485" i="6"/>
  <c r="AD485" i="6"/>
  <c r="AE485" i="6"/>
  <c r="AF485" i="6"/>
  <c r="AG485" i="6"/>
  <c r="AB486" i="6"/>
  <c r="AC486" i="6"/>
  <c r="AD486" i="6"/>
  <c r="AE486" i="6"/>
  <c r="AF486" i="6"/>
  <c r="AG486" i="6"/>
  <c r="AB487" i="6"/>
  <c r="AC487" i="6"/>
  <c r="AD487" i="6"/>
  <c r="AE487" i="6"/>
  <c r="AF487" i="6"/>
  <c r="AG487" i="6"/>
  <c r="AB488" i="6"/>
  <c r="AC488" i="6"/>
  <c r="AD488" i="6"/>
  <c r="AE488" i="6"/>
  <c r="AF488" i="6"/>
  <c r="AG488" i="6"/>
  <c r="AB489" i="6"/>
  <c r="AC489" i="6"/>
  <c r="AD489" i="6"/>
  <c r="AE489" i="6"/>
  <c r="AF489" i="6"/>
  <c r="AG489" i="6"/>
  <c r="AB490" i="6"/>
  <c r="AC490" i="6"/>
  <c r="AD490" i="6"/>
  <c r="AE490" i="6"/>
  <c r="AF490" i="6"/>
  <c r="AG490" i="6"/>
  <c r="AB491" i="6"/>
  <c r="AC491" i="6"/>
  <c r="AD491" i="6"/>
  <c r="AE491" i="6"/>
  <c r="AF491" i="6"/>
  <c r="AG491" i="6"/>
  <c r="AB492" i="6"/>
  <c r="AC492" i="6"/>
  <c r="AD492" i="6"/>
  <c r="AE492" i="6"/>
  <c r="AF492" i="6"/>
  <c r="AG492" i="6"/>
  <c r="AB493" i="6"/>
  <c r="AC493" i="6"/>
  <c r="AD493" i="6"/>
  <c r="AE493" i="6"/>
  <c r="AF493" i="6"/>
  <c r="AG493" i="6"/>
  <c r="AB494" i="6"/>
  <c r="AC494" i="6"/>
  <c r="AD494" i="6"/>
  <c r="AE494" i="6"/>
  <c r="AF494" i="6"/>
  <c r="AG494" i="6"/>
  <c r="AB495" i="6"/>
  <c r="AC495" i="6"/>
  <c r="AD495" i="6"/>
  <c r="AE495" i="6"/>
  <c r="AF495" i="6"/>
  <c r="AG495" i="6"/>
  <c r="AB496" i="6"/>
  <c r="AC496" i="6"/>
  <c r="AD496" i="6"/>
  <c r="AE496" i="6"/>
  <c r="AF496" i="6"/>
  <c r="AG496" i="6"/>
  <c r="AB497" i="6"/>
  <c r="AC497" i="6"/>
  <c r="AD497" i="6"/>
  <c r="AE497" i="6"/>
  <c r="AF497" i="6"/>
  <c r="AG497" i="6"/>
  <c r="AB498" i="6"/>
  <c r="AC498" i="6"/>
  <c r="AD498" i="6"/>
  <c r="AE498" i="6"/>
  <c r="AF498" i="6"/>
  <c r="AG498" i="6"/>
  <c r="AB499" i="6"/>
  <c r="AC499" i="6"/>
  <c r="AD499" i="6"/>
  <c r="AE499" i="6"/>
  <c r="AF499" i="6"/>
  <c r="AG499" i="6"/>
  <c r="AB500" i="6"/>
  <c r="AC500" i="6"/>
  <c r="AD500" i="6"/>
  <c r="AE500" i="6"/>
  <c r="AF500" i="6"/>
  <c r="AG500" i="6"/>
  <c r="AB501" i="6"/>
  <c r="AC501" i="6"/>
  <c r="AD501" i="6"/>
  <c r="AE501" i="6"/>
  <c r="AF501" i="6"/>
  <c r="AG501" i="6"/>
  <c r="AB502" i="6"/>
  <c r="AC502" i="6"/>
  <c r="AD502" i="6"/>
  <c r="AE502" i="6"/>
  <c r="AF502" i="6"/>
  <c r="AG502" i="6"/>
  <c r="AB503" i="6"/>
  <c r="AC503" i="6"/>
  <c r="AD503" i="6"/>
  <c r="AE503" i="6"/>
  <c r="AF503" i="6"/>
  <c r="AG503" i="6"/>
  <c r="AB504" i="6"/>
  <c r="AC504" i="6"/>
  <c r="AD504" i="6"/>
  <c r="AE504" i="6"/>
  <c r="AF504" i="6"/>
  <c r="AG504" i="6"/>
  <c r="AB505" i="6"/>
  <c r="AC505" i="6"/>
  <c r="AD505" i="6"/>
  <c r="AE505" i="6"/>
  <c r="AF505" i="6"/>
  <c r="AG505" i="6"/>
  <c r="AB506" i="6"/>
  <c r="AC506" i="6"/>
  <c r="AD506" i="6"/>
  <c r="AE506" i="6"/>
  <c r="AF506" i="6"/>
  <c r="AG506" i="6"/>
  <c r="AB507" i="6"/>
  <c r="AC507" i="6"/>
  <c r="AD507" i="6"/>
  <c r="AE507" i="6"/>
  <c r="AF507" i="6"/>
  <c r="AG507" i="6"/>
  <c r="AB508" i="6"/>
  <c r="AC508" i="6"/>
  <c r="AD508" i="6"/>
  <c r="AE508" i="6"/>
  <c r="AF508" i="6"/>
  <c r="AG508" i="6"/>
  <c r="AB509" i="6"/>
  <c r="AC509" i="6"/>
  <c r="AD509" i="6"/>
  <c r="AE509" i="6"/>
  <c r="AF509" i="6"/>
  <c r="AG509" i="6"/>
  <c r="AB510" i="6"/>
  <c r="AC510" i="6"/>
  <c r="AD510" i="6"/>
  <c r="AE510" i="6"/>
  <c r="AF510" i="6"/>
  <c r="AG510" i="6"/>
  <c r="AB511" i="6"/>
  <c r="AC511" i="6"/>
  <c r="AD511" i="6"/>
  <c r="AE511" i="6"/>
  <c r="AF511" i="6"/>
  <c r="AG511" i="6"/>
  <c r="AB512" i="6"/>
  <c r="AC512" i="6"/>
  <c r="AD512" i="6"/>
  <c r="AE512" i="6"/>
  <c r="AF512" i="6"/>
  <c r="AG512" i="6"/>
  <c r="AB513" i="6"/>
  <c r="AC513" i="6"/>
  <c r="AD513" i="6"/>
  <c r="AE513" i="6"/>
  <c r="AF513" i="6"/>
  <c r="AG513" i="6"/>
  <c r="AB514" i="6"/>
  <c r="AC514" i="6"/>
  <c r="AD514" i="6"/>
  <c r="AE514" i="6"/>
  <c r="AF514" i="6"/>
  <c r="AG514" i="6"/>
  <c r="AB515" i="6"/>
  <c r="AC515" i="6"/>
  <c r="AD515" i="6"/>
  <c r="AE515" i="6"/>
  <c r="AF515" i="6"/>
  <c r="AG515" i="6"/>
  <c r="AB516" i="6"/>
  <c r="AC516" i="6"/>
  <c r="AD516" i="6"/>
  <c r="AE516" i="6"/>
  <c r="AF516" i="6"/>
  <c r="AG516" i="6"/>
  <c r="AB517" i="6"/>
  <c r="AC517" i="6"/>
  <c r="AD517" i="6"/>
  <c r="AE517" i="6"/>
  <c r="AF517" i="6"/>
  <c r="AG517" i="6"/>
  <c r="AB518" i="6"/>
  <c r="AC518" i="6"/>
  <c r="AD518" i="6"/>
  <c r="AE518" i="6"/>
  <c r="AF518" i="6"/>
  <c r="AG518" i="6"/>
  <c r="AB519" i="6"/>
  <c r="AC519" i="6"/>
  <c r="AD519" i="6"/>
  <c r="AE519" i="6"/>
  <c r="AF519" i="6"/>
  <c r="AG519" i="6"/>
  <c r="AB520" i="6"/>
  <c r="AC520" i="6"/>
  <c r="AD520" i="6"/>
  <c r="AE520" i="6"/>
  <c r="AF520" i="6"/>
  <c r="AG520" i="6"/>
  <c r="AB521" i="6"/>
  <c r="AC521" i="6"/>
  <c r="AD521" i="6"/>
  <c r="AE521" i="6"/>
  <c r="AF521" i="6"/>
  <c r="AG521" i="6"/>
  <c r="AB522" i="6"/>
  <c r="AC522" i="6"/>
  <c r="AD522" i="6"/>
  <c r="AE522" i="6"/>
  <c r="AF522" i="6"/>
  <c r="AG522" i="6"/>
  <c r="AB523" i="6"/>
  <c r="AC523" i="6"/>
  <c r="AD523" i="6"/>
  <c r="AE523" i="6"/>
  <c r="AF523" i="6"/>
  <c r="AG523" i="6"/>
  <c r="AB524" i="6"/>
  <c r="AC524" i="6"/>
  <c r="AD524" i="6"/>
  <c r="AE524" i="6"/>
  <c r="AF524" i="6"/>
  <c r="AG524" i="6"/>
  <c r="AB525" i="6"/>
  <c r="AC525" i="6"/>
  <c r="AD525" i="6"/>
  <c r="AE525" i="6"/>
  <c r="AF525" i="6"/>
  <c r="AG525" i="6"/>
  <c r="AB526" i="6"/>
  <c r="AC526" i="6"/>
  <c r="AD526" i="6"/>
  <c r="AE526" i="6"/>
  <c r="AF526" i="6"/>
  <c r="AG526" i="6"/>
  <c r="AB527" i="6"/>
  <c r="AC527" i="6"/>
  <c r="AD527" i="6"/>
  <c r="AE527" i="6"/>
  <c r="AF527" i="6"/>
  <c r="AG527" i="6"/>
  <c r="AB528" i="6"/>
  <c r="AC528" i="6"/>
  <c r="AD528" i="6"/>
  <c r="AE528" i="6"/>
  <c r="AF528" i="6"/>
  <c r="AG528" i="6"/>
  <c r="AB529" i="6"/>
  <c r="AC529" i="6"/>
  <c r="AD529" i="6"/>
  <c r="AE529" i="6"/>
  <c r="AF529" i="6"/>
  <c r="AG529" i="6"/>
  <c r="AB530" i="6"/>
  <c r="AC530" i="6"/>
  <c r="AD530" i="6"/>
  <c r="AE530" i="6"/>
  <c r="AF530" i="6"/>
  <c r="AG530" i="6"/>
  <c r="AB531" i="6"/>
  <c r="AC531" i="6"/>
  <c r="AD531" i="6"/>
  <c r="AE531" i="6"/>
  <c r="AF531" i="6"/>
  <c r="AG531" i="6"/>
  <c r="AB532" i="6"/>
  <c r="AC532" i="6"/>
  <c r="AD532" i="6"/>
  <c r="AE532" i="6"/>
  <c r="AF532" i="6"/>
  <c r="AG532" i="6"/>
  <c r="AB533" i="6"/>
  <c r="AC533" i="6"/>
  <c r="AD533" i="6"/>
  <c r="AE533" i="6"/>
  <c r="AF533" i="6"/>
  <c r="AG533" i="6"/>
  <c r="AB534" i="6"/>
  <c r="AC534" i="6"/>
  <c r="AD534" i="6"/>
  <c r="AE534" i="6"/>
  <c r="AF534" i="6"/>
  <c r="AG534" i="6"/>
  <c r="AB535" i="6"/>
  <c r="AC535" i="6"/>
  <c r="AD535" i="6"/>
  <c r="AE535" i="6"/>
  <c r="AF535" i="6"/>
  <c r="AG535" i="6"/>
  <c r="AB536" i="6"/>
  <c r="AC536" i="6"/>
  <c r="AD536" i="6"/>
  <c r="AE536" i="6"/>
  <c r="AF536" i="6"/>
  <c r="AG536" i="6"/>
  <c r="AB537" i="6"/>
  <c r="AC537" i="6"/>
  <c r="AD537" i="6"/>
  <c r="AE537" i="6"/>
  <c r="AF537" i="6"/>
  <c r="AG537" i="6"/>
  <c r="AB538" i="6"/>
  <c r="AC538" i="6"/>
  <c r="AD538" i="6"/>
  <c r="AE538" i="6"/>
  <c r="AF538" i="6"/>
  <c r="AG538" i="6"/>
  <c r="AB539" i="6"/>
  <c r="AC539" i="6"/>
  <c r="AD539" i="6"/>
  <c r="AE539" i="6"/>
  <c r="AF539" i="6"/>
  <c r="AG539" i="6"/>
  <c r="AB540" i="6"/>
  <c r="AC540" i="6"/>
  <c r="AD540" i="6"/>
  <c r="AE540" i="6"/>
  <c r="AF540" i="6"/>
  <c r="AG540" i="6"/>
  <c r="AB541" i="6"/>
  <c r="AC541" i="6"/>
  <c r="AD541" i="6"/>
  <c r="AE541" i="6"/>
  <c r="AF541" i="6"/>
  <c r="AG541" i="6"/>
  <c r="AB542" i="6"/>
  <c r="AC542" i="6"/>
  <c r="AD542" i="6"/>
  <c r="AE542" i="6"/>
  <c r="AF542" i="6"/>
  <c r="AG542" i="6"/>
  <c r="AB543" i="6"/>
  <c r="AC543" i="6"/>
  <c r="AD543" i="6"/>
  <c r="AE543" i="6"/>
  <c r="AF543" i="6"/>
  <c r="AG543" i="6"/>
  <c r="AB544" i="6"/>
  <c r="AC544" i="6"/>
  <c r="AD544" i="6"/>
  <c r="AE544" i="6"/>
  <c r="AF544" i="6"/>
  <c r="AG544" i="6"/>
  <c r="AB545" i="6"/>
  <c r="AC545" i="6"/>
  <c r="AD545" i="6"/>
  <c r="AE545" i="6"/>
  <c r="AF545" i="6"/>
  <c r="AG545" i="6"/>
  <c r="AB546" i="6"/>
  <c r="AC546" i="6"/>
  <c r="AD546" i="6"/>
  <c r="AE546" i="6"/>
  <c r="AF546" i="6"/>
  <c r="AG546" i="6"/>
  <c r="AB547" i="6"/>
  <c r="AC547" i="6"/>
  <c r="AD547" i="6"/>
  <c r="AE547" i="6"/>
  <c r="AF547" i="6"/>
  <c r="AG547" i="6"/>
  <c r="AB548" i="6"/>
  <c r="AC548" i="6"/>
  <c r="AD548" i="6"/>
  <c r="AE548" i="6"/>
  <c r="AF548" i="6"/>
  <c r="AG548" i="6"/>
  <c r="AB549" i="6"/>
  <c r="AC549" i="6"/>
  <c r="AD549" i="6"/>
  <c r="AE549" i="6"/>
  <c r="AF549" i="6"/>
  <c r="AG549" i="6"/>
  <c r="AB550" i="6"/>
  <c r="AC550" i="6"/>
  <c r="AD550" i="6"/>
  <c r="AE550" i="6"/>
  <c r="AF550" i="6"/>
  <c r="AG550" i="6"/>
  <c r="AB551" i="6"/>
  <c r="AC551" i="6"/>
  <c r="AD551" i="6"/>
  <c r="AE551" i="6"/>
  <c r="AF551" i="6"/>
  <c r="AG551" i="6"/>
  <c r="AB552" i="6"/>
  <c r="AC552" i="6"/>
  <c r="AD552" i="6"/>
  <c r="AE552" i="6"/>
  <c r="AF552" i="6"/>
  <c r="AG552" i="6"/>
  <c r="AB553" i="6"/>
  <c r="AC553" i="6"/>
  <c r="AD553" i="6"/>
  <c r="AE553" i="6"/>
  <c r="AF553" i="6"/>
  <c r="AG553" i="6"/>
  <c r="AB554" i="6"/>
  <c r="AC554" i="6"/>
  <c r="AD554" i="6"/>
  <c r="AE554" i="6"/>
  <c r="AF554" i="6"/>
  <c r="AG554" i="6"/>
  <c r="AB555" i="6"/>
  <c r="AC555" i="6"/>
  <c r="AD555" i="6"/>
  <c r="AE555" i="6"/>
  <c r="AF555" i="6"/>
  <c r="AG555" i="6"/>
  <c r="AB556" i="6"/>
  <c r="AC556" i="6"/>
  <c r="AD556" i="6"/>
  <c r="AE556" i="6"/>
  <c r="AF556" i="6"/>
  <c r="AG556" i="6"/>
  <c r="AB557" i="6"/>
  <c r="AC557" i="6"/>
  <c r="AD557" i="6"/>
  <c r="AE557" i="6"/>
  <c r="AF557" i="6"/>
  <c r="AG557" i="6"/>
  <c r="AB558" i="6"/>
  <c r="AC558" i="6"/>
  <c r="AD558" i="6"/>
  <c r="AE558" i="6"/>
  <c r="AF558" i="6"/>
  <c r="AG558" i="6"/>
  <c r="AB559" i="6"/>
  <c r="AC559" i="6"/>
  <c r="AD559" i="6"/>
  <c r="AE559" i="6"/>
  <c r="AF559" i="6"/>
  <c r="AG559" i="6"/>
  <c r="AB560" i="6"/>
  <c r="AC560" i="6"/>
  <c r="AD560" i="6"/>
  <c r="AE560" i="6"/>
  <c r="AF560" i="6"/>
  <c r="AG560" i="6"/>
  <c r="AB561" i="6"/>
  <c r="AC561" i="6"/>
  <c r="AD561" i="6"/>
  <c r="AE561" i="6"/>
  <c r="AF561" i="6"/>
  <c r="AG561" i="6"/>
  <c r="AB562" i="6"/>
  <c r="AC562" i="6"/>
  <c r="AD562" i="6"/>
  <c r="AE562" i="6"/>
  <c r="AF562" i="6"/>
  <c r="AG562" i="6"/>
  <c r="AB563" i="6"/>
  <c r="AC563" i="6"/>
  <c r="AD563" i="6"/>
  <c r="AE563" i="6"/>
  <c r="AF563" i="6"/>
  <c r="AG563" i="6"/>
  <c r="AB564" i="6"/>
  <c r="AC564" i="6"/>
  <c r="AD564" i="6"/>
  <c r="AE564" i="6"/>
  <c r="AF564" i="6"/>
  <c r="AG564" i="6"/>
  <c r="AB565" i="6"/>
  <c r="AC565" i="6"/>
  <c r="AD565" i="6"/>
  <c r="AE565" i="6"/>
  <c r="AF565" i="6"/>
  <c r="AG565" i="6"/>
  <c r="AB566" i="6"/>
  <c r="AC566" i="6"/>
  <c r="AD566" i="6"/>
  <c r="AE566" i="6"/>
  <c r="AF566" i="6"/>
  <c r="AG566" i="6"/>
  <c r="AB567" i="6"/>
  <c r="AC567" i="6"/>
  <c r="AD567" i="6"/>
  <c r="AE567" i="6"/>
  <c r="AF567" i="6"/>
  <c r="AG567" i="6"/>
  <c r="AB568" i="6"/>
  <c r="AC568" i="6"/>
  <c r="AD568" i="6"/>
  <c r="AE568" i="6"/>
  <c r="AF568" i="6"/>
  <c r="AG568" i="6"/>
  <c r="AB569" i="6"/>
  <c r="AC569" i="6"/>
  <c r="AD569" i="6"/>
  <c r="AE569" i="6"/>
  <c r="AF569" i="6"/>
  <c r="AG569" i="6"/>
  <c r="AB570" i="6"/>
  <c r="AC570" i="6"/>
  <c r="AD570" i="6"/>
  <c r="AE570" i="6"/>
  <c r="AF570" i="6"/>
  <c r="AG570" i="6"/>
  <c r="AB571" i="6"/>
  <c r="AC571" i="6"/>
  <c r="AD571" i="6"/>
  <c r="AE571" i="6"/>
  <c r="AF571" i="6"/>
  <c r="AG571" i="6"/>
  <c r="AB572" i="6"/>
  <c r="AC572" i="6"/>
  <c r="AD572" i="6"/>
  <c r="AE572" i="6"/>
  <c r="AF572" i="6"/>
  <c r="AG572" i="6"/>
  <c r="AB573" i="6"/>
  <c r="AC573" i="6"/>
  <c r="AD573" i="6"/>
  <c r="AE573" i="6"/>
  <c r="AF573" i="6"/>
  <c r="AG573" i="6"/>
  <c r="AB574" i="6"/>
  <c r="AC574" i="6"/>
  <c r="AD574" i="6"/>
  <c r="AE574" i="6"/>
  <c r="AF574" i="6"/>
  <c r="AG574" i="6"/>
  <c r="AB575" i="6"/>
  <c r="AC575" i="6"/>
  <c r="AD575" i="6"/>
  <c r="AE575" i="6"/>
  <c r="AF575" i="6"/>
  <c r="AG575" i="6"/>
  <c r="AB576" i="6"/>
  <c r="AC576" i="6"/>
  <c r="AD576" i="6"/>
  <c r="AE576" i="6"/>
  <c r="AF576" i="6"/>
  <c r="AG576" i="6"/>
  <c r="AB577" i="6"/>
  <c r="AC577" i="6"/>
  <c r="AD577" i="6"/>
  <c r="AE577" i="6"/>
  <c r="AF577" i="6"/>
  <c r="AG577" i="6"/>
  <c r="AB578" i="6"/>
  <c r="AC578" i="6"/>
  <c r="AD578" i="6"/>
  <c r="AE578" i="6"/>
  <c r="AF578" i="6"/>
  <c r="AG578" i="6"/>
  <c r="AB579" i="6"/>
  <c r="AC579" i="6"/>
  <c r="AD579" i="6"/>
  <c r="AE579" i="6"/>
  <c r="AF579" i="6"/>
  <c r="AG579" i="6"/>
  <c r="AB580" i="6"/>
  <c r="AC580" i="6"/>
  <c r="AD580" i="6"/>
  <c r="AE580" i="6"/>
  <c r="AF580" i="6"/>
  <c r="AG580" i="6"/>
  <c r="AB581" i="6"/>
  <c r="AC581" i="6"/>
  <c r="AD581" i="6"/>
  <c r="AE581" i="6"/>
  <c r="AF581" i="6"/>
  <c r="AG581" i="6"/>
  <c r="AB582" i="6"/>
  <c r="AC582" i="6"/>
  <c r="AD582" i="6"/>
  <c r="AE582" i="6"/>
  <c r="AF582" i="6"/>
  <c r="AG582" i="6"/>
  <c r="AB583" i="6"/>
  <c r="AC583" i="6"/>
  <c r="AD583" i="6"/>
  <c r="AE583" i="6"/>
  <c r="AF583" i="6"/>
  <c r="AG583" i="6"/>
  <c r="AB584" i="6"/>
  <c r="AC584" i="6"/>
  <c r="AD584" i="6"/>
  <c r="AE584" i="6"/>
  <c r="AF584" i="6"/>
  <c r="AG584" i="6"/>
  <c r="AB585" i="6"/>
  <c r="AC585" i="6"/>
  <c r="AD585" i="6"/>
  <c r="AE585" i="6"/>
  <c r="AF585" i="6"/>
  <c r="AG585" i="6"/>
  <c r="AB586" i="6"/>
  <c r="AC586" i="6"/>
  <c r="AD586" i="6"/>
  <c r="AE586" i="6"/>
  <c r="AF586" i="6"/>
  <c r="AG586" i="6"/>
  <c r="AB587" i="6"/>
  <c r="AC587" i="6"/>
  <c r="AD587" i="6"/>
  <c r="AE587" i="6"/>
  <c r="AF587" i="6"/>
  <c r="AG587" i="6"/>
  <c r="AB588" i="6"/>
  <c r="AC588" i="6"/>
  <c r="AD588" i="6"/>
  <c r="AE588" i="6"/>
  <c r="AF588" i="6"/>
  <c r="AG588" i="6"/>
  <c r="AB589" i="6"/>
  <c r="AC589" i="6"/>
  <c r="AD589" i="6"/>
  <c r="AE589" i="6"/>
  <c r="AF589" i="6"/>
  <c r="AG589" i="6"/>
  <c r="AB590" i="6"/>
  <c r="AC590" i="6"/>
  <c r="AD590" i="6"/>
  <c r="AE590" i="6"/>
  <c r="AF590" i="6"/>
  <c r="AG590" i="6"/>
  <c r="AB591" i="6"/>
  <c r="AC591" i="6"/>
  <c r="AD591" i="6"/>
  <c r="AE591" i="6"/>
  <c r="AF591" i="6"/>
  <c r="AG591" i="6"/>
  <c r="AB592" i="6"/>
  <c r="AC592" i="6"/>
  <c r="AD592" i="6"/>
  <c r="AE592" i="6"/>
  <c r="AF592" i="6"/>
  <c r="AG592" i="6"/>
  <c r="AB593" i="6"/>
  <c r="AC593" i="6"/>
  <c r="AD593" i="6"/>
  <c r="AE593" i="6"/>
  <c r="AF593" i="6"/>
  <c r="AG593" i="6"/>
  <c r="AB594" i="6"/>
  <c r="AC594" i="6"/>
  <c r="AD594" i="6"/>
  <c r="AE594" i="6"/>
  <c r="AF594" i="6"/>
  <c r="AG594" i="6"/>
  <c r="AB595" i="6"/>
  <c r="AC595" i="6"/>
  <c r="AD595" i="6"/>
  <c r="AE595" i="6"/>
  <c r="AF595" i="6"/>
  <c r="AG595" i="6"/>
  <c r="AB596" i="6"/>
  <c r="AC596" i="6"/>
  <c r="AD596" i="6"/>
  <c r="AE596" i="6"/>
  <c r="AF596" i="6"/>
  <c r="AG596" i="6"/>
  <c r="AB597" i="6"/>
  <c r="AC597" i="6"/>
  <c r="AD597" i="6"/>
  <c r="AE597" i="6"/>
  <c r="AF597" i="6"/>
  <c r="AG597" i="6"/>
  <c r="AB598" i="6"/>
  <c r="AC598" i="6"/>
  <c r="AD598" i="6"/>
  <c r="AE598" i="6"/>
  <c r="AF598" i="6"/>
  <c r="AG598" i="6"/>
  <c r="AB599" i="6"/>
  <c r="AC599" i="6"/>
  <c r="AD599" i="6"/>
  <c r="AE599" i="6"/>
  <c r="AF599" i="6"/>
  <c r="AG599" i="6"/>
  <c r="AB600" i="6"/>
  <c r="AC600" i="6"/>
  <c r="AD600" i="6"/>
  <c r="AE600" i="6"/>
  <c r="AF600" i="6"/>
  <c r="AG600" i="6"/>
  <c r="AB601" i="6"/>
  <c r="AC601" i="6"/>
  <c r="AD601" i="6"/>
  <c r="AE601" i="6"/>
  <c r="AF601" i="6"/>
  <c r="AG601" i="6"/>
  <c r="AB602" i="6"/>
  <c r="AC602" i="6"/>
  <c r="AD602" i="6"/>
  <c r="AE602" i="6"/>
  <c r="AF602" i="6"/>
  <c r="AG602" i="6"/>
  <c r="AB603" i="6"/>
  <c r="AC603" i="6"/>
  <c r="AD603" i="6"/>
  <c r="AE603" i="6"/>
  <c r="AF603" i="6"/>
  <c r="AG603" i="6"/>
  <c r="AB604" i="6"/>
  <c r="AC604" i="6"/>
  <c r="AD604" i="6"/>
  <c r="AE604" i="6"/>
  <c r="AF604" i="6"/>
  <c r="AG604" i="6"/>
  <c r="AB605" i="6"/>
  <c r="AC605" i="6"/>
  <c r="AD605" i="6"/>
  <c r="AE605" i="6"/>
  <c r="AF605" i="6"/>
  <c r="AG605" i="6"/>
  <c r="AB606" i="6"/>
  <c r="AC606" i="6"/>
  <c r="AD606" i="6"/>
  <c r="AE606" i="6"/>
  <c r="AF606" i="6"/>
  <c r="AG606" i="6"/>
  <c r="AB607" i="6"/>
  <c r="AC607" i="6"/>
  <c r="AD607" i="6"/>
  <c r="AE607" i="6"/>
  <c r="AF607" i="6"/>
  <c r="AG607" i="6"/>
  <c r="AB608" i="6"/>
  <c r="AC608" i="6"/>
  <c r="AD608" i="6"/>
  <c r="AE608" i="6"/>
  <c r="AF608" i="6"/>
  <c r="AG608" i="6"/>
  <c r="AC4" i="6"/>
  <c r="AD4" i="6"/>
  <c r="AE4" i="6"/>
  <c r="AF4" i="6"/>
  <c r="AG4" i="6"/>
  <c r="AB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5" i="6"/>
  <c r="X6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5" i="6"/>
  <c r="W6" i="6"/>
  <c r="W7" i="6"/>
  <c r="AA4" i="6"/>
  <c r="Z4" i="6"/>
  <c r="Y4" i="6"/>
  <c r="X4" i="6"/>
  <c r="W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5" i="6"/>
  <c r="V6" i="6"/>
  <c r="V7" i="6"/>
  <c r="V8" i="6"/>
  <c r="V9" i="6"/>
  <c r="V10" i="6"/>
  <c r="V11" i="6"/>
  <c r="V12" i="6"/>
  <c r="V13" i="6"/>
  <c r="V14" i="6"/>
  <c r="F7" i="14"/>
  <c r="G7" i="14"/>
  <c r="H7" i="14"/>
  <c r="E7" i="14" s="1"/>
  <c r="J7" i="14"/>
  <c r="K7" i="14" s="1"/>
  <c r="M7" i="14"/>
  <c r="N7" i="14" s="1"/>
  <c r="P7" i="14"/>
  <c r="F8" i="14"/>
  <c r="G8" i="14"/>
  <c r="H8" i="14"/>
  <c r="N8" i="14" s="1"/>
  <c r="J8" i="14"/>
  <c r="K8" i="14" s="1"/>
  <c r="M8" i="14"/>
  <c r="P8" i="14"/>
  <c r="Q8" i="14"/>
  <c r="T8" i="14"/>
  <c r="T14" i="14" s="1"/>
  <c r="U8" i="14"/>
  <c r="U14" i="14" s="1"/>
  <c r="V8" i="14"/>
  <c r="F9" i="14"/>
  <c r="G9" i="14"/>
  <c r="H9" i="14"/>
  <c r="E9" i="14" s="1"/>
  <c r="J9" i="14"/>
  <c r="J11" i="14" s="1"/>
  <c r="M9" i="14"/>
  <c r="M11" i="14" s="1"/>
  <c r="P9" i="14"/>
  <c r="Q9" i="14"/>
  <c r="T9" i="14"/>
  <c r="U9" i="14"/>
  <c r="V9" i="14"/>
  <c r="V14" i="14" s="1"/>
  <c r="E10" i="14"/>
  <c r="F10" i="14"/>
  <c r="G10" i="14"/>
  <c r="H10" i="14"/>
  <c r="J10" i="14"/>
  <c r="K10" i="14"/>
  <c r="M10" i="14"/>
  <c r="N10" i="14"/>
  <c r="P10" i="14"/>
  <c r="Q10" i="14"/>
  <c r="T10" i="14"/>
  <c r="U10" i="14"/>
  <c r="V10" i="14"/>
  <c r="P11" i="14"/>
  <c r="T11" i="14"/>
  <c r="U11" i="14"/>
  <c r="V11" i="14"/>
  <c r="T12" i="14"/>
  <c r="U12" i="14"/>
  <c r="V12" i="14"/>
  <c r="T13" i="14"/>
  <c r="U13" i="14"/>
  <c r="V13" i="14"/>
  <c r="E14" i="14"/>
  <c r="F14" i="14"/>
  <c r="G14" i="14"/>
  <c r="H14" i="14"/>
  <c r="J14" i="14"/>
  <c r="K14" i="14" s="1"/>
  <c r="M14" i="14"/>
  <c r="M17" i="14" s="1"/>
  <c r="P14" i="14"/>
  <c r="P17" i="14" s="1"/>
  <c r="F15" i="14"/>
  <c r="G15" i="14"/>
  <c r="H15" i="14"/>
  <c r="E15" i="14" s="1"/>
  <c r="J15" i="14"/>
  <c r="J17" i="14" s="1"/>
  <c r="M15" i="14"/>
  <c r="N15" i="14" s="1"/>
  <c r="P15" i="14"/>
  <c r="F16" i="14"/>
  <c r="G16" i="14"/>
  <c r="H16" i="14"/>
  <c r="E16" i="14" s="1"/>
  <c r="J16" i="14"/>
  <c r="K16" i="14" s="1"/>
  <c r="M16" i="14"/>
  <c r="N16" i="14" s="1"/>
  <c r="P16" i="14"/>
  <c r="Q16" i="14"/>
  <c r="F20" i="14"/>
  <c r="G20" i="14"/>
  <c r="E20" i="14" s="1"/>
  <c r="H20" i="14"/>
  <c r="J20" i="14"/>
  <c r="K20" i="14" s="1"/>
  <c r="M20" i="14"/>
  <c r="N20" i="14"/>
  <c r="P20" i="14"/>
  <c r="Q20" i="14"/>
  <c r="E21" i="14"/>
  <c r="F21" i="14"/>
  <c r="G21" i="14"/>
  <c r="H21" i="14"/>
  <c r="J21" i="14"/>
  <c r="K21" i="14"/>
  <c r="M21" i="14"/>
  <c r="N21" i="14"/>
  <c r="P21" i="14"/>
  <c r="Q21" i="14" s="1"/>
  <c r="F22" i="14"/>
  <c r="G22" i="14"/>
  <c r="H22" i="14"/>
  <c r="E22" i="14" s="1"/>
  <c r="J22" i="14"/>
  <c r="K22" i="14"/>
  <c r="M22" i="14"/>
  <c r="N22" i="14" s="1"/>
  <c r="P22" i="14"/>
  <c r="F23" i="14"/>
  <c r="G23" i="14"/>
  <c r="H23" i="14"/>
  <c r="N23" i="14" s="1"/>
  <c r="J23" i="14"/>
  <c r="J24" i="14" s="1"/>
  <c r="M23" i="14"/>
  <c r="P23" i="14"/>
  <c r="M24" i="14"/>
  <c r="P24" i="14"/>
  <c r="F27" i="14"/>
  <c r="G27" i="14"/>
  <c r="E27" i="14" s="1"/>
  <c r="H27" i="14"/>
  <c r="J27" i="14"/>
  <c r="K27" i="14" s="1"/>
  <c r="M27" i="14"/>
  <c r="N27" i="14" s="1"/>
  <c r="P27" i="14"/>
  <c r="Q27" i="14"/>
  <c r="F28" i="14"/>
  <c r="G28" i="14"/>
  <c r="H28" i="14"/>
  <c r="E28" i="14" s="1"/>
  <c r="J28" i="14"/>
  <c r="K28" i="14" s="1"/>
  <c r="M28" i="14"/>
  <c r="P28" i="14"/>
  <c r="Q28" i="14" s="1"/>
  <c r="F29" i="14"/>
  <c r="G29" i="14"/>
  <c r="H29" i="14"/>
  <c r="K29" i="14" s="1"/>
  <c r="J29" i="14"/>
  <c r="M29" i="14"/>
  <c r="N29" i="14" s="1"/>
  <c r="P29" i="14"/>
  <c r="P31" i="14" s="1"/>
  <c r="P47" i="14" s="1"/>
  <c r="P49" i="14" s="1"/>
  <c r="Q29" i="14"/>
  <c r="E30" i="14"/>
  <c r="F30" i="14"/>
  <c r="G30" i="14"/>
  <c r="H30" i="14"/>
  <c r="J30" i="14"/>
  <c r="K30" i="14" s="1"/>
  <c r="M30" i="14"/>
  <c r="N30" i="14"/>
  <c r="P30" i="14"/>
  <c r="Q30" i="14"/>
  <c r="Q32" i="14"/>
  <c r="Q33" i="14"/>
  <c r="F34" i="14"/>
  <c r="G34" i="14"/>
  <c r="E34" i="14" s="1"/>
  <c r="H34" i="14"/>
  <c r="K34" i="14"/>
  <c r="N34" i="14"/>
  <c r="P34" i="14"/>
  <c r="Q34" i="14"/>
  <c r="F35" i="14"/>
  <c r="G35" i="14"/>
  <c r="E35" i="14" s="1"/>
  <c r="H35" i="14"/>
  <c r="K35" i="14"/>
  <c r="N35" i="14"/>
  <c r="P35" i="14"/>
  <c r="Q35" i="14"/>
  <c r="J36" i="14"/>
  <c r="M36" i="14"/>
  <c r="P36" i="14"/>
  <c r="F39" i="14"/>
  <c r="G39" i="14"/>
  <c r="E39" i="14" s="1"/>
  <c r="H39" i="14"/>
  <c r="J39" i="14"/>
  <c r="J44" i="14" s="1"/>
  <c r="K39" i="14"/>
  <c r="M39" i="14"/>
  <c r="M44" i="14" s="1"/>
  <c r="N39" i="14"/>
  <c r="P39" i="14"/>
  <c r="Q39" i="14"/>
  <c r="F40" i="14"/>
  <c r="G40" i="14"/>
  <c r="H40" i="14"/>
  <c r="N40" i="14" s="1"/>
  <c r="J40" i="14"/>
  <c r="K40" i="14"/>
  <c r="M40" i="14"/>
  <c r="P40" i="14"/>
  <c r="F41" i="14"/>
  <c r="G41" i="14"/>
  <c r="H41" i="14"/>
  <c r="K41" i="14" s="1"/>
  <c r="J41" i="14"/>
  <c r="M41" i="14"/>
  <c r="P41" i="14"/>
  <c r="E42" i="14"/>
  <c r="F42" i="14"/>
  <c r="G42" i="14"/>
  <c r="H42" i="14"/>
  <c r="K42" i="14" s="1"/>
  <c r="J42" i="14"/>
  <c r="M42" i="14"/>
  <c r="N42" i="14"/>
  <c r="P42" i="14"/>
  <c r="P44" i="14" s="1"/>
  <c r="Q42" i="14"/>
  <c r="F43" i="14"/>
  <c r="G43" i="14"/>
  <c r="H43" i="14"/>
  <c r="E43" i="14" s="1"/>
  <c r="J43" i="14"/>
  <c r="K43" i="14"/>
  <c r="M43" i="14"/>
  <c r="N43" i="14"/>
  <c r="P43" i="14"/>
  <c r="Q43" i="14"/>
  <c r="I45" i="14" a="1"/>
  <c r="I45" i="14"/>
  <c r="L45" i="14" a="1"/>
  <c r="L45" i="14"/>
  <c r="O45" i="14"/>
  <c r="J48" i="14"/>
  <c r="M48" i="14"/>
  <c r="P48" i="14"/>
  <c r="P45" i="14" l="1"/>
  <c r="M45" i="14"/>
  <c r="J45" i="14"/>
  <c r="E41" i="14"/>
  <c r="E29" i="14"/>
  <c r="M31" i="14"/>
  <c r="M47" i="14" s="1"/>
  <c r="M49" i="14" s="1"/>
  <c r="N28" i="14"/>
  <c r="J31" i="14"/>
  <c r="J47" i="14" s="1"/>
  <c r="J49" i="14" s="1"/>
  <c r="K23" i="14"/>
  <c r="T15" i="14" s="1"/>
  <c r="K15" i="14"/>
  <c r="Q14" i="14"/>
  <c r="N9" i="14"/>
  <c r="U15" i="14" s="1"/>
  <c r="N14" i="14"/>
  <c r="K9" i="14"/>
  <c r="Q23" i="14"/>
  <c r="Q15" i="14"/>
  <c r="N41" i="14"/>
  <c r="E23" i="14"/>
  <c r="E8" i="14"/>
  <c r="Q41" i="14"/>
  <c r="Q40" i="14"/>
  <c r="E40" i="14"/>
  <c r="Q22" i="14"/>
  <c r="Q7" i="14"/>
  <c r="V15" i="14" l="1"/>
  <c r="C31" i="9" l="1"/>
  <c r="C7" i="9" l="1"/>
  <c r="C4" i="9"/>
  <c r="C8" i="9"/>
  <c r="D4" i="9"/>
  <c r="C5" i="9"/>
  <c r="D5" i="9"/>
  <c r="D6" i="9"/>
  <c r="C6" i="9"/>
  <c r="D7" i="9"/>
  <c r="C9" i="9"/>
  <c r="O5" i="9"/>
  <c r="D23" i="9" s="1" a="1"/>
  <c r="D23" i="9" s="1"/>
  <c r="P5" i="9"/>
  <c r="Q5" i="9"/>
  <c r="R5" i="9"/>
  <c r="S5" i="9"/>
  <c r="T5" i="9"/>
  <c r="P6" i="9"/>
  <c r="Q6" i="9"/>
  <c r="R6" i="9"/>
  <c r="S6" i="9"/>
  <c r="T6" i="9"/>
  <c r="Q7" i="9"/>
  <c r="R7" i="9"/>
  <c r="S7" i="9"/>
  <c r="T7" i="9"/>
  <c r="D8" i="9"/>
  <c r="I8" i="9"/>
  <c r="R8" i="9"/>
  <c r="S8" i="9"/>
  <c r="T8" i="9"/>
  <c r="D9" i="9"/>
  <c r="I9" i="9"/>
  <c r="S9" i="9"/>
  <c r="T9" i="9"/>
  <c r="I10" i="9"/>
  <c r="T10" i="9"/>
  <c r="I11" i="9"/>
  <c r="I12" i="9"/>
  <c r="I13" i="9"/>
  <c r="J14" i="9"/>
  <c r="K14" i="9"/>
  <c r="L14" i="9"/>
  <c r="E24" i="9" l="1" a="1"/>
  <c r="D26" i="9"/>
  <c r="C23" i="9" a="1"/>
  <c r="C23" i="9" s="1"/>
  <c r="C26" i="9" s="1"/>
  <c r="J16" i="9" a="1"/>
  <c r="J16" i="9" s="1"/>
  <c r="E9" i="9"/>
  <c r="E7" i="9"/>
  <c r="E8" i="9"/>
  <c r="E6" i="9"/>
  <c r="E4" i="9"/>
  <c r="I15" i="9" a="1"/>
  <c r="I15" i="9" s="1"/>
  <c r="J15" i="9" a="1"/>
  <c r="J15" i="9" s="1"/>
  <c r="K16" i="9" a="1"/>
  <c r="K16" i="9" s="1"/>
  <c r="L16" i="9" a="1"/>
  <c r="L16" i="9" s="1"/>
  <c r="L15" i="9" a="1"/>
  <c r="L15" i="9" s="1"/>
  <c r="E5" i="9"/>
  <c r="K15" i="9" a="1"/>
  <c r="K15" i="9" s="1"/>
  <c r="I14" i="9"/>
  <c r="I16" i="9" a="1"/>
  <c r="I16" i="9" s="1"/>
  <c r="E24" i="9" l="1"/>
  <c r="E25" i="9" s="1"/>
  <c r="F25" i="9"/>
  <c r="G25" i="9"/>
  <c r="H25" i="9"/>
  <c r="I25" i="9"/>
  <c r="J25" i="9"/>
  <c r="K17" i="9"/>
  <c r="J17" i="9"/>
  <c r="L17" i="9"/>
  <c r="I17" i="9"/>
  <c r="C30" i="9" l="1"/>
  <c r="L10" i="3"/>
  <c r="L7" i="3"/>
  <c r="O6" i="8" l="1"/>
  <c r="H7" i="8"/>
  <c r="I7" i="8"/>
  <c r="J7" i="8"/>
  <c r="K7" i="8"/>
  <c r="L7" i="8"/>
  <c r="M7" i="8"/>
  <c r="J6" i="1" l="1"/>
  <c r="H25" i="1"/>
  <c r="H24" i="1"/>
  <c r="G24" i="1"/>
  <c r="H23" i="1"/>
  <c r="G23" i="1"/>
  <c r="F23" i="1"/>
  <c r="H22" i="1"/>
  <c r="G22" i="1"/>
  <c r="F22" i="1"/>
  <c r="E22" i="1"/>
  <c r="H21" i="1"/>
  <c r="G21" i="1"/>
  <c r="F21" i="1"/>
  <c r="E21" i="1"/>
  <c r="D21" i="1"/>
  <c r="K24" i="7"/>
  <c r="H21" i="3"/>
  <c r="H19" i="3"/>
  <c r="H7" i="3"/>
  <c r="D3" i="3"/>
  <c r="C3" i="3"/>
  <c r="C2" i="3"/>
  <c r="L4" i="7" l="1"/>
  <c r="M4" i="7"/>
  <c r="N4" i="7"/>
  <c r="O4" i="7"/>
  <c r="P4" i="7"/>
  <c r="K4" i="7"/>
  <c r="K6" i="7" a="1"/>
  <c r="K6" i="7" s="1"/>
  <c r="K7" i="7" s="1"/>
  <c r="J10" i="7"/>
  <c r="J11" i="7"/>
  <c r="K11" i="7"/>
  <c r="J12" i="7"/>
  <c r="K12" i="7"/>
  <c r="L12" i="7"/>
  <c r="J13" i="7"/>
  <c r="K13" i="7"/>
  <c r="L13" i="7"/>
  <c r="M13" i="7"/>
  <c r="J14" i="7"/>
  <c r="K14" i="7"/>
  <c r="L14" i="7"/>
  <c r="M14" i="7"/>
  <c r="N14" i="7"/>
  <c r="J15" i="7"/>
  <c r="K15" i="7"/>
  <c r="L15" i="7"/>
  <c r="M15" i="7"/>
  <c r="N15" i="7"/>
  <c r="O15" i="7"/>
  <c r="K9" i="7"/>
  <c r="L9" i="7"/>
  <c r="M9" i="7"/>
  <c r="N9" i="7"/>
  <c r="O9" i="7"/>
  <c r="P9" i="7"/>
  <c r="J9" i="7"/>
  <c r="H34" i="1"/>
  <c r="H33" i="1"/>
  <c r="G33" i="1"/>
  <c r="H32" i="1"/>
  <c r="G32" i="1"/>
  <c r="F32" i="1"/>
  <c r="H31" i="1"/>
  <c r="G31" i="1"/>
  <c r="F31" i="1"/>
  <c r="E31" i="1"/>
  <c r="H30" i="1"/>
  <c r="G30" i="1"/>
  <c r="F30" i="1"/>
  <c r="E30" i="1"/>
  <c r="D30" i="1"/>
  <c r="J7" i="1"/>
  <c r="U3" i="6"/>
  <c r="P14" i="7"/>
  <c r="P13" i="7"/>
  <c r="O13" i="7"/>
  <c r="P12" i="7"/>
  <c r="O12" i="7"/>
  <c r="N12" i="7"/>
  <c r="P11" i="7"/>
  <c r="O11" i="7"/>
  <c r="N11" i="7"/>
  <c r="M11" i="7"/>
  <c r="P10" i="7"/>
  <c r="O10" i="7"/>
  <c r="N10" i="7"/>
  <c r="M10" i="7"/>
  <c r="L10" i="7"/>
  <c r="J4" i="6"/>
  <c r="V4" i="6" s="1"/>
  <c r="K4" i="6"/>
  <c r="L4" i="6"/>
  <c r="M4" i="6"/>
  <c r="N4" i="6"/>
  <c r="O4" i="6"/>
  <c r="J5" i="6"/>
  <c r="K5" i="6"/>
  <c r="L5" i="6"/>
  <c r="M5" i="6"/>
  <c r="N5" i="6"/>
  <c r="O5" i="6"/>
  <c r="J6" i="6"/>
  <c r="K6" i="6"/>
  <c r="L6" i="6"/>
  <c r="M6" i="6"/>
  <c r="N6" i="6"/>
  <c r="O6" i="6"/>
  <c r="J7" i="6"/>
  <c r="K7" i="6"/>
  <c r="L7" i="6"/>
  <c r="M7" i="6"/>
  <c r="N7" i="6"/>
  <c r="O7" i="6"/>
  <c r="J8" i="6"/>
  <c r="K8" i="6"/>
  <c r="L8" i="6"/>
  <c r="M8" i="6"/>
  <c r="N8" i="6"/>
  <c r="O8" i="6"/>
  <c r="J9" i="6"/>
  <c r="K9" i="6"/>
  <c r="L9" i="6"/>
  <c r="M9" i="6"/>
  <c r="N9" i="6"/>
  <c r="O9" i="6"/>
  <c r="J10" i="6"/>
  <c r="K10" i="6"/>
  <c r="L10" i="6"/>
  <c r="M10" i="6"/>
  <c r="N10" i="6"/>
  <c r="O10" i="6"/>
  <c r="J11" i="6"/>
  <c r="K11" i="6"/>
  <c r="L11" i="6"/>
  <c r="M11" i="6"/>
  <c r="N11" i="6"/>
  <c r="O11" i="6"/>
  <c r="J12" i="6"/>
  <c r="K12" i="6"/>
  <c r="L12" i="6"/>
  <c r="M12" i="6"/>
  <c r="N12" i="6"/>
  <c r="O12" i="6"/>
  <c r="J13" i="6"/>
  <c r="K13" i="6"/>
  <c r="L13" i="6"/>
  <c r="M13" i="6"/>
  <c r="N13" i="6"/>
  <c r="O13" i="6"/>
  <c r="J14" i="6"/>
  <c r="K14" i="6"/>
  <c r="L14" i="6"/>
  <c r="M14" i="6"/>
  <c r="N14" i="6"/>
  <c r="O14" i="6"/>
  <c r="J15" i="6"/>
  <c r="K15" i="6"/>
  <c r="L15" i="6"/>
  <c r="M15" i="6"/>
  <c r="N15" i="6"/>
  <c r="O15" i="6"/>
  <c r="J16" i="6"/>
  <c r="K16" i="6"/>
  <c r="L16" i="6"/>
  <c r="M16" i="6"/>
  <c r="N16" i="6"/>
  <c r="O16" i="6"/>
  <c r="J17" i="6"/>
  <c r="K17" i="6"/>
  <c r="L17" i="6"/>
  <c r="M17" i="6"/>
  <c r="N17" i="6"/>
  <c r="O17" i="6"/>
  <c r="J18" i="6"/>
  <c r="K18" i="6"/>
  <c r="L18" i="6"/>
  <c r="M18" i="6"/>
  <c r="N18" i="6"/>
  <c r="O18" i="6"/>
  <c r="J19" i="6"/>
  <c r="K19" i="6"/>
  <c r="L19" i="6"/>
  <c r="M19" i="6"/>
  <c r="N19" i="6"/>
  <c r="O19" i="6"/>
  <c r="J20" i="6"/>
  <c r="K20" i="6"/>
  <c r="L20" i="6"/>
  <c r="M20" i="6"/>
  <c r="N20" i="6"/>
  <c r="O20" i="6"/>
  <c r="J21" i="6"/>
  <c r="K21" i="6"/>
  <c r="L21" i="6"/>
  <c r="M21" i="6"/>
  <c r="N21" i="6"/>
  <c r="O21" i="6"/>
  <c r="J22" i="6"/>
  <c r="K22" i="6"/>
  <c r="L22" i="6"/>
  <c r="M22" i="6"/>
  <c r="N22" i="6"/>
  <c r="O22" i="6"/>
  <c r="J23" i="6"/>
  <c r="K23" i="6"/>
  <c r="L23" i="6"/>
  <c r="M23" i="6"/>
  <c r="N23" i="6"/>
  <c r="O23" i="6"/>
  <c r="J24" i="6"/>
  <c r="K24" i="6"/>
  <c r="L24" i="6"/>
  <c r="M24" i="6"/>
  <c r="N24" i="6"/>
  <c r="O24" i="6"/>
  <c r="J25" i="6"/>
  <c r="K25" i="6"/>
  <c r="L25" i="6"/>
  <c r="M25" i="6"/>
  <c r="N25" i="6"/>
  <c r="O25" i="6"/>
  <c r="J26" i="6"/>
  <c r="K26" i="6"/>
  <c r="L26" i="6"/>
  <c r="M26" i="6"/>
  <c r="N26" i="6"/>
  <c r="O26" i="6"/>
  <c r="J27" i="6"/>
  <c r="K27" i="6"/>
  <c r="L27" i="6"/>
  <c r="M27" i="6"/>
  <c r="N27" i="6"/>
  <c r="O27" i="6"/>
  <c r="J28" i="6"/>
  <c r="K28" i="6"/>
  <c r="L28" i="6"/>
  <c r="M28" i="6"/>
  <c r="N28" i="6"/>
  <c r="O28" i="6"/>
  <c r="J29" i="6"/>
  <c r="K29" i="6"/>
  <c r="L29" i="6"/>
  <c r="M29" i="6"/>
  <c r="N29" i="6"/>
  <c r="O29" i="6"/>
  <c r="J30" i="6"/>
  <c r="K30" i="6"/>
  <c r="L30" i="6"/>
  <c r="M30" i="6"/>
  <c r="N30" i="6"/>
  <c r="O30" i="6"/>
  <c r="J31" i="6"/>
  <c r="K31" i="6"/>
  <c r="L31" i="6"/>
  <c r="M31" i="6"/>
  <c r="N31" i="6"/>
  <c r="O31" i="6"/>
  <c r="J32" i="6"/>
  <c r="K32" i="6"/>
  <c r="L32" i="6"/>
  <c r="M32" i="6"/>
  <c r="N32" i="6"/>
  <c r="O32" i="6"/>
  <c r="J33" i="6"/>
  <c r="K33" i="6"/>
  <c r="L33" i="6"/>
  <c r="M33" i="6"/>
  <c r="N33" i="6"/>
  <c r="O33" i="6"/>
  <c r="J34" i="6"/>
  <c r="K34" i="6"/>
  <c r="L34" i="6"/>
  <c r="M34" i="6"/>
  <c r="N34" i="6"/>
  <c r="O34" i="6"/>
  <c r="J35" i="6"/>
  <c r="K35" i="6"/>
  <c r="L35" i="6"/>
  <c r="M35" i="6"/>
  <c r="N35" i="6"/>
  <c r="O35" i="6"/>
  <c r="J36" i="6"/>
  <c r="K36" i="6"/>
  <c r="L36" i="6"/>
  <c r="M36" i="6"/>
  <c r="N36" i="6"/>
  <c r="O36" i="6"/>
  <c r="J37" i="6"/>
  <c r="K37" i="6"/>
  <c r="L37" i="6"/>
  <c r="M37" i="6"/>
  <c r="N37" i="6"/>
  <c r="O37" i="6"/>
  <c r="J38" i="6"/>
  <c r="K38" i="6"/>
  <c r="L38" i="6"/>
  <c r="M38" i="6"/>
  <c r="N38" i="6"/>
  <c r="O38" i="6"/>
  <c r="J39" i="6"/>
  <c r="K39" i="6"/>
  <c r="L39" i="6"/>
  <c r="M39" i="6"/>
  <c r="N39" i="6"/>
  <c r="O39" i="6"/>
  <c r="J40" i="6"/>
  <c r="K40" i="6"/>
  <c r="L40" i="6"/>
  <c r="M40" i="6"/>
  <c r="N40" i="6"/>
  <c r="O40" i="6"/>
  <c r="J41" i="6"/>
  <c r="K41" i="6"/>
  <c r="L41" i="6"/>
  <c r="M41" i="6"/>
  <c r="N41" i="6"/>
  <c r="O41" i="6"/>
  <c r="J42" i="6"/>
  <c r="K42" i="6"/>
  <c r="L42" i="6"/>
  <c r="M42" i="6"/>
  <c r="N42" i="6"/>
  <c r="O42" i="6"/>
  <c r="J43" i="6"/>
  <c r="K43" i="6"/>
  <c r="L43" i="6"/>
  <c r="M43" i="6"/>
  <c r="N43" i="6"/>
  <c r="O43" i="6"/>
  <c r="J44" i="6"/>
  <c r="K44" i="6"/>
  <c r="L44" i="6"/>
  <c r="M44" i="6"/>
  <c r="N44" i="6"/>
  <c r="O44" i="6"/>
  <c r="J45" i="6"/>
  <c r="K45" i="6"/>
  <c r="L45" i="6"/>
  <c r="M45" i="6"/>
  <c r="N45" i="6"/>
  <c r="O45" i="6"/>
  <c r="J46" i="6"/>
  <c r="K46" i="6"/>
  <c r="L46" i="6"/>
  <c r="M46" i="6"/>
  <c r="N46" i="6"/>
  <c r="O46" i="6"/>
  <c r="J47" i="6"/>
  <c r="K47" i="6"/>
  <c r="L47" i="6"/>
  <c r="M47" i="6"/>
  <c r="N47" i="6"/>
  <c r="O47" i="6"/>
  <c r="J48" i="6"/>
  <c r="K48" i="6"/>
  <c r="L48" i="6"/>
  <c r="M48" i="6"/>
  <c r="N48" i="6"/>
  <c r="O48" i="6"/>
  <c r="J49" i="6"/>
  <c r="K49" i="6"/>
  <c r="L49" i="6"/>
  <c r="M49" i="6"/>
  <c r="N49" i="6"/>
  <c r="O49" i="6"/>
  <c r="J50" i="6"/>
  <c r="K50" i="6"/>
  <c r="L50" i="6"/>
  <c r="M50" i="6"/>
  <c r="N50" i="6"/>
  <c r="O50" i="6"/>
  <c r="J51" i="6"/>
  <c r="K51" i="6"/>
  <c r="L51" i="6"/>
  <c r="M51" i="6"/>
  <c r="N51" i="6"/>
  <c r="O51" i="6"/>
  <c r="J52" i="6"/>
  <c r="K52" i="6"/>
  <c r="L52" i="6"/>
  <c r="M52" i="6"/>
  <c r="N52" i="6"/>
  <c r="O52" i="6"/>
  <c r="J53" i="6"/>
  <c r="K53" i="6"/>
  <c r="L53" i="6"/>
  <c r="M53" i="6"/>
  <c r="N53" i="6"/>
  <c r="O53" i="6"/>
  <c r="J54" i="6"/>
  <c r="K54" i="6"/>
  <c r="L54" i="6"/>
  <c r="M54" i="6"/>
  <c r="N54" i="6"/>
  <c r="O54" i="6"/>
  <c r="J55" i="6"/>
  <c r="K55" i="6"/>
  <c r="L55" i="6"/>
  <c r="M55" i="6"/>
  <c r="N55" i="6"/>
  <c r="O55" i="6"/>
  <c r="J56" i="6"/>
  <c r="K56" i="6"/>
  <c r="L56" i="6"/>
  <c r="M56" i="6"/>
  <c r="N56" i="6"/>
  <c r="O56" i="6"/>
  <c r="J57" i="6"/>
  <c r="K57" i="6"/>
  <c r="L57" i="6"/>
  <c r="M57" i="6"/>
  <c r="N57" i="6"/>
  <c r="O57" i="6"/>
  <c r="J58" i="6"/>
  <c r="K58" i="6"/>
  <c r="L58" i="6"/>
  <c r="M58" i="6"/>
  <c r="N58" i="6"/>
  <c r="O58" i="6"/>
  <c r="J59" i="6"/>
  <c r="K59" i="6"/>
  <c r="L59" i="6"/>
  <c r="M59" i="6"/>
  <c r="N59" i="6"/>
  <c r="O59" i="6"/>
  <c r="J60" i="6"/>
  <c r="K60" i="6"/>
  <c r="L60" i="6"/>
  <c r="M60" i="6"/>
  <c r="N60" i="6"/>
  <c r="O60" i="6"/>
  <c r="J61" i="6"/>
  <c r="K61" i="6"/>
  <c r="L61" i="6"/>
  <c r="M61" i="6"/>
  <c r="N61" i="6"/>
  <c r="O61" i="6"/>
  <c r="J62" i="6"/>
  <c r="K62" i="6"/>
  <c r="L62" i="6"/>
  <c r="M62" i="6"/>
  <c r="N62" i="6"/>
  <c r="O62" i="6"/>
  <c r="J63" i="6"/>
  <c r="K63" i="6"/>
  <c r="L63" i="6"/>
  <c r="M63" i="6"/>
  <c r="N63" i="6"/>
  <c r="O63" i="6"/>
  <c r="J64" i="6"/>
  <c r="K64" i="6"/>
  <c r="L64" i="6"/>
  <c r="M64" i="6"/>
  <c r="N64" i="6"/>
  <c r="O64" i="6"/>
  <c r="J65" i="6"/>
  <c r="K65" i="6"/>
  <c r="L65" i="6"/>
  <c r="M65" i="6"/>
  <c r="N65" i="6"/>
  <c r="O65" i="6"/>
  <c r="J66" i="6"/>
  <c r="K66" i="6"/>
  <c r="L66" i="6"/>
  <c r="M66" i="6"/>
  <c r="N66" i="6"/>
  <c r="O66" i="6"/>
  <c r="J67" i="6"/>
  <c r="K67" i="6"/>
  <c r="L67" i="6"/>
  <c r="M67" i="6"/>
  <c r="N67" i="6"/>
  <c r="O67" i="6"/>
  <c r="J68" i="6"/>
  <c r="K68" i="6"/>
  <c r="L68" i="6"/>
  <c r="M68" i="6"/>
  <c r="N68" i="6"/>
  <c r="O68" i="6"/>
  <c r="J69" i="6"/>
  <c r="K69" i="6"/>
  <c r="L69" i="6"/>
  <c r="M69" i="6"/>
  <c r="N69" i="6"/>
  <c r="O69" i="6"/>
  <c r="J70" i="6"/>
  <c r="K70" i="6"/>
  <c r="L70" i="6"/>
  <c r="M70" i="6"/>
  <c r="N70" i="6"/>
  <c r="O70" i="6"/>
  <c r="J71" i="6"/>
  <c r="K71" i="6"/>
  <c r="L71" i="6"/>
  <c r="M71" i="6"/>
  <c r="N71" i="6"/>
  <c r="O71" i="6"/>
  <c r="J72" i="6"/>
  <c r="K72" i="6"/>
  <c r="L72" i="6"/>
  <c r="M72" i="6"/>
  <c r="N72" i="6"/>
  <c r="O72" i="6"/>
  <c r="J73" i="6"/>
  <c r="K73" i="6"/>
  <c r="L73" i="6"/>
  <c r="M73" i="6"/>
  <c r="N73" i="6"/>
  <c r="O73" i="6"/>
  <c r="J74" i="6"/>
  <c r="K74" i="6"/>
  <c r="L74" i="6"/>
  <c r="M74" i="6"/>
  <c r="N74" i="6"/>
  <c r="O74" i="6"/>
  <c r="J75" i="6"/>
  <c r="K75" i="6"/>
  <c r="L75" i="6"/>
  <c r="M75" i="6"/>
  <c r="N75" i="6"/>
  <c r="O75" i="6"/>
  <c r="J76" i="6"/>
  <c r="K76" i="6"/>
  <c r="L76" i="6"/>
  <c r="M76" i="6"/>
  <c r="N76" i="6"/>
  <c r="O76" i="6"/>
  <c r="J77" i="6"/>
  <c r="K77" i="6"/>
  <c r="L77" i="6"/>
  <c r="M77" i="6"/>
  <c r="N77" i="6"/>
  <c r="O77" i="6"/>
  <c r="J78" i="6"/>
  <c r="K78" i="6"/>
  <c r="L78" i="6"/>
  <c r="M78" i="6"/>
  <c r="N78" i="6"/>
  <c r="O78" i="6"/>
  <c r="J79" i="6"/>
  <c r="K79" i="6"/>
  <c r="L79" i="6"/>
  <c r="M79" i="6"/>
  <c r="N79" i="6"/>
  <c r="O79" i="6"/>
  <c r="J80" i="6"/>
  <c r="K80" i="6"/>
  <c r="L80" i="6"/>
  <c r="M80" i="6"/>
  <c r="N80" i="6"/>
  <c r="O80" i="6"/>
  <c r="J81" i="6"/>
  <c r="K81" i="6"/>
  <c r="L81" i="6"/>
  <c r="M81" i="6"/>
  <c r="N81" i="6"/>
  <c r="O81" i="6"/>
  <c r="J82" i="6"/>
  <c r="K82" i="6"/>
  <c r="L82" i="6"/>
  <c r="M82" i="6"/>
  <c r="N82" i="6"/>
  <c r="O82" i="6"/>
  <c r="J83" i="6"/>
  <c r="K83" i="6"/>
  <c r="L83" i="6"/>
  <c r="M83" i="6"/>
  <c r="N83" i="6"/>
  <c r="O83" i="6"/>
  <c r="J84" i="6"/>
  <c r="K84" i="6"/>
  <c r="L84" i="6"/>
  <c r="M84" i="6"/>
  <c r="N84" i="6"/>
  <c r="O84" i="6"/>
  <c r="J85" i="6"/>
  <c r="K85" i="6"/>
  <c r="L85" i="6"/>
  <c r="M85" i="6"/>
  <c r="N85" i="6"/>
  <c r="O85" i="6"/>
  <c r="J86" i="6"/>
  <c r="K86" i="6"/>
  <c r="L86" i="6"/>
  <c r="M86" i="6"/>
  <c r="N86" i="6"/>
  <c r="O86" i="6"/>
  <c r="J87" i="6"/>
  <c r="K87" i="6"/>
  <c r="L87" i="6"/>
  <c r="M87" i="6"/>
  <c r="N87" i="6"/>
  <c r="O87" i="6"/>
  <c r="J88" i="6"/>
  <c r="K88" i="6"/>
  <c r="L88" i="6"/>
  <c r="M88" i="6"/>
  <c r="N88" i="6"/>
  <c r="O88" i="6"/>
  <c r="J89" i="6"/>
  <c r="K89" i="6"/>
  <c r="L89" i="6"/>
  <c r="M89" i="6"/>
  <c r="N89" i="6"/>
  <c r="O89" i="6"/>
  <c r="J90" i="6"/>
  <c r="K90" i="6"/>
  <c r="L90" i="6"/>
  <c r="M90" i="6"/>
  <c r="N90" i="6"/>
  <c r="O90" i="6"/>
  <c r="J91" i="6"/>
  <c r="K91" i="6"/>
  <c r="L91" i="6"/>
  <c r="M91" i="6"/>
  <c r="N91" i="6"/>
  <c r="O91" i="6"/>
  <c r="J92" i="6"/>
  <c r="K92" i="6"/>
  <c r="L92" i="6"/>
  <c r="M92" i="6"/>
  <c r="N92" i="6"/>
  <c r="O92" i="6"/>
  <c r="J93" i="6"/>
  <c r="K93" i="6"/>
  <c r="L93" i="6"/>
  <c r="M93" i="6"/>
  <c r="N93" i="6"/>
  <c r="O93" i="6"/>
  <c r="J94" i="6"/>
  <c r="K94" i="6"/>
  <c r="L94" i="6"/>
  <c r="M94" i="6"/>
  <c r="N94" i="6"/>
  <c r="O94" i="6"/>
  <c r="J95" i="6"/>
  <c r="K95" i="6"/>
  <c r="L95" i="6"/>
  <c r="M95" i="6"/>
  <c r="N95" i="6"/>
  <c r="O95" i="6"/>
  <c r="J96" i="6"/>
  <c r="K96" i="6"/>
  <c r="L96" i="6"/>
  <c r="M96" i="6"/>
  <c r="N96" i="6"/>
  <c r="O96" i="6"/>
  <c r="J97" i="6"/>
  <c r="K97" i="6"/>
  <c r="L97" i="6"/>
  <c r="M97" i="6"/>
  <c r="N97" i="6"/>
  <c r="O97" i="6"/>
  <c r="J98" i="6"/>
  <c r="K98" i="6"/>
  <c r="L98" i="6"/>
  <c r="M98" i="6"/>
  <c r="N98" i="6"/>
  <c r="O98" i="6"/>
  <c r="J99" i="6"/>
  <c r="K99" i="6"/>
  <c r="L99" i="6"/>
  <c r="M99" i="6"/>
  <c r="N99" i="6"/>
  <c r="O99" i="6"/>
  <c r="J100" i="6"/>
  <c r="K100" i="6"/>
  <c r="L100" i="6"/>
  <c r="M100" i="6"/>
  <c r="N100" i="6"/>
  <c r="O100" i="6"/>
  <c r="J101" i="6"/>
  <c r="K101" i="6"/>
  <c r="L101" i="6"/>
  <c r="M101" i="6"/>
  <c r="N101" i="6"/>
  <c r="O101" i="6"/>
  <c r="J102" i="6"/>
  <c r="K102" i="6"/>
  <c r="L102" i="6"/>
  <c r="M102" i="6"/>
  <c r="N102" i="6"/>
  <c r="O102" i="6"/>
  <c r="J103" i="6"/>
  <c r="K103" i="6"/>
  <c r="L103" i="6"/>
  <c r="M103" i="6"/>
  <c r="N103" i="6"/>
  <c r="O103" i="6"/>
  <c r="J104" i="6"/>
  <c r="K104" i="6"/>
  <c r="L104" i="6"/>
  <c r="M104" i="6"/>
  <c r="N104" i="6"/>
  <c r="O104" i="6"/>
  <c r="J105" i="6"/>
  <c r="K105" i="6"/>
  <c r="L105" i="6"/>
  <c r="M105" i="6"/>
  <c r="N105" i="6"/>
  <c r="O105" i="6"/>
  <c r="J106" i="6"/>
  <c r="K106" i="6"/>
  <c r="L106" i="6"/>
  <c r="M106" i="6"/>
  <c r="N106" i="6"/>
  <c r="O106" i="6"/>
  <c r="J107" i="6"/>
  <c r="K107" i="6"/>
  <c r="L107" i="6"/>
  <c r="M107" i="6"/>
  <c r="N107" i="6"/>
  <c r="O107" i="6"/>
  <c r="J108" i="6"/>
  <c r="K108" i="6"/>
  <c r="L108" i="6"/>
  <c r="M108" i="6"/>
  <c r="N108" i="6"/>
  <c r="O108" i="6"/>
  <c r="J109" i="6"/>
  <c r="K109" i="6"/>
  <c r="L109" i="6"/>
  <c r="M109" i="6"/>
  <c r="N109" i="6"/>
  <c r="O109" i="6"/>
  <c r="J110" i="6"/>
  <c r="K110" i="6"/>
  <c r="L110" i="6"/>
  <c r="M110" i="6"/>
  <c r="N110" i="6"/>
  <c r="O110" i="6"/>
  <c r="J111" i="6"/>
  <c r="K111" i="6"/>
  <c r="L111" i="6"/>
  <c r="M111" i="6"/>
  <c r="N111" i="6"/>
  <c r="O111" i="6"/>
  <c r="J112" i="6"/>
  <c r="K112" i="6"/>
  <c r="L112" i="6"/>
  <c r="M112" i="6"/>
  <c r="N112" i="6"/>
  <c r="O112" i="6"/>
  <c r="J113" i="6"/>
  <c r="K113" i="6"/>
  <c r="L113" i="6"/>
  <c r="M113" i="6"/>
  <c r="N113" i="6"/>
  <c r="O113" i="6"/>
  <c r="J114" i="6"/>
  <c r="K114" i="6"/>
  <c r="L114" i="6"/>
  <c r="M114" i="6"/>
  <c r="N114" i="6"/>
  <c r="O114" i="6"/>
  <c r="J115" i="6"/>
  <c r="K115" i="6"/>
  <c r="L115" i="6"/>
  <c r="M115" i="6"/>
  <c r="N115" i="6"/>
  <c r="O115" i="6"/>
  <c r="J116" i="6"/>
  <c r="K116" i="6"/>
  <c r="L116" i="6"/>
  <c r="M116" i="6"/>
  <c r="N116" i="6"/>
  <c r="O116" i="6"/>
  <c r="J117" i="6"/>
  <c r="K117" i="6"/>
  <c r="L117" i="6"/>
  <c r="M117" i="6"/>
  <c r="N117" i="6"/>
  <c r="O117" i="6"/>
  <c r="J118" i="6"/>
  <c r="K118" i="6"/>
  <c r="L118" i="6"/>
  <c r="M118" i="6"/>
  <c r="N118" i="6"/>
  <c r="O118" i="6"/>
  <c r="J119" i="6"/>
  <c r="K119" i="6"/>
  <c r="L119" i="6"/>
  <c r="M119" i="6"/>
  <c r="N119" i="6"/>
  <c r="O119" i="6"/>
  <c r="J120" i="6"/>
  <c r="K120" i="6"/>
  <c r="L120" i="6"/>
  <c r="M120" i="6"/>
  <c r="N120" i="6"/>
  <c r="O120" i="6"/>
  <c r="J121" i="6"/>
  <c r="K121" i="6"/>
  <c r="L121" i="6"/>
  <c r="M121" i="6"/>
  <c r="N121" i="6"/>
  <c r="O121" i="6"/>
  <c r="J122" i="6"/>
  <c r="K122" i="6"/>
  <c r="L122" i="6"/>
  <c r="M122" i="6"/>
  <c r="N122" i="6"/>
  <c r="O122" i="6"/>
  <c r="J123" i="6"/>
  <c r="K123" i="6"/>
  <c r="L123" i="6"/>
  <c r="M123" i="6"/>
  <c r="N123" i="6"/>
  <c r="O123" i="6"/>
  <c r="J124" i="6"/>
  <c r="K124" i="6"/>
  <c r="L124" i="6"/>
  <c r="M124" i="6"/>
  <c r="N124" i="6"/>
  <c r="O124" i="6"/>
  <c r="J125" i="6"/>
  <c r="K125" i="6"/>
  <c r="L125" i="6"/>
  <c r="M125" i="6"/>
  <c r="N125" i="6"/>
  <c r="O125" i="6"/>
  <c r="J126" i="6"/>
  <c r="K126" i="6"/>
  <c r="L126" i="6"/>
  <c r="M126" i="6"/>
  <c r="N126" i="6"/>
  <c r="O126" i="6"/>
  <c r="J127" i="6"/>
  <c r="K127" i="6"/>
  <c r="L127" i="6"/>
  <c r="M127" i="6"/>
  <c r="N127" i="6"/>
  <c r="O127" i="6"/>
  <c r="J128" i="6"/>
  <c r="K128" i="6"/>
  <c r="L128" i="6"/>
  <c r="M128" i="6"/>
  <c r="N128" i="6"/>
  <c r="O128" i="6"/>
  <c r="J129" i="6"/>
  <c r="K129" i="6"/>
  <c r="L129" i="6"/>
  <c r="M129" i="6"/>
  <c r="N129" i="6"/>
  <c r="O129" i="6"/>
  <c r="J130" i="6"/>
  <c r="K130" i="6"/>
  <c r="L130" i="6"/>
  <c r="M130" i="6"/>
  <c r="N130" i="6"/>
  <c r="O130" i="6"/>
  <c r="J131" i="6"/>
  <c r="K131" i="6"/>
  <c r="L131" i="6"/>
  <c r="M131" i="6"/>
  <c r="N131" i="6"/>
  <c r="O131" i="6"/>
  <c r="J132" i="6"/>
  <c r="K132" i="6"/>
  <c r="L132" i="6"/>
  <c r="M132" i="6"/>
  <c r="N132" i="6"/>
  <c r="O132" i="6"/>
  <c r="J133" i="6"/>
  <c r="K133" i="6"/>
  <c r="L133" i="6"/>
  <c r="M133" i="6"/>
  <c r="N133" i="6"/>
  <c r="O133" i="6"/>
  <c r="J134" i="6"/>
  <c r="K134" i="6"/>
  <c r="L134" i="6"/>
  <c r="M134" i="6"/>
  <c r="N134" i="6"/>
  <c r="O134" i="6"/>
  <c r="J135" i="6"/>
  <c r="K135" i="6"/>
  <c r="L135" i="6"/>
  <c r="M135" i="6"/>
  <c r="N135" i="6"/>
  <c r="O135" i="6"/>
  <c r="J136" i="6"/>
  <c r="K136" i="6"/>
  <c r="L136" i="6"/>
  <c r="M136" i="6"/>
  <c r="N136" i="6"/>
  <c r="O136" i="6"/>
  <c r="J137" i="6"/>
  <c r="K137" i="6"/>
  <c r="L137" i="6"/>
  <c r="M137" i="6"/>
  <c r="N137" i="6"/>
  <c r="O137" i="6"/>
  <c r="J138" i="6"/>
  <c r="K138" i="6"/>
  <c r="L138" i="6"/>
  <c r="M138" i="6"/>
  <c r="N138" i="6"/>
  <c r="O138" i="6"/>
  <c r="J139" i="6"/>
  <c r="K139" i="6"/>
  <c r="L139" i="6"/>
  <c r="M139" i="6"/>
  <c r="N139" i="6"/>
  <c r="O139" i="6"/>
  <c r="J140" i="6"/>
  <c r="K140" i="6"/>
  <c r="L140" i="6"/>
  <c r="M140" i="6"/>
  <c r="N140" i="6"/>
  <c r="O140" i="6"/>
  <c r="J141" i="6"/>
  <c r="K141" i="6"/>
  <c r="L141" i="6"/>
  <c r="M141" i="6"/>
  <c r="N141" i="6"/>
  <c r="O141" i="6"/>
  <c r="J142" i="6"/>
  <c r="K142" i="6"/>
  <c r="L142" i="6"/>
  <c r="M142" i="6"/>
  <c r="N142" i="6"/>
  <c r="O142" i="6"/>
  <c r="J143" i="6"/>
  <c r="K143" i="6"/>
  <c r="L143" i="6"/>
  <c r="M143" i="6"/>
  <c r="N143" i="6"/>
  <c r="O143" i="6"/>
  <c r="J144" i="6"/>
  <c r="K144" i="6"/>
  <c r="L144" i="6"/>
  <c r="M144" i="6"/>
  <c r="N144" i="6"/>
  <c r="O144" i="6"/>
  <c r="J145" i="6"/>
  <c r="K145" i="6"/>
  <c r="L145" i="6"/>
  <c r="M145" i="6"/>
  <c r="N145" i="6"/>
  <c r="O145" i="6"/>
  <c r="J146" i="6"/>
  <c r="K146" i="6"/>
  <c r="L146" i="6"/>
  <c r="M146" i="6"/>
  <c r="N146" i="6"/>
  <c r="O146" i="6"/>
  <c r="J147" i="6"/>
  <c r="K147" i="6"/>
  <c r="L147" i="6"/>
  <c r="M147" i="6"/>
  <c r="N147" i="6"/>
  <c r="O147" i="6"/>
  <c r="J148" i="6"/>
  <c r="K148" i="6"/>
  <c r="L148" i="6"/>
  <c r="M148" i="6"/>
  <c r="N148" i="6"/>
  <c r="O148" i="6"/>
  <c r="J149" i="6"/>
  <c r="K149" i="6"/>
  <c r="L149" i="6"/>
  <c r="M149" i="6"/>
  <c r="N149" i="6"/>
  <c r="O149" i="6"/>
  <c r="J150" i="6"/>
  <c r="K150" i="6"/>
  <c r="L150" i="6"/>
  <c r="M150" i="6"/>
  <c r="N150" i="6"/>
  <c r="O150" i="6"/>
  <c r="J151" i="6"/>
  <c r="K151" i="6"/>
  <c r="L151" i="6"/>
  <c r="M151" i="6"/>
  <c r="N151" i="6"/>
  <c r="O151" i="6"/>
  <c r="J152" i="6"/>
  <c r="K152" i="6"/>
  <c r="L152" i="6"/>
  <c r="M152" i="6"/>
  <c r="N152" i="6"/>
  <c r="O152" i="6"/>
  <c r="J153" i="6"/>
  <c r="K153" i="6"/>
  <c r="L153" i="6"/>
  <c r="M153" i="6"/>
  <c r="N153" i="6"/>
  <c r="O153" i="6"/>
  <c r="J154" i="6"/>
  <c r="K154" i="6"/>
  <c r="L154" i="6"/>
  <c r="M154" i="6"/>
  <c r="N154" i="6"/>
  <c r="O154" i="6"/>
  <c r="J155" i="6"/>
  <c r="K155" i="6"/>
  <c r="L155" i="6"/>
  <c r="M155" i="6"/>
  <c r="N155" i="6"/>
  <c r="O155" i="6"/>
  <c r="J156" i="6"/>
  <c r="K156" i="6"/>
  <c r="L156" i="6"/>
  <c r="M156" i="6"/>
  <c r="N156" i="6"/>
  <c r="O156" i="6"/>
  <c r="J157" i="6"/>
  <c r="K157" i="6"/>
  <c r="L157" i="6"/>
  <c r="M157" i="6"/>
  <c r="N157" i="6"/>
  <c r="O157" i="6"/>
  <c r="J158" i="6"/>
  <c r="K158" i="6"/>
  <c r="L158" i="6"/>
  <c r="M158" i="6"/>
  <c r="N158" i="6"/>
  <c r="O158" i="6"/>
  <c r="J159" i="6"/>
  <c r="K159" i="6"/>
  <c r="L159" i="6"/>
  <c r="M159" i="6"/>
  <c r="N159" i="6"/>
  <c r="O159" i="6"/>
  <c r="J160" i="6"/>
  <c r="K160" i="6"/>
  <c r="L160" i="6"/>
  <c r="M160" i="6"/>
  <c r="N160" i="6"/>
  <c r="O160" i="6"/>
  <c r="J161" i="6"/>
  <c r="K161" i="6"/>
  <c r="L161" i="6"/>
  <c r="M161" i="6"/>
  <c r="N161" i="6"/>
  <c r="O161" i="6"/>
  <c r="J162" i="6"/>
  <c r="K162" i="6"/>
  <c r="L162" i="6"/>
  <c r="M162" i="6"/>
  <c r="N162" i="6"/>
  <c r="O162" i="6"/>
  <c r="J163" i="6"/>
  <c r="K163" i="6"/>
  <c r="L163" i="6"/>
  <c r="M163" i="6"/>
  <c r="N163" i="6"/>
  <c r="O163" i="6"/>
  <c r="J164" i="6"/>
  <c r="K164" i="6"/>
  <c r="L164" i="6"/>
  <c r="M164" i="6"/>
  <c r="N164" i="6"/>
  <c r="O164" i="6"/>
  <c r="J165" i="6"/>
  <c r="K165" i="6"/>
  <c r="L165" i="6"/>
  <c r="M165" i="6"/>
  <c r="N165" i="6"/>
  <c r="O165" i="6"/>
  <c r="J166" i="6"/>
  <c r="K166" i="6"/>
  <c r="L166" i="6"/>
  <c r="M166" i="6"/>
  <c r="N166" i="6"/>
  <c r="O166" i="6"/>
  <c r="J167" i="6"/>
  <c r="K167" i="6"/>
  <c r="L167" i="6"/>
  <c r="M167" i="6"/>
  <c r="N167" i="6"/>
  <c r="O167" i="6"/>
  <c r="J168" i="6"/>
  <c r="K168" i="6"/>
  <c r="L168" i="6"/>
  <c r="M168" i="6"/>
  <c r="N168" i="6"/>
  <c r="O168" i="6"/>
  <c r="J169" i="6"/>
  <c r="K169" i="6"/>
  <c r="L169" i="6"/>
  <c r="M169" i="6"/>
  <c r="N169" i="6"/>
  <c r="O169" i="6"/>
  <c r="J170" i="6"/>
  <c r="K170" i="6"/>
  <c r="L170" i="6"/>
  <c r="M170" i="6"/>
  <c r="N170" i="6"/>
  <c r="O170" i="6"/>
  <c r="J171" i="6"/>
  <c r="K171" i="6"/>
  <c r="L171" i="6"/>
  <c r="M171" i="6"/>
  <c r="N171" i="6"/>
  <c r="O171" i="6"/>
  <c r="J172" i="6"/>
  <c r="K172" i="6"/>
  <c r="L172" i="6"/>
  <c r="M172" i="6"/>
  <c r="N172" i="6"/>
  <c r="O172" i="6"/>
  <c r="J173" i="6"/>
  <c r="K173" i="6"/>
  <c r="L173" i="6"/>
  <c r="M173" i="6"/>
  <c r="N173" i="6"/>
  <c r="O173" i="6"/>
  <c r="J174" i="6"/>
  <c r="K174" i="6"/>
  <c r="L174" i="6"/>
  <c r="M174" i="6"/>
  <c r="N174" i="6"/>
  <c r="O174" i="6"/>
  <c r="J175" i="6"/>
  <c r="K175" i="6"/>
  <c r="L175" i="6"/>
  <c r="M175" i="6"/>
  <c r="N175" i="6"/>
  <c r="O175" i="6"/>
  <c r="J176" i="6"/>
  <c r="K176" i="6"/>
  <c r="L176" i="6"/>
  <c r="M176" i="6"/>
  <c r="N176" i="6"/>
  <c r="O176" i="6"/>
  <c r="J177" i="6"/>
  <c r="K177" i="6"/>
  <c r="L177" i="6"/>
  <c r="M177" i="6"/>
  <c r="N177" i="6"/>
  <c r="O177" i="6"/>
  <c r="J178" i="6"/>
  <c r="K178" i="6"/>
  <c r="L178" i="6"/>
  <c r="M178" i="6"/>
  <c r="N178" i="6"/>
  <c r="O178" i="6"/>
  <c r="J179" i="6"/>
  <c r="K179" i="6"/>
  <c r="L179" i="6"/>
  <c r="M179" i="6"/>
  <c r="N179" i="6"/>
  <c r="O179" i="6"/>
  <c r="J180" i="6"/>
  <c r="K180" i="6"/>
  <c r="L180" i="6"/>
  <c r="M180" i="6"/>
  <c r="N180" i="6"/>
  <c r="O180" i="6"/>
  <c r="J181" i="6"/>
  <c r="K181" i="6"/>
  <c r="L181" i="6"/>
  <c r="M181" i="6"/>
  <c r="N181" i="6"/>
  <c r="O181" i="6"/>
  <c r="J182" i="6"/>
  <c r="K182" i="6"/>
  <c r="L182" i="6"/>
  <c r="M182" i="6"/>
  <c r="N182" i="6"/>
  <c r="O182" i="6"/>
  <c r="J183" i="6"/>
  <c r="K183" i="6"/>
  <c r="L183" i="6"/>
  <c r="M183" i="6"/>
  <c r="N183" i="6"/>
  <c r="O183" i="6"/>
  <c r="J184" i="6"/>
  <c r="K184" i="6"/>
  <c r="L184" i="6"/>
  <c r="M184" i="6"/>
  <c r="N184" i="6"/>
  <c r="O184" i="6"/>
  <c r="J185" i="6"/>
  <c r="K185" i="6"/>
  <c r="L185" i="6"/>
  <c r="M185" i="6"/>
  <c r="N185" i="6"/>
  <c r="O185" i="6"/>
  <c r="J186" i="6"/>
  <c r="K186" i="6"/>
  <c r="L186" i="6"/>
  <c r="M186" i="6"/>
  <c r="N186" i="6"/>
  <c r="O186" i="6"/>
  <c r="J187" i="6"/>
  <c r="K187" i="6"/>
  <c r="L187" i="6"/>
  <c r="M187" i="6"/>
  <c r="N187" i="6"/>
  <c r="O187" i="6"/>
  <c r="J188" i="6"/>
  <c r="K188" i="6"/>
  <c r="L188" i="6"/>
  <c r="M188" i="6"/>
  <c r="N188" i="6"/>
  <c r="O188" i="6"/>
  <c r="J189" i="6"/>
  <c r="K189" i="6"/>
  <c r="L189" i="6"/>
  <c r="M189" i="6"/>
  <c r="N189" i="6"/>
  <c r="O189" i="6"/>
  <c r="J190" i="6"/>
  <c r="K190" i="6"/>
  <c r="L190" i="6"/>
  <c r="M190" i="6"/>
  <c r="N190" i="6"/>
  <c r="O190" i="6"/>
  <c r="J191" i="6"/>
  <c r="K191" i="6"/>
  <c r="L191" i="6"/>
  <c r="M191" i="6"/>
  <c r="N191" i="6"/>
  <c r="O191" i="6"/>
  <c r="J192" i="6"/>
  <c r="K192" i="6"/>
  <c r="L192" i="6"/>
  <c r="M192" i="6"/>
  <c r="N192" i="6"/>
  <c r="O192" i="6"/>
  <c r="J193" i="6"/>
  <c r="K193" i="6"/>
  <c r="L193" i="6"/>
  <c r="M193" i="6"/>
  <c r="N193" i="6"/>
  <c r="O193" i="6"/>
  <c r="J194" i="6"/>
  <c r="K194" i="6"/>
  <c r="L194" i="6"/>
  <c r="M194" i="6"/>
  <c r="N194" i="6"/>
  <c r="O194" i="6"/>
  <c r="J195" i="6"/>
  <c r="K195" i="6"/>
  <c r="L195" i="6"/>
  <c r="M195" i="6"/>
  <c r="N195" i="6"/>
  <c r="O195" i="6"/>
  <c r="J196" i="6"/>
  <c r="K196" i="6"/>
  <c r="L196" i="6"/>
  <c r="M196" i="6"/>
  <c r="N196" i="6"/>
  <c r="O196" i="6"/>
  <c r="J197" i="6"/>
  <c r="K197" i="6"/>
  <c r="L197" i="6"/>
  <c r="M197" i="6"/>
  <c r="N197" i="6"/>
  <c r="O197" i="6"/>
  <c r="J198" i="6"/>
  <c r="K198" i="6"/>
  <c r="L198" i="6"/>
  <c r="M198" i="6"/>
  <c r="N198" i="6"/>
  <c r="O198" i="6"/>
  <c r="J199" i="6"/>
  <c r="K199" i="6"/>
  <c r="L199" i="6"/>
  <c r="M199" i="6"/>
  <c r="N199" i="6"/>
  <c r="O199" i="6"/>
  <c r="J200" i="6"/>
  <c r="K200" i="6"/>
  <c r="L200" i="6"/>
  <c r="M200" i="6"/>
  <c r="N200" i="6"/>
  <c r="O200" i="6"/>
  <c r="J201" i="6"/>
  <c r="K201" i="6"/>
  <c r="L201" i="6"/>
  <c r="M201" i="6"/>
  <c r="N201" i="6"/>
  <c r="O201" i="6"/>
  <c r="J202" i="6"/>
  <c r="K202" i="6"/>
  <c r="L202" i="6"/>
  <c r="M202" i="6"/>
  <c r="N202" i="6"/>
  <c r="O202" i="6"/>
  <c r="J203" i="6"/>
  <c r="K203" i="6"/>
  <c r="L203" i="6"/>
  <c r="M203" i="6"/>
  <c r="N203" i="6"/>
  <c r="O203" i="6"/>
  <c r="J204" i="6"/>
  <c r="K204" i="6"/>
  <c r="L204" i="6"/>
  <c r="M204" i="6"/>
  <c r="N204" i="6"/>
  <c r="O204" i="6"/>
  <c r="J205" i="6"/>
  <c r="K205" i="6"/>
  <c r="L205" i="6"/>
  <c r="M205" i="6"/>
  <c r="N205" i="6"/>
  <c r="O205" i="6"/>
  <c r="J206" i="6"/>
  <c r="K206" i="6"/>
  <c r="L206" i="6"/>
  <c r="M206" i="6"/>
  <c r="N206" i="6"/>
  <c r="O206" i="6"/>
  <c r="J207" i="6"/>
  <c r="K207" i="6"/>
  <c r="L207" i="6"/>
  <c r="M207" i="6"/>
  <c r="N207" i="6"/>
  <c r="O207" i="6"/>
  <c r="J208" i="6"/>
  <c r="K208" i="6"/>
  <c r="L208" i="6"/>
  <c r="M208" i="6"/>
  <c r="N208" i="6"/>
  <c r="O208" i="6"/>
  <c r="J209" i="6"/>
  <c r="K209" i="6"/>
  <c r="L209" i="6"/>
  <c r="M209" i="6"/>
  <c r="N209" i="6"/>
  <c r="O209" i="6"/>
  <c r="J210" i="6"/>
  <c r="K210" i="6"/>
  <c r="L210" i="6"/>
  <c r="M210" i="6"/>
  <c r="N210" i="6"/>
  <c r="O210" i="6"/>
  <c r="J211" i="6"/>
  <c r="K211" i="6"/>
  <c r="L211" i="6"/>
  <c r="M211" i="6"/>
  <c r="N211" i="6"/>
  <c r="O211" i="6"/>
  <c r="J212" i="6"/>
  <c r="K212" i="6"/>
  <c r="L212" i="6"/>
  <c r="M212" i="6"/>
  <c r="N212" i="6"/>
  <c r="O212" i="6"/>
  <c r="J213" i="6"/>
  <c r="K213" i="6"/>
  <c r="L213" i="6"/>
  <c r="M213" i="6"/>
  <c r="N213" i="6"/>
  <c r="O213" i="6"/>
  <c r="J214" i="6"/>
  <c r="K214" i="6"/>
  <c r="L214" i="6"/>
  <c r="M214" i="6"/>
  <c r="N214" i="6"/>
  <c r="O214" i="6"/>
  <c r="J215" i="6"/>
  <c r="K215" i="6"/>
  <c r="L215" i="6"/>
  <c r="M215" i="6"/>
  <c r="N215" i="6"/>
  <c r="O215" i="6"/>
  <c r="J216" i="6"/>
  <c r="K216" i="6"/>
  <c r="L216" i="6"/>
  <c r="M216" i="6"/>
  <c r="N216" i="6"/>
  <c r="O216" i="6"/>
  <c r="J217" i="6"/>
  <c r="K217" i="6"/>
  <c r="L217" i="6"/>
  <c r="M217" i="6"/>
  <c r="N217" i="6"/>
  <c r="O217" i="6"/>
  <c r="J218" i="6"/>
  <c r="K218" i="6"/>
  <c r="L218" i="6"/>
  <c r="M218" i="6"/>
  <c r="N218" i="6"/>
  <c r="O218" i="6"/>
  <c r="J219" i="6"/>
  <c r="K219" i="6"/>
  <c r="L219" i="6"/>
  <c r="M219" i="6"/>
  <c r="N219" i="6"/>
  <c r="O219" i="6"/>
  <c r="J220" i="6"/>
  <c r="K220" i="6"/>
  <c r="L220" i="6"/>
  <c r="M220" i="6"/>
  <c r="N220" i="6"/>
  <c r="O220" i="6"/>
  <c r="J221" i="6"/>
  <c r="K221" i="6"/>
  <c r="L221" i="6"/>
  <c r="M221" i="6"/>
  <c r="N221" i="6"/>
  <c r="O221" i="6"/>
  <c r="J222" i="6"/>
  <c r="K222" i="6"/>
  <c r="L222" i="6"/>
  <c r="M222" i="6"/>
  <c r="N222" i="6"/>
  <c r="O222" i="6"/>
  <c r="J223" i="6"/>
  <c r="K223" i="6"/>
  <c r="L223" i="6"/>
  <c r="M223" i="6"/>
  <c r="N223" i="6"/>
  <c r="O223" i="6"/>
  <c r="J224" i="6"/>
  <c r="K224" i="6"/>
  <c r="L224" i="6"/>
  <c r="M224" i="6"/>
  <c r="N224" i="6"/>
  <c r="O224" i="6"/>
  <c r="J225" i="6"/>
  <c r="K225" i="6"/>
  <c r="L225" i="6"/>
  <c r="M225" i="6"/>
  <c r="N225" i="6"/>
  <c r="O225" i="6"/>
  <c r="J226" i="6"/>
  <c r="K226" i="6"/>
  <c r="L226" i="6"/>
  <c r="M226" i="6"/>
  <c r="N226" i="6"/>
  <c r="O226" i="6"/>
  <c r="J227" i="6"/>
  <c r="K227" i="6"/>
  <c r="L227" i="6"/>
  <c r="M227" i="6"/>
  <c r="N227" i="6"/>
  <c r="O227" i="6"/>
  <c r="J228" i="6"/>
  <c r="K228" i="6"/>
  <c r="L228" i="6"/>
  <c r="M228" i="6"/>
  <c r="N228" i="6"/>
  <c r="O228" i="6"/>
  <c r="J229" i="6"/>
  <c r="K229" i="6"/>
  <c r="L229" i="6"/>
  <c r="M229" i="6"/>
  <c r="N229" i="6"/>
  <c r="O229" i="6"/>
  <c r="J230" i="6"/>
  <c r="K230" i="6"/>
  <c r="L230" i="6"/>
  <c r="M230" i="6"/>
  <c r="N230" i="6"/>
  <c r="O230" i="6"/>
  <c r="J231" i="6"/>
  <c r="K231" i="6"/>
  <c r="L231" i="6"/>
  <c r="M231" i="6"/>
  <c r="N231" i="6"/>
  <c r="O231" i="6"/>
  <c r="J232" i="6"/>
  <c r="K232" i="6"/>
  <c r="L232" i="6"/>
  <c r="M232" i="6"/>
  <c r="N232" i="6"/>
  <c r="O232" i="6"/>
  <c r="J233" i="6"/>
  <c r="K233" i="6"/>
  <c r="L233" i="6"/>
  <c r="M233" i="6"/>
  <c r="N233" i="6"/>
  <c r="O233" i="6"/>
  <c r="J234" i="6"/>
  <c r="K234" i="6"/>
  <c r="L234" i="6"/>
  <c r="M234" i="6"/>
  <c r="N234" i="6"/>
  <c r="O234" i="6"/>
  <c r="J235" i="6"/>
  <c r="K235" i="6"/>
  <c r="L235" i="6"/>
  <c r="M235" i="6"/>
  <c r="N235" i="6"/>
  <c r="O235" i="6"/>
  <c r="J236" i="6"/>
  <c r="K236" i="6"/>
  <c r="L236" i="6"/>
  <c r="M236" i="6"/>
  <c r="N236" i="6"/>
  <c r="O236" i="6"/>
  <c r="J237" i="6"/>
  <c r="K237" i="6"/>
  <c r="L237" i="6"/>
  <c r="M237" i="6"/>
  <c r="N237" i="6"/>
  <c r="O237" i="6"/>
  <c r="J238" i="6"/>
  <c r="K238" i="6"/>
  <c r="L238" i="6"/>
  <c r="M238" i="6"/>
  <c r="N238" i="6"/>
  <c r="O238" i="6"/>
  <c r="J239" i="6"/>
  <c r="K239" i="6"/>
  <c r="L239" i="6"/>
  <c r="M239" i="6"/>
  <c r="N239" i="6"/>
  <c r="O239" i="6"/>
  <c r="J240" i="6"/>
  <c r="K240" i="6"/>
  <c r="L240" i="6"/>
  <c r="M240" i="6"/>
  <c r="N240" i="6"/>
  <c r="O240" i="6"/>
  <c r="J241" i="6"/>
  <c r="K241" i="6"/>
  <c r="L241" i="6"/>
  <c r="M241" i="6"/>
  <c r="N241" i="6"/>
  <c r="O241" i="6"/>
  <c r="J242" i="6"/>
  <c r="K242" i="6"/>
  <c r="L242" i="6"/>
  <c r="M242" i="6"/>
  <c r="N242" i="6"/>
  <c r="O242" i="6"/>
  <c r="J243" i="6"/>
  <c r="K243" i="6"/>
  <c r="L243" i="6"/>
  <c r="M243" i="6"/>
  <c r="N243" i="6"/>
  <c r="O243" i="6"/>
  <c r="J244" i="6"/>
  <c r="K244" i="6"/>
  <c r="L244" i="6"/>
  <c r="M244" i="6"/>
  <c r="N244" i="6"/>
  <c r="O244" i="6"/>
  <c r="J245" i="6"/>
  <c r="K245" i="6"/>
  <c r="L245" i="6"/>
  <c r="M245" i="6"/>
  <c r="N245" i="6"/>
  <c r="O245" i="6"/>
  <c r="J246" i="6"/>
  <c r="K246" i="6"/>
  <c r="L246" i="6"/>
  <c r="M246" i="6"/>
  <c r="N246" i="6"/>
  <c r="O246" i="6"/>
  <c r="J247" i="6"/>
  <c r="K247" i="6"/>
  <c r="L247" i="6"/>
  <c r="M247" i="6"/>
  <c r="N247" i="6"/>
  <c r="O247" i="6"/>
  <c r="J248" i="6"/>
  <c r="K248" i="6"/>
  <c r="L248" i="6"/>
  <c r="M248" i="6"/>
  <c r="N248" i="6"/>
  <c r="O248" i="6"/>
  <c r="J249" i="6"/>
  <c r="K249" i="6"/>
  <c r="L249" i="6"/>
  <c r="M249" i="6"/>
  <c r="N249" i="6"/>
  <c r="O249" i="6"/>
  <c r="J250" i="6"/>
  <c r="K250" i="6"/>
  <c r="L250" i="6"/>
  <c r="M250" i="6"/>
  <c r="N250" i="6"/>
  <c r="O250" i="6"/>
  <c r="J251" i="6"/>
  <c r="K251" i="6"/>
  <c r="L251" i="6"/>
  <c r="M251" i="6"/>
  <c r="N251" i="6"/>
  <c r="O251" i="6"/>
  <c r="J252" i="6"/>
  <c r="K252" i="6"/>
  <c r="L252" i="6"/>
  <c r="M252" i="6"/>
  <c r="N252" i="6"/>
  <c r="O252" i="6"/>
  <c r="J253" i="6"/>
  <c r="K253" i="6"/>
  <c r="L253" i="6"/>
  <c r="M253" i="6"/>
  <c r="N253" i="6"/>
  <c r="O253" i="6"/>
  <c r="J254" i="6"/>
  <c r="K254" i="6"/>
  <c r="L254" i="6"/>
  <c r="M254" i="6"/>
  <c r="N254" i="6"/>
  <c r="O254" i="6"/>
  <c r="J255" i="6"/>
  <c r="K255" i="6"/>
  <c r="L255" i="6"/>
  <c r="M255" i="6"/>
  <c r="N255" i="6"/>
  <c r="O255" i="6"/>
  <c r="J256" i="6"/>
  <c r="K256" i="6"/>
  <c r="L256" i="6"/>
  <c r="M256" i="6"/>
  <c r="N256" i="6"/>
  <c r="O256" i="6"/>
  <c r="J257" i="6"/>
  <c r="K257" i="6"/>
  <c r="L257" i="6"/>
  <c r="M257" i="6"/>
  <c r="N257" i="6"/>
  <c r="O257" i="6"/>
  <c r="J258" i="6"/>
  <c r="K258" i="6"/>
  <c r="L258" i="6"/>
  <c r="M258" i="6"/>
  <c r="N258" i="6"/>
  <c r="O258" i="6"/>
  <c r="J259" i="6"/>
  <c r="K259" i="6"/>
  <c r="L259" i="6"/>
  <c r="M259" i="6"/>
  <c r="N259" i="6"/>
  <c r="O259" i="6"/>
  <c r="J260" i="6"/>
  <c r="K260" i="6"/>
  <c r="L260" i="6"/>
  <c r="M260" i="6"/>
  <c r="N260" i="6"/>
  <c r="O260" i="6"/>
  <c r="J261" i="6"/>
  <c r="K261" i="6"/>
  <c r="L261" i="6"/>
  <c r="M261" i="6"/>
  <c r="N261" i="6"/>
  <c r="O261" i="6"/>
  <c r="J262" i="6"/>
  <c r="K262" i="6"/>
  <c r="L262" i="6"/>
  <c r="M262" i="6"/>
  <c r="N262" i="6"/>
  <c r="O262" i="6"/>
  <c r="J263" i="6"/>
  <c r="K263" i="6"/>
  <c r="L263" i="6"/>
  <c r="M263" i="6"/>
  <c r="N263" i="6"/>
  <c r="O263" i="6"/>
  <c r="J264" i="6"/>
  <c r="K264" i="6"/>
  <c r="L264" i="6"/>
  <c r="M264" i="6"/>
  <c r="N264" i="6"/>
  <c r="O264" i="6"/>
  <c r="J265" i="6"/>
  <c r="K265" i="6"/>
  <c r="L265" i="6"/>
  <c r="M265" i="6"/>
  <c r="N265" i="6"/>
  <c r="O265" i="6"/>
  <c r="J266" i="6"/>
  <c r="K266" i="6"/>
  <c r="L266" i="6"/>
  <c r="M266" i="6"/>
  <c r="N266" i="6"/>
  <c r="O266" i="6"/>
  <c r="J267" i="6"/>
  <c r="K267" i="6"/>
  <c r="L267" i="6"/>
  <c r="M267" i="6"/>
  <c r="N267" i="6"/>
  <c r="O267" i="6"/>
  <c r="J268" i="6"/>
  <c r="K268" i="6"/>
  <c r="L268" i="6"/>
  <c r="M268" i="6"/>
  <c r="N268" i="6"/>
  <c r="O268" i="6"/>
  <c r="J269" i="6"/>
  <c r="K269" i="6"/>
  <c r="L269" i="6"/>
  <c r="M269" i="6"/>
  <c r="N269" i="6"/>
  <c r="O269" i="6"/>
  <c r="J270" i="6"/>
  <c r="K270" i="6"/>
  <c r="L270" i="6"/>
  <c r="M270" i="6"/>
  <c r="N270" i="6"/>
  <c r="O270" i="6"/>
  <c r="J271" i="6"/>
  <c r="K271" i="6"/>
  <c r="L271" i="6"/>
  <c r="M271" i="6"/>
  <c r="N271" i="6"/>
  <c r="O271" i="6"/>
  <c r="J272" i="6"/>
  <c r="K272" i="6"/>
  <c r="L272" i="6"/>
  <c r="M272" i="6"/>
  <c r="N272" i="6"/>
  <c r="O272" i="6"/>
  <c r="J273" i="6"/>
  <c r="K273" i="6"/>
  <c r="L273" i="6"/>
  <c r="M273" i="6"/>
  <c r="N273" i="6"/>
  <c r="O273" i="6"/>
  <c r="J274" i="6"/>
  <c r="K274" i="6"/>
  <c r="L274" i="6"/>
  <c r="M274" i="6"/>
  <c r="N274" i="6"/>
  <c r="O274" i="6"/>
  <c r="J275" i="6"/>
  <c r="K275" i="6"/>
  <c r="L275" i="6"/>
  <c r="M275" i="6"/>
  <c r="N275" i="6"/>
  <c r="O275" i="6"/>
  <c r="J276" i="6"/>
  <c r="K276" i="6"/>
  <c r="L276" i="6"/>
  <c r="M276" i="6"/>
  <c r="N276" i="6"/>
  <c r="O276" i="6"/>
  <c r="J277" i="6"/>
  <c r="K277" i="6"/>
  <c r="L277" i="6"/>
  <c r="M277" i="6"/>
  <c r="N277" i="6"/>
  <c r="O277" i="6"/>
  <c r="J278" i="6"/>
  <c r="K278" i="6"/>
  <c r="L278" i="6"/>
  <c r="M278" i="6"/>
  <c r="N278" i="6"/>
  <c r="O278" i="6"/>
  <c r="J279" i="6"/>
  <c r="K279" i="6"/>
  <c r="L279" i="6"/>
  <c r="M279" i="6"/>
  <c r="N279" i="6"/>
  <c r="O279" i="6"/>
  <c r="J280" i="6"/>
  <c r="K280" i="6"/>
  <c r="L280" i="6"/>
  <c r="M280" i="6"/>
  <c r="N280" i="6"/>
  <c r="O280" i="6"/>
  <c r="J281" i="6"/>
  <c r="K281" i="6"/>
  <c r="L281" i="6"/>
  <c r="M281" i="6"/>
  <c r="N281" i="6"/>
  <c r="O281" i="6"/>
  <c r="J282" i="6"/>
  <c r="K282" i="6"/>
  <c r="L282" i="6"/>
  <c r="M282" i="6"/>
  <c r="N282" i="6"/>
  <c r="O282" i="6"/>
  <c r="J283" i="6"/>
  <c r="K283" i="6"/>
  <c r="L283" i="6"/>
  <c r="M283" i="6"/>
  <c r="N283" i="6"/>
  <c r="O283" i="6"/>
  <c r="J284" i="6"/>
  <c r="K284" i="6"/>
  <c r="L284" i="6"/>
  <c r="M284" i="6"/>
  <c r="N284" i="6"/>
  <c r="O284" i="6"/>
  <c r="J285" i="6"/>
  <c r="K285" i="6"/>
  <c r="L285" i="6"/>
  <c r="M285" i="6"/>
  <c r="N285" i="6"/>
  <c r="O285" i="6"/>
  <c r="J286" i="6"/>
  <c r="K286" i="6"/>
  <c r="L286" i="6"/>
  <c r="M286" i="6"/>
  <c r="N286" i="6"/>
  <c r="O286" i="6"/>
  <c r="J287" i="6"/>
  <c r="K287" i="6"/>
  <c r="L287" i="6"/>
  <c r="M287" i="6"/>
  <c r="N287" i="6"/>
  <c r="O287" i="6"/>
  <c r="J288" i="6"/>
  <c r="K288" i="6"/>
  <c r="L288" i="6"/>
  <c r="M288" i="6"/>
  <c r="N288" i="6"/>
  <c r="O288" i="6"/>
  <c r="J289" i="6"/>
  <c r="K289" i="6"/>
  <c r="L289" i="6"/>
  <c r="M289" i="6"/>
  <c r="N289" i="6"/>
  <c r="O289" i="6"/>
  <c r="J290" i="6"/>
  <c r="K290" i="6"/>
  <c r="L290" i="6"/>
  <c r="M290" i="6"/>
  <c r="N290" i="6"/>
  <c r="O290" i="6"/>
  <c r="J291" i="6"/>
  <c r="K291" i="6"/>
  <c r="L291" i="6"/>
  <c r="M291" i="6"/>
  <c r="N291" i="6"/>
  <c r="O291" i="6"/>
  <c r="J292" i="6"/>
  <c r="K292" i="6"/>
  <c r="L292" i="6"/>
  <c r="M292" i="6"/>
  <c r="N292" i="6"/>
  <c r="O292" i="6"/>
  <c r="J293" i="6"/>
  <c r="K293" i="6"/>
  <c r="L293" i="6"/>
  <c r="M293" i="6"/>
  <c r="N293" i="6"/>
  <c r="O293" i="6"/>
  <c r="J294" i="6"/>
  <c r="K294" i="6"/>
  <c r="L294" i="6"/>
  <c r="M294" i="6"/>
  <c r="N294" i="6"/>
  <c r="O294" i="6"/>
  <c r="J295" i="6"/>
  <c r="K295" i="6"/>
  <c r="L295" i="6"/>
  <c r="M295" i="6"/>
  <c r="N295" i="6"/>
  <c r="O295" i="6"/>
  <c r="J296" i="6"/>
  <c r="K296" i="6"/>
  <c r="L296" i="6"/>
  <c r="M296" i="6"/>
  <c r="N296" i="6"/>
  <c r="O296" i="6"/>
  <c r="J297" i="6"/>
  <c r="K297" i="6"/>
  <c r="L297" i="6"/>
  <c r="M297" i="6"/>
  <c r="N297" i="6"/>
  <c r="O297" i="6"/>
  <c r="J298" i="6"/>
  <c r="K298" i="6"/>
  <c r="L298" i="6"/>
  <c r="M298" i="6"/>
  <c r="N298" i="6"/>
  <c r="O298" i="6"/>
  <c r="J299" i="6"/>
  <c r="K299" i="6"/>
  <c r="L299" i="6"/>
  <c r="M299" i="6"/>
  <c r="N299" i="6"/>
  <c r="O299" i="6"/>
  <c r="J300" i="6"/>
  <c r="K300" i="6"/>
  <c r="L300" i="6"/>
  <c r="M300" i="6"/>
  <c r="N300" i="6"/>
  <c r="O300" i="6"/>
  <c r="J301" i="6"/>
  <c r="K301" i="6"/>
  <c r="L301" i="6"/>
  <c r="M301" i="6"/>
  <c r="N301" i="6"/>
  <c r="O301" i="6"/>
  <c r="J302" i="6"/>
  <c r="K302" i="6"/>
  <c r="L302" i="6"/>
  <c r="M302" i="6"/>
  <c r="N302" i="6"/>
  <c r="O302" i="6"/>
  <c r="J303" i="6"/>
  <c r="K303" i="6"/>
  <c r="L303" i="6"/>
  <c r="M303" i="6"/>
  <c r="N303" i="6"/>
  <c r="O303" i="6"/>
  <c r="J304" i="6"/>
  <c r="K304" i="6"/>
  <c r="L304" i="6"/>
  <c r="M304" i="6"/>
  <c r="N304" i="6"/>
  <c r="O304" i="6"/>
  <c r="J305" i="6"/>
  <c r="K305" i="6"/>
  <c r="L305" i="6"/>
  <c r="M305" i="6"/>
  <c r="N305" i="6"/>
  <c r="O305" i="6"/>
  <c r="J306" i="6"/>
  <c r="K306" i="6"/>
  <c r="L306" i="6"/>
  <c r="M306" i="6"/>
  <c r="N306" i="6"/>
  <c r="O306" i="6"/>
  <c r="J307" i="6"/>
  <c r="K307" i="6"/>
  <c r="L307" i="6"/>
  <c r="M307" i="6"/>
  <c r="N307" i="6"/>
  <c r="O307" i="6"/>
  <c r="J308" i="6"/>
  <c r="K308" i="6"/>
  <c r="L308" i="6"/>
  <c r="M308" i="6"/>
  <c r="N308" i="6"/>
  <c r="O308" i="6"/>
  <c r="J309" i="6"/>
  <c r="K309" i="6"/>
  <c r="L309" i="6"/>
  <c r="M309" i="6"/>
  <c r="N309" i="6"/>
  <c r="O309" i="6"/>
  <c r="J310" i="6"/>
  <c r="K310" i="6"/>
  <c r="L310" i="6"/>
  <c r="M310" i="6"/>
  <c r="N310" i="6"/>
  <c r="O310" i="6"/>
  <c r="J311" i="6"/>
  <c r="K311" i="6"/>
  <c r="L311" i="6"/>
  <c r="M311" i="6"/>
  <c r="N311" i="6"/>
  <c r="O311" i="6"/>
  <c r="J312" i="6"/>
  <c r="K312" i="6"/>
  <c r="L312" i="6"/>
  <c r="M312" i="6"/>
  <c r="N312" i="6"/>
  <c r="O312" i="6"/>
  <c r="J313" i="6"/>
  <c r="K313" i="6"/>
  <c r="L313" i="6"/>
  <c r="M313" i="6"/>
  <c r="N313" i="6"/>
  <c r="O313" i="6"/>
  <c r="J314" i="6"/>
  <c r="K314" i="6"/>
  <c r="L314" i="6"/>
  <c r="M314" i="6"/>
  <c r="N314" i="6"/>
  <c r="O314" i="6"/>
  <c r="J315" i="6"/>
  <c r="K315" i="6"/>
  <c r="L315" i="6"/>
  <c r="M315" i="6"/>
  <c r="N315" i="6"/>
  <c r="O315" i="6"/>
  <c r="J316" i="6"/>
  <c r="K316" i="6"/>
  <c r="L316" i="6"/>
  <c r="M316" i="6"/>
  <c r="N316" i="6"/>
  <c r="O316" i="6"/>
  <c r="J317" i="6"/>
  <c r="K317" i="6"/>
  <c r="L317" i="6"/>
  <c r="M317" i="6"/>
  <c r="N317" i="6"/>
  <c r="O317" i="6"/>
  <c r="J318" i="6"/>
  <c r="K318" i="6"/>
  <c r="L318" i="6"/>
  <c r="M318" i="6"/>
  <c r="N318" i="6"/>
  <c r="O318" i="6"/>
  <c r="J319" i="6"/>
  <c r="K319" i="6"/>
  <c r="L319" i="6"/>
  <c r="M319" i="6"/>
  <c r="N319" i="6"/>
  <c r="O319" i="6"/>
  <c r="J320" i="6"/>
  <c r="K320" i="6"/>
  <c r="L320" i="6"/>
  <c r="M320" i="6"/>
  <c r="N320" i="6"/>
  <c r="O320" i="6"/>
  <c r="J321" i="6"/>
  <c r="K321" i="6"/>
  <c r="L321" i="6"/>
  <c r="M321" i="6"/>
  <c r="N321" i="6"/>
  <c r="O321" i="6"/>
  <c r="J322" i="6"/>
  <c r="K322" i="6"/>
  <c r="L322" i="6"/>
  <c r="M322" i="6"/>
  <c r="N322" i="6"/>
  <c r="O322" i="6"/>
  <c r="J323" i="6"/>
  <c r="K323" i="6"/>
  <c r="L323" i="6"/>
  <c r="M323" i="6"/>
  <c r="N323" i="6"/>
  <c r="O323" i="6"/>
  <c r="J324" i="6"/>
  <c r="K324" i="6"/>
  <c r="L324" i="6"/>
  <c r="M324" i="6"/>
  <c r="N324" i="6"/>
  <c r="O324" i="6"/>
  <c r="J325" i="6"/>
  <c r="K325" i="6"/>
  <c r="L325" i="6"/>
  <c r="M325" i="6"/>
  <c r="N325" i="6"/>
  <c r="O325" i="6"/>
  <c r="J326" i="6"/>
  <c r="K326" i="6"/>
  <c r="L326" i="6"/>
  <c r="M326" i="6"/>
  <c r="N326" i="6"/>
  <c r="O326" i="6"/>
  <c r="J327" i="6"/>
  <c r="K327" i="6"/>
  <c r="L327" i="6"/>
  <c r="M327" i="6"/>
  <c r="N327" i="6"/>
  <c r="O327" i="6"/>
  <c r="J328" i="6"/>
  <c r="K328" i="6"/>
  <c r="L328" i="6"/>
  <c r="M328" i="6"/>
  <c r="N328" i="6"/>
  <c r="O328" i="6"/>
  <c r="J329" i="6"/>
  <c r="K329" i="6"/>
  <c r="L329" i="6"/>
  <c r="M329" i="6"/>
  <c r="N329" i="6"/>
  <c r="O329" i="6"/>
  <c r="J330" i="6"/>
  <c r="K330" i="6"/>
  <c r="L330" i="6"/>
  <c r="M330" i="6"/>
  <c r="N330" i="6"/>
  <c r="O330" i="6"/>
  <c r="J331" i="6"/>
  <c r="K331" i="6"/>
  <c r="L331" i="6"/>
  <c r="M331" i="6"/>
  <c r="N331" i="6"/>
  <c r="O331" i="6"/>
  <c r="J332" i="6"/>
  <c r="K332" i="6"/>
  <c r="L332" i="6"/>
  <c r="M332" i="6"/>
  <c r="N332" i="6"/>
  <c r="O332" i="6"/>
  <c r="J333" i="6"/>
  <c r="K333" i="6"/>
  <c r="L333" i="6"/>
  <c r="M333" i="6"/>
  <c r="N333" i="6"/>
  <c r="O333" i="6"/>
  <c r="J334" i="6"/>
  <c r="K334" i="6"/>
  <c r="L334" i="6"/>
  <c r="M334" i="6"/>
  <c r="N334" i="6"/>
  <c r="O334" i="6"/>
  <c r="J335" i="6"/>
  <c r="K335" i="6"/>
  <c r="L335" i="6"/>
  <c r="M335" i="6"/>
  <c r="N335" i="6"/>
  <c r="O335" i="6"/>
  <c r="J336" i="6"/>
  <c r="K336" i="6"/>
  <c r="L336" i="6"/>
  <c r="M336" i="6"/>
  <c r="N336" i="6"/>
  <c r="O336" i="6"/>
  <c r="J337" i="6"/>
  <c r="K337" i="6"/>
  <c r="L337" i="6"/>
  <c r="M337" i="6"/>
  <c r="N337" i="6"/>
  <c r="O337" i="6"/>
  <c r="J338" i="6"/>
  <c r="K338" i="6"/>
  <c r="L338" i="6"/>
  <c r="M338" i="6"/>
  <c r="N338" i="6"/>
  <c r="O338" i="6"/>
  <c r="J339" i="6"/>
  <c r="K339" i="6"/>
  <c r="L339" i="6"/>
  <c r="M339" i="6"/>
  <c r="N339" i="6"/>
  <c r="O339" i="6"/>
  <c r="J340" i="6"/>
  <c r="K340" i="6"/>
  <c r="L340" i="6"/>
  <c r="M340" i="6"/>
  <c r="N340" i="6"/>
  <c r="O340" i="6"/>
  <c r="J341" i="6"/>
  <c r="K341" i="6"/>
  <c r="L341" i="6"/>
  <c r="M341" i="6"/>
  <c r="N341" i="6"/>
  <c r="O341" i="6"/>
  <c r="J342" i="6"/>
  <c r="K342" i="6"/>
  <c r="L342" i="6"/>
  <c r="M342" i="6"/>
  <c r="N342" i="6"/>
  <c r="O342" i="6"/>
  <c r="J343" i="6"/>
  <c r="K343" i="6"/>
  <c r="L343" i="6"/>
  <c r="M343" i="6"/>
  <c r="N343" i="6"/>
  <c r="O343" i="6"/>
  <c r="J344" i="6"/>
  <c r="K344" i="6"/>
  <c r="L344" i="6"/>
  <c r="M344" i="6"/>
  <c r="N344" i="6"/>
  <c r="O344" i="6"/>
  <c r="J345" i="6"/>
  <c r="K345" i="6"/>
  <c r="L345" i="6"/>
  <c r="M345" i="6"/>
  <c r="N345" i="6"/>
  <c r="O345" i="6"/>
  <c r="J346" i="6"/>
  <c r="K346" i="6"/>
  <c r="L346" i="6"/>
  <c r="M346" i="6"/>
  <c r="N346" i="6"/>
  <c r="O346" i="6"/>
  <c r="J347" i="6"/>
  <c r="K347" i="6"/>
  <c r="L347" i="6"/>
  <c r="M347" i="6"/>
  <c r="N347" i="6"/>
  <c r="O347" i="6"/>
  <c r="J348" i="6"/>
  <c r="K348" i="6"/>
  <c r="L348" i="6"/>
  <c r="M348" i="6"/>
  <c r="N348" i="6"/>
  <c r="O348" i="6"/>
  <c r="J349" i="6"/>
  <c r="K349" i="6"/>
  <c r="L349" i="6"/>
  <c r="M349" i="6"/>
  <c r="N349" i="6"/>
  <c r="O349" i="6"/>
  <c r="J350" i="6"/>
  <c r="K350" i="6"/>
  <c r="L350" i="6"/>
  <c r="M350" i="6"/>
  <c r="N350" i="6"/>
  <c r="O350" i="6"/>
  <c r="J351" i="6"/>
  <c r="K351" i="6"/>
  <c r="L351" i="6"/>
  <c r="M351" i="6"/>
  <c r="N351" i="6"/>
  <c r="O351" i="6"/>
  <c r="J352" i="6"/>
  <c r="K352" i="6"/>
  <c r="L352" i="6"/>
  <c r="M352" i="6"/>
  <c r="N352" i="6"/>
  <c r="O352" i="6"/>
  <c r="J353" i="6"/>
  <c r="K353" i="6"/>
  <c r="L353" i="6"/>
  <c r="M353" i="6"/>
  <c r="N353" i="6"/>
  <c r="O353" i="6"/>
  <c r="J354" i="6"/>
  <c r="K354" i="6"/>
  <c r="L354" i="6"/>
  <c r="M354" i="6"/>
  <c r="N354" i="6"/>
  <c r="O354" i="6"/>
  <c r="J355" i="6"/>
  <c r="K355" i="6"/>
  <c r="L355" i="6"/>
  <c r="M355" i="6"/>
  <c r="N355" i="6"/>
  <c r="O355" i="6"/>
  <c r="J356" i="6"/>
  <c r="K356" i="6"/>
  <c r="L356" i="6"/>
  <c r="M356" i="6"/>
  <c r="N356" i="6"/>
  <c r="O356" i="6"/>
  <c r="J357" i="6"/>
  <c r="K357" i="6"/>
  <c r="L357" i="6"/>
  <c r="M357" i="6"/>
  <c r="N357" i="6"/>
  <c r="O357" i="6"/>
  <c r="J358" i="6"/>
  <c r="K358" i="6"/>
  <c r="L358" i="6"/>
  <c r="M358" i="6"/>
  <c r="N358" i="6"/>
  <c r="O358" i="6"/>
  <c r="J359" i="6"/>
  <c r="K359" i="6"/>
  <c r="L359" i="6"/>
  <c r="M359" i="6"/>
  <c r="N359" i="6"/>
  <c r="O359" i="6"/>
  <c r="J360" i="6"/>
  <c r="K360" i="6"/>
  <c r="L360" i="6"/>
  <c r="M360" i="6"/>
  <c r="N360" i="6"/>
  <c r="O360" i="6"/>
  <c r="J361" i="6"/>
  <c r="K361" i="6"/>
  <c r="L361" i="6"/>
  <c r="M361" i="6"/>
  <c r="N361" i="6"/>
  <c r="O361" i="6"/>
  <c r="J362" i="6"/>
  <c r="K362" i="6"/>
  <c r="L362" i="6"/>
  <c r="M362" i="6"/>
  <c r="N362" i="6"/>
  <c r="O362" i="6"/>
  <c r="J363" i="6"/>
  <c r="K363" i="6"/>
  <c r="L363" i="6"/>
  <c r="M363" i="6"/>
  <c r="N363" i="6"/>
  <c r="O363" i="6"/>
  <c r="J364" i="6"/>
  <c r="K364" i="6"/>
  <c r="L364" i="6"/>
  <c r="M364" i="6"/>
  <c r="N364" i="6"/>
  <c r="O364" i="6"/>
  <c r="J365" i="6"/>
  <c r="K365" i="6"/>
  <c r="L365" i="6"/>
  <c r="M365" i="6"/>
  <c r="N365" i="6"/>
  <c r="O365" i="6"/>
  <c r="J366" i="6"/>
  <c r="K366" i="6"/>
  <c r="L366" i="6"/>
  <c r="M366" i="6"/>
  <c r="N366" i="6"/>
  <c r="O366" i="6"/>
  <c r="J367" i="6"/>
  <c r="K367" i="6"/>
  <c r="L367" i="6"/>
  <c r="M367" i="6"/>
  <c r="N367" i="6"/>
  <c r="O367" i="6"/>
  <c r="J368" i="6"/>
  <c r="K368" i="6"/>
  <c r="L368" i="6"/>
  <c r="M368" i="6"/>
  <c r="N368" i="6"/>
  <c r="O368" i="6"/>
  <c r="J369" i="6"/>
  <c r="K369" i="6"/>
  <c r="L369" i="6"/>
  <c r="M369" i="6"/>
  <c r="N369" i="6"/>
  <c r="O369" i="6"/>
  <c r="J370" i="6"/>
  <c r="K370" i="6"/>
  <c r="L370" i="6"/>
  <c r="M370" i="6"/>
  <c r="N370" i="6"/>
  <c r="O370" i="6"/>
  <c r="J371" i="6"/>
  <c r="K371" i="6"/>
  <c r="L371" i="6"/>
  <c r="M371" i="6"/>
  <c r="N371" i="6"/>
  <c r="O371" i="6"/>
  <c r="J372" i="6"/>
  <c r="K372" i="6"/>
  <c r="L372" i="6"/>
  <c r="M372" i="6"/>
  <c r="N372" i="6"/>
  <c r="O372" i="6"/>
  <c r="J373" i="6"/>
  <c r="K373" i="6"/>
  <c r="L373" i="6"/>
  <c r="M373" i="6"/>
  <c r="N373" i="6"/>
  <c r="O373" i="6"/>
  <c r="J374" i="6"/>
  <c r="K374" i="6"/>
  <c r="L374" i="6"/>
  <c r="M374" i="6"/>
  <c r="N374" i="6"/>
  <c r="O374" i="6"/>
  <c r="J375" i="6"/>
  <c r="K375" i="6"/>
  <c r="L375" i="6"/>
  <c r="M375" i="6"/>
  <c r="N375" i="6"/>
  <c r="O375" i="6"/>
  <c r="J376" i="6"/>
  <c r="K376" i="6"/>
  <c r="L376" i="6"/>
  <c r="M376" i="6"/>
  <c r="N376" i="6"/>
  <c r="O376" i="6"/>
  <c r="J377" i="6"/>
  <c r="K377" i="6"/>
  <c r="L377" i="6"/>
  <c r="M377" i="6"/>
  <c r="N377" i="6"/>
  <c r="O377" i="6"/>
  <c r="J378" i="6"/>
  <c r="K378" i="6"/>
  <c r="L378" i="6"/>
  <c r="M378" i="6"/>
  <c r="N378" i="6"/>
  <c r="O378" i="6"/>
  <c r="J379" i="6"/>
  <c r="K379" i="6"/>
  <c r="L379" i="6"/>
  <c r="M379" i="6"/>
  <c r="N379" i="6"/>
  <c r="O379" i="6"/>
  <c r="J380" i="6"/>
  <c r="K380" i="6"/>
  <c r="L380" i="6"/>
  <c r="M380" i="6"/>
  <c r="N380" i="6"/>
  <c r="O380" i="6"/>
  <c r="J381" i="6"/>
  <c r="K381" i="6"/>
  <c r="L381" i="6"/>
  <c r="M381" i="6"/>
  <c r="N381" i="6"/>
  <c r="O381" i="6"/>
  <c r="J382" i="6"/>
  <c r="K382" i="6"/>
  <c r="L382" i="6"/>
  <c r="M382" i="6"/>
  <c r="N382" i="6"/>
  <c r="O382" i="6"/>
  <c r="J383" i="6"/>
  <c r="K383" i="6"/>
  <c r="L383" i="6"/>
  <c r="M383" i="6"/>
  <c r="N383" i="6"/>
  <c r="O383" i="6"/>
  <c r="J384" i="6"/>
  <c r="K384" i="6"/>
  <c r="L384" i="6"/>
  <c r="M384" i="6"/>
  <c r="N384" i="6"/>
  <c r="O384" i="6"/>
  <c r="J385" i="6"/>
  <c r="K385" i="6"/>
  <c r="L385" i="6"/>
  <c r="M385" i="6"/>
  <c r="N385" i="6"/>
  <c r="O385" i="6"/>
  <c r="J386" i="6"/>
  <c r="K386" i="6"/>
  <c r="L386" i="6"/>
  <c r="M386" i="6"/>
  <c r="N386" i="6"/>
  <c r="O386" i="6"/>
  <c r="J387" i="6"/>
  <c r="K387" i="6"/>
  <c r="L387" i="6"/>
  <c r="M387" i="6"/>
  <c r="N387" i="6"/>
  <c r="O387" i="6"/>
  <c r="J388" i="6"/>
  <c r="K388" i="6"/>
  <c r="L388" i="6"/>
  <c r="M388" i="6"/>
  <c r="N388" i="6"/>
  <c r="O388" i="6"/>
  <c r="J389" i="6"/>
  <c r="K389" i="6"/>
  <c r="L389" i="6"/>
  <c r="M389" i="6"/>
  <c r="N389" i="6"/>
  <c r="O389" i="6"/>
  <c r="J390" i="6"/>
  <c r="K390" i="6"/>
  <c r="L390" i="6"/>
  <c r="M390" i="6"/>
  <c r="N390" i="6"/>
  <c r="O390" i="6"/>
  <c r="J391" i="6"/>
  <c r="K391" i="6"/>
  <c r="L391" i="6"/>
  <c r="M391" i="6"/>
  <c r="N391" i="6"/>
  <c r="O391" i="6"/>
  <c r="J392" i="6"/>
  <c r="K392" i="6"/>
  <c r="L392" i="6"/>
  <c r="M392" i="6"/>
  <c r="N392" i="6"/>
  <c r="O392" i="6"/>
  <c r="J393" i="6"/>
  <c r="K393" i="6"/>
  <c r="L393" i="6"/>
  <c r="M393" i="6"/>
  <c r="N393" i="6"/>
  <c r="O393" i="6"/>
  <c r="J394" i="6"/>
  <c r="K394" i="6"/>
  <c r="L394" i="6"/>
  <c r="M394" i="6"/>
  <c r="N394" i="6"/>
  <c r="O394" i="6"/>
  <c r="J395" i="6"/>
  <c r="K395" i="6"/>
  <c r="L395" i="6"/>
  <c r="M395" i="6"/>
  <c r="N395" i="6"/>
  <c r="O395" i="6"/>
  <c r="J396" i="6"/>
  <c r="K396" i="6"/>
  <c r="L396" i="6"/>
  <c r="M396" i="6"/>
  <c r="N396" i="6"/>
  <c r="O396" i="6"/>
  <c r="J397" i="6"/>
  <c r="K397" i="6"/>
  <c r="L397" i="6"/>
  <c r="M397" i="6"/>
  <c r="N397" i="6"/>
  <c r="O397" i="6"/>
  <c r="J398" i="6"/>
  <c r="K398" i="6"/>
  <c r="L398" i="6"/>
  <c r="M398" i="6"/>
  <c r="N398" i="6"/>
  <c r="O398" i="6"/>
  <c r="J399" i="6"/>
  <c r="K399" i="6"/>
  <c r="L399" i="6"/>
  <c r="M399" i="6"/>
  <c r="N399" i="6"/>
  <c r="O399" i="6"/>
  <c r="J400" i="6"/>
  <c r="K400" i="6"/>
  <c r="L400" i="6"/>
  <c r="M400" i="6"/>
  <c r="N400" i="6"/>
  <c r="O400" i="6"/>
  <c r="J401" i="6"/>
  <c r="K401" i="6"/>
  <c r="L401" i="6"/>
  <c r="M401" i="6"/>
  <c r="N401" i="6"/>
  <c r="O401" i="6"/>
  <c r="J402" i="6"/>
  <c r="K402" i="6"/>
  <c r="L402" i="6"/>
  <c r="M402" i="6"/>
  <c r="N402" i="6"/>
  <c r="O402" i="6"/>
  <c r="J403" i="6"/>
  <c r="K403" i="6"/>
  <c r="L403" i="6"/>
  <c r="M403" i="6"/>
  <c r="N403" i="6"/>
  <c r="O403" i="6"/>
  <c r="J404" i="6"/>
  <c r="K404" i="6"/>
  <c r="L404" i="6"/>
  <c r="M404" i="6"/>
  <c r="N404" i="6"/>
  <c r="O404" i="6"/>
  <c r="J405" i="6"/>
  <c r="K405" i="6"/>
  <c r="L405" i="6"/>
  <c r="M405" i="6"/>
  <c r="N405" i="6"/>
  <c r="O405" i="6"/>
  <c r="J406" i="6"/>
  <c r="K406" i="6"/>
  <c r="L406" i="6"/>
  <c r="M406" i="6"/>
  <c r="N406" i="6"/>
  <c r="O406" i="6"/>
  <c r="J407" i="6"/>
  <c r="K407" i="6"/>
  <c r="L407" i="6"/>
  <c r="M407" i="6"/>
  <c r="N407" i="6"/>
  <c r="O407" i="6"/>
  <c r="J408" i="6"/>
  <c r="K408" i="6"/>
  <c r="L408" i="6"/>
  <c r="M408" i="6"/>
  <c r="N408" i="6"/>
  <c r="O408" i="6"/>
  <c r="J409" i="6"/>
  <c r="K409" i="6"/>
  <c r="L409" i="6"/>
  <c r="M409" i="6"/>
  <c r="N409" i="6"/>
  <c r="O409" i="6"/>
  <c r="J410" i="6"/>
  <c r="K410" i="6"/>
  <c r="L410" i="6"/>
  <c r="M410" i="6"/>
  <c r="N410" i="6"/>
  <c r="O410" i="6"/>
  <c r="J411" i="6"/>
  <c r="K411" i="6"/>
  <c r="L411" i="6"/>
  <c r="M411" i="6"/>
  <c r="N411" i="6"/>
  <c r="O411" i="6"/>
  <c r="J412" i="6"/>
  <c r="K412" i="6"/>
  <c r="L412" i="6"/>
  <c r="M412" i="6"/>
  <c r="N412" i="6"/>
  <c r="O412" i="6"/>
  <c r="J413" i="6"/>
  <c r="K413" i="6"/>
  <c r="L413" i="6"/>
  <c r="M413" i="6"/>
  <c r="N413" i="6"/>
  <c r="O413" i="6"/>
  <c r="J414" i="6"/>
  <c r="K414" i="6"/>
  <c r="L414" i="6"/>
  <c r="M414" i="6"/>
  <c r="N414" i="6"/>
  <c r="O414" i="6"/>
  <c r="J415" i="6"/>
  <c r="K415" i="6"/>
  <c r="L415" i="6"/>
  <c r="M415" i="6"/>
  <c r="N415" i="6"/>
  <c r="O415" i="6"/>
  <c r="J416" i="6"/>
  <c r="K416" i="6"/>
  <c r="L416" i="6"/>
  <c r="M416" i="6"/>
  <c r="N416" i="6"/>
  <c r="O416" i="6"/>
  <c r="J417" i="6"/>
  <c r="K417" i="6"/>
  <c r="L417" i="6"/>
  <c r="M417" i="6"/>
  <c r="N417" i="6"/>
  <c r="O417" i="6"/>
  <c r="J418" i="6"/>
  <c r="K418" i="6"/>
  <c r="L418" i="6"/>
  <c r="M418" i="6"/>
  <c r="N418" i="6"/>
  <c r="O418" i="6"/>
  <c r="J419" i="6"/>
  <c r="K419" i="6"/>
  <c r="L419" i="6"/>
  <c r="M419" i="6"/>
  <c r="N419" i="6"/>
  <c r="O419" i="6"/>
  <c r="J420" i="6"/>
  <c r="K420" i="6"/>
  <c r="L420" i="6"/>
  <c r="M420" i="6"/>
  <c r="N420" i="6"/>
  <c r="O420" i="6"/>
  <c r="J421" i="6"/>
  <c r="K421" i="6"/>
  <c r="L421" i="6"/>
  <c r="M421" i="6"/>
  <c r="N421" i="6"/>
  <c r="O421" i="6"/>
  <c r="J422" i="6"/>
  <c r="K422" i="6"/>
  <c r="L422" i="6"/>
  <c r="M422" i="6"/>
  <c r="N422" i="6"/>
  <c r="O422" i="6"/>
  <c r="J423" i="6"/>
  <c r="K423" i="6"/>
  <c r="L423" i="6"/>
  <c r="M423" i="6"/>
  <c r="N423" i="6"/>
  <c r="O423" i="6"/>
  <c r="J424" i="6"/>
  <c r="K424" i="6"/>
  <c r="L424" i="6"/>
  <c r="M424" i="6"/>
  <c r="N424" i="6"/>
  <c r="O424" i="6"/>
  <c r="J425" i="6"/>
  <c r="K425" i="6"/>
  <c r="L425" i="6"/>
  <c r="M425" i="6"/>
  <c r="N425" i="6"/>
  <c r="O425" i="6"/>
  <c r="J426" i="6"/>
  <c r="K426" i="6"/>
  <c r="L426" i="6"/>
  <c r="M426" i="6"/>
  <c r="N426" i="6"/>
  <c r="O426" i="6"/>
  <c r="J427" i="6"/>
  <c r="K427" i="6"/>
  <c r="L427" i="6"/>
  <c r="M427" i="6"/>
  <c r="N427" i="6"/>
  <c r="O427" i="6"/>
  <c r="J428" i="6"/>
  <c r="K428" i="6"/>
  <c r="L428" i="6"/>
  <c r="M428" i="6"/>
  <c r="N428" i="6"/>
  <c r="O428" i="6"/>
  <c r="J429" i="6"/>
  <c r="K429" i="6"/>
  <c r="L429" i="6"/>
  <c r="M429" i="6"/>
  <c r="N429" i="6"/>
  <c r="O429" i="6"/>
  <c r="J430" i="6"/>
  <c r="K430" i="6"/>
  <c r="L430" i="6"/>
  <c r="M430" i="6"/>
  <c r="N430" i="6"/>
  <c r="O430" i="6"/>
  <c r="J431" i="6"/>
  <c r="K431" i="6"/>
  <c r="L431" i="6"/>
  <c r="M431" i="6"/>
  <c r="N431" i="6"/>
  <c r="O431" i="6"/>
  <c r="J432" i="6"/>
  <c r="K432" i="6"/>
  <c r="L432" i="6"/>
  <c r="M432" i="6"/>
  <c r="N432" i="6"/>
  <c r="O432" i="6"/>
  <c r="J433" i="6"/>
  <c r="K433" i="6"/>
  <c r="L433" i="6"/>
  <c r="M433" i="6"/>
  <c r="N433" i="6"/>
  <c r="O433" i="6"/>
  <c r="J434" i="6"/>
  <c r="K434" i="6"/>
  <c r="L434" i="6"/>
  <c r="M434" i="6"/>
  <c r="N434" i="6"/>
  <c r="O434" i="6"/>
  <c r="J435" i="6"/>
  <c r="K435" i="6"/>
  <c r="L435" i="6"/>
  <c r="M435" i="6"/>
  <c r="N435" i="6"/>
  <c r="O435" i="6"/>
  <c r="J436" i="6"/>
  <c r="K436" i="6"/>
  <c r="L436" i="6"/>
  <c r="M436" i="6"/>
  <c r="N436" i="6"/>
  <c r="O436" i="6"/>
  <c r="J437" i="6"/>
  <c r="K437" i="6"/>
  <c r="L437" i="6"/>
  <c r="M437" i="6"/>
  <c r="N437" i="6"/>
  <c r="O437" i="6"/>
  <c r="J438" i="6"/>
  <c r="K438" i="6"/>
  <c r="L438" i="6"/>
  <c r="M438" i="6"/>
  <c r="N438" i="6"/>
  <c r="O438" i="6"/>
  <c r="J439" i="6"/>
  <c r="K439" i="6"/>
  <c r="L439" i="6"/>
  <c r="M439" i="6"/>
  <c r="N439" i="6"/>
  <c r="O439" i="6"/>
  <c r="J440" i="6"/>
  <c r="K440" i="6"/>
  <c r="L440" i="6"/>
  <c r="M440" i="6"/>
  <c r="N440" i="6"/>
  <c r="O440" i="6"/>
  <c r="J441" i="6"/>
  <c r="K441" i="6"/>
  <c r="L441" i="6"/>
  <c r="M441" i="6"/>
  <c r="N441" i="6"/>
  <c r="O441" i="6"/>
  <c r="J442" i="6"/>
  <c r="K442" i="6"/>
  <c r="L442" i="6"/>
  <c r="M442" i="6"/>
  <c r="N442" i="6"/>
  <c r="O442" i="6"/>
  <c r="J443" i="6"/>
  <c r="K443" i="6"/>
  <c r="L443" i="6"/>
  <c r="M443" i="6"/>
  <c r="N443" i="6"/>
  <c r="O443" i="6"/>
  <c r="J444" i="6"/>
  <c r="K444" i="6"/>
  <c r="L444" i="6"/>
  <c r="M444" i="6"/>
  <c r="N444" i="6"/>
  <c r="O444" i="6"/>
  <c r="J445" i="6"/>
  <c r="K445" i="6"/>
  <c r="L445" i="6"/>
  <c r="M445" i="6"/>
  <c r="N445" i="6"/>
  <c r="O445" i="6"/>
  <c r="J446" i="6"/>
  <c r="K446" i="6"/>
  <c r="L446" i="6"/>
  <c r="M446" i="6"/>
  <c r="N446" i="6"/>
  <c r="O446" i="6"/>
  <c r="J447" i="6"/>
  <c r="K447" i="6"/>
  <c r="L447" i="6"/>
  <c r="M447" i="6"/>
  <c r="N447" i="6"/>
  <c r="O447" i="6"/>
  <c r="J448" i="6"/>
  <c r="K448" i="6"/>
  <c r="L448" i="6"/>
  <c r="M448" i="6"/>
  <c r="N448" i="6"/>
  <c r="O448" i="6"/>
  <c r="J449" i="6"/>
  <c r="K449" i="6"/>
  <c r="L449" i="6"/>
  <c r="M449" i="6"/>
  <c r="N449" i="6"/>
  <c r="O449" i="6"/>
  <c r="J450" i="6"/>
  <c r="K450" i="6"/>
  <c r="L450" i="6"/>
  <c r="M450" i="6"/>
  <c r="N450" i="6"/>
  <c r="O450" i="6"/>
  <c r="J451" i="6"/>
  <c r="K451" i="6"/>
  <c r="L451" i="6"/>
  <c r="M451" i="6"/>
  <c r="N451" i="6"/>
  <c r="O451" i="6"/>
  <c r="J452" i="6"/>
  <c r="K452" i="6"/>
  <c r="L452" i="6"/>
  <c r="M452" i="6"/>
  <c r="N452" i="6"/>
  <c r="O452" i="6"/>
  <c r="J453" i="6"/>
  <c r="K453" i="6"/>
  <c r="L453" i="6"/>
  <c r="M453" i="6"/>
  <c r="N453" i="6"/>
  <c r="O453" i="6"/>
  <c r="J454" i="6"/>
  <c r="K454" i="6"/>
  <c r="L454" i="6"/>
  <c r="M454" i="6"/>
  <c r="N454" i="6"/>
  <c r="O454" i="6"/>
  <c r="J455" i="6"/>
  <c r="K455" i="6"/>
  <c r="L455" i="6"/>
  <c r="M455" i="6"/>
  <c r="N455" i="6"/>
  <c r="O455" i="6"/>
  <c r="J456" i="6"/>
  <c r="K456" i="6"/>
  <c r="L456" i="6"/>
  <c r="M456" i="6"/>
  <c r="N456" i="6"/>
  <c r="O456" i="6"/>
  <c r="J457" i="6"/>
  <c r="K457" i="6"/>
  <c r="L457" i="6"/>
  <c r="M457" i="6"/>
  <c r="N457" i="6"/>
  <c r="O457" i="6"/>
  <c r="J458" i="6"/>
  <c r="K458" i="6"/>
  <c r="L458" i="6"/>
  <c r="M458" i="6"/>
  <c r="N458" i="6"/>
  <c r="O458" i="6"/>
  <c r="J459" i="6"/>
  <c r="K459" i="6"/>
  <c r="L459" i="6"/>
  <c r="M459" i="6"/>
  <c r="N459" i="6"/>
  <c r="O459" i="6"/>
  <c r="J460" i="6"/>
  <c r="K460" i="6"/>
  <c r="L460" i="6"/>
  <c r="M460" i="6"/>
  <c r="N460" i="6"/>
  <c r="O460" i="6"/>
  <c r="J461" i="6"/>
  <c r="K461" i="6"/>
  <c r="L461" i="6"/>
  <c r="M461" i="6"/>
  <c r="N461" i="6"/>
  <c r="O461" i="6"/>
  <c r="J462" i="6"/>
  <c r="K462" i="6"/>
  <c r="L462" i="6"/>
  <c r="M462" i="6"/>
  <c r="N462" i="6"/>
  <c r="O462" i="6"/>
  <c r="J463" i="6"/>
  <c r="K463" i="6"/>
  <c r="L463" i="6"/>
  <c r="M463" i="6"/>
  <c r="N463" i="6"/>
  <c r="O463" i="6"/>
  <c r="J464" i="6"/>
  <c r="K464" i="6"/>
  <c r="L464" i="6"/>
  <c r="M464" i="6"/>
  <c r="N464" i="6"/>
  <c r="O464" i="6"/>
  <c r="J465" i="6"/>
  <c r="K465" i="6"/>
  <c r="L465" i="6"/>
  <c r="M465" i="6"/>
  <c r="N465" i="6"/>
  <c r="O465" i="6"/>
  <c r="J466" i="6"/>
  <c r="K466" i="6"/>
  <c r="L466" i="6"/>
  <c r="M466" i="6"/>
  <c r="N466" i="6"/>
  <c r="O466" i="6"/>
  <c r="J467" i="6"/>
  <c r="K467" i="6"/>
  <c r="L467" i="6"/>
  <c r="M467" i="6"/>
  <c r="N467" i="6"/>
  <c r="O467" i="6"/>
  <c r="J468" i="6"/>
  <c r="K468" i="6"/>
  <c r="L468" i="6"/>
  <c r="M468" i="6"/>
  <c r="N468" i="6"/>
  <c r="O468" i="6"/>
  <c r="J469" i="6"/>
  <c r="K469" i="6"/>
  <c r="L469" i="6"/>
  <c r="M469" i="6"/>
  <c r="N469" i="6"/>
  <c r="O469" i="6"/>
  <c r="J470" i="6"/>
  <c r="K470" i="6"/>
  <c r="L470" i="6"/>
  <c r="M470" i="6"/>
  <c r="N470" i="6"/>
  <c r="O470" i="6"/>
  <c r="J471" i="6"/>
  <c r="K471" i="6"/>
  <c r="L471" i="6"/>
  <c r="M471" i="6"/>
  <c r="N471" i="6"/>
  <c r="O471" i="6"/>
  <c r="J472" i="6"/>
  <c r="K472" i="6"/>
  <c r="L472" i="6"/>
  <c r="M472" i="6"/>
  <c r="N472" i="6"/>
  <c r="O472" i="6"/>
  <c r="J473" i="6"/>
  <c r="K473" i="6"/>
  <c r="L473" i="6"/>
  <c r="M473" i="6"/>
  <c r="N473" i="6"/>
  <c r="O473" i="6"/>
  <c r="J474" i="6"/>
  <c r="K474" i="6"/>
  <c r="L474" i="6"/>
  <c r="M474" i="6"/>
  <c r="N474" i="6"/>
  <c r="O474" i="6"/>
  <c r="J475" i="6"/>
  <c r="K475" i="6"/>
  <c r="L475" i="6"/>
  <c r="M475" i="6"/>
  <c r="N475" i="6"/>
  <c r="O475" i="6"/>
  <c r="J476" i="6"/>
  <c r="K476" i="6"/>
  <c r="L476" i="6"/>
  <c r="M476" i="6"/>
  <c r="N476" i="6"/>
  <c r="O476" i="6"/>
  <c r="J477" i="6"/>
  <c r="K477" i="6"/>
  <c r="L477" i="6"/>
  <c r="M477" i="6"/>
  <c r="N477" i="6"/>
  <c r="O477" i="6"/>
  <c r="J478" i="6"/>
  <c r="K478" i="6"/>
  <c r="L478" i="6"/>
  <c r="M478" i="6"/>
  <c r="N478" i="6"/>
  <c r="O478" i="6"/>
  <c r="J479" i="6"/>
  <c r="K479" i="6"/>
  <c r="L479" i="6"/>
  <c r="M479" i="6"/>
  <c r="N479" i="6"/>
  <c r="O479" i="6"/>
  <c r="J480" i="6"/>
  <c r="K480" i="6"/>
  <c r="L480" i="6"/>
  <c r="M480" i="6"/>
  <c r="N480" i="6"/>
  <c r="O480" i="6"/>
  <c r="J481" i="6"/>
  <c r="K481" i="6"/>
  <c r="L481" i="6"/>
  <c r="M481" i="6"/>
  <c r="N481" i="6"/>
  <c r="O481" i="6"/>
  <c r="J482" i="6"/>
  <c r="K482" i="6"/>
  <c r="L482" i="6"/>
  <c r="M482" i="6"/>
  <c r="N482" i="6"/>
  <c r="O482" i="6"/>
  <c r="J483" i="6"/>
  <c r="K483" i="6"/>
  <c r="L483" i="6"/>
  <c r="M483" i="6"/>
  <c r="N483" i="6"/>
  <c r="O483" i="6"/>
  <c r="J484" i="6"/>
  <c r="K484" i="6"/>
  <c r="L484" i="6"/>
  <c r="M484" i="6"/>
  <c r="N484" i="6"/>
  <c r="O484" i="6"/>
  <c r="J485" i="6"/>
  <c r="K485" i="6"/>
  <c r="L485" i="6"/>
  <c r="M485" i="6"/>
  <c r="N485" i="6"/>
  <c r="O485" i="6"/>
  <c r="J486" i="6"/>
  <c r="K486" i="6"/>
  <c r="L486" i="6"/>
  <c r="M486" i="6"/>
  <c r="N486" i="6"/>
  <c r="O486" i="6"/>
  <c r="J487" i="6"/>
  <c r="K487" i="6"/>
  <c r="L487" i="6"/>
  <c r="M487" i="6"/>
  <c r="N487" i="6"/>
  <c r="O487" i="6"/>
  <c r="J488" i="6"/>
  <c r="K488" i="6"/>
  <c r="L488" i="6"/>
  <c r="M488" i="6"/>
  <c r="N488" i="6"/>
  <c r="O488" i="6"/>
  <c r="J489" i="6"/>
  <c r="K489" i="6"/>
  <c r="L489" i="6"/>
  <c r="M489" i="6"/>
  <c r="N489" i="6"/>
  <c r="O489" i="6"/>
  <c r="J490" i="6"/>
  <c r="K490" i="6"/>
  <c r="L490" i="6"/>
  <c r="M490" i="6"/>
  <c r="N490" i="6"/>
  <c r="O490" i="6"/>
  <c r="J491" i="6"/>
  <c r="K491" i="6"/>
  <c r="L491" i="6"/>
  <c r="M491" i="6"/>
  <c r="N491" i="6"/>
  <c r="O491" i="6"/>
  <c r="J492" i="6"/>
  <c r="K492" i="6"/>
  <c r="L492" i="6"/>
  <c r="M492" i="6"/>
  <c r="N492" i="6"/>
  <c r="O492" i="6"/>
  <c r="J493" i="6"/>
  <c r="K493" i="6"/>
  <c r="L493" i="6"/>
  <c r="M493" i="6"/>
  <c r="N493" i="6"/>
  <c r="O493" i="6"/>
  <c r="J494" i="6"/>
  <c r="K494" i="6"/>
  <c r="L494" i="6"/>
  <c r="M494" i="6"/>
  <c r="N494" i="6"/>
  <c r="O494" i="6"/>
  <c r="J495" i="6"/>
  <c r="K495" i="6"/>
  <c r="L495" i="6"/>
  <c r="M495" i="6"/>
  <c r="N495" i="6"/>
  <c r="O495" i="6"/>
  <c r="J496" i="6"/>
  <c r="K496" i="6"/>
  <c r="L496" i="6"/>
  <c r="M496" i="6"/>
  <c r="N496" i="6"/>
  <c r="O496" i="6"/>
  <c r="J497" i="6"/>
  <c r="K497" i="6"/>
  <c r="L497" i="6"/>
  <c r="M497" i="6"/>
  <c r="N497" i="6"/>
  <c r="O497" i="6"/>
  <c r="J498" i="6"/>
  <c r="K498" i="6"/>
  <c r="L498" i="6"/>
  <c r="M498" i="6"/>
  <c r="N498" i="6"/>
  <c r="O498" i="6"/>
  <c r="J499" i="6"/>
  <c r="K499" i="6"/>
  <c r="L499" i="6"/>
  <c r="M499" i="6"/>
  <c r="N499" i="6"/>
  <c r="O499" i="6"/>
  <c r="J500" i="6"/>
  <c r="K500" i="6"/>
  <c r="L500" i="6"/>
  <c r="M500" i="6"/>
  <c r="N500" i="6"/>
  <c r="O500" i="6"/>
  <c r="J501" i="6"/>
  <c r="K501" i="6"/>
  <c r="L501" i="6"/>
  <c r="M501" i="6"/>
  <c r="N501" i="6"/>
  <c r="O501" i="6"/>
  <c r="J502" i="6"/>
  <c r="K502" i="6"/>
  <c r="L502" i="6"/>
  <c r="M502" i="6"/>
  <c r="N502" i="6"/>
  <c r="O502" i="6"/>
  <c r="J503" i="6"/>
  <c r="K503" i="6"/>
  <c r="L503" i="6"/>
  <c r="M503" i="6"/>
  <c r="N503" i="6"/>
  <c r="O503" i="6"/>
  <c r="J504" i="6"/>
  <c r="K504" i="6"/>
  <c r="L504" i="6"/>
  <c r="M504" i="6"/>
  <c r="N504" i="6"/>
  <c r="O504" i="6"/>
  <c r="J505" i="6"/>
  <c r="K505" i="6"/>
  <c r="L505" i="6"/>
  <c r="M505" i="6"/>
  <c r="N505" i="6"/>
  <c r="O505" i="6"/>
  <c r="J506" i="6"/>
  <c r="K506" i="6"/>
  <c r="L506" i="6"/>
  <c r="M506" i="6"/>
  <c r="N506" i="6"/>
  <c r="O506" i="6"/>
  <c r="J507" i="6"/>
  <c r="K507" i="6"/>
  <c r="L507" i="6"/>
  <c r="M507" i="6"/>
  <c r="N507" i="6"/>
  <c r="O507" i="6"/>
  <c r="J508" i="6"/>
  <c r="K508" i="6"/>
  <c r="L508" i="6"/>
  <c r="M508" i="6"/>
  <c r="N508" i="6"/>
  <c r="O508" i="6"/>
  <c r="J509" i="6"/>
  <c r="K509" i="6"/>
  <c r="L509" i="6"/>
  <c r="M509" i="6"/>
  <c r="N509" i="6"/>
  <c r="O509" i="6"/>
  <c r="J510" i="6"/>
  <c r="K510" i="6"/>
  <c r="L510" i="6"/>
  <c r="M510" i="6"/>
  <c r="N510" i="6"/>
  <c r="O510" i="6"/>
  <c r="J511" i="6"/>
  <c r="K511" i="6"/>
  <c r="L511" i="6"/>
  <c r="M511" i="6"/>
  <c r="N511" i="6"/>
  <c r="O511" i="6"/>
  <c r="J512" i="6"/>
  <c r="K512" i="6"/>
  <c r="L512" i="6"/>
  <c r="M512" i="6"/>
  <c r="N512" i="6"/>
  <c r="O512" i="6"/>
  <c r="J513" i="6"/>
  <c r="K513" i="6"/>
  <c r="L513" i="6"/>
  <c r="M513" i="6"/>
  <c r="N513" i="6"/>
  <c r="O513" i="6"/>
  <c r="J514" i="6"/>
  <c r="K514" i="6"/>
  <c r="L514" i="6"/>
  <c r="M514" i="6"/>
  <c r="N514" i="6"/>
  <c r="O514" i="6"/>
  <c r="J515" i="6"/>
  <c r="K515" i="6"/>
  <c r="L515" i="6"/>
  <c r="M515" i="6"/>
  <c r="N515" i="6"/>
  <c r="O515" i="6"/>
  <c r="J516" i="6"/>
  <c r="K516" i="6"/>
  <c r="L516" i="6"/>
  <c r="M516" i="6"/>
  <c r="N516" i="6"/>
  <c r="O516" i="6"/>
  <c r="J517" i="6"/>
  <c r="K517" i="6"/>
  <c r="L517" i="6"/>
  <c r="M517" i="6"/>
  <c r="N517" i="6"/>
  <c r="O517" i="6"/>
  <c r="J518" i="6"/>
  <c r="K518" i="6"/>
  <c r="L518" i="6"/>
  <c r="M518" i="6"/>
  <c r="N518" i="6"/>
  <c r="O518" i="6"/>
  <c r="J519" i="6"/>
  <c r="K519" i="6"/>
  <c r="L519" i="6"/>
  <c r="M519" i="6"/>
  <c r="N519" i="6"/>
  <c r="O519" i="6"/>
  <c r="J520" i="6"/>
  <c r="K520" i="6"/>
  <c r="L520" i="6"/>
  <c r="M520" i="6"/>
  <c r="N520" i="6"/>
  <c r="O520" i="6"/>
  <c r="J521" i="6"/>
  <c r="K521" i="6"/>
  <c r="L521" i="6"/>
  <c r="M521" i="6"/>
  <c r="N521" i="6"/>
  <c r="O521" i="6"/>
  <c r="J522" i="6"/>
  <c r="K522" i="6"/>
  <c r="L522" i="6"/>
  <c r="M522" i="6"/>
  <c r="N522" i="6"/>
  <c r="O522" i="6"/>
  <c r="J523" i="6"/>
  <c r="K523" i="6"/>
  <c r="L523" i="6"/>
  <c r="M523" i="6"/>
  <c r="N523" i="6"/>
  <c r="O523" i="6"/>
  <c r="J524" i="6"/>
  <c r="K524" i="6"/>
  <c r="L524" i="6"/>
  <c r="M524" i="6"/>
  <c r="N524" i="6"/>
  <c r="O524" i="6"/>
  <c r="J525" i="6"/>
  <c r="K525" i="6"/>
  <c r="L525" i="6"/>
  <c r="M525" i="6"/>
  <c r="N525" i="6"/>
  <c r="O525" i="6"/>
  <c r="J526" i="6"/>
  <c r="K526" i="6"/>
  <c r="L526" i="6"/>
  <c r="M526" i="6"/>
  <c r="N526" i="6"/>
  <c r="O526" i="6"/>
  <c r="J527" i="6"/>
  <c r="K527" i="6"/>
  <c r="L527" i="6"/>
  <c r="M527" i="6"/>
  <c r="N527" i="6"/>
  <c r="O527" i="6"/>
  <c r="J528" i="6"/>
  <c r="K528" i="6"/>
  <c r="L528" i="6"/>
  <c r="M528" i="6"/>
  <c r="N528" i="6"/>
  <c r="O528" i="6"/>
  <c r="J529" i="6"/>
  <c r="K529" i="6"/>
  <c r="L529" i="6"/>
  <c r="M529" i="6"/>
  <c r="N529" i="6"/>
  <c r="O529" i="6"/>
  <c r="J530" i="6"/>
  <c r="K530" i="6"/>
  <c r="L530" i="6"/>
  <c r="M530" i="6"/>
  <c r="N530" i="6"/>
  <c r="O530" i="6"/>
  <c r="J531" i="6"/>
  <c r="K531" i="6"/>
  <c r="L531" i="6"/>
  <c r="M531" i="6"/>
  <c r="N531" i="6"/>
  <c r="O531" i="6"/>
  <c r="J532" i="6"/>
  <c r="K532" i="6"/>
  <c r="L532" i="6"/>
  <c r="M532" i="6"/>
  <c r="N532" i="6"/>
  <c r="O532" i="6"/>
  <c r="J533" i="6"/>
  <c r="K533" i="6"/>
  <c r="L533" i="6"/>
  <c r="M533" i="6"/>
  <c r="N533" i="6"/>
  <c r="O533" i="6"/>
  <c r="J534" i="6"/>
  <c r="K534" i="6"/>
  <c r="L534" i="6"/>
  <c r="M534" i="6"/>
  <c r="N534" i="6"/>
  <c r="O534" i="6"/>
  <c r="J535" i="6"/>
  <c r="K535" i="6"/>
  <c r="L535" i="6"/>
  <c r="M535" i="6"/>
  <c r="N535" i="6"/>
  <c r="O535" i="6"/>
  <c r="J536" i="6"/>
  <c r="K536" i="6"/>
  <c r="L536" i="6"/>
  <c r="M536" i="6"/>
  <c r="N536" i="6"/>
  <c r="O536" i="6"/>
  <c r="J537" i="6"/>
  <c r="K537" i="6"/>
  <c r="L537" i="6"/>
  <c r="M537" i="6"/>
  <c r="N537" i="6"/>
  <c r="O537" i="6"/>
  <c r="J538" i="6"/>
  <c r="K538" i="6"/>
  <c r="L538" i="6"/>
  <c r="M538" i="6"/>
  <c r="N538" i="6"/>
  <c r="O538" i="6"/>
  <c r="J539" i="6"/>
  <c r="K539" i="6"/>
  <c r="L539" i="6"/>
  <c r="M539" i="6"/>
  <c r="N539" i="6"/>
  <c r="O539" i="6"/>
  <c r="J540" i="6"/>
  <c r="K540" i="6"/>
  <c r="L540" i="6"/>
  <c r="M540" i="6"/>
  <c r="N540" i="6"/>
  <c r="O540" i="6"/>
  <c r="J541" i="6"/>
  <c r="K541" i="6"/>
  <c r="L541" i="6"/>
  <c r="M541" i="6"/>
  <c r="N541" i="6"/>
  <c r="O541" i="6"/>
  <c r="J542" i="6"/>
  <c r="K542" i="6"/>
  <c r="L542" i="6"/>
  <c r="M542" i="6"/>
  <c r="N542" i="6"/>
  <c r="O542" i="6"/>
  <c r="J543" i="6"/>
  <c r="K543" i="6"/>
  <c r="L543" i="6"/>
  <c r="M543" i="6"/>
  <c r="N543" i="6"/>
  <c r="O543" i="6"/>
  <c r="J544" i="6"/>
  <c r="K544" i="6"/>
  <c r="L544" i="6"/>
  <c r="M544" i="6"/>
  <c r="N544" i="6"/>
  <c r="O544" i="6"/>
  <c r="J545" i="6"/>
  <c r="K545" i="6"/>
  <c r="L545" i="6"/>
  <c r="M545" i="6"/>
  <c r="N545" i="6"/>
  <c r="O545" i="6"/>
  <c r="J546" i="6"/>
  <c r="K546" i="6"/>
  <c r="L546" i="6"/>
  <c r="M546" i="6"/>
  <c r="N546" i="6"/>
  <c r="O546" i="6"/>
  <c r="J547" i="6"/>
  <c r="K547" i="6"/>
  <c r="L547" i="6"/>
  <c r="M547" i="6"/>
  <c r="N547" i="6"/>
  <c r="O547" i="6"/>
  <c r="J548" i="6"/>
  <c r="K548" i="6"/>
  <c r="L548" i="6"/>
  <c r="M548" i="6"/>
  <c r="N548" i="6"/>
  <c r="O548" i="6"/>
  <c r="J549" i="6"/>
  <c r="K549" i="6"/>
  <c r="L549" i="6"/>
  <c r="M549" i="6"/>
  <c r="N549" i="6"/>
  <c r="O549" i="6"/>
  <c r="J550" i="6"/>
  <c r="K550" i="6"/>
  <c r="L550" i="6"/>
  <c r="M550" i="6"/>
  <c r="N550" i="6"/>
  <c r="O550" i="6"/>
  <c r="J551" i="6"/>
  <c r="K551" i="6"/>
  <c r="L551" i="6"/>
  <c r="M551" i="6"/>
  <c r="N551" i="6"/>
  <c r="O551" i="6"/>
  <c r="J552" i="6"/>
  <c r="K552" i="6"/>
  <c r="L552" i="6"/>
  <c r="M552" i="6"/>
  <c r="N552" i="6"/>
  <c r="O552" i="6"/>
  <c r="J553" i="6"/>
  <c r="K553" i="6"/>
  <c r="L553" i="6"/>
  <c r="M553" i="6"/>
  <c r="N553" i="6"/>
  <c r="O553" i="6"/>
  <c r="J554" i="6"/>
  <c r="K554" i="6"/>
  <c r="L554" i="6"/>
  <c r="M554" i="6"/>
  <c r="N554" i="6"/>
  <c r="O554" i="6"/>
  <c r="J555" i="6"/>
  <c r="K555" i="6"/>
  <c r="L555" i="6"/>
  <c r="M555" i="6"/>
  <c r="N555" i="6"/>
  <c r="O555" i="6"/>
  <c r="J556" i="6"/>
  <c r="K556" i="6"/>
  <c r="L556" i="6"/>
  <c r="M556" i="6"/>
  <c r="N556" i="6"/>
  <c r="O556" i="6"/>
  <c r="J557" i="6"/>
  <c r="K557" i="6"/>
  <c r="L557" i="6"/>
  <c r="M557" i="6"/>
  <c r="N557" i="6"/>
  <c r="O557" i="6"/>
  <c r="J558" i="6"/>
  <c r="K558" i="6"/>
  <c r="L558" i="6"/>
  <c r="M558" i="6"/>
  <c r="N558" i="6"/>
  <c r="O558" i="6"/>
  <c r="J559" i="6"/>
  <c r="K559" i="6"/>
  <c r="L559" i="6"/>
  <c r="M559" i="6"/>
  <c r="N559" i="6"/>
  <c r="O559" i="6"/>
  <c r="J560" i="6"/>
  <c r="K560" i="6"/>
  <c r="L560" i="6"/>
  <c r="M560" i="6"/>
  <c r="N560" i="6"/>
  <c r="O560" i="6"/>
  <c r="J561" i="6"/>
  <c r="K561" i="6"/>
  <c r="L561" i="6"/>
  <c r="M561" i="6"/>
  <c r="N561" i="6"/>
  <c r="O561" i="6"/>
  <c r="J562" i="6"/>
  <c r="K562" i="6"/>
  <c r="L562" i="6"/>
  <c r="M562" i="6"/>
  <c r="N562" i="6"/>
  <c r="O562" i="6"/>
  <c r="J563" i="6"/>
  <c r="K563" i="6"/>
  <c r="L563" i="6"/>
  <c r="M563" i="6"/>
  <c r="N563" i="6"/>
  <c r="O563" i="6"/>
  <c r="J564" i="6"/>
  <c r="K564" i="6"/>
  <c r="L564" i="6"/>
  <c r="M564" i="6"/>
  <c r="N564" i="6"/>
  <c r="O564" i="6"/>
  <c r="J565" i="6"/>
  <c r="K565" i="6"/>
  <c r="L565" i="6"/>
  <c r="M565" i="6"/>
  <c r="N565" i="6"/>
  <c r="O565" i="6"/>
  <c r="J566" i="6"/>
  <c r="K566" i="6"/>
  <c r="L566" i="6"/>
  <c r="M566" i="6"/>
  <c r="N566" i="6"/>
  <c r="O566" i="6"/>
  <c r="J567" i="6"/>
  <c r="K567" i="6"/>
  <c r="L567" i="6"/>
  <c r="M567" i="6"/>
  <c r="N567" i="6"/>
  <c r="O567" i="6"/>
  <c r="J568" i="6"/>
  <c r="K568" i="6"/>
  <c r="L568" i="6"/>
  <c r="M568" i="6"/>
  <c r="N568" i="6"/>
  <c r="O568" i="6"/>
  <c r="J569" i="6"/>
  <c r="K569" i="6"/>
  <c r="L569" i="6"/>
  <c r="M569" i="6"/>
  <c r="N569" i="6"/>
  <c r="O569" i="6"/>
  <c r="J570" i="6"/>
  <c r="K570" i="6"/>
  <c r="L570" i="6"/>
  <c r="M570" i="6"/>
  <c r="N570" i="6"/>
  <c r="O570" i="6"/>
  <c r="J571" i="6"/>
  <c r="K571" i="6"/>
  <c r="L571" i="6"/>
  <c r="M571" i="6"/>
  <c r="N571" i="6"/>
  <c r="O571" i="6"/>
  <c r="J572" i="6"/>
  <c r="K572" i="6"/>
  <c r="L572" i="6"/>
  <c r="M572" i="6"/>
  <c r="N572" i="6"/>
  <c r="O572" i="6"/>
  <c r="J573" i="6"/>
  <c r="K573" i="6"/>
  <c r="L573" i="6"/>
  <c r="M573" i="6"/>
  <c r="N573" i="6"/>
  <c r="O573" i="6"/>
  <c r="J574" i="6"/>
  <c r="K574" i="6"/>
  <c r="L574" i="6"/>
  <c r="M574" i="6"/>
  <c r="N574" i="6"/>
  <c r="O574" i="6"/>
  <c r="J575" i="6"/>
  <c r="K575" i="6"/>
  <c r="L575" i="6"/>
  <c r="M575" i="6"/>
  <c r="N575" i="6"/>
  <c r="O575" i="6"/>
  <c r="J576" i="6"/>
  <c r="K576" i="6"/>
  <c r="L576" i="6"/>
  <c r="M576" i="6"/>
  <c r="N576" i="6"/>
  <c r="O576" i="6"/>
  <c r="J577" i="6"/>
  <c r="K577" i="6"/>
  <c r="L577" i="6"/>
  <c r="M577" i="6"/>
  <c r="N577" i="6"/>
  <c r="O577" i="6"/>
  <c r="J578" i="6"/>
  <c r="K578" i="6"/>
  <c r="L578" i="6"/>
  <c r="M578" i="6"/>
  <c r="N578" i="6"/>
  <c r="O578" i="6"/>
  <c r="J579" i="6"/>
  <c r="K579" i="6"/>
  <c r="L579" i="6"/>
  <c r="M579" i="6"/>
  <c r="N579" i="6"/>
  <c r="O579" i="6"/>
  <c r="J580" i="6"/>
  <c r="K580" i="6"/>
  <c r="L580" i="6"/>
  <c r="M580" i="6"/>
  <c r="N580" i="6"/>
  <c r="O580" i="6"/>
  <c r="J581" i="6"/>
  <c r="K581" i="6"/>
  <c r="L581" i="6"/>
  <c r="M581" i="6"/>
  <c r="N581" i="6"/>
  <c r="O581" i="6"/>
  <c r="J582" i="6"/>
  <c r="K582" i="6"/>
  <c r="L582" i="6"/>
  <c r="M582" i="6"/>
  <c r="N582" i="6"/>
  <c r="O582" i="6"/>
  <c r="J583" i="6"/>
  <c r="K583" i="6"/>
  <c r="L583" i="6"/>
  <c r="M583" i="6"/>
  <c r="N583" i="6"/>
  <c r="O583" i="6"/>
  <c r="J584" i="6"/>
  <c r="K584" i="6"/>
  <c r="L584" i="6"/>
  <c r="M584" i="6"/>
  <c r="N584" i="6"/>
  <c r="O584" i="6"/>
  <c r="J585" i="6"/>
  <c r="K585" i="6"/>
  <c r="L585" i="6"/>
  <c r="M585" i="6"/>
  <c r="N585" i="6"/>
  <c r="O585" i="6"/>
  <c r="J586" i="6"/>
  <c r="K586" i="6"/>
  <c r="L586" i="6"/>
  <c r="M586" i="6"/>
  <c r="N586" i="6"/>
  <c r="O586" i="6"/>
  <c r="J587" i="6"/>
  <c r="K587" i="6"/>
  <c r="L587" i="6"/>
  <c r="M587" i="6"/>
  <c r="N587" i="6"/>
  <c r="O587" i="6"/>
  <c r="J588" i="6"/>
  <c r="K588" i="6"/>
  <c r="L588" i="6"/>
  <c r="M588" i="6"/>
  <c r="N588" i="6"/>
  <c r="O588" i="6"/>
  <c r="J589" i="6"/>
  <c r="K589" i="6"/>
  <c r="L589" i="6"/>
  <c r="M589" i="6"/>
  <c r="N589" i="6"/>
  <c r="O589" i="6"/>
  <c r="J590" i="6"/>
  <c r="K590" i="6"/>
  <c r="L590" i="6"/>
  <c r="M590" i="6"/>
  <c r="N590" i="6"/>
  <c r="O590" i="6"/>
  <c r="J591" i="6"/>
  <c r="K591" i="6"/>
  <c r="L591" i="6"/>
  <c r="M591" i="6"/>
  <c r="N591" i="6"/>
  <c r="O591" i="6"/>
  <c r="J592" i="6"/>
  <c r="K592" i="6"/>
  <c r="L592" i="6"/>
  <c r="M592" i="6"/>
  <c r="N592" i="6"/>
  <c r="O592" i="6"/>
  <c r="J593" i="6"/>
  <c r="K593" i="6"/>
  <c r="L593" i="6"/>
  <c r="M593" i="6"/>
  <c r="N593" i="6"/>
  <c r="O593" i="6"/>
  <c r="J594" i="6"/>
  <c r="K594" i="6"/>
  <c r="L594" i="6"/>
  <c r="M594" i="6"/>
  <c r="N594" i="6"/>
  <c r="O594" i="6"/>
  <c r="J595" i="6"/>
  <c r="K595" i="6"/>
  <c r="L595" i="6"/>
  <c r="M595" i="6"/>
  <c r="N595" i="6"/>
  <c r="O595" i="6"/>
  <c r="J596" i="6"/>
  <c r="K596" i="6"/>
  <c r="L596" i="6"/>
  <c r="M596" i="6"/>
  <c r="N596" i="6"/>
  <c r="O596" i="6"/>
  <c r="J597" i="6"/>
  <c r="K597" i="6"/>
  <c r="L597" i="6"/>
  <c r="M597" i="6"/>
  <c r="N597" i="6"/>
  <c r="O597" i="6"/>
  <c r="J598" i="6"/>
  <c r="K598" i="6"/>
  <c r="L598" i="6"/>
  <c r="M598" i="6"/>
  <c r="N598" i="6"/>
  <c r="O598" i="6"/>
  <c r="J599" i="6"/>
  <c r="K599" i="6"/>
  <c r="L599" i="6"/>
  <c r="M599" i="6"/>
  <c r="N599" i="6"/>
  <c r="O599" i="6"/>
  <c r="J600" i="6"/>
  <c r="K600" i="6"/>
  <c r="L600" i="6"/>
  <c r="M600" i="6"/>
  <c r="N600" i="6"/>
  <c r="O600" i="6"/>
  <c r="J601" i="6"/>
  <c r="K601" i="6"/>
  <c r="L601" i="6"/>
  <c r="M601" i="6"/>
  <c r="N601" i="6"/>
  <c r="O601" i="6"/>
  <c r="J602" i="6"/>
  <c r="K602" i="6"/>
  <c r="L602" i="6"/>
  <c r="M602" i="6"/>
  <c r="N602" i="6"/>
  <c r="O602" i="6"/>
  <c r="J603" i="6"/>
  <c r="K603" i="6"/>
  <c r="L603" i="6"/>
  <c r="M603" i="6"/>
  <c r="N603" i="6"/>
  <c r="O603" i="6"/>
  <c r="J604" i="6"/>
  <c r="K604" i="6"/>
  <c r="L604" i="6"/>
  <c r="M604" i="6"/>
  <c r="N604" i="6"/>
  <c r="O604" i="6"/>
  <c r="J605" i="6"/>
  <c r="K605" i="6"/>
  <c r="L605" i="6"/>
  <c r="M605" i="6"/>
  <c r="N605" i="6"/>
  <c r="O605" i="6"/>
  <c r="J606" i="6"/>
  <c r="K606" i="6"/>
  <c r="L606" i="6"/>
  <c r="M606" i="6"/>
  <c r="N606" i="6"/>
  <c r="O606" i="6"/>
  <c r="J607" i="6"/>
  <c r="K607" i="6"/>
  <c r="L607" i="6"/>
  <c r="M607" i="6"/>
  <c r="N607" i="6"/>
  <c r="O607" i="6"/>
  <c r="J608" i="6"/>
  <c r="K608" i="6"/>
  <c r="L608" i="6"/>
  <c r="M608" i="6"/>
  <c r="N608" i="6"/>
  <c r="O608" i="6"/>
  <c r="I10" i="1"/>
  <c r="F7" i="1" l="1"/>
  <c r="K13" i="8" s="1"/>
  <c r="F6" i="1"/>
  <c r="F24" i="1"/>
  <c r="E6" i="1"/>
  <c r="E7" i="1"/>
  <c r="J13" i="8" s="1"/>
  <c r="E23" i="1"/>
  <c r="D6" i="1"/>
  <c r="D22" i="1"/>
  <c r="L11" i="7" s="1"/>
  <c r="D7" i="1"/>
  <c r="I13" i="8" s="1"/>
  <c r="C6" i="1"/>
  <c r="C21" i="1"/>
  <c r="C7" i="1"/>
  <c r="H13" i="8" s="1"/>
  <c r="H7" i="1"/>
  <c r="M13" i="8" s="1"/>
  <c r="H6" i="1"/>
  <c r="H26" i="1"/>
  <c r="G25" i="1"/>
  <c r="O14" i="7" s="1"/>
  <c r="G6" i="1"/>
  <c r="G7" i="1"/>
  <c r="L13" i="8" s="1"/>
  <c r="K25" i="7"/>
  <c r="K26" i="7" s="1"/>
  <c r="K28" i="7"/>
  <c r="M36" i="7"/>
  <c r="N36" i="7"/>
  <c r="O36" i="7"/>
  <c r="P36" i="7"/>
  <c r="L36" i="7"/>
  <c r="K36" i="7"/>
  <c r="K34" i="7"/>
  <c r="L34" i="7"/>
  <c r="P34" i="7"/>
  <c r="M34" i="7"/>
  <c r="N34" i="7"/>
  <c r="O34" i="7"/>
  <c r="O35" i="7"/>
  <c r="P35" i="7"/>
  <c r="L35" i="7"/>
  <c r="K35" i="7"/>
  <c r="M35" i="7"/>
  <c r="N35" i="7"/>
  <c r="L33" i="7"/>
  <c r="M33" i="7"/>
  <c r="N33" i="7"/>
  <c r="P33" i="7"/>
  <c r="O33" i="7"/>
  <c r="K38" i="7"/>
  <c r="L38" i="7"/>
  <c r="M38" i="7"/>
  <c r="N38" i="7"/>
  <c r="O38" i="7"/>
  <c r="P38" i="7"/>
  <c r="O37" i="7"/>
  <c r="L37" i="7"/>
  <c r="N37" i="7"/>
  <c r="M37" i="7"/>
  <c r="K37" i="7"/>
  <c r="P37" i="7"/>
  <c r="K33" i="7"/>
  <c r="O7" i="7"/>
  <c r="N7" i="7"/>
  <c r="P7" i="7"/>
  <c r="M7" i="7"/>
  <c r="L7" i="7"/>
  <c r="J11" i="1"/>
  <c r="F8" i="1"/>
  <c r="E8" i="1"/>
  <c r="H8" i="1"/>
  <c r="N13" i="7"/>
  <c r="C8" i="1"/>
  <c r="M12" i="7"/>
  <c r="P15" i="7"/>
  <c r="D8" i="1"/>
  <c r="K10" i="7"/>
  <c r="G8" i="1"/>
  <c r="P229" i="6"/>
  <c r="P581" i="6"/>
  <c r="P35" i="6"/>
  <c r="P14" i="6"/>
  <c r="P10" i="6"/>
  <c r="P236" i="6"/>
  <c r="P316" i="6"/>
  <c r="P307" i="6"/>
  <c r="P299" i="6"/>
  <c r="P298" i="6"/>
  <c r="P380" i="6"/>
  <c r="P143" i="6"/>
  <c r="P142" i="6"/>
  <c r="P138" i="6"/>
  <c r="P4" i="6"/>
  <c r="P563" i="6"/>
  <c r="P547" i="6"/>
  <c r="P435" i="6"/>
  <c r="P188" i="6"/>
  <c r="P111" i="6"/>
  <c r="P371" i="6"/>
  <c r="P359" i="6"/>
  <c r="P179" i="6"/>
  <c r="P165" i="6"/>
  <c r="P135" i="6"/>
  <c r="P127" i="6"/>
  <c r="P364" i="6"/>
  <c r="P347" i="6"/>
  <c r="P212" i="6"/>
  <c r="P125" i="6"/>
  <c r="P121" i="6"/>
  <c r="P43" i="6"/>
  <c r="P32" i="6"/>
  <c r="P311" i="6"/>
  <c r="P219" i="6"/>
  <c r="P218" i="6"/>
  <c r="P49" i="6"/>
  <c r="P45" i="6"/>
  <c r="P335" i="6"/>
  <c r="P255" i="6"/>
  <c r="P139" i="6"/>
  <c r="P477" i="6"/>
  <c r="P451" i="6"/>
  <c r="P399" i="6"/>
  <c r="P355" i="6"/>
  <c r="P333" i="6"/>
  <c r="P323" i="6"/>
  <c r="P253" i="6"/>
  <c r="P247" i="6"/>
  <c r="P205" i="6"/>
  <c r="P151" i="6"/>
  <c r="P148" i="6"/>
  <c r="P124" i="6"/>
  <c r="P119" i="6"/>
  <c r="P116" i="6"/>
  <c r="P107" i="6"/>
  <c r="P483" i="6"/>
  <c r="P509" i="6"/>
  <c r="P467" i="6"/>
  <c r="P397" i="6"/>
  <c r="P171" i="6"/>
  <c r="P103" i="6"/>
  <c r="P95" i="6"/>
  <c r="P511" i="6"/>
  <c r="P479" i="6"/>
  <c r="P403" i="6"/>
  <c r="P387" i="6"/>
  <c r="P339" i="6"/>
  <c r="P582" i="6"/>
  <c r="P167" i="6"/>
  <c r="P595" i="6"/>
  <c r="P452" i="6"/>
  <c r="P419" i="6"/>
  <c r="P277" i="6"/>
  <c r="P275" i="6"/>
  <c r="P261" i="6"/>
  <c r="P181" i="6"/>
  <c r="P31" i="6"/>
  <c r="P27" i="6"/>
  <c r="P19" i="6"/>
  <c r="P15" i="6"/>
  <c r="P11" i="6"/>
  <c r="P515" i="6"/>
  <c r="P245" i="6"/>
  <c r="P175" i="6"/>
  <c r="P491" i="6"/>
  <c r="P330" i="6"/>
  <c r="P291" i="6"/>
  <c r="P213" i="6"/>
  <c r="P197" i="6"/>
  <c r="P195" i="6"/>
  <c r="P193" i="6"/>
  <c r="P104" i="6"/>
  <c r="P48" i="6"/>
  <c r="P571" i="6"/>
  <c r="P605" i="6"/>
  <c r="P597" i="6"/>
  <c r="P531" i="6"/>
  <c r="P527" i="6"/>
  <c r="P525" i="6"/>
  <c r="P508" i="6"/>
  <c r="P503" i="6"/>
  <c r="P499" i="6"/>
  <c r="P492" i="6"/>
  <c r="P487" i="6"/>
  <c r="P460" i="6"/>
  <c r="P455" i="6"/>
  <c r="P565" i="6"/>
  <c r="P580" i="6"/>
  <c r="P512" i="6"/>
  <c r="P533" i="6"/>
  <c r="P572" i="6"/>
  <c r="P567" i="6"/>
  <c r="P555" i="6"/>
  <c r="P554" i="6"/>
  <c r="P532" i="6"/>
  <c r="P453" i="6"/>
  <c r="P570" i="6"/>
  <c r="P579" i="6"/>
  <c r="P575" i="6"/>
  <c r="P468" i="6"/>
  <c r="P569" i="6"/>
  <c r="P548" i="6"/>
  <c r="P537" i="6"/>
  <c r="P592" i="6"/>
  <c r="P588" i="6"/>
  <c r="P586" i="6"/>
  <c r="P584" i="6"/>
  <c r="P490" i="6"/>
  <c r="P475" i="6"/>
  <c r="P474" i="6"/>
  <c r="P443" i="6"/>
  <c r="P442" i="6"/>
  <c r="P381" i="6"/>
  <c r="P36" i="6"/>
  <c r="P30" i="6"/>
  <c r="P26" i="6"/>
  <c r="P17" i="6"/>
  <c r="P13" i="6"/>
  <c r="P437" i="6"/>
  <c r="P383" i="6"/>
  <c r="P346" i="6"/>
  <c r="P324" i="6"/>
  <c r="P309" i="6"/>
  <c r="P596" i="6"/>
  <c r="P594" i="6"/>
  <c r="P583" i="6"/>
  <c r="P564" i="6"/>
  <c r="P553" i="6"/>
  <c r="P549" i="6"/>
  <c r="P528" i="6"/>
  <c r="P495" i="6"/>
  <c r="P493" i="6"/>
  <c r="P476" i="6"/>
  <c r="P471" i="6"/>
  <c r="P459" i="6"/>
  <c r="P458" i="6"/>
  <c r="P436" i="6"/>
  <c r="P421" i="6"/>
  <c r="P367" i="6"/>
  <c r="P365" i="6"/>
  <c r="P348" i="6"/>
  <c r="P343" i="6"/>
  <c r="P331" i="6"/>
  <c r="P308" i="6"/>
  <c r="P293" i="6"/>
  <c r="P239" i="6"/>
  <c r="P237" i="6"/>
  <c r="P231" i="6"/>
  <c r="P220" i="6"/>
  <c r="P203" i="6"/>
  <c r="P202" i="6"/>
  <c r="P196" i="6"/>
  <c r="P152" i="6"/>
  <c r="P140" i="6"/>
  <c r="P134" i="6"/>
  <c r="P131" i="6"/>
  <c r="P130" i="6"/>
  <c r="P117" i="6"/>
  <c r="P113" i="6"/>
  <c r="P96" i="6"/>
  <c r="P28" i="6"/>
  <c r="P22" i="6"/>
  <c r="P18" i="6"/>
  <c r="P12" i="6"/>
  <c r="P9" i="6"/>
  <c r="P5" i="6"/>
  <c r="P420" i="6"/>
  <c r="P405" i="6"/>
  <c r="P351" i="6"/>
  <c r="P349" i="6"/>
  <c r="P332" i="6"/>
  <c r="P327" i="6"/>
  <c r="P315" i="6"/>
  <c r="P314" i="6"/>
  <c r="P292" i="6"/>
  <c r="P223" i="6"/>
  <c r="P221" i="6"/>
  <c r="P215" i="6"/>
  <c r="P204" i="6"/>
  <c r="P187" i="6"/>
  <c r="P186" i="6"/>
  <c r="P144" i="6"/>
  <c r="P132" i="6"/>
  <c r="P126" i="6"/>
  <c r="P123" i="6"/>
  <c r="P122" i="6"/>
  <c r="P109" i="6"/>
  <c r="P105" i="6"/>
  <c r="P88" i="6"/>
  <c r="P80" i="6"/>
  <c r="P72" i="6"/>
  <c r="P64" i="6"/>
  <c r="P56" i="6"/>
  <c r="P20" i="6"/>
  <c r="P389" i="6"/>
  <c r="P273" i="6"/>
  <c r="P207" i="6"/>
  <c r="P199" i="6"/>
  <c r="P173" i="6"/>
  <c r="P136" i="6"/>
  <c r="P118" i="6"/>
  <c r="P115" i="6"/>
  <c r="P114" i="6"/>
  <c r="P101" i="6"/>
  <c r="P97" i="6"/>
  <c r="P40" i="6"/>
  <c r="P23" i="6"/>
  <c r="P6" i="6"/>
  <c r="P496" i="6"/>
  <c r="P426" i="6"/>
  <c r="P589" i="6"/>
  <c r="P539" i="6"/>
  <c r="P501" i="6"/>
  <c r="P428" i="6"/>
  <c r="P410" i="6"/>
  <c r="P319" i="6"/>
  <c r="P295" i="6"/>
  <c r="P283" i="6"/>
  <c r="P276" i="6"/>
  <c r="P259" i="6"/>
  <c r="P257" i="6"/>
  <c r="P191" i="6"/>
  <c r="P189" i="6"/>
  <c r="P183" i="6"/>
  <c r="P161" i="6"/>
  <c r="P157" i="6"/>
  <c r="P155" i="6"/>
  <c r="P153" i="6"/>
  <c r="P128" i="6"/>
  <c r="P110" i="6"/>
  <c r="P106" i="6"/>
  <c r="P98" i="6"/>
  <c r="P93" i="6"/>
  <c r="P89" i="6"/>
  <c r="P85" i="6"/>
  <c r="P81" i="6"/>
  <c r="P77" i="6"/>
  <c r="P73" i="6"/>
  <c r="P69" i="6"/>
  <c r="P65" i="6"/>
  <c r="P61" i="6"/>
  <c r="P57" i="6"/>
  <c r="P53" i="6"/>
  <c r="P521" i="6"/>
  <c r="P463" i="6"/>
  <c r="P444" i="6"/>
  <c r="P427" i="6"/>
  <c r="P587" i="6"/>
  <c r="P556" i="6"/>
  <c r="P538" i="6"/>
  <c r="P505" i="6"/>
  <c r="P447" i="6"/>
  <c r="P317" i="6"/>
  <c r="P608" i="6"/>
  <c r="P602" i="6"/>
  <c r="P574" i="6"/>
  <c r="P559" i="6"/>
  <c r="P557" i="6"/>
  <c r="P540" i="6"/>
  <c r="P535" i="6"/>
  <c r="P523" i="6"/>
  <c r="P522" i="6"/>
  <c r="P500" i="6"/>
  <c r="P489" i="6"/>
  <c r="P485" i="6"/>
  <c r="P431" i="6"/>
  <c r="P429" i="6"/>
  <c r="P412" i="6"/>
  <c r="P407" i="6"/>
  <c r="P395" i="6"/>
  <c r="P394" i="6"/>
  <c r="P372" i="6"/>
  <c r="P357" i="6"/>
  <c r="P336" i="6"/>
  <c r="P303" i="6"/>
  <c r="P301" i="6"/>
  <c r="P284" i="6"/>
  <c r="P279" i="6"/>
  <c r="P267" i="6"/>
  <c r="P266" i="6"/>
  <c r="P260" i="6"/>
  <c r="P243" i="6"/>
  <c r="P241" i="6"/>
  <c r="P192" i="6"/>
  <c r="P145" i="6"/>
  <c r="P120" i="6"/>
  <c r="P108" i="6"/>
  <c r="P102" i="6"/>
  <c r="P99" i="6"/>
  <c r="P66" i="6"/>
  <c r="P58" i="6"/>
  <c r="P50" i="6"/>
  <c r="P41" i="6"/>
  <c r="P37" i="6"/>
  <c r="P24" i="6"/>
  <c r="P7" i="6"/>
  <c r="P517" i="6"/>
  <c r="P461" i="6"/>
  <c r="P439" i="6"/>
  <c r="P404" i="6"/>
  <c r="P573" i="6"/>
  <c r="P551" i="6"/>
  <c r="P516" i="6"/>
  <c r="P480" i="6"/>
  <c r="P445" i="6"/>
  <c r="P423" i="6"/>
  <c r="P411" i="6"/>
  <c r="P388" i="6"/>
  <c r="P373" i="6"/>
  <c r="P352" i="6"/>
  <c r="P300" i="6"/>
  <c r="P282" i="6"/>
  <c r="P603" i="6"/>
  <c r="P543" i="6"/>
  <c r="P541" i="6"/>
  <c r="P524" i="6"/>
  <c r="P519" i="6"/>
  <c r="P507" i="6"/>
  <c r="P506" i="6"/>
  <c r="P484" i="6"/>
  <c r="P473" i="6"/>
  <c r="P469" i="6"/>
  <c r="P415" i="6"/>
  <c r="P413" i="6"/>
  <c r="P396" i="6"/>
  <c r="P391" i="6"/>
  <c r="P379" i="6"/>
  <c r="P378" i="6"/>
  <c r="P356" i="6"/>
  <c r="P341" i="6"/>
  <c r="P287" i="6"/>
  <c r="P285" i="6"/>
  <c r="P268" i="6"/>
  <c r="P251" i="6"/>
  <c r="P250" i="6"/>
  <c r="P244" i="6"/>
  <c r="P227" i="6"/>
  <c r="P225" i="6"/>
  <c r="P172" i="6"/>
  <c r="P170" i="6"/>
  <c r="P163" i="6"/>
  <c r="P159" i="6"/>
  <c r="P158" i="6"/>
  <c r="P141" i="6"/>
  <c r="P137" i="6"/>
  <c r="P100" i="6"/>
  <c r="P94" i="6"/>
  <c r="P91" i="6"/>
  <c r="P90" i="6"/>
  <c r="P87" i="6"/>
  <c r="P86" i="6"/>
  <c r="P83" i="6"/>
  <c r="P82" i="6"/>
  <c r="P79" i="6"/>
  <c r="P78" i="6"/>
  <c r="P75" i="6"/>
  <c r="P74" i="6"/>
  <c r="P71" i="6"/>
  <c r="P70" i="6"/>
  <c r="P67" i="6"/>
  <c r="P63" i="6"/>
  <c r="P62" i="6"/>
  <c r="P59" i="6"/>
  <c r="P55" i="6"/>
  <c r="P54" i="6"/>
  <c r="P51" i="6"/>
  <c r="P47" i="6"/>
  <c r="P46" i="6"/>
  <c r="P42" i="6"/>
  <c r="P33" i="6"/>
  <c r="P29" i="6"/>
  <c r="P16" i="6"/>
  <c r="P375" i="6"/>
  <c r="P363" i="6"/>
  <c r="P362" i="6"/>
  <c r="P340" i="6"/>
  <c r="P325" i="6"/>
  <c r="P271" i="6"/>
  <c r="P269" i="6"/>
  <c r="P263" i="6"/>
  <c r="P252" i="6"/>
  <c r="P235" i="6"/>
  <c r="P234" i="6"/>
  <c r="P228" i="6"/>
  <c r="P211" i="6"/>
  <c r="P209" i="6"/>
  <c r="P176" i="6"/>
  <c r="P147" i="6"/>
  <c r="P133" i="6"/>
  <c r="P129" i="6"/>
  <c r="P112" i="6"/>
  <c r="P92" i="6"/>
  <c r="P84" i="6"/>
  <c r="P76" i="6"/>
  <c r="P68" i="6"/>
  <c r="P60" i="6"/>
  <c r="P52" i="6"/>
  <c r="P44" i="6"/>
  <c r="P39" i="6"/>
  <c r="P38" i="6"/>
  <c r="P34" i="6"/>
  <c r="P25" i="6"/>
  <c r="P21" i="6"/>
  <c r="P8" i="6"/>
  <c r="P606" i="6"/>
  <c r="P607" i="6"/>
  <c r="P598" i="6"/>
  <c r="P590" i="6"/>
  <c r="P576" i="6"/>
  <c r="P599" i="6"/>
  <c r="P604" i="6"/>
  <c r="P600" i="6"/>
  <c r="P591" i="6"/>
  <c r="P577" i="6"/>
  <c r="P457" i="6"/>
  <c r="P441" i="6"/>
  <c r="P425" i="6"/>
  <c r="P409" i="6"/>
  <c r="P393" i="6"/>
  <c r="P377" i="6"/>
  <c r="P361" i="6"/>
  <c r="P345" i="6"/>
  <c r="P329" i="6"/>
  <c r="P313" i="6"/>
  <c r="P297" i="6"/>
  <c r="P281" i="6"/>
  <c r="P265" i="6"/>
  <c r="P249" i="6"/>
  <c r="P233" i="6"/>
  <c r="P217" i="6"/>
  <c r="P201" i="6"/>
  <c r="P185" i="6"/>
  <c r="P560" i="6"/>
  <c r="P544" i="6"/>
  <c r="P464" i="6"/>
  <c r="P448" i="6"/>
  <c r="P432" i="6"/>
  <c r="P416" i="6"/>
  <c r="P400" i="6"/>
  <c r="P384" i="6"/>
  <c r="P368" i="6"/>
  <c r="P320" i="6"/>
  <c r="P304" i="6"/>
  <c r="P288" i="6"/>
  <c r="P272" i="6"/>
  <c r="P256" i="6"/>
  <c r="P240" i="6"/>
  <c r="P224" i="6"/>
  <c r="P208" i="6"/>
  <c r="P166" i="6"/>
  <c r="P566" i="6"/>
  <c r="P550" i="6"/>
  <c r="P534" i="6"/>
  <c r="P518" i="6"/>
  <c r="P502" i="6"/>
  <c r="P486" i="6"/>
  <c r="P470" i="6"/>
  <c r="P454" i="6"/>
  <c r="P438" i="6"/>
  <c r="P422" i="6"/>
  <c r="P406" i="6"/>
  <c r="P390" i="6"/>
  <c r="P374" i="6"/>
  <c r="P358" i="6"/>
  <c r="P342" i="6"/>
  <c r="P326" i="6"/>
  <c r="P310" i="6"/>
  <c r="P294" i="6"/>
  <c r="P278" i="6"/>
  <c r="P262" i="6"/>
  <c r="P246" i="6"/>
  <c r="P230" i="6"/>
  <c r="P214" i="6"/>
  <c r="P198" i="6"/>
  <c r="P182" i="6"/>
  <c r="P177" i="6"/>
  <c r="P168" i="6"/>
  <c r="P164" i="6"/>
  <c r="P162" i="6"/>
  <c r="P529" i="6"/>
  <c r="P481" i="6"/>
  <c r="P465" i="6"/>
  <c r="P449" i="6"/>
  <c r="P433" i="6"/>
  <c r="P417" i="6"/>
  <c r="P401" i="6"/>
  <c r="P385" i="6"/>
  <c r="P369" i="6"/>
  <c r="P353" i="6"/>
  <c r="P337" i="6"/>
  <c r="P321" i="6"/>
  <c r="P305" i="6"/>
  <c r="P289" i="6"/>
  <c r="P593" i="6"/>
  <c r="P552" i="6"/>
  <c r="P536" i="6"/>
  <c r="P472" i="6"/>
  <c r="P456" i="6"/>
  <c r="P440" i="6"/>
  <c r="P408" i="6"/>
  <c r="P392" i="6"/>
  <c r="P376" i="6"/>
  <c r="P312" i="6"/>
  <c r="P296" i="6"/>
  <c r="P280" i="6"/>
  <c r="P264" i="6"/>
  <c r="P248" i="6"/>
  <c r="P232" i="6"/>
  <c r="P216" i="6"/>
  <c r="P200" i="6"/>
  <c r="P184" i="6"/>
  <c r="P180" i="6"/>
  <c r="P178" i="6"/>
  <c r="P149" i="6"/>
  <c r="P585" i="6"/>
  <c r="P497" i="6"/>
  <c r="P601" i="6"/>
  <c r="P568" i="6"/>
  <c r="P562" i="6"/>
  <c r="P546" i="6"/>
  <c r="P530" i="6"/>
  <c r="P520" i="6"/>
  <c r="P514" i="6"/>
  <c r="P504" i="6"/>
  <c r="P498" i="6"/>
  <c r="P488" i="6"/>
  <c r="P482" i="6"/>
  <c r="P466" i="6"/>
  <c r="P450" i="6"/>
  <c r="P434" i="6"/>
  <c r="P424" i="6"/>
  <c r="P418" i="6"/>
  <c r="P402" i="6"/>
  <c r="P386" i="6"/>
  <c r="P370" i="6"/>
  <c r="P360" i="6"/>
  <c r="P354" i="6"/>
  <c r="P344" i="6"/>
  <c r="P338" i="6"/>
  <c r="P328" i="6"/>
  <c r="P322" i="6"/>
  <c r="P306" i="6"/>
  <c r="P290" i="6"/>
  <c r="P274" i="6"/>
  <c r="P258" i="6"/>
  <c r="P242" i="6"/>
  <c r="P226" i="6"/>
  <c r="P210" i="6"/>
  <c r="P194" i="6"/>
  <c r="P174" i="6"/>
  <c r="P169" i="6"/>
  <c r="P160" i="6"/>
  <c r="P156" i="6"/>
  <c r="P154" i="6"/>
  <c r="P578" i="6"/>
  <c r="P561" i="6"/>
  <c r="P545" i="6"/>
  <c r="P513" i="6"/>
  <c r="P558" i="6"/>
  <c r="P542" i="6"/>
  <c r="P526" i="6"/>
  <c r="P510" i="6"/>
  <c r="P494" i="6"/>
  <c r="P478" i="6"/>
  <c r="P462" i="6"/>
  <c r="P446" i="6"/>
  <c r="P430" i="6"/>
  <c r="P414" i="6"/>
  <c r="P398" i="6"/>
  <c r="P382" i="6"/>
  <c r="P366" i="6"/>
  <c r="P350" i="6"/>
  <c r="P334" i="6"/>
  <c r="P318" i="6"/>
  <c r="P302" i="6"/>
  <c r="P286" i="6"/>
  <c r="P270" i="6"/>
  <c r="P254" i="6"/>
  <c r="P238" i="6"/>
  <c r="P222" i="6"/>
  <c r="P206" i="6"/>
  <c r="P190" i="6"/>
  <c r="P150" i="6"/>
  <c r="P146" i="6"/>
  <c r="L5" i="7" l="1"/>
  <c r="D15" i="1"/>
  <c r="D12" i="1"/>
  <c r="D13" i="1"/>
  <c r="H13" i="1"/>
  <c r="H15" i="1"/>
  <c r="H12" i="1"/>
  <c r="M5" i="7"/>
  <c r="E15" i="1"/>
  <c r="E12" i="1"/>
  <c r="E13" i="1"/>
  <c r="K5" i="7"/>
  <c r="C12" i="1"/>
  <c r="C13" i="1"/>
  <c r="C15" i="1"/>
  <c r="N5" i="7"/>
  <c r="F15" i="1"/>
  <c r="F12" i="1"/>
  <c r="F13" i="1"/>
  <c r="O5" i="7"/>
  <c r="G13" i="1"/>
  <c r="G15" i="1"/>
  <c r="G12" i="1"/>
  <c r="C424" i="3"/>
  <c r="D336" i="3"/>
  <c r="D545" i="3"/>
  <c r="C310" i="3"/>
  <c r="D407" i="3"/>
  <c r="C21" i="3"/>
  <c r="D296" i="3"/>
  <c r="C269" i="3"/>
  <c r="D379" i="3"/>
  <c r="C29" i="3"/>
  <c r="C59" i="3"/>
  <c r="D455" i="3"/>
  <c r="D49" i="3"/>
  <c r="C78" i="3"/>
  <c r="D604" i="3"/>
  <c r="C94" i="3"/>
  <c r="C172" i="3"/>
  <c r="D71" i="3"/>
  <c r="D37" i="3"/>
  <c r="C287" i="3"/>
  <c r="D165" i="3"/>
  <c r="C415" i="3"/>
  <c r="D297" i="3"/>
  <c r="C541" i="3"/>
  <c r="D478" i="3"/>
  <c r="C411" i="3"/>
  <c r="D469" i="3"/>
  <c r="C439" i="3"/>
  <c r="D235" i="3"/>
  <c r="C58" i="3"/>
  <c r="D461" i="3"/>
  <c r="C241" i="3"/>
  <c r="D33" i="3"/>
  <c r="C303" i="3"/>
  <c r="D319" i="3"/>
  <c r="C429" i="3"/>
  <c r="D299" i="3"/>
  <c r="C540" i="3"/>
  <c r="D44" i="3"/>
  <c r="C505" i="3"/>
  <c r="D587" i="3"/>
  <c r="C53" i="3"/>
  <c r="D247" i="3"/>
  <c r="C85" i="3"/>
  <c r="C155" i="3"/>
  <c r="D598" i="3"/>
  <c r="D106" i="3"/>
  <c r="C276" i="3"/>
  <c r="D487" i="3"/>
  <c r="C589" i="3"/>
  <c r="C114" i="3"/>
  <c r="D4" i="3"/>
  <c r="D380" i="3"/>
  <c r="C389" i="3"/>
  <c r="D536" i="3"/>
  <c r="C109" i="3"/>
  <c r="C204" i="3"/>
  <c r="D39" i="3"/>
  <c r="D146" i="3"/>
  <c r="C332" i="3"/>
  <c r="D64" i="3"/>
  <c r="C18" i="3"/>
  <c r="D182" i="3"/>
  <c r="C134" i="3"/>
  <c r="D112" i="3"/>
  <c r="C237" i="3"/>
  <c r="D464" i="3"/>
  <c r="C367" i="3"/>
  <c r="D378" i="3"/>
  <c r="C495" i="3"/>
  <c r="D164" i="3"/>
  <c r="C309" i="3"/>
  <c r="D36" i="3"/>
  <c r="C30" i="3"/>
  <c r="C584" i="3"/>
  <c r="D496" i="3"/>
  <c r="D128" i="3"/>
  <c r="C575" i="3"/>
  <c r="D46" i="3"/>
  <c r="C572" i="3"/>
  <c r="D539" i="3"/>
  <c r="C492" i="3"/>
  <c r="D320" i="3"/>
  <c r="C605" i="3"/>
  <c r="D387" i="3"/>
  <c r="C291" i="3"/>
  <c r="D304" i="3"/>
  <c r="C19" i="3"/>
  <c r="C452" i="3"/>
  <c r="D385" i="3"/>
  <c r="C511" i="3"/>
  <c r="D269" i="3"/>
  <c r="C107" i="3"/>
  <c r="D491" i="3"/>
  <c r="D158" i="3"/>
  <c r="C253" i="3"/>
  <c r="D534" i="3"/>
  <c r="C255" i="3"/>
  <c r="D546" i="3"/>
  <c r="C43" i="3"/>
  <c r="D532" i="3"/>
  <c r="C165" i="3"/>
  <c r="D484" i="3"/>
  <c r="C563" i="3"/>
  <c r="D578" i="3"/>
  <c r="C307" i="3"/>
  <c r="D111" i="3"/>
  <c r="C494" i="3"/>
  <c r="D430" i="3"/>
  <c r="C321" i="3"/>
  <c r="D241" i="3"/>
  <c r="C254" i="3"/>
  <c r="D267" i="3"/>
  <c r="C326" i="3"/>
  <c r="D81" i="3"/>
  <c r="C409" i="3"/>
  <c r="D68" i="3"/>
  <c r="C25" i="3"/>
  <c r="C76" i="3"/>
  <c r="D573" i="3"/>
  <c r="D482" i="3"/>
  <c r="C209" i="3"/>
  <c r="D593" i="3"/>
  <c r="C271" i="3"/>
  <c r="D567" i="3"/>
  <c r="C33" i="3"/>
  <c r="D586" i="3"/>
  <c r="C62" i="3"/>
  <c r="C79" i="3"/>
  <c r="D7" i="3"/>
  <c r="D438" i="3"/>
  <c r="C100" i="3"/>
  <c r="D406" i="3"/>
  <c r="C225" i="3"/>
  <c r="D361" i="3"/>
  <c r="C341" i="3"/>
  <c r="D145" i="3"/>
  <c r="C469" i="3"/>
  <c r="D318" i="3"/>
  <c r="C543" i="3"/>
  <c r="C423" i="3"/>
  <c r="D217" i="3"/>
  <c r="D352" i="3"/>
  <c r="C461" i="3"/>
  <c r="D328" i="3"/>
  <c r="C66" i="3"/>
  <c r="D32" i="3"/>
  <c r="C243" i="3"/>
  <c r="D41" i="3"/>
  <c r="C336" i="3"/>
  <c r="D184" i="3"/>
  <c r="C431" i="3"/>
  <c r="D444" i="3"/>
  <c r="C557" i="3"/>
  <c r="D434" i="3"/>
  <c r="C538" i="3"/>
  <c r="C57" i="3"/>
  <c r="D343" i="3"/>
  <c r="C89" i="3"/>
  <c r="D218" i="3"/>
  <c r="D167" i="3"/>
  <c r="C157" i="3"/>
  <c r="D273" i="3"/>
  <c r="C283" i="3"/>
  <c r="D338" i="3"/>
  <c r="C426" i="3"/>
  <c r="D102" i="3"/>
  <c r="C115" i="3"/>
  <c r="D290" i="3"/>
  <c r="C20" i="3"/>
  <c r="D599" i="3"/>
  <c r="C122" i="3"/>
  <c r="D564" i="3"/>
  <c r="C215" i="3"/>
  <c r="D256" i="3"/>
  <c r="C349" i="3"/>
  <c r="D565" i="3"/>
  <c r="C22" i="3"/>
  <c r="D282" i="3"/>
  <c r="C140" i="3"/>
  <c r="D127" i="3"/>
  <c r="C239" i="3"/>
  <c r="D512" i="3"/>
  <c r="C421" i="3"/>
  <c r="D359" i="3"/>
  <c r="C528" i="3"/>
  <c r="C324" i="3"/>
  <c r="D383" i="3"/>
  <c r="D300" i="3"/>
  <c r="C36" i="3"/>
  <c r="D70" i="3"/>
  <c r="C586" i="3"/>
  <c r="D417" i="3"/>
  <c r="C579" i="3"/>
  <c r="D13" i="3"/>
  <c r="C533" i="3"/>
  <c r="D555" i="3"/>
  <c r="C499" i="3"/>
  <c r="D298" i="3"/>
  <c r="C571" i="3"/>
  <c r="D224" i="3"/>
  <c r="C330" i="3"/>
  <c r="D212" i="3"/>
  <c r="C27" i="3"/>
  <c r="D230" i="3"/>
  <c r="C595" i="3"/>
  <c r="D244" i="3"/>
  <c r="C95" i="3"/>
  <c r="D489" i="3"/>
  <c r="C116" i="3"/>
  <c r="C323" i="3"/>
  <c r="D363" i="3"/>
  <c r="D266" i="3"/>
  <c r="C335" i="3"/>
  <c r="D220" i="3"/>
  <c r="C121" i="3"/>
  <c r="D192" i="3"/>
  <c r="C179" i="3"/>
  <c r="D475" i="3"/>
  <c r="C4" i="3"/>
  <c r="D331" i="3"/>
  <c r="C316" i="3"/>
  <c r="I8" i="8"/>
  <c r="I9" i="8"/>
  <c r="I11" i="8" s="1"/>
  <c r="D284" i="3"/>
  <c r="C238" i="3"/>
  <c r="D134" i="3"/>
  <c r="C440" i="3"/>
  <c r="D209" i="3"/>
  <c r="C393" i="3"/>
  <c r="D302" i="3"/>
  <c r="C344" i="3"/>
  <c r="D580" i="3"/>
  <c r="C465" i="3"/>
  <c r="D470" i="3"/>
  <c r="C320" i="3"/>
  <c r="D275" i="3"/>
  <c r="C398" i="3"/>
  <c r="D526" i="3"/>
  <c r="C354" i="3"/>
  <c r="D471" i="3"/>
  <c r="C178" i="3"/>
  <c r="D237" i="3"/>
  <c r="C353" i="3"/>
  <c r="D161" i="3"/>
  <c r="C481" i="3"/>
  <c r="D185" i="3"/>
  <c r="C214" i="3"/>
  <c r="D409" i="3"/>
  <c r="C342" i="3"/>
  <c r="D480" i="3"/>
  <c r="C470" i="3"/>
  <c r="D332" i="3"/>
  <c r="C208" i="3"/>
  <c r="D274" i="3"/>
  <c r="C368" i="3"/>
  <c r="D148" i="3"/>
  <c r="C560" i="3"/>
  <c r="D99" i="3"/>
  <c r="C297" i="3"/>
  <c r="D348" i="3"/>
  <c r="C425" i="3"/>
  <c r="D186" i="3"/>
  <c r="C576" i="3"/>
  <c r="C34" i="3"/>
  <c r="D366" i="3"/>
  <c r="D26" i="3"/>
  <c r="C84" i="3"/>
  <c r="D249" i="3"/>
  <c r="C211" i="3"/>
  <c r="D335" i="3"/>
  <c r="C325" i="3"/>
  <c r="D15" i="3"/>
  <c r="C42" i="3"/>
  <c r="D63" i="3"/>
  <c r="C63" i="3"/>
  <c r="D400" i="3"/>
  <c r="C82" i="3"/>
  <c r="D462" i="3"/>
  <c r="C137" i="3"/>
  <c r="D570" i="3"/>
  <c r="C227" i="3"/>
  <c r="D48" i="3"/>
  <c r="C356" i="3"/>
  <c r="D323" i="3"/>
  <c r="C473" i="3"/>
  <c r="D113" i="3"/>
  <c r="C603" i="3"/>
  <c r="D474" i="3"/>
  <c r="C445" i="3"/>
  <c r="D542" i="3"/>
  <c r="C517" i="3"/>
  <c r="C99" i="3"/>
  <c r="D271" i="3"/>
  <c r="D517" i="3"/>
  <c r="C260" i="3"/>
  <c r="D414" i="3"/>
  <c r="C357" i="3"/>
  <c r="D347" i="3"/>
  <c r="C485" i="3"/>
  <c r="D562" i="3"/>
  <c r="C559" i="3"/>
  <c r="D369" i="3"/>
  <c r="C556" i="3"/>
  <c r="D76" i="3"/>
  <c r="C61" i="3"/>
  <c r="D350" i="3"/>
  <c r="C93" i="3"/>
  <c r="D43" i="3"/>
  <c r="C161" i="3"/>
  <c r="D531" i="3"/>
  <c r="C295" i="3"/>
  <c r="D391" i="3"/>
  <c r="C496" i="3"/>
  <c r="D196" i="3"/>
  <c r="C118" i="3"/>
  <c r="C56" i="3"/>
  <c r="D252" i="3"/>
  <c r="C123" i="3"/>
  <c r="D326" i="3"/>
  <c r="D170" i="3"/>
  <c r="C221" i="3"/>
  <c r="D84" i="3"/>
  <c r="C351" i="3"/>
  <c r="D457" i="3"/>
  <c r="C28" i="3"/>
  <c r="D479" i="3"/>
  <c r="C152" i="3"/>
  <c r="D427" i="3"/>
  <c r="C293" i="3"/>
  <c r="D324" i="3"/>
  <c r="C436" i="3"/>
  <c r="D317" i="3"/>
  <c r="C549" i="3"/>
  <c r="D69" i="3"/>
  <c r="C346" i="3"/>
  <c r="D415" i="3"/>
  <c r="C381" i="3"/>
  <c r="D525" i="3"/>
  <c r="C588" i="3"/>
  <c r="D354" i="3"/>
  <c r="C570" i="3"/>
  <c r="D287" i="3"/>
  <c r="C512" i="3"/>
  <c r="D181" i="3"/>
  <c r="C503" i="3"/>
  <c r="D554" i="3"/>
  <c r="C48" i="3"/>
  <c r="D250" i="3"/>
  <c r="C491" i="3"/>
  <c r="D248" i="3"/>
  <c r="C31" i="3"/>
  <c r="D213" i="3"/>
  <c r="C167" i="3"/>
  <c r="D560" i="3"/>
  <c r="C103" i="3"/>
  <c r="D600" i="3"/>
  <c r="C119" i="3"/>
  <c r="D575" i="3"/>
  <c r="C333" i="3"/>
  <c r="D107" i="3"/>
  <c r="C45" i="3"/>
  <c r="D54" i="3"/>
  <c r="C125" i="3"/>
  <c r="D153" i="3"/>
  <c r="C359" i="3"/>
  <c r="D595" i="3"/>
  <c r="C138" i="3"/>
  <c r="D122" i="3"/>
  <c r="C236" i="3"/>
  <c r="M8" i="8"/>
  <c r="M9" i="8"/>
  <c r="M11" i="8" s="1"/>
  <c r="D65" i="3"/>
  <c r="C366" i="3"/>
  <c r="C248" i="3"/>
  <c r="D62" i="3"/>
  <c r="D206" i="3"/>
  <c r="C265" i="3"/>
  <c r="D585" i="3"/>
  <c r="C154" i="3"/>
  <c r="D233" i="3"/>
  <c r="C337" i="3"/>
  <c r="D446" i="3"/>
  <c r="C544" i="3"/>
  <c r="C526" i="3"/>
  <c r="D262" i="3"/>
  <c r="D483" i="3"/>
  <c r="C384" i="3"/>
  <c r="C585" i="3"/>
  <c r="D310" i="3"/>
  <c r="D515" i="3"/>
  <c r="C464" i="3"/>
  <c r="C242" i="3"/>
  <c r="D159" i="3"/>
  <c r="D35" i="3"/>
  <c r="C454" i="3"/>
  <c r="D301" i="3"/>
  <c r="C599" i="3"/>
  <c r="D418" i="3"/>
  <c r="C258" i="3"/>
  <c r="D144" i="3"/>
  <c r="C280" i="3"/>
  <c r="D520" i="3"/>
  <c r="C414" i="3"/>
  <c r="D402" i="3"/>
  <c r="C274" i="3"/>
  <c r="D101" i="3"/>
  <c r="C180" i="3"/>
  <c r="D90" i="3"/>
  <c r="C369" i="3"/>
  <c r="D137" i="3"/>
  <c r="C486" i="3"/>
  <c r="D504" i="3"/>
  <c r="C313" i="3"/>
  <c r="D187" i="3"/>
  <c r="C38" i="3"/>
  <c r="D263" i="3"/>
  <c r="C340" i="3"/>
  <c r="D607" i="3"/>
  <c r="C83" i="3"/>
  <c r="D333" i="3"/>
  <c r="C378" i="3"/>
  <c r="C480" i="3"/>
  <c r="D190" i="3"/>
  <c r="D530" i="3"/>
  <c r="C102" i="3"/>
  <c r="D448" i="3"/>
  <c r="C489" i="3"/>
  <c r="D278" i="3"/>
  <c r="C65" i="3"/>
  <c r="C319" i="3"/>
  <c r="D169" i="3"/>
  <c r="D160" i="3"/>
  <c r="C64" i="3"/>
  <c r="D449" i="3"/>
  <c r="C405" i="3"/>
  <c r="D321" i="3"/>
  <c r="C458" i="3"/>
  <c r="D142" i="3"/>
  <c r="C442" i="3"/>
  <c r="D371" i="3"/>
  <c r="C508" i="3"/>
  <c r="D490" i="3"/>
  <c r="C181" i="3"/>
  <c r="D210" i="3"/>
  <c r="C124" i="3"/>
  <c r="D540" i="3"/>
  <c r="C212" i="3"/>
  <c r="D510" i="3"/>
  <c r="C142" i="3"/>
  <c r="D357" i="3"/>
  <c r="C10" i="3"/>
  <c r="D28" i="3"/>
  <c r="C150" i="3"/>
  <c r="D194" i="3"/>
  <c r="C169" i="3"/>
  <c r="D211" i="3"/>
  <c r="C562" i="3"/>
  <c r="D365" i="3"/>
  <c r="C552" i="3"/>
  <c r="D538" i="3"/>
  <c r="C374" i="3"/>
  <c r="D202" i="3"/>
  <c r="C400" i="3"/>
  <c r="C598" i="3"/>
  <c r="D253" i="3"/>
  <c r="D260" i="3"/>
  <c r="C362" i="3"/>
  <c r="D533" i="3"/>
  <c r="C158" i="3"/>
  <c r="D179" i="3"/>
  <c r="C506" i="3"/>
  <c r="C108" i="3"/>
  <c r="D85" i="3"/>
  <c r="D154" i="3"/>
  <c r="C602" i="3"/>
  <c r="D34" i="3"/>
  <c r="C189" i="3"/>
  <c r="C72" i="3"/>
  <c r="D398" i="3"/>
  <c r="C113" i="3"/>
  <c r="D10" i="3"/>
  <c r="C564" i="3"/>
  <c r="D362" i="3"/>
  <c r="D386" i="3"/>
  <c r="C532" i="3"/>
  <c r="D254" i="3"/>
  <c r="C193" i="3"/>
  <c r="D125" i="3"/>
  <c r="C245" i="3"/>
  <c r="D566" i="3"/>
  <c r="C339" i="3"/>
  <c r="D468" i="3"/>
  <c r="C397" i="3"/>
  <c r="D104" i="3"/>
  <c r="C148" i="3"/>
  <c r="D89" i="3"/>
  <c r="C399" i="3"/>
  <c r="D30" i="3"/>
  <c r="C218" i="3"/>
  <c r="D516" i="3"/>
  <c r="C347" i="3"/>
  <c r="D61" i="3"/>
  <c r="C111" i="3"/>
  <c r="D189" i="3"/>
  <c r="C143" i="3"/>
  <c r="D95" i="3"/>
  <c r="C14" i="3"/>
  <c r="J8" i="8"/>
  <c r="J9" i="8"/>
  <c r="J11" i="8" s="1"/>
  <c r="D118" i="3"/>
  <c r="C226" i="3"/>
  <c r="D157" i="3"/>
  <c r="C449" i="3"/>
  <c r="C566" i="3"/>
  <c r="D174" i="3"/>
  <c r="D316" i="3"/>
  <c r="C68" i="3"/>
  <c r="C510" i="3"/>
  <c r="D355" i="3"/>
  <c r="D501" i="3"/>
  <c r="C149" i="3"/>
  <c r="D178" i="3"/>
  <c r="C198" i="3"/>
  <c r="D11" i="3"/>
  <c r="C166" i="3"/>
  <c r="C281" i="3"/>
  <c r="D223" i="3"/>
  <c r="C270" i="3"/>
  <c r="D574" i="3"/>
  <c r="C156" i="3"/>
  <c r="D289" i="3"/>
  <c r="C450" i="3"/>
  <c r="D229" i="3"/>
  <c r="D344" i="3"/>
  <c r="C530" i="3"/>
  <c r="D601" i="3"/>
  <c r="C472" i="3"/>
  <c r="D523" i="3"/>
  <c r="C146" i="3"/>
  <c r="D228" i="3"/>
  <c r="C286" i="3"/>
  <c r="C542" i="3"/>
  <c r="D370" i="3"/>
  <c r="D500" i="3"/>
  <c r="C160" i="3"/>
  <c r="C360" i="3"/>
  <c r="D521" i="3"/>
  <c r="D308" i="3"/>
  <c r="C466" i="3"/>
  <c r="D222" i="3"/>
  <c r="C546" i="3"/>
  <c r="D243" i="3"/>
  <c r="C296" i="3"/>
  <c r="D195" i="3"/>
  <c r="C536" i="3"/>
  <c r="D295" i="3"/>
  <c r="C529" i="3"/>
  <c r="D97" i="3"/>
  <c r="C230" i="3"/>
  <c r="D605" i="3"/>
  <c r="C358" i="3"/>
  <c r="D108" i="3"/>
  <c r="C224" i="3"/>
  <c r="D8" i="3"/>
  <c r="C185" i="3"/>
  <c r="D53" i="3"/>
  <c r="C441" i="3"/>
  <c r="D473" i="3"/>
  <c r="C590" i="3"/>
  <c r="C92" i="3"/>
  <c r="D115" i="3"/>
  <c r="D279" i="3"/>
  <c r="C228" i="3"/>
  <c r="D17" i="3"/>
  <c r="C46" i="3"/>
  <c r="C67" i="3"/>
  <c r="D31" i="3"/>
  <c r="D238" i="3"/>
  <c r="C141" i="3"/>
  <c r="D67" i="3"/>
  <c r="C244" i="3"/>
  <c r="D556" i="3"/>
  <c r="C484" i="3"/>
  <c r="C282" i="3"/>
  <c r="D507" i="3"/>
  <c r="C7" i="3"/>
  <c r="D226" i="3"/>
  <c r="D590" i="3"/>
  <c r="C266" i="3"/>
  <c r="D98" i="3"/>
  <c r="C372" i="3"/>
  <c r="D92" i="3"/>
  <c r="C574" i="3"/>
  <c r="C587" i="3"/>
  <c r="D265" i="3"/>
  <c r="C98" i="3"/>
  <c r="D214" i="3"/>
  <c r="D96" i="3"/>
  <c r="C183" i="3"/>
  <c r="D524" i="3"/>
  <c r="C6" i="3"/>
  <c r="C136" i="3"/>
  <c r="D553" i="3"/>
  <c r="D138" i="3"/>
  <c r="C126" i="3"/>
  <c r="D121" i="3"/>
  <c r="C223" i="3"/>
  <c r="D594" i="3"/>
  <c r="C96" i="3"/>
  <c r="D119" i="3"/>
  <c r="C196" i="3"/>
  <c r="D19" i="3"/>
  <c r="C308" i="3"/>
  <c r="D373" i="3"/>
  <c r="C553" i="3"/>
  <c r="D527" i="3"/>
  <c r="C383" i="3"/>
  <c r="D276" i="3"/>
  <c r="C592" i="3"/>
  <c r="D126" i="3"/>
  <c r="C453" i="3"/>
  <c r="D435" i="3"/>
  <c r="C580" i="3"/>
  <c r="D559" i="3"/>
  <c r="C104" i="3"/>
  <c r="D568" i="3"/>
  <c r="C175" i="3"/>
  <c r="D312" i="3"/>
  <c r="C582" i="3"/>
  <c r="C171" i="3"/>
  <c r="D227" i="3"/>
  <c r="D198" i="3"/>
  <c r="C355" i="3"/>
  <c r="D246" i="3"/>
  <c r="C49" i="3"/>
  <c r="D131" i="3"/>
  <c r="C371" i="3"/>
  <c r="D572" i="3"/>
  <c r="C302" i="3"/>
  <c r="D313" i="3"/>
  <c r="C430" i="3"/>
  <c r="D528" i="3"/>
  <c r="C558" i="3"/>
  <c r="D498" i="3"/>
  <c r="C290" i="3"/>
  <c r="D309" i="3"/>
  <c r="C370" i="3"/>
  <c r="C482" i="3"/>
  <c r="D440" i="3"/>
  <c r="D42" i="3"/>
  <c r="C184" i="3"/>
  <c r="D399" i="3"/>
  <c r="C312" i="3"/>
  <c r="D423" i="3"/>
  <c r="C385" i="3"/>
  <c r="C162" i="3"/>
  <c r="D25" i="3"/>
  <c r="D447" i="3"/>
  <c r="C246" i="3"/>
  <c r="D303" i="3"/>
  <c r="C502" i="3"/>
  <c r="D551" i="3"/>
  <c r="C240" i="3"/>
  <c r="D602" i="3"/>
  <c r="C201" i="3"/>
  <c r="D114" i="3"/>
  <c r="C329" i="3"/>
  <c r="D272" i="3"/>
  <c r="C457" i="3"/>
  <c r="D353" i="3"/>
  <c r="C39" i="3"/>
  <c r="D72" i="3"/>
  <c r="C112" i="3"/>
  <c r="D258" i="3"/>
  <c r="C234" i="3"/>
  <c r="D454" i="3"/>
  <c r="C47" i="3"/>
  <c r="D221" i="3"/>
  <c r="C70" i="3"/>
  <c r="D583" i="3"/>
  <c r="C86" i="3"/>
  <c r="D384" i="3"/>
  <c r="C250" i="3"/>
  <c r="D166" i="3"/>
  <c r="C379" i="3"/>
  <c r="D20" i="3"/>
  <c r="C300" i="3"/>
  <c r="D485" i="3"/>
  <c r="C516" i="3"/>
  <c r="D494" i="3"/>
  <c r="C24" i="3"/>
  <c r="D508" i="3"/>
  <c r="C267" i="3"/>
  <c r="D345" i="3"/>
  <c r="C394" i="3"/>
  <c r="D419" i="3"/>
  <c r="C500" i="3"/>
  <c r="D337" i="3"/>
  <c r="C427" i="3"/>
  <c r="D216" i="3"/>
  <c r="C69" i="3"/>
  <c r="D351" i="3"/>
  <c r="C106" i="3"/>
  <c r="D234" i="3"/>
  <c r="C410" i="3"/>
  <c r="C23" i="3"/>
  <c r="D499" i="3"/>
  <c r="D563" i="3"/>
  <c r="C173" i="3"/>
  <c r="D129" i="3"/>
  <c r="C132" i="3"/>
  <c r="D231" i="3"/>
  <c r="C292" i="3"/>
  <c r="D292" i="3"/>
  <c r="C420" i="3"/>
  <c r="D404" i="3"/>
  <c r="C202" i="3"/>
  <c r="D79" i="3"/>
  <c r="C331" i="3"/>
  <c r="D388" i="3"/>
  <c r="C459" i="3"/>
  <c r="D105" i="3"/>
  <c r="C437" i="3"/>
  <c r="D428" i="3"/>
  <c r="C443" i="3"/>
  <c r="C537" i="3"/>
  <c r="D183" i="3"/>
  <c r="D242" i="3"/>
  <c r="C565" i="3"/>
  <c r="D558" i="3"/>
  <c r="C525" i="3"/>
  <c r="D382" i="3"/>
  <c r="C261" i="3"/>
  <c r="D204" i="3"/>
  <c r="C190" i="3"/>
  <c r="C318" i="3"/>
  <c r="D132" i="3"/>
  <c r="D451" i="3"/>
  <c r="C446" i="3"/>
  <c r="D257" i="3"/>
  <c r="C513" i="3"/>
  <c r="D349" i="3"/>
  <c r="C174" i="3"/>
  <c r="D495" i="3"/>
  <c r="C306" i="3"/>
  <c r="D83" i="3"/>
  <c r="C386" i="3"/>
  <c r="D207" i="3"/>
  <c r="C488" i="3"/>
  <c r="D200" i="3"/>
  <c r="C568" i="3"/>
  <c r="D24" i="3"/>
  <c r="C200" i="3"/>
  <c r="D486" i="3"/>
  <c r="C376" i="3"/>
  <c r="D416" i="3"/>
  <c r="C593" i="3"/>
  <c r="D66" i="3"/>
  <c r="C401" i="3"/>
  <c r="D424" i="3"/>
  <c r="C164" i="3"/>
  <c r="D325" i="3"/>
  <c r="C262" i="3"/>
  <c r="D201" i="3"/>
  <c r="C390" i="3"/>
  <c r="D203" i="3"/>
  <c r="C518" i="3"/>
  <c r="D29" i="3"/>
  <c r="C256" i="3"/>
  <c r="D421" i="3"/>
  <c r="C416" i="3"/>
  <c r="D268" i="3"/>
  <c r="C217" i="3"/>
  <c r="D322" i="3"/>
  <c r="C345" i="3"/>
  <c r="D270" i="3"/>
  <c r="C577" i="3"/>
  <c r="C607" i="3"/>
  <c r="D314" i="3"/>
  <c r="D172" i="3"/>
  <c r="C44" i="3"/>
  <c r="D205" i="3"/>
  <c r="C129" i="3"/>
  <c r="D23" i="3"/>
  <c r="C235" i="3"/>
  <c r="D175" i="3"/>
  <c r="C363" i="3"/>
  <c r="D103" i="3"/>
  <c r="C51" i="3"/>
  <c r="C71" i="3"/>
  <c r="D197" i="3"/>
  <c r="D589" i="3"/>
  <c r="C87" i="3"/>
  <c r="D58" i="3"/>
  <c r="C159" i="3"/>
  <c r="D73" i="3"/>
  <c r="C251" i="3"/>
  <c r="C391" i="3"/>
  <c r="D552" i="3"/>
  <c r="D392" i="3"/>
  <c r="C507" i="3"/>
  <c r="D94" i="3"/>
  <c r="C352" i="3"/>
  <c r="C551" i="3"/>
  <c r="D460" i="3"/>
  <c r="D27" i="3"/>
  <c r="C37" i="3"/>
  <c r="D88" i="3"/>
  <c r="C120" i="3"/>
  <c r="D78" i="3"/>
  <c r="C279" i="3"/>
  <c r="C395" i="3"/>
  <c r="D109" i="3"/>
  <c r="D497" i="3"/>
  <c r="C522" i="3"/>
  <c r="C608" i="3"/>
  <c r="D466" i="3"/>
  <c r="D401" i="3"/>
  <c r="C444" i="3"/>
  <c r="D465" i="3"/>
  <c r="C73" i="3"/>
  <c r="D433" i="3"/>
  <c r="C110" i="3"/>
  <c r="D603" i="3"/>
  <c r="C191" i="3"/>
  <c r="D149" i="3"/>
  <c r="C428" i="3"/>
  <c r="D588" i="3"/>
  <c r="C40" i="3"/>
  <c r="D584" i="3"/>
  <c r="C199" i="3"/>
  <c r="D188" i="3"/>
  <c r="C80" i="3"/>
  <c r="D571" i="3"/>
  <c r="C144" i="3"/>
  <c r="D375" i="3"/>
  <c r="C314" i="3"/>
  <c r="D87" i="3"/>
  <c r="C5" i="3"/>
  <c r="D5" i="3"/>
  <c r="C117" i="3"/>
  <c r="D150" i="3"/>
  <c r="C203" i="3"/>
  <c r="D208" i="3"/>
  <c r="C343" i="3"/>
  <c r="D315" i="3"/>
  <c r="C471" i="3"/>
  <c r="D139" i="3"/>
  <c r="C583" i="3"/>
  <c r="D12" i="3"/>
  <c r="C13" i="3"/>
  <c r="D110" i="3"/>
  <c r="C474" i="3"/>
  <c r="D368" i="3"/>
  <c r="C548" i="3"/>
  <c r="D155" i="3"/>
  <c r="C554" i="3"/>
  <c r="D372" i="3"/>
  <c r="C455" i="3"/>
  <c r="D75" i="3"/>
  <c r="C527" i="3"/>
  <c r="D45" i="3"/>
  <c r="C195" i="3"/>
  <c r="D396" i="3"/>
  <c r="C515" i="3"/>
  <c r="D518" i="3"/>
  <c r="C275" i="3"/>
  <c r="D255" i="3"/>
  <c r="C387" i="3"/>
  <c r="D280" i="3"/>
  <c r="C467" i="3"/>
  <c r="D151" i="3"/>
  <c r="C151" i="3"/>
  <c r="D431" i="3"/>
  <c r="C451" i="3"/>
  <c r="C219" i="3"/>
  <c r="D608" i="3"/>
  <c r="D492" i="3"/>
  <c r="C364" i="3"/>
  <c r="D592" i="3"/>
  <c r="C188" i="3"/>
  <c r="D133" i="3"/>
  <c r="C380" i="3"/>
  <c r="C35" i="3"/>
  <c r="D22" i="3"/>
  <c r="P5" i="7"/>
  <c r="K18" i="7" s="1"/>
  <c r="T4" i="7" s="1"/>
  <c r="H16" i="8" a="1"/>
  <c r="H16" i="8" s="1"/>
  <c r="D47" i="3"/>
  <c r="C338" i="3"/>
  <c r="D57" i="3"/>
  <c r="C182" i="3"/>
  <c r="D441" i="3"/>
  <c r="C304" i="3"/>
  <c r="D569" i="3"/>
  <c r="C176" i="3"/>
  <c r="D124" i="3"/>
  <c r="C434" i="3"/>
  <c r="D116" i="3"/>
  <c r="C264" i="3"/>
  <c r="D535" i="3"/>
  <c r="C206" i="3"/>
  <c r="C462" i="3"/>
  <c r="D522" i="3"/>
  <c r="D215" i="3"/>
  <c r="C194" i="3"/>
  <c r="D453" i="3"/>
  <c r="C402" i="3"/>
  <c r="D245" i="3"/>
  <c r="C601" i="3"/>
  <c r="D381" i="3"/>
  <c r="C392" i="3"/>
  <c r="D393" i="3"/>
  <c r="C417" i="3"/>
  <c r="D529" i="3"/>
  <c r="C278" i="3"/>
  <c r="D541" i="3"/>
  <c r="C534" i="3"/>
  <c r="D136" i="3"/>
  <c r="C432" i="3"/>
  <c r="C361" i="3"/>
  <c r="D550" i="3"/>
  <c r="C606" i="3"/>
  <c r="D86" i="3"/>
  <c r="D581" i="3"/>
  <c r="C252" i="3"/>
  <c r="D377" i="3"/>
  <c r="C54" i="3"/>
  <c r="D14" i="3"/>
  <c r="C90" i="3"/>
  <c r="D120" i="3"/>
  <c r="C268" i="3"/>
  <c r="D180" i="3"/>
  <c r="C519" i="3"/>
  <c r="D291" i="3"/>
  <c r="C573" i="3"/>
  <c r="C145" i="3"/>
  <c r="D493" i="3"/>
  <c r="D307" i="3"/>
  <c r="C407" i="3"/>
  <c r="D59" i="3"/>
  <c r="C317" i="3"/>
  <c r="D51" i="3"/>
  <c r="C128" i="3"/>
  <c r="D277" i="3"/>
  <c r="C501" i="3"/>
  <c r="C207" i="3"/>
  <c r="D537" i="3"/>
  <c r="D55" i="3"/>
  <c r="C186" i="3"/>
  <c r="D425" i="3"/>
  <c r="C9" i="3"/>
  <c r="D596" i="3"/>
  <c r="C130" i="3"/>
  <c r="D341" i="3"/>
  <c r="C220" i="3"/>
  <c r="D519" i="3"/>
  <c r="C348" i="3"/>
  <c r="D306" i="3"/>
  <c r="C594" i="3"/>
  <c r="D410" i="3"/>
  <c r="C17" i="3"/>
  <c r="D543" i="3"/>
  <c r="C475" i="3"/>
  <c r="D395" i="3"/>
  <c r="C569" i="3"/>
  <c r="D261" i="3"/>
  <c r="C555" i="3"/>
  <c r="D40" i="3"/>
  <c r="C460" i="3"/>
  <c r="D390" i="3"/>
  <c r="C531" i="3"/>
  <c r="D411" i="3"/>
  <c r="C197" i="3"/>
  <c r="D330" i="3"/>
  <c r="C11" i="3"/>
  <c r="D171" i="3"/>
  <c r="C277" i="3"/>
  <c r="D285" i="3"/>
  <c r="C403" i="3"/>
  <c r="D147" i="3"/>
  <c r="C509" i="3"/>
  <c r="D577" i="3"/>
  <c r="C205" i="3"/>
  <c r="D140" i="3"/>
  <c r="C477" i="3"/>
  <c r="D420" i="3"/>
  <c r="C311" i="3"/>
  <c r="D506" i="3"/>
  <c r="C127" i="3"/>
  <c r="D477" i="3"/>
  <c r="C435" i="3"/>
  <c r="D293" i="3"/>
  <c r="C298" i="3"/>
  <c r="D456" i="3"/>
  <c r="C581" i="3"/>
  <c r="H8" i="8"/>
  <c r="H9" i="8"/>
  <c r="H11" i="8" s="1"/>
  <c r="K8" i="8"/>
  <c r="K9" i="8"/>
  <c r="K11" i="8" s="1"/>
  <c r="D452" i="3"/>
  <c r="C578" i="3"/>
  <c r="D152" i="3"/>
  <c r="C514" i="3"/>
  <c r="C438" i="3"/>
  <c r="D439" i="3"/>
  <c r="D405" i="3"/>
  <c r="C604" i="3"/>
  <c r="D459" i="3"/>
  <c r="C382" i="3"/>
  <c r="C520" i="3"/>
  <c r="D467" i="3"/>
  <c r="D162" i="3"/>
  <c r="C456" i="3"/>
  <c r="D544" i="3"/>
  <c r="C334" i="3"/>
  <c r="D429" i="3"/>
  <c r="C545" i="3"/>
  <c r="D225" i="3"/>
  <c r="C322" i="3"/>
  <c r="D481" i="3"/>
  <c r="C498" i="3"/>
  <c r="D426" i="3"/>
  <c r="C216" i="3"/>
  <c r="D502" i="3"/>
  <c r="C289" i="3"/>
  <c r="D56" i="3"/>
  <c r="C168" i="3"/>
  <c r="D264" i="3"/>
  <c r="C406" i="3"/>
  <c r="D38" i="3"/>
  <c r="C272" i="3"/>
  <c r="D173" i="3"/>
  <c r="C233" i="3"/>
  <c r="D443" i="3"/>
  <c r="C591" i="3"/>
  <c r="D340" i="3"/>
  <c r="C52" i="3"/>
  <c r="D141" i="3"/>
  <c r="C133" i="3"/>
  <c r="D364" i="3"/>
  <c r="C375" i="3"/>
  <c r="D80" i="3"/>
  <c r="C74" i="3"/>
  <c r="C163" i="3"/>
  <c r="D503" i="3"/>
  <c r="D511" i="3"/>
  <c r="C396" i="3"/>
  <c r="D422" i="3"/>
  <c r="C373" i="3"/>
  <c r="D412" i="3"/>
  <c r="C41" i="3"/>
  <c r="D232" i="3"/>
  <c r="C284" i="3"/>
  <c r="D339" i="3"/>
  <c r="C523" i="3"/>
  <c r="D514" i="3"/>
  <c r="C463" i="3"/>
  <c r="D488" i="3"/>
  <c r="C77" i="3"/>
  <c r="D582" i="3"/>
  <c r="C257" i="3"/>
  <c r="D18" i="3"/>
  <c r="C97" i="3"/>
  <c r="D9" i="3"/>
  <c r="C88" i="3"/>
  <c r="D549" i="3"/>
  <c r="C315" i="3"/>
  <c r="D294" i="3"/>
  <c r="C476" i="3"/>
  <c r="D505" i="3"/>
  <c r="C222" i="3"/>
  <c r="D408" i="3"/>
  <c r="C350" i="3"/>
  <c r="C478" i="3"/>
  <c r="D342" i="3"/>
  <c r="D191" i="3"/>
  <c r="C561" i="3"/>
  <c r="D591" i="3"/>
  <c r="C210" i="3"/>
  <c r="D176" i="3"/>
  <c r="C328" i="3"/>
  <c r="D509" i="3"/>
  <c r="C418" i="3"/>
  <c r="D193" i="3"/>
  <c r="C504" i="3"/>
  <c r="C497" i="3"/>
  <c r="D130" i="3"/>
  <c r="D579" i="3"/>
  <c r="C232" i="3"/>
  <c r="D93" i="3"/>
  <c r="C408" i="3"/>
  <c r="D77" i="3"/>
  <c r="C305" i="3"/>
  <c r="C433" i="3"/>
  <c r="D288" i="3"/>
  <c r="D6" i="3"/>
  <c r="C177" i="3"/>
  <c r="D259" i="3"/>
  <c r="C294" i="3"/>
  <c r="D91" i="3"/>
  <c r="C422" i="3"/>
  <c r="D239" i="3"/>
  <c r="C550" i="3"/>
  <c r="D346" i="3"/>
  <c r="C288" i="3"/>
  <c r="D437" i="3"/>
  <c r="C448" i="3"/>
  <c r="C249" i="3"/>
  <c r="D472" i="3"/>
  <c r="D463" i="3"/>
  <c r="C377" i="3"/>
  <c r="D413" i="3"/>
  <c r="C600" i="3"/>
  <c r="D240" i="3"/>
  <c r="C8" i="3"/>
  <c r="D561" i="3"/>
  <c r="C60" i="3"/>
  <c r="D367" i="3"/>
  <c r="C147" i="3"/>
  <c r="C263" i="3"/>
  <c r="D286" i="3"/>
  <c r="D163" i="3"/>
  <c r="C16" i="3"/>
  <c r="D442" i="3"/>
  <c r="C55" i="3"/>
  <c r="C75" i="3"/>
  <c r="D376" i="3"/>
  <c r="C91" i="3"/>
  <c r="D199" i="3"/>
  <c r="D82" i="3"/>
  <c r="C170" i="3"/>
  <c r="D283" i="3"/>
  <c r="C285" i="3"/>
  <c r="D236" i="3"/>
  <c r="C413" i="3"/>
  <c r="D60" i="3"/>
  <c r="C524" i="3"/>
  <c r="D476" i="3"/>
  <c r="C388" i="3"/>
  <c r="C404" i="3"/>
  <c r="D156" i="3"/>
  <c r="C50" i="3"/>
  <c r="D100" i="3"/>
  <c r="D606" i="3"/>
  <c r="C192" i="3"/>
  <c r="D50" i="3"/>
  <c r="C301" i="3"/>
  <c r="D327" i="3"/>
  <c r="C412" i="3"/>
  <c r="C535" i="3"/>
  <c r="D597" i="3"/>
  <c r="C447" i="3"/>
  <c r="D458" i="3"/>
  <c r="D436" i="3"/>
  <c r="C521" i="3"/>
  <c r="C81" i="3"/>
  <c r="D16" i="3"/>
  <c r="C153" i="3"/>
  <c r="D251" i="3"/>
  <c r="D374" i="3"/>
  <c r="C259" i="3"/>
  <c r="D432" i="3"/>
  <c r="C539" i="3"/>
  <c r="D117" i="3"/>
  <c r="C101" i="3"/>
  <c r="D576" i="3"/>
  <c r="C273" i="3"/>
  <c r="D403" i="3"/>
  <c r="C105" i="3"/>
  <c r="D334" i="3"/>
  <c r="C187" i="3"/>
  <c r="D305" i="3"/>
  <c r="C327" i="3"/>
  <c r="C12" i="3"/>
  <c r="D394" i="3"/>
  <c r="C131" i="3"/>
  <c r="D219" i="3"/>
  <c r="D358" i="3"/>
  <c r="C231" i="3"/>
  <c r="D356" i="3"/>
  <c r="C365" i="3"/>
  <c r="D557" i="3"/>
  <c r="C493" i="3"/>
  <c r="D445" i="3"/>
  <c r="C596" i="3"/>
  <c r="D311" i="3"/>
  <c r="C26" i="3"/>
  <c r="D281" i="3"/>
  <c r="C490" i="3"/>
  <c r="D143" i="3"/>
  <c r="C468" i="3"/>
  <c r="D360" i="3"/>
  <c r="C567" i="3"/>
  <c r="D135" i="3"/>
  <c r="C487" i="3"/>
  <c r="D548" i="3"/>
  <c r="C597" i="3"/>
  <c r="D21" i="3"/>
  <c r="C213" i="3"/>
  <c r="C15" i="3"/>
  <c r="D52" i="3"/>
  <c r="D329" i="3"/>
  <c r="C419" i="3"/>
  <c r="C479" i="3"/>
  <c r="D450" i="3"/>
  <c r="D513" i="3"/>
  <c r="C483" i="3"/>
  <c r="D547" i="3"/>
  <c r="C247" i="3"/>
  <c r="C139" i="3"/>
  <c r="D389" i="3"/>
  <c r="D168" i="3"/>
  <c r="C32" i="3"/>
  <c r="C135" i="3"/>
  <c r="D177" i="3"/>
  <c r="D123" i="3"/>
  <c r="C547" i="3"/>
  <c r="C299" i="3"/>
  <c r="D74" i="3"/>
  <c r="D397" i="3"/>
  <c r="C229" i="3"/>
  <c r="L8" i="8"/>
  <c r="L9" i="8"/>
  <c r="L11" i="8" s="1"/>
  <c r="K39" i="7"/>
  <c r="K27" i="7" s="1"/>
  <c r="K19" i="7" a="1"/>
  <c r="K19" i="7" s="1"/>
  <c r="U4" i="7" s="1"/>
  <c r="I8" i="1"/>
  <c r="C17" i="1" s="1"/>
  <c r="E11" i="1"/>
  <c r="T169" i="6"/>
  <c r="R169" i="6"/>
  <c r="S169" i="6" s="1"/>
  <c r="T482" i="6"/>
  <c r="R482" i="6"/>
  <c r="S482" i="6" s="1"/>
  <c r="T246" i="6"/>
  <c r="R246" i="6"/>
  <c r="S246" i="6" s="1"/>
  <c r="T329" i="6"/>
  <c r="R329" i="6"/>
  <c r="S329" i="6" s="1"/>
  <c r="T47" i="6"/>
  <c r="R47" i="6"/>
  <c r="S47" i="6" s="1"/>
  <c r="T108" i="6"/>
  <c r="R108" i="6"/>
  <c r="S108" i="6" s="1"/>
  <c r="T174" i="6"/>
  <c r="R174" i="6"/>
  <c r="S174" i="6" s="1"/>
  <c r="T200" i="6"/>
  <c r="R200" i="6"/>
  <c r="S200" i="6" s="1"/>
  <c r="T262" i="6"/>
  <c r="R262" i="6"/>
  <c r="S262" i="6" s="1"/>
  <c r="T345" i="6"/>
  <c r="R345" i="6"/>
  <c r="S345" i="6" s="1"/>
  <c r="T206" i="6"/>
  <c r="R206" i="6"/>
  <c r="S206" i="6" s="1"/>
  <c r="T322" i="6"/>
  <c r="R322" i="6"/>
  <c r="S322" i="6" s="1"/>
  <c r="T289" i="6"/>
  <c r="R289" i="6"/>
  <c r="S289" i="6" s="1"/>
  <c r="T278" i="6"/>
  <c r="R278" i="6"/>
  <c r="S278" i="6" s="1"/>
  <c r="T233" i="6"/>
  <c r="R233" i="6"/>
  <c r="S233" i="6" s="1"/>
  <c r="T606" i="6"/>
  <c r="R606" i="6"/>
  <c r="S606" i="6" s="1"/>
  <c r="T375" i="6"/>
  <c r="R375" i="6"/>
  <c r="S375" i="6" s="1"/>
  <c r="T222" i="6"/>
  <c r="R222" i="6"/>
  <c r="S222" i="6" s="1"/>
  <c r="T504" i="6"/>
  <c r="R504" i="6"/>
  <c r="S504" i="6" s="1"/>
  <c r="T408" i="6"/>
  <c r="R408" i="6"/>
  <c r="S408" i="6" s="1"/>
  <c r="T294" i="6"/>
  <c r="R294" i="6"/>
  <c r="S294" i="6" s="1"/>
  <c r="T448" i="6"/>
  <c r="R448" i="6"/>
  <c r="S448" i="6" s="1"/>
  <c r="T600" i="6"/>
  <c r="R600" i="6"/>
  <c r="S600" i="6" s="1"/>
  <c r="T263" i="6"/>
  <c r="R263" i="6"/>
  <c r="S263" i="6" s="1"/>
  <c r="T55" i="6"/>
  <c r="R55" i="6"/>
  <c r="S55" i="6" s="1"/>
  <c r="T170" i="6"/>
  <c r="R170" i="6"/>
  <c r="S170" i="6" s="1"/>
  <c r="T524" i="6"/>
  <c r="R524" i="6"/>
  <c r="S524" i="6" s="1"/>
  <c r="T301" i="6"/>
  <c r="R301" i="6"/>
  <c r="S301" i="6" s="1"/>
  <c r="T366" i="6"/>
  <c r="R366" i="6"/>
  <c r="S366" i="6" s="1"/>
  <c r="T338" i="6"/>
  <c r="R338" i="6"/>
  <c r="S338" i="6" s="1"/>
  <c r="T585" i="6"/>
  <c r="R585" i="6"/>
  <c r="S585" i="6" s="1"/>
  <c r="T321" i="6"/>
  <c r="R321" i="6"/>
  <c r="S321" i="6" s="1"/>
  <c r="T566" i="6"/>
  <c r="R566" i="6"/>
  <c r="S566" i="6" s="1"/>
  <c r="T270" i="6"/>
  <c r="R270" i="6"/>
  <c r="S270" i="6" s="1"/>
  <c r="T156" i="6"/>
  <c r="R156" i="6"/>
  <c r="S156" i="6" s="1"/>
  <c r="R354" i="6"/>
  <c r="S354" i="6" s="1"/>
  <c r="T354" i="6"/>
  <c r="T530" i="6"/>
  <c r="R530" i="6"/>
  <c r="S530" i="6" s="1"/>
  <c r="T280" i="6"/>
  <c r="R280" i="6"/>
  <c r="S280" i="6" s="1"/>
  <c r="T481" i="6"/>
  <c r="R481" i="6"/>
  <c r="S481" i="6" s="1"/>
  <c r="T146" i="6"/>
  <c r="R146" i="6"/>
  <c r="S146" i="6" s="1"/>
  <c r="T286" i="6"/>
  <c r="R286" i="6"/>
  <c r="S286" i="6" s="1"/>
  <c r="T414" i="6"/>
  <c r="R414" i="6"/>
  <c r="S414" i="6" s="1"/>
  <c r="T542" i="6"/>
  <c r="R542" i="6"/>
  <c r="S542" i="6" s="1"/>
  <c r="T160" i="6"/>
  <c r="R160" i="6"/>
  <c r="S160" i="6" s="1"/>
  <c r="T274" i="6"/>
  <c r="R274" i="6"/>
  <c r="S274" i="6" s="1"/>
  <c r="T360" i="6"/>
  <c r="R360" i="6"/>
  <c r="S360" i="6" s="1"/>
  <c r="T466" i="6"/>
  <c r="R466" i="6"/>
  <c r="S466" i="6" s="1"/>
  <c r="T546" i="6"/>
  <c r="R546" i="6"/>
  <c r="S546" i="6" s="1"/>
  <c r="T180" i="6"/>
  <c r="R180" i="6"/>
  <c r="S180" i="6" s="1"/>
  <c r="T296" i="6"/>
  <c r="R296" i="6"/>
  <c r="S296" i="6" s="1"/>
  <c r="T536" i="6"/>
  <c r="R536" i="6"/>
  <c r="S536" i="6" s="1"/>
  <c r="T369" i="6"/>
  <c r="R369" i="6"/>
  <c r="S369" i="6" s="1"/>
  <c r="T529" i="6"/>
  <c r="R529" i="6"/>
  <c r="S529" i="6" s="1"/>
  <c r="T230" i="6"/>
  <c r="R230" i="6"/>
  <c r="S230" i="6" s="1"/>
  <c r="T358" i="6"/>
  <c r="R358" i="6"/>
  <c r="S358" i="6" s="1"/>
  <c r="T486" i="6"/>
  <c r="R486" i="6"/>
  <c r="S486" i="6" s="1"/>
  <c r="T224" i="6"/>
  <c r="R224" i="6"/>
  <c r="S224" i="6" s="1"/>
  <c r="T384" i="6"/>
  <c r="R384" i="6"/>
  <c r="S384" i="6" s="1"/>
  <c r="T185" i="6"/>
  <c r="R185" i="6"/>
  <c r="S185" i="6" s="1"/>
  <c r="T313" i="6"/>
  <c r="R313" i="6"/>
  <c r="S313" i="6" s="1"/>
  <c r="T441" i="6"/>
  <c r="R441" i="6"/>
  <c r="S441" i="6" s="1"/>
  <c r="T590" i="6"/>
  <c r="R590" i="6"/>
  <c r="S590" i="6" s="1"/>
  <c r="T38" i="6"/>
  <c r="R38" i="6"/>
  <c r="S38" i="6" s="1"/>
  <c r="T92" i="6"/>
  <c r="R92" i="6"/>
  <c r="S92" i="6" s="1"/>
  <c r="T228" i="6"/>
  <c r="R228" i="6"/>
  <c r="S228" i="6" s="1"/>
  <c r="T340" i="6"/>
  <c r="R340" i="6"/>
  <c r="S340" i="6" s="1"/>
  <c r="T46" i="6"/>
  <c r="R46" i="6"/>
  <c r="S46" i="6" s="1"/>
  <c r="T67" i="6"/>
  <c r="R67" i="6"/>
  <c r="S67" i="6" s="1"/>
  <c r="T83" i="6"/>
  <c r="R83" i="6"/>
  <c r="S83" i="6" s="1"/>
  <c r="T141" i="6"/>
  <c r="R141" i="6"/>
  <c r="S141" i="6" s="1"/>
  <c r="T244" i="6"/>
  <c r="R244" i="6"/>
  <c r="S244" i="6" s="1"/>
  <c r="T378" i="6"/>
  <c r="R378" i="6"/>
  <c r="S378" i="6" s="1"/>
  <c r="T484" i="6"/>
  <c r="R484" i="6"/>
  <c r="S484" i="6" s="1"/>
  <c r="T282" i="6"/>
  <c r="R282" i="6"/>
  <c r="S282" i="6" s="1"/>
  <c r="T480" i="6"/>
  <c r="R480" i="6"/>
  <c r="S480" i="6" s="1"/>
  <c r="T7" i="6"/>
  <c r="R7" i="6"/>
  <c r="S7" i="6" s="1"/>
  <c r="T102" i="6"/>
  <c r="R102" i="6"/>
  <c r="S102" i="6" s="1"/>
  <c r="T266" i="6"/>
  <c r="R266" i="6"/>
  <c r="S266" i="6" s="1"/>
  <c r="T372" i="6"/>
  <c r="R372" i="6"/>
  <c r="S372" i="6" s="1"/>
  <c r="T489" i="6"/>
  <c r="R489" i="6"/>
  <c r="S489" i="6" s="1"/>
  <c r="T574" i="6"/>
  <c r="R574" i="6"/>
  <c r="S574" i="6" s="1"/>
  <c r="T587" i="6"/>
  <c r="R587" i="6"/>
  <c r="S587" i="6" s="1"/>
  <c r="T65" i="6"/>
  <c r="R65" i="6"/>
  <c r="S65" i="6" s="1"/>
  <c r="T98" i="6"/>
  <c r="R98" i="6"/>
  <c r="S98" i="6" s="1"/>
  <c r="T183" i="6"/>
  <c r="R183" i="6"/>
  <c r="S183" i="6" s="1"/>
  <c r="T319" i="6"/>
  <c r="R319" i="6"/>
  <c r="S319" i="6" s="1"/>
  <c r="T6" i="6"/>
  <c r="R6" i="6"/>
  <c r="S6" i="6" s="1"/>
  <c r="T136" i="6"/>
  <c r="R136" i="6"/>
  <c r="S136" i="6" s="1"/>
  <c r="T64" i="6"/>
  <c r="R64" i="6"/>
  <c r="S64" i="6" s="1"/>
  <c r="T126" i="6"/>
  <c r="R126" i="6"/>
  <c r="S126" i="6" s="1"/>
  <c r="T223" i="6"/>
  <c r="R223" i="6"/>
  <c r="S223" i="6" s="1"/>
  <c r="T405" i="6"/>
  <c r="R405" i="6"/>
  <c r="S405" i="6" s="1"/>
  <c r="T96" i="6"/>
  <c r="R96" i="6"/>
  <c r="S96" i="6" s="1"/>
  <c r="T196" i="6"/>
  <c r="R196" i="6"/>
  <c r="S196" i="6" s="1"/>
  <c r="T308" i="6"/>
  <c r="R308" i="6"/>
  <c r="S308" i="6" s="1"/>
  <c r="T458" i="6"/>
  <c r="R458" i="6"/>
  <c r="S458" i="6" s="1"/>
  <c r="T553" i="6"/>
  <c r="R553" i="6"/>
  <c r="S553" i="6" s="1"/>
  <c r="T383" i="6"/>
  <c r="R383" i="6"/>
  <c r="S383" i="6" s="1"/>
  <c r="T442" i="6"/>
  <c r="R442" i="6"/>
  <c r="S442" i="6" s="1"/>
  <c r="T592" i="6"/>
  <c r="R592" i="6"/>
  <c r="S592" i="6" s="1"/>
  <c r="T453" i="6"/>
  <c r="R453" i="6"/>
  <c r="S453" i="6" s="1"/>
  <c r="T580" i="6"/>
  <c r="R580" i="6"/>
  <c r="S580" i="6" s="1"/>
  <c r="R508" i="6"/>
  <c r="S508" i="6" s="1"/>
  <c r="T508" i="6"/>
  <c r="T104" i="6"/>
  <c r="R104" i="6"/>
  <c r="S104" i="6" s="1"/>
  <c r="T175" i="6"/>
  <c r="R175" i="6"/>
  <c r="S175" i="6" s="1"/>
  <c r="T181" i="6"/>
  <c r="R181" i="6"/>
  <c r="S181" i="6" s="1"/>
  <c r="T582" i="6"/>
  <c r="R582" i="6"/>
  <c r="S582" i="6" s="1"/>
  <c r="T171" i="6"/>
  <c r="R171" i="6"/>
  <c r="S171" i="6" s="1"/>
  <c r="T124" i="6"/>
  <c r="R124" i="6"/>
  <c r="S124" i="6" s="1"/>
  <c r="T355" i="6"/>
  <c r="R355" i="6"/>
  <c r="S355" i="6" s="1"/>
  <c r="T49" i="6"/>
  <c r="R49" i="6"/>
  <c r="S49" i="6" s="1"/>
  <c r="T212" i="6"/>
  <c r="R212" i="6"/>
  <c r="S212" i="6" s="1"/>
  <c r="T371" i="6"/>
  <c r="R371" i="6"/>
  <c r="S371" i="6" s="1"/>
  <c r="T142" i="6"/>
  <c r="R142" i="6"/>
  <c r="S142" i="6" s="1"/>
  <c r="T10" i="6"/>
  <c r="R10" i="6"/>
  <c r="S10" i="6" s="1"/>
  <c r="T184" i="6"/>
  <c r="R184" i="6"/>
  <c r="S184" i="6" s="1"/>
  <c r="R112" i="6"/>
  <c r="S112" i="6" s="1"/>
  <c r="T112" i="6"/>
  <c r="T250" i="6"/>
  <c r="R250" i="6"/>
  <c r="S250" i="6" s="1"/>
  <c r="T300" i="6"/>
  <c r="R300" i="6"/>
  <c r="S300" i="6" s="1"/>
  <c r="R394" i="6"/>
  <c r="S394" i="6" s="1"/>
  <c r="T394" i="6"/>
  <c r="T500" i="6"/>
  <c r="R500" i="6"/>
  <c r="S500" i="6" s="1"/>
  <c r="T602" i="6"/>
  <c r="R602" i="6"/>
  <c r="S602" i="6" s="1"/>
  <c r="T427" i="6"/>
  <c r="R427" i="6"/>
  <c r="S427" i="6" s="1"/>
  <c r="T69" i="6"/>
  <c r="R69" i="6"/>
  <c r="S69" i="6" s="1"/>
  <c r="T106" i="6"/>
  <c r="R106" i="6"/>
  <c r="S106" i="6" s="1"/>
  <c r="T189" i="6"/>
  <c r="R189" i="6"/>
  <c r="S189" i="6" s="1"/>
  <c r="T410" i="6"/>
  <c r="R410" i="6"/>
  <c r="S410" i="6" s="1"/>
  <c r="T23" i="6"/>
  <c r="R23" i="6"/>
  <c r="S23" i="6" s="1"/>
  <c r="T173" i="6"/>
  <c r="R173" i="6"/>
  <c r="S173" i="6" s="1"/>
  <c r="T72" i="6"/>
  <c r="R72" i="6"/>
  <c r="S72" i="6" s="1"/>
  <c r="T132" i="6"/>
  <c r="R132" i="6"/>
  <c r="S132" i="6" s="1"/>
  <c r="T292" i="6"/>
  <c r="R292" i="6"/>
  <c r="S292" i="6" s="1"/>
  <c r="T420" i="6"/>
  <c r="R420" i="6"/>
  <c r="S420" i="6" s="1"/>
  <c r="T113" i="6"/>
  <c r="R113" i="6"/>
  <c r="S113" i="6" s="1"/>
  <c r="T202" i="6"/>
  <c r="R202" i="6"/>
  <c r="S202" i="6" s="1"/>
  <c r="T331" i="6"/>
  <c r="R331" i="6"/>
  <c r="S331" i="6" s="1"/>
  <c r="T459" i="6"/>
  <c r="R459" i="6"/>
  <c r="S459" i="6" s="1"/>
  <c r="T564" i="6"/>
  <c r="R564" i="6"/>
  <c r="S564" i="6" s="1"/>
  <c r="T437" i="6"/>
  <c r="R437" i="6"/>
  <c r="S437" i="6" s="1"/>
  <c r="T443" i="6"/>
  <c r="R443" i="6"/>
  <c r="S443" i="6" s="1"/>
  <c r="R537" i="6"/>
  <c r="S537" i="6" s="1"/>
  <c r="T537" i="6"/>
  <c r="T532" i="6"/>
  <c r="R532" i="6"/>
  <c r="S532" i="6" s="1"/>
  <c r="T565" i="6"/>
  <c r="R565" i="6"/>
  <c r="S565" i="6" s="1"/>
  <c r="T525" i="6"/>
  <c r="R525" i="6"/>
  <c r="S525" i="6" s="1"/>
  <c r="T193" i="6"/>
  <c r="R193" i="6"/>
  <c r="S193" i="6" s="1"/>
  <c r="T245" i="6"/>
  <c r="R245" i="6"/>
  <c r="S245" i="6" s="1"/>
  <c r="T261" i="6"/>
  <c r="R261" i="6"/>
  <c r="S261" i="6" s="1"/>
  <c r="T339" i="6"/>
  <c r="R339" i="6"/>
  <c r="S339" i="6" s="1"/>
  <c r="T397" i="6"/>
  <c r="R397" i="6"/>
  <c r="S397" i="6" s="1"/>
  <c r="T148" i="6"/>
  <c r="R148" i="6"/>
  <c r="S148" i="6" s="1"/>
  <c r="T399" i="6"/>
  <c r="R399" i="6"/>
  <c r="S399" i="6" s="1"/>
  <c r="T218" i="6"/>
  <c r="R218" i="6"/>
  <c r="S218" i="6" s="1"/>
  <c r="T347" i="6"/>
  <c r="R347" i="6"/>
  <c r="S347" i="6" s="1"/>
  <c r="T111" i="6"/>
  <c r="R111" i="6"/>
  <c r="S111" i="6" s="1"/>
  <c r="T143" i="6"/>
  <c r="R143" i="6"/>
  <c r="S143" i="6" s="1"/>
  <c r="T14" i="6"/>
  <c r="R14" i="6"/>
  <c r="S14" i="6" s="1"/>
  <c r="T150" i="6"/>
  <c r="R150" i="6"/>
  <c r="S150" i="6" s="1"/>
  <c r="T562" i="6"/>
  <c r="R562" i="6"/>
  <c r="S562" i="6" s="1"/>
  <c r="T400" i="6"/>
  <c r="R400" i="6"/>
  <c r="S400" i="6" s="1"/>
  <c r="T362" i="6"/>
  <c r="R362" i="6"/>
  <c r="S362" i="6" s="1"/>
  <c r="T379" i="6"/>
  <c r="R379" i="6"/>
  <c r="S379" i="6" s="1"/>
  <c r="T190" i="6"/>
  <c r="R190" i="6"/>
  <c r="S190" i="6" s="1"/>
  <c r="T568" i="6"/>
  <c r="R568" i="6"/>
  <c r="S568" i="6" s="1"/>
  <c r="T390" i="6"/>
  <c r="R390" i="6"/>
  <c r="S390" i="6" s="1"/>
  <c r="T217" i="6"/>
  <c r="R217" i="6"/>
  <c r="S217" i="6" s="1"/>
  <c r="T607" i="6"/>
  <c r="R607" i="6"/>
  <c r="S607" i="6" s="1"/>
  <c r="T44" i="6"/>
  <c r="R44" i="6"/>
  <c r="S44" i="6" s="1"/>
  <c r="T129" i="6"/>
  <c r="R129" i="6"/>
  <c r="S129" i="6" s="1"/>
  <c r="T235" i="6"/>
  <c r="R235" i="6"/>
  <c r="S235" i="6" s="1"/>
  <c r="T363" i="6"/>
  <c r="R363" i="6"/>
  <c r="S363" i="6" s="1"/>
  <c r="T51" i="6"/>
  <c r="R51" i="6"/>
  <c r="S51" i="6" s="1"/>
  <c r="T71" i="6"/>
  <c r="R71" i="6"/>
  <c r="S71" i="6" s="1"/>
  <c r="T87" i="6"/>
  <c r="R87" i="6"/>
  <c r="S87" i="6" s="1"/>
  <c r="T159" i="6"/>
  <c r="R159" i="6"/>
  <c r="S159" i="6" s="1"/>
  <c r="T251" i="6"/>
  <c r="R251" i="6"/>
  <c r="S251" i="6" s="1"/>
  <c r="T391" i="6"/>
  <c r="R391" i="6"/>
  <c r="S391" i="6" s="1"/>
  <c r="T507" i="6"/>
  <c r="R507" i="6"/>
  <c r="S507" i="6" s="1"/>
  <c r="T352" i="6"/>
  <c r="R352" i="6"/>
  <c r="S352" i="6" s="1"/>
  <c r="T551" i="6"/>
  <c r="R551" i="6"/>
  <c r="S551" i="6" s="1"/>
  <c r="T37" i="6"/>
  <c r="R37" i="6"/>
  <c r="S37" i="6" s="1"/>
  <c r="T120" i="6"/>
  <c r="R120" i="6"/>
  <c r="S120" i="6" s="1"/>
  <c r="T279" i="6"/>
  <c r="R279" i="6"/>
  <c r="S279" i="6" s="1"/>
  <c r="T395" i="6"/>
  <c r="R395" i="6"/>
  <c r="S395" i="6" s="1"/>
  <c r="T522" i="6"/>
  <c r="R522" i="6"/>
  <c r="S522" i="6" s="1"/>
  <c r="R608" i="6"/>
  <c r="S608" i="6" s="1"/>
  <c r="T608" i="6"/>
  <c r="T444" i="6"/>
  <c r="R444" i="6"/>
  <c r="S444" i="6" s="1"/>
  <c r="T73" i="6"/>
  <c r="R73" i="6"/>
  <c r="S73" i="6" s="1"/>
  <c r="T110" i="6"/>
  <c r="R110" i="6"/>
  <c r="S110" i="6" s="1"/>
  <c r="T191" i="6"/>
  <c r="R191" i="6"/>
  <c r="S191" i="6" s="1"/>
  <c r="T428" i="6"/>
  <c r="R428" i="6"/>
  <c r="S428" i="6" s="1"/>
  <c r="T40" i="6"/>
  <c r="R40" i="6"/>
  <c r="S40" i="6" s="1"/>
  <c r="T199" i="6"/>
  <c r="R199" i="6"/>
  <c r="S199" i="6" s="1"/>
  <c r="T80" i="6"/>
  <c r="R80" i="6"/>
  <c r="S80" i="6" s="1"/>
  <c r="T144" i="6"/>
  <c r="R144" i="6"/>
  <c r="S144" i="6" s="1"/>
  <c r="T314" i="6"/>
  <c r="R314" i="6"/>
  <c r="S314" i="6" s="1"/>
  <c r="T5" i="6"/>
  <c r="R5" i="6"/>
  <c r="S5" i="6" s="1"/>
  <c r="T117" i="6"/>
  <c r="R117" i="6"/>
  <c r="S117" i="6" s="1"/>
  <c r="T203" i="6"/>
  <c r="R203" i="6"/>
  <c r="S203" i="6" s="1"/>
  <c r="T343" i="6"/>
  <c r="R343" i="6"/>
  <c r="S343" i="6" s="1"/>
  <c r="T471" i="6"/>
  <c r="R471" i="6"/>
  <c r="S471" i="6" s="1"/>
  <c r="T583" i="6"/>
  <c r="R583" i="6"/>
  <c r="S583" i="6" s="1"/>
  <c r="T13" i="6"/>
  <c r="R13" i="6"/>
  <c r="S13" i="6" s="1"/>
  <c r="T474" i="6"/>
  <c r="R474" i="6"/>
  <c r="S474" i="6" s="1"/>
  <c r="R548" i="6"/>
  <c r="S548" i="6" s="1"/>
  <c r="T548" i="6"/>
  <c r="T554" i="6"/>
  <c r="R554" i="6"/>
  <c r="S554" i="6" s="1"/>
  <c r="T455" i="6"/>
  <c r="R455" i="6"/>
  <c r="S455" i="6" s="1"/>
  <c r="T527" i="6"/>
  <c r="R527" i="6"/>
  <c r="S527" i="6" s="1"/>
  <c r="T195" i="6"/>
  <c r="R195" i="6"/>
  <c r="S195" i="6" s="1"/>
  <c r="T515" i="6"/>
  <c r="R515" i="6"/>
  <c r="S515" i="6" s="1"/>
  <c r="T275" i="6"/>
  <c r="R275" i="6"/>
  <c r="S275" i="6" s="1"/>
  <c r="T387" i="6"/>
  <c r="R387" i="6"/>
  <c r="S387" i="6" s="1"/>
  <c r="T467" i="6"/>
  <c r="R467" i="6"/>
  <c r="S467" i="6" s="1"/>
  <c r="T151" i="6"/>
  <c r="R151" i="6"/>
  <c r="S151" i="6" s="1"/>
  <c r="T451" i="6"/>
  <c r="R451" i="6"/>
  <c r="S451" i="6" s="1"/>
  <c r="T219" i="6"/>
  <c r="R219" i="6"/>
  <c r="S219" i="6" s="1"/>
  <c r="T364" i="6"/>
  <c r="R364" i="6"/>
  <c r="S364" i="6" s="1"/>
  <c r="T188" i="6"/>
  <c r="R188" i="6"/>
  <c r="S188" i="6" s="1"/>
  <c r="T380" i="6"/>
  <c r="R380" i="6"/>
  <c r="S380" i="6" s="1"/>
  <c r="T35" i="6"/>
  <c r="R35" i="6"/>
  <c r="S35" i="6" s="1"/>
  <c r="T430" i="6"/>
  <c r="R430" i="6"/>
  <c r="S430" i="6" s="1"/>
  <c r="T385" i="6"/>
  <c r="R385" i="6"/>
  <c r="S385" i="6" s="1"/>
  <c r="T598" i="6"/>
  <c r="R598" i="6"/>
  <c r="S598" i="6" s="1"/>
  <c r="T86" i="6"/>
  <c r="R86" i="6"/>
  <c r="S86" i="6" s="1"/>
  <c r="T24" i="6"/>
  <c r="R24" i="6"/>
  <c r="S24" i="6" s="1"/>
  <c r="T306" i="6"/>
  <c r="R306" i="6"/>
  <c r="S306" i="6" s="1"/>
  <c r="T593" i="6"/>
  <c r="R593" i="6"/>
  <c r="S593" i="6" s="1"/>
  <c r="T416" i="6"/>
  <c r="R416" i="6"/>
  <c r="S416" i="6" s="1"/>
  <c r="T216" i="6"/>
  <c r="R216" i="6"/>
  <c r="S216" i="6" s="1"/>
  <c r="T272" i="6"/>
  <c r="R272" i="6"/>
  <c r="S272" i="6" s="1"/>
  <c r="T591" i="6"/>
  <c r="R591" i="6"/>
  <c r="S591" i="6" s="1"/>
  <c r="T252" i="6"/>
  <c r="R252" i="6"/>
  <c r="S252" i="6" s="1"/>
  <c r="T90" i="6"/>
  <c r="R90" i="6"/>
  <c r="S90" i="6" s="1"/>
  <c r="T163" i="6"/>
  <c r="R163" i="6"/>
  <c r="S163" i="6" s="1"/>
  <c r="T268" i="6"/>
  <c r="R268" i="6"/>
  <c r="S268" i="6" s="1"/>
  <c r="T396" i="6"/>
  <c r="R396" i="6"/>
  <c r="S396" i="6" s="1"/>
  <c r="T519" i="6"/>
  <c r="R519" i="6"/>
  <c r="S519" i="6" s="1"/>
  <c r="T373" i="6"/>
  <c r="R373" i="6"/>
  <c r="S373" i="6" s="1"/>
  <c r="T573" i="6"/>
  <c r="R573" i="6"/>
  <c r="S573" i="6" s="1"/>
  <c r="T41" i="6"/>
  <c r="R41" i="6"/>
  <c r="S41" i="6" s="1"/>
  <c r="T145" i="6"/>
  <c r="R145" i="6"/>
  <c r="S145" i="6" s="1"/>
  <c r="T284" i="6"/>
  <c r="R284" i="6"/>
  <c r="S284" i="6" s="1"/>
  <c r="T407" i="6"/>
  <c r="R407" i="6"/>
  <c r="S407" i="6" s="1"/>
  <c r="T523" i="6"/>
  <c r="R523" i="6"/>
  <c r="S523" i="6" s="1"/>
  <c r="T317" i="6"/>
  <c r="R317" i="6"/>
  <c r="S317" i="6" s="1"/>
  <c r="T463" i="6"/>
  <c r="R463" i="6"/>
  <c r="S463" i="6" s="1"/>
  <c r="T77" i="6"/>
  <c r="R77" i="6"/>
  <c r="S77" i="6" s="1"/>
  <c r="T128" i="6"/>
  <c r="R128" i="6"/>
  <c r="S128" i="6" s="1"/>
  <c r="T257" i="6"/>
  <c r="R257" i="6"/>
  <c r="S257" i="6" s="1"/>
  <c r="T501" i="6"/>
  <c r="R501" i="6"/>
  <c r="S501" i="6" s="1"/>
  <c r="T97" i="6"/>
  <c r="R97" i="6"/>
  <c r="S97" i="6" s="1"/>
  <c r="T207" i="6"/>
  <c r="R207" i="6"/>
  <c r="S207" i="6" s="1"/>
  <c r="T88" i="6"/>
  <c r="R88" i="6"/>
  <c r="S88" i="6" s="1"/>
  <c r="T186" i="6"/>
  <c r="R186" i="6"/>
  <c r="S186" i="6" s="1"/>
  <c r="T315" i="6"/>
  <c r="R315" i="6"/>
  <c r="S315" i="6" s="1"/>
  <c r="T9" i="6"/>
  <c r="R9" i="6"/>
  <c r="S9" i="6" s="1"/>
  <c r="T130" i="6"/>
  <c r="R130" i="6"/>
  <c r="S130" i="6" s="1"/>
  <c r="T220" i="6"/>
  <c r="R220" i="6"/>
  <c r="S220" i="6" s="1"/>
  <c r="T348" i="6"/>
  <c r="R348" i="6"/>
  <c r="S348" i="6" s="1"/>
  <c r="T476" i="6"/>
  <c r="R476" i="6"/>
  <c r="S476" i="6" s="1"/>
  <c r="T594" i="6"/>
  <c r="R594" i="6"/>
  <c r="S594" i="6" s="1"/>
  <c r="T17" i="6"/>
  <c r="R17" i="6"/>
  <c r="S17" i="6" s="1"/>
  <c r="T475" i="6"/>
  <c r="R475" i="6"/>
  <c r="S475" i="6" s="1"/>
  <c r="T569" i="6"/>
  <c r="R569" i="6"/>
  <c r="S569" i="6" s="1"/>
  <c r="R555" i="6"/>
  <c r="S555" i="6" s="1"/>
  <c r="T555" i="6"/>
  <c r="T460" i="6"/>
  <c r="R460" i="6"/>
  <c r="S460" i="6" s="1"/>
  <c r="T531" i="6"/>
  <c r="R531" i="6"/>
  <c r="S531" i="6" s="1"/>
  <c r="T197" i="6"/>
  <c r="R197" i="6"/>
  <c r="S197" i="6" s="1"/>
  <c r="T11" i="6"/>
  <c r="R11" i="6"/>
  <c r="S11" i="6" s="1"/>
  <c r="T277" i="6"/>
  <c r="R277" i="6"/>
  <c r="S277" i="6" s="1"/>
  <c r="T403" i="6"/>
  <c r="R403" i="6"/>
  <c r="S403" i="6" s="1"/>
  <c r="T509" i="6"/>
  <c r="R509" i="6"/>
  <c r="S509" i="6" s="1"/>
  <c r="T205" i="6"/>
  <c r="R205" i="6"/>
  <c r="S205" i="6" s="1"/>
  <c r="T477" i="6"/>
  <c r="R477" i="6"/>
  <c r="S477" i="6" s="1"/>
  <c r="T311" i="6"/>
  <c r="R311" i="6"/>
  <c r="S311" i="6" s="1"/>
  <c r="T127" i="6"/>
  <c r="R127" i="6"/>
  <c r="S127" i="6" s="1"/>
  <c r="T435" i="6"/>
  <c r="R435" i="6"/>
  <c r="S435" i="6" s="1"/>
  <c r="T298" i="6"/>
  <c r="R298" i="6"/>
  <c r="S298" i="6" s="1"/>
  <c r="T581" i="6"/>
  <c r="R581" i="6"/>
  <c r="S581" i="6" s="1"/>
  <c r="T162" i="6"/>
  <c r="R162" i="6"/>
  <c r="S162" i="6" s="1"/>
  <c r="T39" i="6"/>
  <c r="R39" i="6"/>
  <c r="S39" i="6" s="1"/>
  <c r="T158" i="6"/>
  <c r="R158" i="6"/>
  <c r="S158" i="6" s="1"/>
  <c r="T516" i="6"/>
  <c r="R516" i="6"/>
  <c r="S516" i="6" s="1"/>
  <c r="T386" i="6"/>
  <c r="R386" i="6"/>
  <c r="S386" i="6" s="1"/>
  <c r="T401" i="6"/>
  <c r="R401" i="6"/>
  <c r="S401" i="6" s="1"/>
  <c r="T256" i="6"/>
  <c r="R256" i="6"/>
  <c r="S256" i="6" s="1"/>
  <c r="T334" i="6"/>
  <c r="R334" i="6"/>
  <c r="S334" i="6" s="1"/>
  <c r="T498" i="6"/>
  <c r="R498" i="6"/>
  <c r="S498" i="6" s="1"/>
  <c r="T478" i="6"/>
  <c r="R478" i="6"/>
  <c r="S478" i="6" s="1"/>
  <c r="T249" i="6"/>
  <c r="R249" i="6"/>
  <c r="S249" i="6" s="1"/>
  <c r="T91" i="6"/>
  <c r="R91" i="6"/>
  <c r="S91" i="6" s="1"/>
  <c r="T388" i="6"/>
  <c r="R388" i="6"/>
  <c r="S388" i="6" s="1"/>
  <c r="T50" i="6"/>
  <c r="R50" i="6"/>
  <c r="S50" i="6" s="1"/>
  <c r="T412" i="6"/>
  <c r="R412" i="6"/>
  <c r="S412" i="6" s="1"/>
  <c r="T535" i="6"/>
  <c r="R535" i="6"/>
  <c r="S535" i="6" s="1"/>
  <c r="T447" i="6"/>
  <c r="R447" i="6"/>
  <c r="S447" i="6" s="1"/>
  <c r="T521" i="6"/>
  <c r="R521" i="6"/>
  <c r="S521" i="6" s="1"/>
  <c r="T81" i="6"/>
  <c r="R81" i="6"/>
  <c r="S81" i="6" s="1"/>
  <c r="T153" i="6"/>
  <c r="R153" i="6"/>
  <c r="S153" i="6" s="1"/>
  <c r="T259" i="6"/>
  <c r="R259" i="6"/>
  <c r="S259" i="6" s="1"/>
  <c r="T539" i="6"/>
  <c r="R539" i="6"/>
  <c r="S539" i="6" s="1"/>
  <c r="T101" i="6"/>
  <c r="R101" i="6"/>
  <c r="S101" i="6" s="1"/>
  <c r="T273" i="6"/>
  <c r="R273" i="6"/>
  <c r="S273" i="6" s="1"/>
  <c r="T105" i="6"/>
  <c r="R105" i="6"/>
  <c r="S105" i="6" s="1"/>
  <c r="T187" i="6"/>
  <c r="R187" i="6"/>
  <c r="S187" i="6" s="1"/>
  <c r="T327" i="6"/>
  <c r="R327" i="6"/>
  <c r="S327" i="6" s="1"/>
  <c r="T12" i="6"/>
  <c r="R12" i="6"/>
  <c r="S12" i="6" s="1"/>
  <c r="T131" i="6"/>
  <c r="R131" i="6"/>
  <c r="S131" i="6" s="1"/>
  <c r="T231" i="6"/>
  <c r="R231" i="6"/>
  <c r="S231" i="6" s="1"/>
  <c r="T365" i="6"/>
  <c r="R365" i="6"/>
  <c r="S365" i="6" s="1"/>
  <c r="T493" i="6"/>
  <c r="R493" i="6"/>
  <c r="S493" i="6" s="1"/>
  <c r="T596" i="6"/>
  <c r="R596" i="6"/>
  <c r="S596" i="6" s="1"/>
  <c r="T26" i="6"/>
  <c r="R26" i="6"/>
  <c r="S26" i="6" s="1"/>
  <c r="T490" i="6"/>
  <c r="R490" i="6"/>
  <c r="S490" i="6" s="1"/>
  <c r="R468" i="6"/>
  <c r="S468" i="6" s="1"/>
  <c r="T468" i="6"/>
  <c r="T567" i="6"/>
  <c r="R567" i="6"/>
  <c r="S567" i="6" s="1"/>
  <c r="T487" i="6"/>
  <c r="R487" i="6"/>
  <c r="S487" i="6" s="1"/>
  <c r="T597" i="6"/>
  <c r="R597" i="6"/>
  <c r="S597" i="6" s="1"/>
  <c r="T213" i="6"/>
  <c r="R213" i="6"/>
  <c r="S213" i="6" s="1"/>
  <c r="T15" i="6"/>
  <c r="R15" i="6"/>
  <c r="S15" i="6" s="1"/>
  <c r="T419" i="6"/>
  <c r="R419" i="6"/>
  <c r="S419" i="6" s="1"/>
  <c r="T479" i="6"/>
  <c r="R479" i="6"/>
  <c r="S479" i="6" s="1"/>
  <c r="T483" i="6"/>
  <c r="R483" i="6"/>
  <c r="S483" i="6" s="1"/>
  <c r="T247" i="6"/>
  <c r="R247" i="6"/>
  <c r="S247" i="6" s="1"/>
  <c r="R139" i="6"/>
  <c r="S139" i="6" s="1"/>
  <c r="T139" i="6"/>
  <c r="T32" i="6"/>
  <c r="R32" i="6"/>
  <c r="S32" i="6" s="1"/>
  <c r="T135" i="6"/>
  <c r="R135" i="6"/>
  <c r="S135" i="6" s="1"/>
  <c r="T547" i="6"/>
  <c r="R547" i="6"/>
  <c r="S547" i="6" s="1"/>
  <c r="T299" i="6"/>
  <c r="R299" i="6"/>
  <c r="S299" i="6" s="1"/>
  <c r="T229" i="6"/>
  <c r="R229" i="6"/>
  <c r="S229" i="6" s="1"/>
  <c r="T302" i="6"/>
  <c r="R302" i="6"/>
  <c r="S302" i="6" s="1"/>
  <c r="T370" i="6"/>
  <c r="R370" i="6"/>
  <c r="S370" i="6" s="1"/>
  <c r="T312" i="6"/>
  <c r="R312" i="6"/>
  <c r="S312" i="6" s="1"/>
  <c r="T502" i="6"/>
  <c r="R502" i="6"/>
  <c r="S502" i="6" s="1"/>
  <c r="T201" i="6"/>
  <c r="R201" i="6"/>
  <c r="S201" i="6" s="1"/>
  <c r="T234" i="6"/>
  <c r="R234" i="6"/>
  <c r="S234" i="6" s="1"/>
  <c r="T506" i="6"/>
  <c r="R506" i="6"/>
  <c r="S506" i="6" s="1"/>
  <c r="T446" i="6"/>
  <c r="R446" i="6"/>
  <c r="S446" i="6" s="1"/>
  <c r="T376" i="6"/>
  <c r="R376" i="6"/>
  <c r="S376" i="6" s="1"/>
  <c r="T210" i="6"/>
  <c r="R210" i="6"/>
  <c r="S210" i="6" s="1"/>
  <c r="T418" i="6"/>
  <c r="R418" i="6"/>
  <c r="S418" i="6" s="1"/>
  <c r="T232" i="6"/>
  <c r="R232" i="6"/>
  <c r="S232" i="6" s="1"/>
  <c r="T433" i="6"/>
  <c r="R433" i="6"/>
  <c r="S433" i="6" s="1"/>
  <c r="T422" i="6"/>
  <c r="R422" i="6"/>
  <c r="S422" i="6" s="1"/>
  <c r="T288" i="6"/>
  <c r="R288" i="6"/>
  <c r="S288" i="6" s="1"/>
  <c r="T377" i="6"/>
  <c r="R377" i="6"/>
  <c r="S377" i="6" s="1"/>
  <c r="T8" i="6"/>
  <c r="R8" i="6"/>
  <c r="S8" i="6" s="1"/>
  <c r="T147" i="6"/>
  <c r="R147" i="6"/>
  <c r="S147" i="6" s="1"/>
  <c r="T16" i="6"/>
  <c r="R16" i="6"/>
  <c r="S16" i="6" s="1"/>
  <c r="R75" i="6"/>
  <c r="S75" i="6" s="1"/>
  <c r="T75" i="6"/>
  <c r="T285" i="6"/>
  <c r="R285" i="6"/>
  <c r="S285" i="6" s="1"/>
  <c r="T413" i="6"/>
  <c r="R413" i="6"/>
  <c r="S413" i="6" s="1"/>
  <c r="T404" i="6"/>
  <c r="R404" i="6"/>
  <c r="S404" i="6" s="1"/>
  <c r="T192" i="6"/>
  <c r="R192" i="6"/>
  <c r="S192" i="6" s="1"/>
  <c r="T238" i="6"/>
  <c r="R238" i="6"/>
  <c r="S238" i="6" s="1"/>
  <c r="T578" i="6"/>
  <c r="R578" i="6"/>
  <c r="S578" i="6" s="1"/>
  <c r="T424" i="6"/>
  <c r="R424" i="6"/>
  <c r="S424" i="6" s="1"/>
  <c r="T248" i="6"/>
  <c r="R248" i="6"/>
  <c r="S248" i="6" s="1"/>
  <c r="T449" i="6"/>
  <c r="R449" i="6"/>
  <c r="S449" i="6" s="1"/>
  <c r="T310" i="6"/>
  <c r="R310" i="6"/>
  <c r="S310" i="6" s="1"/>
  <c r="T304" i="6"/>
  <c r="R304" i="6"/>
  <c r="S304" i="6" s="1"/>
  <c r="T265" i="6"/>
  <c r="R265" i="6"/>
  <c r="S265" i="6" s="1"/>
  <c r="T604" i="6"/>
  <c r="R604" i="6"/>
  <c r="S604" i="6" s="1"/>
  <c r="T68" i="6"/>
  <c r="R68" i="6"/>
  <c r="S68" i="6" s="1"/>
  <c r="T29" i="6"/>
  <c r="R29" i="6"/>
  <c r="S29" i="6" s="1"/>
  <c r="T78" i="6"/>
  <c r="R78" i="6"/>
  <c r="S78" i="6" s="1"/>
  <c r="T172" i="6"/>
  <c r="R172" i="6"/>
  <c r="S172" i="6" s="1"/>
  <c r="T287" i="6"/>
  <c r="R287" i="6"/>
  <c r="S287" i="6" s="1"/>
  <c r="T541" i="6"/>
  <c r="R541" i="6"/>
  <c r="S541" i="6" s="1"/>
  <c r="T411" i="6"/>
  <c r="R411" i="6"/>
  <c r="S411" i="6" s="1"/>
  <c r="T439" i="6"/>
  <c r="R439" i="6"/>
  <c r="S439" i="6" s="1"/>
  <c r="T58" i="6"/>
  <c r="R58" i="6"/>
  <c r="S58" i="6" s="1"/>
  <c r="T241" i="6"/>
  <c r="R241" i="6"/>
  <c r="S241" i="6" s="1"/>
  <c r="T303" i="6"/>
  <c r="R303" i="6"/>
  <c r="S303" i="6" s="1"/>
  <c r="T540" i="6"/>
  <c r="R540" i="6"/>
  <c r="S540" i="6" s="1"/>
  <c r="T505" i="6"/>
  <c r="R505" i="6"/>
  <c r="S505" i="6" s="1"/>
  <c r="T53" i="6"/>
  <c r="R53" i="6"/>
  <c r="S53" i="6" s="1"/>
  <c r="T85" i="6"/>
  <c r="R85" i="6"/>
  <c r="S85" i="6" s="1"/>
  <c r="T155" i="6"/>
  <c r="R155" i="6"/>
  <c r="S155" i="6" s="1"/>
  <c r="T276" i="6"/>
  <c r="R276" i="6"/>
  <c r="S276" i="6" s="1"/>
  <c r="T589" i="6"/>
  <c r="R589" i="6"/>
  <c r="S589" i="6" s="1"/>
  <c r="T114" i="6"/>
  <c r="R114" i="6"/>
  <c r="S114" i="6" s="1"/>
  <c r="T389" i="6"/>
  <c r="R389" i="6"/>
  <c r="S389" i="6" s="1"/>
  <c r="T109" i="6"/>
  <c r="R109" i="6"/>
  <c r="S109" i="6" s="1"/>
  <c r="T204" i="6"/>
  <c r="R204" i="6"/>
  <c r="S204" i="6" s="1"/>
  <c r="T332" i="6"/>
  <c r="R332" i="6"/>
  <c r="S332" i="6" s="1"/>
  <c r="T18" i="6"/>
  <c r="R18" i="6"/>
  <c r="S18" i="6" s="1"/>
  <c r="T134" i="6"/>
  <c r="R134" i="6"/>
  <c r="S134" i="6" s="1"/>
  <c r="T237" i="6"/>
  <c r="R237" i="6"/>
  <c r="S237" i="6" s="1"/>
  <c r="T367" i="6"/>
  <c r="R367" i="6"/>
  <c r="S367" i="6" s="1"/>
  <c r="T495" i="6"/>
  <c r="R495" i="6"/>
  <c r="S495" i="6" s="1"/>
  <c r="T309" i="6"/>
  <c r="R309" i="6"/>
  <c r="S309" i="6" s="1"/>
  <c r="T30" i="6"/>
  <c r="R30" i="6"/>
  <c r="S30" i="6" s="1"/>
  <c r="T584" i="6"/>
  <c r="R584" i="6"/>
  <c r="S584" i="6" s="1"/>
  <c r="T575" i="6"/>
  <c r="R575" i="6"/>
  <c r="S575" i="6" s="1"/>
  <c r="T572" i="6"/>
  <c r="R572" i="6"/>
  <c r="S572" i="6" s="1"/>
  <c r="T492" i="6"/>
  <c r="R492" i="6"/>
  <c r="S492" i="6" s="1"/>
  <c r="T605" i="6"/>
  <c r="R605" i="6"/>
  <c r="S605" i="6" s="1"/>
  <c r="T291" i="6"/>
  <c r="R291" i="6"/>
  <c r="S291" i="6" s="1"/>
  <c r="T19" i="6"/>
  <c r="R19" i="6"/>
  <c r="S19" i="6" s="1"/>
  <c r="T452" i="6"/>
  <c r="R452" i="6"/>
  <c r="S452" i="6" s="1"/>
  <c r="T511" i="6"/>
  <c r="R511" i="6"/>
  <c r="S511" i="6" s="1"/>
  <c r="T107" i="6"/>
  <c r="R107" i="6"/>
  <c r="S107" i="6" s="1"/>
  <c r="T253" i="6"/>
  <c r="R253" i="6"/>
  <c r="S253" i="6" s="1"/>
  <c r="T255" i="6"/>
  <c r="R255" i="6"/>
  <c r="S255" i="6" s="1"/>
  <c r="T43" i="6"/>
  <c r="R43" i="6"/>
  <c r="S43" i="6" s="1"/>
  <c r="T165" i="6"/>
  <c r="R165" i="6"/>
  <c r="S165" i="6" s="1"/>
  <c r="T563" i="6"/>
  <c r="R563" i="6"/>
  <c r="S563" i="6" s="1"/>
  <c r="T307" i="6"/>
  <c r="R307" i="6"/>
  <c r="S307" i="6" s="1"/>
  <c r="T290" i="6"/>
  <c r="R290" i="6"/>
  <c r="S290" i="6" s="1"/>
  <c r="T552" i="6"/>
  <c r="R552" i="6"/>
  <c r="S552" i="6" s="1"/>
  <c r="T240" i="6"/>
  <c r="R240" i="6"/>
  <c r="S240" i="6" s="1"/>
  <c r="R457" i="6"/>
  <c r="S457" i="6" s="1"/>
  <c r="T457" i="6"/>
  <c r="T70" i="6"/>
  <c r="R70" i="6"/>
  <c r="S70" i="6" s="1"/>
  <c r="T267" i="6"/>
  <c r="R267" i="6"/>
  <c r="S267" i="6" s="1"/>
  <c r="T318" i="6"/>
  <c r="R318" i="6"/>
  <c r="S318" i="6" s="1"/>
  <c r="T513" i="6"/>
  <c r="R513" i="6"/>
  <c r="S513" i="6" s="1"/>
  <c r="T488" i="6"/>
  <c r="R488" i="6"/>
  <c r="S488" i="6" s="1"/>
  <c r="T164" i="6"/>
  <c r="R164" i="6"/>
  <c r="S164" i="6" s="1"/>
  <c r="T518" i="6"/>
  <c r="R518" i="6"/>
  <c r="S518" i="6" s="1"/>
  <c r="T577" i="6"/>
  <c r="R577" i="6"/>
  <c r="S577" i="6" s="1"/>
  <c r="T462" i="6"/>
  <c r="R462" i="6"/>
  <c r="S462" i="6" s="1"/>
  <c r="T194" i="6"/>
  <c r="R194" i="6"/>
  <c r="S194" i="6" s="1"/>
  <c r="T601" i="6"/>
  <c r="R601" i="6"/>
  <c r="S601" i="6" s="1"/>
  <c r="T417" i="6"/>
  <c r="R417" i="6"/>
  <c r="S417" i="6" s="1"/>
  <c r="T406" i="6"/>
  <c r="R406" i="6"/>
  <c r="S406" i="6" s="1"/>
  <c r="T432" i="6"/>
  <c r="R432" i="6"/>
  <c r="S432" i="6" s="1"/>
  <c r="T52" i="6"/>
  <c r="R52" i="6"/>
  <c r="S52" i="6" s="1"/>
  <c r="T74" i="6"/>
  <c r="R74" i="6"/>
  <c r="S74" i="6" s="1"/>
  <c r="T561" i="6"/>
  <c r="R561" i="6"/>
  <c r="S561" i="6" s="1"/>
  <c r="T305" i="6"/>
  <c r="R305" i="6"/>
  <c r="S305" i="6" s="1"/>
  <c r="T494" i="6"/>
  <c r="R494" i="6"/>
  <c r="S494" i="6" s="1"/>
  <c r="T226" i="6"/>
  <c r="R226" i="6"/>
  <c r="S226" i="6" s="1"/>
  <c r="T514" i="6"/>
  <c r="R514" i="6"/>
  <c r="S514" i="6" s="1"/>
  <c r="T440" i="6"/>
  <c r="R440" i="6"/>
  <c r="S440" i="6" s="1"/>
  <c r="T182" i="6"/>
  <c r="R182" i="6"/>
  <c r="S182" i="6" s="1"/>
  <c r="T438" i="6"/>
  <c r="R438" i="6"/>
  <c r="S438" i="6" s="1"/>
  <c r="T464" i="6"/>
  <c r="R464" i="6"/>
  <c r="S464" i="6" s="1"/>
  <c r="T393" i="6"/>
  <c r="R393" i="6"/>
  <c r="S393" i="6" s="1"/>
  <c r="T21" i="6"/>
  <c r="R21" i="6"/>
  <c r="S21" i="6" s="1"/>
  <c r="T176" i="6"/>
  <c r="R176" i="6"/>
  <c r="S176" i="6" s="1"/>
  <c r="T269" i="6"/>
  <c r="R269" i="6"/>
  <c r="S269" i="6" s="1"/>
  <c r="T59" i="6"/>
  <c r="R59" i="6"/>
  <c r="S59" i="6" s="1"/>
  <c r="T94" i="6"/>
  <c r="R94" i="6"/>
  <c r="S94" i="6" s="1"/>
  <c r="T415" i="6"/>
  <c r="R415" i="6"/>
  <c r="S415" i="6" s="1"/>
  <c r="T429" i="6"/>
  <c r="R429" i="6"/>
  <c r="S429" i="6" s="1"/>
  <c r="T254" i="6"/>
  <c r="R254" i="6"/>
  <c r="S254" i="6" s="1"/>
  <c r="T382" i="6"/>
  <c r="R382" i="6"/>
  <c r="S382" i="6" s="1"/>
  <c r="T510" i="6"/>
  <c r="R510" i="6"/>
  <c r="S510" i="6" s="1"/>
  <c r="T154" i="6"/>
  <c r="R154" i="6"/>
  <c r="S154" i="6" s="1"/>
  <c r="T242" i="6"/>
  <c r="R242" i="6"/>
  <c r="S242" i="6" s="1"/>
  <c r="T344" i="6"/>
  <c r="R344" i="6"/>
  <c r="S344" i="6" s="1"/>
  <c r="T434" i="6"/>
  <c r="R434" i="6"/>
  <c r="S434" i="6" s="1"/>
  <c r="T520" i="6"/>
  <c r="R520" i="6"/>
  <c r="S520" i="6" s="1"/>
  <c r="T149" i="6"/>
  <c r="R149" i="6"/>
  <c r="S149" i="6" s="1"/>
  <c r="T264" i="6"/>
  <c r="R264" i="6"/>
  <c r="S264" i="6" s="1"/>
  <c r="T456" i="6"/>
  <c r="R456" i="6"/>
  <c r="S456" i="6" s="1"/>
  <c r="T337" i="6"/>
  <c r="R337" i="6"/>
  <c r="S337" i="6" s="1"/>
  <c r="T465" i="6"/>
  <c r="R465" i="6"/>
  <c r="S465" i="6" s="1"/>
  <c r="T198" i="6"/>
  <c r="R198" i="6"/>
  <c r="S198" i="6" s="1"/>
  <c r="T326" i="6"/>
  <c r="R326" i="6"/>
  <c r="S326" i="6" s="1"/>
  <c r="T454" i="6"/>
  <c r="R454" i="6"/>
  <c r="S454" i="6" s="1"/>
  <c r="T166" i="6"/>
  <c r="R166" i="6"/>
  <c r="S166" i="6" s="1"/>
  <c r="T320" i="6"/>
  <c r="R320" i="6"/>
  <c r="S320" i="6" s="1"/>
  <c r="T544" i="6"/>
  <c r="R544" i="6"/>
  <c r="S544" i="6" s="1"/>
  <c r="T281" i="6"/>
  <c r="R281" i="6"/>
  <c r="S281" i="6" s="1"/>
  <c r="T409" i="6"/>
  <c r="R409" i="6"/>
  <c r="S409" i="6" s="1"/>
  <c r="T599" i="6"/>
  <c r="R599" i="6"/>
  <c r="S599" i="6" s="1"/>
  <c r="T25" i="6"/>
  <c r="R25" i="6"/>
  <c r="S25" i="6" s="1"/>
  <c r="T76" i="6"/>
  <c r="R76" i="6"/>
  <c r="S76" i="6" s="1"/>
  <c r="T209" i="6"/>
  <c r="R209" i="6"/>
  <c r="S209" i="6" s="1"/>
  <c r="T271" i="6"/>
  <c r="R271" i="6"/>
  <c r="S271" i="6" s="1"/>
  <c r="T33" i="6"/>
  <c r="R33" i="6"/>
  <c r="S33" i="6" s="1"/>
  <c r="T62" i="6"/>
  <c r="R62" i="6"/>
  <c r="S62" i="6" s="1"/>
  <c r="T79" i="6"/>
  <c r="R79" i="6"/>
  <c r="S79" i="6" s="1"/>
  <c r="T100" i="6"/>
  <c r="R100" i="6"/>
  <c r="S100" i="6" s="1"/>
  <c r="T225" i="6"/>
  <c r="R225" i="6"/>
  <c r="S225" i="6" s="1"/>
  <c r="T341" i="6"/>
  <c r="R341" i="6"/>
  <c r="S341" i="6" s="1"/>
  <c r="T469" i="6"/>
  <c r="R469" i="6"/>
  <c r="S469" i="6" s="1"/>
  <c r="T543" i="6"/>
  <c r="R543" i="6"/>
  <c r="S543" i="6" s="1"/>
  <c r="T423" i="6"/>
  <c r="R423" i="6"/>
  <c r="S423" i="6" s="1"/>
  <c r="T461" i="6"/>
  <c r="R461" i="6"/>
  <c r="S461" i="6" s="1"/>
  <c r="T66" i="6"/>
  <c r="R66" i="6"/>
  <c r="S66" i="6" s="1"/>
  <c r="T243" i="6"/>
  <c r="R243" i="6"/>
  <c r="S243" i="6" s="1"/>
  <c r="T336" i="6"/>
  <c r="R336" i="6"/>
  <c r="S336" i="6" s="1"/>
  <c r="T431" i="6"/>
  <c r="R431" i="6"/>
  <c r="S431" i="6" s="1"/>
  <c r="T557" i="6"/>
  <c r="R557" i="6"/>
  <c r="S557" i="6" s="1"/>
  <c r="T538" i="6"/>
  <c r="R538" i="6"/>
  <c r="S538" i="6" s="1"/>
  <c r="T57" i="6"/>
  <c r="R57" i="6"/>
  <c r="S57" i="6" s="1"/>
  <c r="T89" i="6"/>
  <c r="R89" i="6"/>
  <c r="S89" i="6" s="1"/>
  <c r="T157" i="6"/>
  <c r="R157" i="6"/>
  <c r="S157" i="6" s="1"/>
  <c r="T283" i="6"/>
  <c r="R283" i="6"/>
  <c r="S283" i="6" s="1"/>
  <c r="T426" i="6"/>
  <c r="R426" i="6"/>
  <c r="S426" i="6" s="1"/>
  <c r="T115" i="6"/>
  <c r="R115" i="6"/>
  <c r="S115" i="6" s="1"/>
  <c r="T20" i="6"/>
  <c r="R20" i="6"/>
  <c r="S20" i="6" s="1"/>
  <c r="T122" i="6"/>
  <c r="R122" i="6"/>
  <c r="S122" i="6" s="1"/>
  <c r="T215" i="6"/>
  <c r="R215" i="6"/>
  <c r="S215" i="6" s="1"/>
  <c r="T349" i="6"/>
  <c r="R349" i="6"/>
  <c r="S349" i="6" s="1"/>
  <c r="T22" i="6"/>
  <c r="R22" i="6"/>
  <c r="S22" i="6" s="1"/>
  <c r="T140" i="6"/>
  <c r="R140" i="6"/>
  <c r="S140" i="6" s="1"/>
  <c r="T239" i="6"/>
  <c r="R239" i="6"/>
  <c r="S239" i="6" s="1"/>
  <c r="T421" i="6"/>
  <c r="R421" i="6"/>
  <c r="S421" i="6" s="1"/>
  <c r="T528" i="6"/>
  <c r="R528" i="6"/>
  <c r="S528" i="6" s="1"/>
  <c r="T324" i="6"/>
  <c r="R324" i="6"/>
  <c r="S324" i="6" s="1"/>
  <c r="T36" i="6"/>
  <c r="R36" i="6"/>
  <c r="S36" i="6" s="1"/>
  <c r="T586" i="6"/>
  <c r="R586" i="6"/>
  <c r="S586" i="6" s="1"/>
  <c r="R579" i="6"/>
  <c r="S579" i="6" s="1"/>
  <c r="T579" i="6"/>
  <c r="T533" i="6"/>
  <c r="R533" i="6"/>
  <c r="S533" i="6" s="1"/>
  <c r="T499" i="6"/>
  <c r="R499" i="6"/>
  <c r="S499" i="6" s="1"/>
  <c r="T571" i="6"/>
  <c r="R571" i="6"/>
  <c r="S571" i="6" s="1"/>
  <c r="T330" i="6"/>
  <c r="R330" i="6"/>
  <c r="S330" i="6" s="1"/>
  <c r="T27" i="6"/>
  <c r="R27" i="6"/>
  <c r="S27" i="6" s="1"/>
  <c r="T595" i="6"/>
  <c r="R595" i="6"/>
  <c r="S595" i="6" s="1"/>
  <c r="T95" i="6"/>
  <c r="R95" i="6"/>
  <c r="S95" i="6" s="1"/>
  <c r="T116" i="6"/>
  <c r="R116" i="6"/>
  <c r="S116" i="6" s="1"/>
  <c r="T323" i="6"/>
  <c r="R323" i="6"/>
  <c r="S323" i="6" s="1"/>
  <c r="T335" i="6"/>
  <c r="R335" i="6"/>
  <c r="S335" i="6" s="1"/>
  <c r="T121" i="6"/>
  <c r="R121" i="6"/>
  <c r="S121" i="6" s="1"/>
  <c r="T179" i="6"/>
  <c r="R179" i="6"/>
  <c r="S179" i="6" s="1"/>
  <c r="T4" i="6"/>
  <c r="R4" i="6"/>
  <c r="T316" i="6"/>
  <c r="R316" i="6"/>
  <c r="S316" i="6" s="1"/>
  <c r="T558" i="6"/>
  <c r="R558" i="6"/>
  <c r="S558" i="6" s="1"/>
  <c r="T374" i="6"/>
  <c r="R374" i="6"/>
  <c r="S374" i="6" s="1"/>
  <c r="T545" i="6"/>
  <c r="R545" i="6"/>
  <c r="S545" i="6" s="1"/>
  <c r="T402" i="6"/>
  <c r="R402" i="6"/>
  <c r="S402" i="6" s="1"/>
  <c r="T392" i="6"/>
  <c r="R392" i="6"/>
  <c r="S392" i="6" s="1"/>
  <c r="T168" i="6"/>
  <c r="R168" i="6"/>
  <c r="S168" i="6" s="1"/>
  <c r="T534" i="6"/>
  <c r="R534" i="6"/>
  <c r="S534" i="6" s="1"/>
  <c r="T361" i="6"/>
  <c r="R361" i="6"/>
  <c r="S361" i="6" s="1"/>
  <c r="T133" i="6"/>
  <c r="R133" i="6"/>
  <c r="S133" i="6" s="1"/>
  <c r="T54" i="6"/>
  <c r="R54" i="6"/>
  <c r="S54" i="6" s="1"/>
  <c r="T350" i="6"/>
  <c r="R350" i="6"/>
  <c r="S350" i="6" s="1"/>
  <c r="T328" i="6"/>
  <c r="R328" i="6"/>
  <c r="S328" i="6" s="1"/>
  <c r="T497" i="6"/>
  <c r="R497" i="6"/>
  <c r="S497" i="6" s="1"/>
  <c r="T177" i="6"/>
  <c r="R177" i="6"/>
  <c r="S177" i="6" s="1"/>
  <c r="T550" i="6"/>
  <c r="R550" i="6"/>
  <c r="S550" i="6" s="1"/>
  <c r="T60" i="6"/>
  <c r="R60" i="6"/>
  <c r="S60" i="6" s="1"/>
  <c r="T398" i="6"/>
  <c r="R398" i="6"/>
  <c r="S398" i="6" s="1"/>
  <c r="T526" i="6"/>
  <c r="R526" i="6"/>
  <c r="S526" i="6" s="1"/>
  <c r="T258" i="6"/>
  <c r="R258" i="6"/>
  <c r="S258" i="6" s="1"/>
  <c r="T450" i="6"/>
  <c r="R450" i="6"/>
  <c r="S450" i="6" s="1"/>
  <c r="T178" i="6"/>
  <c r="R178" i="6"/>
  <c r="S178" i="6" s="1"/>
  <c r="T472" i="6"/>
  <c r="R472" i="6"/>
  <c r="S472" i="6" s="1"/>
  <c r="T353" i="6"/>
  <c r="R353" i="6"/>
  <c r="S353" i="6" s="1"/>
  <c r="T214" i="6"/>
  <c r="R214" i="6"/>
  <c r="S214" i="6" s="1"/>
  <c r="T342" i="6"/>
  <c r="R342" i="6"/>
  <c r="S342" i="6" s="1"/>
  <c r="T470" i="6"/>
  <c r="R470" i="6"/>
  <c r="S470" i="6" s="1"/>
  <c r="T208" i="6"/>
  <c r="R208" i="6"/>
  <c r="S208" i="6" s="1"/>
  <c r="T368" i="6"/>
  <c r="R368" i="6"/>
  <c r="S368" i="6" s="1"/>
  <c r="T560" i="6"/>
  <c r="R560" i="6"/>
  <c r="S560" i="6" s="1"/>
  <c r="T297" i="6"/>
  <c r="R297" i="6"/>
  <c r="S297" i="6" s="1"/>
  <c r="T425" i="6"/>
  <c r="R425" i="6"/>
  <c r="S425" i="6" s="1"/>
  <c r="T576" i="6"/>
  <c r="R576" i="6"/>
  <c r="S576" i="6" s="1"/>
  <c r="T34" i="6"/>
  <c r="R34" i="6"/>
  <c r="S34" i="6" s="1"/>
  <c r="T84" i="6"/>
  <c r="R84" i="6"/>
  <c r="S84" i="6" s="1"/>
  <c r="T211" i="6"/>
  <c r="R211" i="6"/>
  <c r="S211" i="6" s="1"/>
  <c r="T325" i="6"/>
  <c r="R325" i="6"/>
  <c r="S325" i="6" s="1"/>
  <c r="T42" i="6"/>
  <c r="R42" i="6"/>
  <c r="S42" i="6" s="1"/>
  <c r="T63" i="6"/>
  <c r="R63" i="6"/>
  <c r="S63" i="6" s="1"/>
  <c r="T82" i="6"/>
  <c r="R82" i="6"/>
  <c r="S82" i="6" s="1"/>
  <c r="T137" i="6"/>
  <c r="R137" i="6"/>
  <c r="S137" i="6" s="1"/>
  <c r="T227" i="6"/>
  <c r="R227" i="6"/>
  <c r="S227" i="6" s="1"/>
  <c r="T356" i="6"/>
  <c r="R356" i="6"/>
  <c r="S356" i="6" s="1"/>
  <c r="T473" i="6"/>
  <c r="R473" i="6"/>
  <c r="S473" i="6" s="1"/>
  <c r="T603" i="6"/>
  <c r="R603" i="6"/>
  <c r="S603" i="6" s="1"/>
  <c r="T445" i="6"/>
  <c r="R445" i="6"/>
  <c r="S445" i="6" s="1"/>
  <c r="T517" i="6"/>
  <c r="R517" i="6"/>
  <c r="S517" i="6" s="1"/>
  <c r="T99" i="6"/>
  <c r="R99" i="6"/>
  <c r="S99" i="6" s="1"/>
  <c r="T260" i="6"/>
  <c r="R260" i="6"/>
  <c r="S260" i="6" s="1"/>
  <c r="T357" i="6"/>
  <c r="R357" i="6"/>
  <c r="S357" i="6" s="1"/>
  <c r="T485" i="6"/>
  <c r="R485" i="6"/>
  <c r="S485" i="6" s="1"/>
  <c r="T559" i="6"/>
  <c r="R559" i="6"/>
  <c r="S559" i="6" s="1"/>
  <c r="T556" i="6"/>
  <c r="R556" i="6"/>
  <c r="S556" i="6" s="1"/>
  <c r="T61" i="6"/>
  <c r="R61" i="6"/>
  <c r="S61" i="6" s="1"/>
  <c r="T93" i="6"/>
  <c r="R93" i="6"/>
  <c r="S93" i="6" s="1"/>
  <c r="T161" i="6"/>
  <c r="R161" i="6"/>
  <c r="S161" i="6" s="1"/>
  <c r="T295" i="6"/>
  <c r="R295" i="6"/>
  <c r="S295" i="6" s="1"/>
  <c r="T496" i="6"/>
  <c r="R496" i="6"/>
  <c r="S496" i="6" s="1"/>
  <c r="T118" i="6"/>
  <c r="R118" i="6"/>
  <c r="S118" i="6" s="1"/>
  <c r="T56" i="6"/>
  <c r="R56" i="6"/>
  <c r="S56" i="6" s="1"/>
  <c r="T123" i="6"/>
  <c r="R123" i="6"/>
  <c r="S123" i="6" s="1"/>
  <c r="T221" i="6"/>
  <c r="R221" i="6"/>
  <c r="S221" i="6" s="1"/>
  <c r="T351" i="6"/>
  <c r="R351" i="6"/>
  <c r="S351" i="6" s="1"/>
  <c r="T28" i="6"/>
  <c r="R28" i="6"/>
  <c r="S28" i="6" s="1"/>
  <c r="T152" i="6"/>
  <c r="R152" i="6"/>
  <c r="S152" i="6" s="1"/>
  <c r="T293" i="6"/>
  <c r="R293" i="6"/>
  <c r="S293" i="6" s="1"/>
  <c r="T436" i="6"/>
  <c r="R436" i="6"/>
  <c r="S436" i="6" s="1"/>
  <c r="T549" i="6"/>
  <c r="R549" i="6"/>
  <c r="S549" i="6" s="1"/>
  <c r="T346" i="6"/>
  <c r="R346" i="6"/>
  <c r="S346" i="6" s="1"/>
  <c r="T381" i="6"/>
  <c r="R381" i="6"/>
  <c r="S381" i="6" s="1"/>
  <c r="T588" i="6"/>
  <c r="R588" i="6"/>
  <c r="S588" i="6" s="1"/>
  <c r="T570" i="6"/>
  <c r="R570" i="6"/>
  <c r="S570" i="6" s="1"/>
  <c r="T512" i="6"/>
  <c r="R512" i="6"/>
  <c r="S512" i="6" s="1"/>
  <c r="T503" i="6"/>
  <c r="R503" i="6"/>
  <c r="S503" i="6" s="1"/>
  <c r="T48" i="6"/>
  <c r="R48" i="6"/>
  <c r="S48" i="6" s="1"/>
  <c r="T491" i="6"/>
  <c r="R491" i="6"/>
  <c r="S491" i="6" s="1"/>
  <c r="T31" i="6"/>
  <c r="R31" i="6"/>
  <c r="S31" i="6" s="1"/>
  <c r="T167" i="6"/>
  <c r="R167" i="6"/>
  <c r="S167" i="6" s="1"/>
  <c r="T103" i="6"/>
  <c r="R103" i="6"/>
  <c r="S103" i="6" s="1"/>
  <c r="T119" i="6"/>
  <c r="R119" i="6"/>
  <c r="S119" i="6" s="1"/>
  <c r="T333" i="6"/>
  <c r="R333" i="6"/>
  <c r="S333" i="6" s="1"/>
  <c r="T45" i="6"/>
  <c r="R45" i="6"/>
  <c r="S45" i="6" s="1"/>
  <c r="T125" i="6"/>
  <c r="R125" i="6"/>
  <c r="S125" i="6" s="1"/>
  <c r="T359" i="6"/>
  <c r="R359" i="6"/>
  <c r="S359" i="6" s="1"/>
  <c r="T138" i="6"/>
  <c r="R138" i="6"/>
  <c r="S138" i="6" s="1"/>
  <c r="T236" i="6"/>
  <c r="R236" i="6"/>
  <c r="S236" i="6" s="1"/>
  <c r="F11" i="1"/>
  <c r="G11" i="1"/>
  <c r="I7" i="1" a="1"/>
  <c r="I7" i="1" s="1"/>
  <c r="L19" i="7" s="1"/>
  <c r="C11" i="1"/>
  <c r="I6" i="1"/>
  <c r="I15" i="1" s="1"/>
  <c r="H11" i="1"/>
  <c r="D11" i="1"/>
  <c r="L18" i="7" l="1"/>
  <c r="L6" i="3"/>
  <c r="L8" i="3" s="1"/>
  <c r="O3" i="3" s="1"/>
  <c r="H15" i="8"/>
  <c r="H17" i="8" s="1"/>
  <c r="H5" i="3"/>
  <c r="H8" i="3" s="1"/>
  <c r="H9" i="3" s="1"/>
  <c r="H10" i="3" s="1"/>
  <c r="I10" i="3" s="1"/>
  <c r="H11" i="3" a="1"/>
  <c r="H11" i="3" s="1"/>
  <c r="I11" i="3" s="1"/>
  <c r="H17" i="3"/>
  <c r="H16" i="3"/>
  <c r="I14" i="1"/>
  <c r="I9" i="1"/>
  <c r="I12" i="1" s="1"/>
  <c r="I11" i="1"/>
  <c r="I13" i="1"/>
  <c r="H20" i="3" l="1"/>
  <c r="I20" i="3" s="1"/>
  <c r="H22" i="3"/>
  <c r="I2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<sst xmlns="http://schemas.openxmlformats.org/spreadsheetml/2006/main" count="401" uniqueCount="178">
  <si>
    <t>Products</t>
  </si>
  <si>
    <t>Yearly Return</t>
  </si>
  <si>
    <t>Yearly Volatility</t>
  </si>
  <si>
    <t>Overall Portfolio</t>
  </si>
  <si>
    <t>Sharpe Ratio</t>
  </si>
  <si>
    <t>Sortino Ratio</t>
  </si>
  <si>
    <t>Treynor Ratio</t>
  </si>
  <si>
    <t>Tracking Error</t>
  </si>
  <si>
    <t>Information Ratio</t>
  </si>
  <si>
    <t>Portfolio Beta</t>
  </si>
  <si>
    <t>Weightage</t>
  </si>
  <si>
    <t>Structured Product</t>
  </si>
  <si>
    <t>Bonds</t>
  </si>
  <si>
    <t>Algo/Quant Trading</t>
  </si>
  <si>
    <t>Alternate Investment</t>
  </si>
  <si>
    <t>Long Term Equity</t>
  </si>
  <si>
    <t>Crypto Currency</t>
  </si>
  <si>
    <t>Portfolio DD</t>
  </si>
  <si>
    <t>Risk Free Rate</t>
  </si>
  <si>
    <t>Date</t>
  </si>
  <si>
    <t>Correlation</t>
  </si>
  <si>
    <t>Drawdown Rp-Rb</t>
  </si>
  <si>
    <t>Excess Return(Rp-Rb)</t>
  </si>
  <si>
    <t>Excess Return Rp-Rf</t>
  </si>
  <si>
    <t>BenchMark</t>
  </si>
  <si>
    <t>Benchmark Return</t>
  </si>
  <si>
    <t>Efficient Frontier</t>
  </si>
  <si>
    <t>Return</t>
  </si>
  <si>
    <t>Trials</t>
  </si>
  <si>
    <t>Portfolio return</t>
  </si>
  <si>
    <t>Standard Deviation</t>
  </si>
  <si>
    <t>Portfolio Return</t>
  </si>
  <si>
    <t>Random</t>
  </si>
  <si>
    <t>Portfolio SD</t>
  </si>
  <si>
    <t>Current Weight</t>
  </si>
  <si>
    <t>My_Portfolio</t>
  </si>
  <si>
    <t>S&amp;P 500</t>
  </si>
  <si>
    <t>Expected Annual Return</t>
  </si>
  <si>
    <t>Ascending order</t>
  </si>
  <si>
    <t>Rank</t>
  </si>
  <si>
    <t>Total No of returns</t>
  </si>
  <si>
    <t>alpha</t>
  </si>
  <si>
    <t>Historical Var</t>
  </si>
  <si>
    <t>confidence level</t>
  </si>
  <si>
    <t>Rounded</t>
  </si>
  <si>
    <t>Asset Value</t>
  </si>
  <si>
    <t>VAR</t>
  </si>
  <si>
    <t>CVAR</t>
  </si>
  <si>
    <t>Random Weight</t>
  </si>
  <si>
    <t>Random Weight(%)</t>
  </si>
  <si>
    <t>Historical Value at Risk</t>
  </si>
  <si>
    <t>Parametric Value at Risk</t>
  </si>
  <si>
    <t>Z Value</t>
  </si>
  <si>
    <t>z Value</t>
  </si>
  <si>
    <t>VAR per Day</t>
  </si>
  <si>
    <t>CVaR</t>
  </si>
  <si>
    <t>Mean Return</t>
  </si>
  <si>
    <t>Portfolio Concentration Analysis</t>
  </si>
  <si>
    <t>No of Stock</t>
  </si>
  <si>
    <t>Average Weight</t>
  </si>
  <si>
    <t>Herfindehl</t>
  </si>
  <si>
    <t>Normalized Hefindehl</t>
  </si>
  <si>
    <t>Weight_diff_GINI</t>
  </si>
  <si>
    <t>Sum</t>
  </si>
  <si>
    <t>Coefficient of Variation</t>
  </si>
  <si>
    <t>GINI coefficient</t>
  </si>
  <si>
    <t>Varience-Covarience</t>
  </si>
  <si>
    <t>SCENARIO ANALYSIS</t>
  </si>
  <si>
    <t>Scenarios</t>
  </si>
  <si>
    <t>% change in returns</t>
  </si>
  <si>
    <t xml:space="preserve">Best case </t>
  </si>
  <si>
    <t>Scenario</t>
  </si>
  <si>
    <t>risk free rate</t>
  </si>
  <si>
    <t>Moderate positive</t>
  </si>
  <si>
    <t>% change returns</t>
  </si>
  <si>
    <t>Moderate negetive</t>
  </si>
  <si>
    <t>Average annual return</t>
  </si>
  <si>
    <t>Worst case</t>
  </si>
  <si>
    <t>Scenario return</t>
  </si>
  <si>
    <t>Scenario sharpe ratio</t>
  </si>
  <si>
    <t>Weights</t>
  </si>
  <si>
    <t>Yearly volatality</t>
  </si>
  <si>
    <t>Std dev of portfolio</t>
  </si>
  <si>
    <t>Algo/Quant</t>
  </si>
  <si>
    <t>Sharpe ratio overall</t>
  </si>
  <si>
    <t>Crypto currency</t>
  </si>
  <si>
    <t>Alternate investment</t>
  </si>
  <si>
    <t>Long term equity</t>
  </si>
  <si>
    <t>Monte Carlo Value at Risk</t>
  </si>
  <si>
    <t>Days</t>
  </si>
  <si>
    <t>Expected Return</t>
  </si>
  <si>
    <t>Z-score</t>
  </si>
  <si>
    <t>Confidence Interval</t>
  </si>
  <si>
    <t>Monte Carlo VaR</t>
  </si>
  <si>
    <t>Scenario VaR</t>
  </si>
  <si>
    <t>Simulation</t>
  </si>
  <si>
    <t>Sharpe ratio</t>
  </si>
  <si>
    <t>σ</t>
  </si>
  <si>
    <t>μ</t>
  </si>
  <si>
    <t>∑w</t>
  </si>
  <si>
    <t>Portfolio Weights</t>
  </si>
  <si>
    <t>NA</t>
  </si>
  <si>
    <t>N/A</t>
  </si>
  <si>
    <t>Value of constraint</t>
  </si>
  <si>
    <t xml:space="preserve">None </t>
  </si>
  <si>
    <t>at average return=</t>
  </si>
  <si>
    <t>at sigma &lt;=</t>
  </si>
  <si>
    <t>None</t>
  </si>
  <si>
    <t>Constraining Variable</t>
  </si>
  <si>
    <t>Varience -Covarience</t>
  </si>
  <si>
    <t>Max Sharpe</t>
  </si>
  <si>
    <t>Min. Std Dev.</t>
  </si>
  <si>
    <t>Max Returns</t>
  </si>
  <si>
    <t>Equal Weight</t>
  </si>
  <si>
    <t>Portfolios</t>
  </si>
  <si>
    <t>Individual Assets</t>
  </si>
  <si>
    <t>RFR</t>
  </si>
  <si>
    <t>E</t>
  </si>
  <si>
    <t>D</t>
  </si>
  <si>
    <t>C</t>
  </si>
  <si>
    <t>B</t>
  </si>
  <si>
    <t>A</t>
  </si>
  <si>
    <t>VC</t>
  </si>
  <si>
    <t>Low risk loans</t>
  </si>
  <si>
    <t>Oil</t>
  </si>
  <si>
    <t>Gold</t>
  </si>
  <si>
    <t>Commodity</t>
  </si>
  <si>
    <t>Forex</t>
  </si>
  <si>
    <t>Crypto</t>
  </si>
  <si>
    <t>Trading</t>
  </si>
  <si>
    <t>Loans</t>
  </si>
  <si>
    <t>Crypto D</t>
  </si>
  <si>
    <t>Crypto C</t>
  </si>
  <si>
    <t>Crypto B</t>
  </si>
  <si>
    <t>Crypto A</t>
  </si>
  <si>
    <t xml:space="preserve">Crypto </t>
  </si>
  <si>
    <t xml:space="preserve">Gold </t>
  </si>
  <si>
    <t>YTD Return</t>
  </si>
  <si>
    <t>Bond C</t>
  </si>
  <si>
    <t>Totals</t>
  </si>
  <si>
    <t>Bond B</t>
  </si>
  <si>
    <t>Bond A</t>
  </si>
  <si>
    <t>ALTERNATIVE INVESTMENTS</t>
  </si>
  <si>
    <t>Product D</t>
  </si>
  <si>
    <t>BONDS</t>
  </si>
  <si>
    <t>Product C</t>
  </si>
  <si>
    <t>Structured Products</t>
  </si>
  <si>
    <t>Product B</t>
  </si>
  <si>
    <t>Conservative</t>
  </si>
  <si>
    <t>Moderate</t>
  </si>
  <si>
    <t>Product A</t>
  </si>
  <si>
    <t>Weighted return</t>
  </si>
  <si>
    <t xml:space="preserve">Weights </t>
  </si>
  <si>
    <t>Annual return</t>
  </si>
  <si>
    <t>Yearly volatility</t>
  </si>
  <si>
    <t>Win rate</t>
  </si>
  <si>
    <t>Asset category</t>
  </si>
  <si>
    <t>PORTFOLIO ALLOCATION</t>
  </si>
  <si>
    <t>Risk Parity Model</t>
  </si>
  <si>
    <t>Portfolio</t>
  </si>
  <si>
    <t>Equal Weighted</t>
  </si>
  <si>
    <t>Risk Parity</t>
  </si>
  <si>
    <t>Solver</t>
  </si>
  <si>
    <t>Number of asset class</t>
  </si>
  <si>
    <t>Deviation from Parity</t>
  </si>
  <si>
    <t>Sum of weights</t>
  </si>
  <si>
    <t>Risk contribution</t>
  </si>
  <si>
    <t>Volatility Yearly</t>
  </si>
  <si>
    <t>Varience Daily</t>
  </si>
  <si>
    <t>Deviation</t>
  </si>
  <si>
    <t>Total allocation</t>
  </si>
  <si>
    <t>Bonds/alternateinvestments</t>
  </si>
  <si>
    <t>Money in the market</t>
  </si>
  <si>
    <t>Agressive</t>
  </si>
  <si>
    <t xml:space="preserve">Allocation </t>
  </si>
  <si>
    <t>Excess Return (Rp-Rb)</t>
  </si>
  <si>
    <t>Drawdown</t>
  </si>
  <si>
    <t>Excess return (Rp-Rf)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</si>
</sst>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_([$$-409]* #,##0.00_);_([$$-409]* \(#,##0.00\);_([$$-409]* &quot;-&quot;??_);_(@_)"/>
    <numFmt numFmtId="166" formatCode="0.0%"/>
    <numFmt numFmtId="167" formatCode="0.0000"/>
    <numFmt numFmtId="168" formatCode="0.00000"/>
    <numFmt numFmtId="169" formatCode="0.000%"/>
    <numFmt numFmtId="170" formatCode="&quot;$&quot;#,##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 (Body)"/>
    </font>
    <font>
      <b/>
      <sz val="12"/>
      <color rgb="FF000000"/>
      <name val="Calibri (Body)"/>
    </font>
    <font>
      <sz val="1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theme="1"/>
      <name val="Helvetica Neue"/>
      <family val="2"/>
    </font>
    <font>
      <b/>
      <sz val="10"/>
      <color theme="1"/>
      <name val="Helvetica Neue"/>
      <family val="2"/>
    </font>
    <font>
      <b/>
      <sz val="11"/>
      <color theme="1"/>
      <name val="Calibri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 (Body)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0"/>
      <color theme="1"/>
      <name val="Verdana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1"/>
      <color rgb="FFFF0000"/>
      <name val="Calibri"/>
      <family val="2"/>
    </font>
    <font>
      <b/>
      <sz val="12"/>
      <color theme="1"/>
      <name val="Calibri"/>
      <family val="2"/>
    </font>
    <font>
      <b/>
      <sz val="16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2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theme="0"/>
      </patternFill>
    </fill>
    <fill>
      <patternFill patternType="solid">
        <fgColor theme="8"/>
        <bgColor theme="8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E598"/>
        <bgColor rgb="FFFFE598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3" fillId="0" borderId="0"/>
  </cellStyleXfs>
  <cellXfs count="200">
    <xf numFmtId="0" fontId="0" fillId="0" borderId="0" xfId="0"/>
    <xf numFmtId="0" fontId="0" fillId="2" borderId="2" xfId="0" applyFill="1" applyBorder="1"/>
    <xf numFmtId="0" fontId="3" fillId="0" borderId="0" xfId="0" applyFont="1"/>
    <xf numFmtId="0" fontId="0" fillId="2" borderId="4" xfId="0" applyFill="1" applyBorder="1"/>
    <xf numFmtId="10" fontId="4" fillId="0" borderId="3" xfId="0" applyNumberFormat="1" applyFont="1" applyBorder="1" applyAlignment="1">
      <alignment horizontal="center"/>
    </xf>
    <xf numFmtId="0" fontId="0" fillId="0" borderId="2" xfId="0" applyBorder="1"/>
    <xf numFmtId="10" fontId="0" fillId="0" borderId="2" xfId="1" applyNumberFormat="1" applyFont="1" applyBorder="1"/>
    <xf numFmtId="10" fontId="0" fillId="0" borderId="0" xfId="0" applyNumberFormat="1"/>
    <xf numFmtId="0" fontId="6" fillId="0" borderId="0" xfId="0" applyFont="1"/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2" xfId="0" applyNumberFormat="1" applyBorder="1"/>
    <xf numFmtId="10" fontId="0" fillId="0" borderId="2" xfId="0" applyNumberFormat="1" applyBorder="1"/>
    <xf numFmtId="0" fontId="5" fillId="2" borderId="2" xfId="0" applyFont="1" applyFill="1" applyBorder="1" applyAlignment="1">
      <alignment horizontal="center"/>
    </xf>
    <xf numFmtId="164" fontId="0" fillId="0" borderId="2" xfId="0" applyNumberFormat="1" applyBorder="1"/>
    <xf numFmtId="9" fontId="0" fillId="0" borderId="2" xfId="1" applyFont="1" applyBorder="1"/>
    <xf numFmtId="0" fontId="8" fillId="2" borderId="2" xfId="0" applyFont="1" applyFill="1" applyBorder="1"/>
    <xf numFmtId="10" fontId="0" fillId="3" borderId="2" xfId="0" applyNumberFormat="1" applyFill="1" applyBorder="1"/>
    <xf numFmtId="0" fontId="2" fillId="4" borderId="2" xfId="0" applyFont="1" applyFill="1" applyBorder="1"/>
    <xf numFmtId="0" fontId="3" fillId="5" borderId="2" xfId="0" applyFont="1" applyFill="1" applyBorder="1"/>
    <xf numFmtId="0" fontId="3" fillId="4" borderId="2" xfId="0" applyFont="1" applyFill="1" applyBorder="1"/>
    <xf numFmtId="10" fontId="0" fillId="3" borderId="2" xfId="1" applyNumberFormat="1" applyFon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9" fontId="0" fillId="3" borderId="2" xfId="1" applyFont="1" applyFill="1" applyBorder="1" applyAlignment="1">
      <alignment horizontal="center"/>
    </xf>
    <xf numFmtId="10" fontId="0" fillId="6" borderId="2" xfId="0" applyNumberFormat="1" applyFill="1" applyBorder="1" applyAlignment="1">
      <alignment horizontal="center"/>
    </xf>
    <xf numFmtId="9" fontId="0" fillId="6" borderId="2" xfId="1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10" fontId="0" fillId="0" borderId="0" xfId="1" applyNumberFormat="1" applyFont="1"/>
    <xf numFmtId="0" fontId="0" fillId="4" borderId="2" xfId="0" applyFill="1" applyBorder="1"/>
    <xf numFmtId="0" fontId="0" fillId="6" borderId="5" xfId="0" applyFill="1" applyBorder="1" applyAlignment="1">
      <alignment horizontal="center"/>
    </xf>
    <xf numFmtId="0" fontId="0" fillId="0" borderId="6" xfId="0" applyBorder="1"/>
    <xf numFmtId="2" fontId="0" fillId="0" borderId="6" xfId="0" applyNumberFormat="1" applyBorder="1"/>
    <xf numFmtId="0" fontId="0" fillId="7" borderId="2" xfId="0" applyFill="1" applyBorder="1"/>
    <xf numFmtId="0" fontId="0" fillId="8" borderId="2" xfId="0" applyFill="1" applyBorder="1"/>
    <xf numFmtId="14" fontId="0" fillId="0" borderId="0" xfId="0" applyNumberFormat="1" applyAlignment="1">
      <alignment horizontal="center"/>
    </xf>
    <xf numFmtId="14" fontId="7" fillId="0" borderId="0" xfId="0" applyNumberFormat="1" applyFont="1"/>
    <xf numFmtId="0" fontId="7" fillId="2" borderId="2" xfId="0" applyFont="1" applyFill="1" applyBorder="1" applyAlignment="1">
      <alignment horizontal="center"/>
    </xf>
    <xf numFmtId="14" fontId="7" fillId="0" borderId="2" xfId="0" applyNumberFormat="1" applyFont="1" applyBorder="1"/>
    <xf numFmtId="0" fontId="6" fillId="0" borderId="2" xfId="0" applyFont="1" applyBorder="1"/>
    <xf numFmtId="10" fontId="9" fillId="0" borderId="2" xfId="0" applyNumberFormat="1" applyFont="1" applyBorder="1"/>
    <xf numFmtId="10" fontId="0" fillId="0" borderId="7" xfId="0" applyNumberFormat="1" applyBorder="1"/>
    <xf numFmtId="0" fontId="3" fillId="5" borderId="5" xfId="0" applyFont="1" applyFill="1" applyBorder="1"/>
    <xf numFmtId="165" fontId="0" fillId="0" borderId="0" xfId="0" applyNumberFormat="1"/>
    <xf numFmtId="165" fontId="0" fillId="0" borderId="2" xfId="0" applyNumberFormat="1" applyBorder="1"/>
    <xf numFmtId="9" fontId="0" fillId="0" borderId="2" xfId="0" applyNumberFormat="1" applyBorder="1"/>
    <xf numFmtId="10" fontId="0" fillId="2" borderId="2" xfId="1" applyNumberFormat="1" applyFont="1" applyFill="1" applyBorder="1"/>
    <xf numFmtId="164" fontId="0" fillId="0" borderId="0" xfId="0" applyNumberFormat="1"/>
    <xf numFmtId="0" fontId="5" fillId="4" borderId="2" xfId="0" applyFont="1" applyFill="1" applyBorder="1" applyAlignment="1">
      <alignment horizontal="center"/>
    </xf>
    <xf numFmtId="0" fontId="0" fillId="0" borderId="8" xfId="0" applyBorder="1"/>
    <xf numFmtId="0" fontId="0" fillId="0" borderId="2" xfId="0" applyBorder="1" applyAlignment="1">
      <alignment horizontal="center" vertical="center"/>
    </xf>
    <xf numFmtId="0" fontId="10" fillId="0" borderId="2" xfId="0" applyFont="1" applyBorder="1"/>
    <xf numFmtId="9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2" fontId="0" fillId="0" borderId="2" xfId="1" applyNumberFormat="1" applyFont="1" applyBorder="1"/>
    <xf numFmtId="166" fontId="0" fillId="0" borderId="2" xfId="1" applyNumberFormat="1" applyFont="1" applyBorder="1"/>
    <xf numFmtId="0" fontId="0" fillId="4" borderId="2" xfId="0" applyFill="1" applyBorder="1" applyAlignment="1">
      <alignment horizontal="center" vertical="center"/>
    </xf>
    <xf numFmtId="9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 vertical="center"/>
    </xf>
    <xf numFmtId="165" fontId="0" fillId="4" borderId="2" xfId="0" applyNumberFormat="1" applyFill="1" applyBorder="1"/>
    <xf numFmtId="167" fontId="0" fillId="0" borderId="2" xfId="0" applyNumberFormat="1" applyBorder="1"/>
    <xf numFmtId="9" fontId="0" fillId="0" borderId="2" xfId="1" applyFont="1" applyFill="1" applyBorder="1"/>
    <xf numFmtId="168" fontId="0" fillId="0" borderId="2" xfId="0" applyNumberFormat="1" applyBorder="1"/>
    <xf numFmtId="0" fontId="5" fillId="0" borderId="2" xfId="0" applyFont="1" applyBorder="1" applyAlignment="1">
      <alignment horizontal="center"/>
    </xf>
    <xf numFmtId="10" fontId="10" fillId="0" borderId="2" xfId="0" applyNumberFormat="1" applyFont="1" applyBorder="1"/>
    <xf numFmtId="0" fontId="12" fillId="0" borderId="0" xfId="2"/>
    <xf numFmtId="169" fontId="0" fillId="0" borderId="0" xfId="3" applyNumberFormat="1" applyFont="1"/>
    <xf numFmtId="10" fontId="0" fillId="0" borderId="0" xfId="3" applyNumberFormat="1" applyFont="1"/>
    <xf numFmtId="166" fontId="0" fillId="0" borderId="0" xfId="3" applyNumberFormat="1" applyFont="1"/>
    <xf numFmtId="14" fontId="7" fillId="0" borderId="9" xfId="2" applyNumberFormat="1" applyFont="1" applyBorder="1"/>
    <xf numFmtId="9" fontId="0" fillId="0" borderId="0" xfId="3" applyFont="1"/>
    <xf numFmtId="0" fontId="7" fillId="2" borderId="9" xfId="2" applyFont="1" applyFill="1" applyBorder="1" applyAlignment="1">
      <alignment horizontal="center"/>
    </xf>
    <xf numFmtId="0" fontId="10" fillId="2" borderId="2" xfId="0" applyFont="1" applyFill="1" applyBorder="1"/>
    <xf numFmtId="0" fontId="11" fillId="2" borderId="2" xfId="0" applyFont="1" applyFill="1" applyBorder="1"/>
    <xf numFmtId="0" fontId="14" fillId="0" borderId="0" xfId="0" applyFont="1"/>
    <xf numFmtId="169" fontId="15" fillId="0" borderId="0" xfId="0" applyNumberFormat="1" applyFont="1"/>
    <xf numFmtId="10" fontId="15" fillId="0" borderId="0" xfId="0" applyNumberFormat="1" applyFont="1"/>
    <xf numFmtId="10" fontId="14" fillId="0" borderId="0" xfId="0" applyNumberFormat="1" applyFont="1"/>
    <xf numFmtId="166" fontId="15" fillId="0" borderId="12" xfId="0" applyNumberFormat="1" applyFont="1" applyBorder="1" applyAlignment="1">
      <alignment horizontal="center"/>
    </xf>
    <xf numFmtId="166" fontId="15" fillId="0" borderId="13" xfId="0" applyNumberFormat="1" applyFont="1" applyBorder="1" applyAlignment="1">
      <alignment horizontal="center"/>
    </xf>
    <xf numFmtId="14" fontId="7" fillId="0" borderId="3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169" fontId="15" fillId="0" borderId="12" xfId="0" applyNumberFormat="1" applyFont="1" applyBorder="1" applyAlignment="1">
      <alignment horizontal="center"/>
    </xf>
    <xf numFmtId="169" fontId="15" fillId="0" borderId="13" xfId="0" applyNumberFormat="1" applyFont="1" applyBorder="1" applyAlignment="1">
      <alignment horizontal="center"/>
    </xf>
    <xf numFmtId="9" fontId="15" fillId="0" borderId="12" xfId="0" applyNumberFormat="1" applyFont="1" applyBorder="1" applyAlignment="1">
      <alignment horizontal="center"/>
    </xf>
    <xf numFmtId="9" fontId="15" fillId="0" borderId="13" xfId="0" applyNumberFormat="1" applyFont="1" applyBorder="1" applyAlignment="1">
      <alignment horizontal="center"/>
    </xf>
    <xf numFmtId="10" fontId="15" fillId="0" borderId="12" xfId="0" applyNumberFormat="1" applyFont="1" applyBorder="1" applyAlignment="1">
      <alignment horizontal="center"/>
    </xf>
    <xf numFmtId="10" fontId="15" fillId="0" borderId="13" xfId="0" applyNumberFormat="1" applyFont="1" applyBorder="1" applyAlignment="1">
      <alignment horizontal="center"/>
    </xf>
    <xf numFmtId="14" fontId="7" fillId="0" borderId="0" xfId="0" applyNumberFormat="1" applyFont="1" applyAlignment="1">
      <alignment horizontal="center"/>
    </xf>
    <xf numFmtId="166" fontId="15" fillId="0" borderId="14" xfId="0" applyNumberFormat="1" applyFont="1" applyBorder="1" applyAlignment="1">
      <alignment horizontal="center"/>
    </xf>
    <xf numFmtId="166" fontId="15" fillId="0" borderId="0" xfId="0" applyNumberFormat="1" applyFont="1" applyAlignment="1">
      <alignment horizontal="center"/>
    </xf>
    <xf numFmtId="169" fontId="15" fillId="0" borderId="14" xfId="0" applyNumberFormat="1" applyFont="1" applyBorder="1" applyAlignment="1">
      <alignment horizontal="center"/>
    </xf>
    <xf numFmtId="169" fontId="15" fillId="0" borderId="0" xfId="0" applyNumberFormat="1" applyFont="1" applyAlignment="1">
      <alignment horizontal="center"/>
    </xf>
    <xf numFmtId="9" fontId="15" fillId="0" borderId="14" xfId="0" applyNumberFormat="1" applyFont="1" applyBorder="1" applyAlignment="1">
      <alignment horizontal="center"/>
    </xf>
    <xf numFmtId="9" fontId="15" fillId="0" borderId="0" xfId="0" applyNumberFormat="1" applyFont="1" applyAlignment="1">
      <alignment horizontal="center"/>
    </xf>
    <xf numFmtId="10" fontId="15" fillId="0" borderId="14" xfId="0" applyNumberFormat="1" applyFont="1" applyBorder="1" applyAlignment="1">
      <alignment horizontal="center"/>
    </xf>
    <xf numFmtId="10" fontId="15" fillId="0" borderId="0" xfId="0" applyNumberFormat="1" applyFont="1" applyAlignment="1">
      <alignment horizontal="center"/>
    </xf>
    <xf numFmtId="0" fontId="14" fillId="9" borderId="15" xfId="0" applyFont="1" applyFill="1" applyBorder="1" applyAlignment="1">
      <alignment horizontal="center"/>
    </xf>
    <xf numFmtId="0" fontId="14" fillId="9" borderId="16" xfId="0" applyFont="1" applyFill="1" applyBorder="1" applyAlignment="1">
      <alignment horizontal="center"/>
    </xf>
    <xf numFmtId="0" fontId="7" fillId="9" borderId="3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4" fillId="10" borderId="0" xfId="0" applyFont="1" applyFill="1"/>
    <xf numFmtId="0" fontId="14" fillId="11" borderId="17" xfId="0" applyFont="1" applyFill="1" applyBorder="1"/>
    <xf numFmtId="0" fontId="14" fillId="11" borderId="18" xfId="0" applyFont="1" applyFill="1" applyBorder="1"/>
    <xf numFmtId="166" fontId="14" fillId="11" borderId="18" xfId="0" applyNumberFormat="1" applyFont="1" applyFill="1" applyBorder="1"/>
    <xf numFmtId="0" fontId="14" fillId="11" borderId="3" xfId="0" applyFont="1" applyFill="1" applyBorder="1"/>
    <xf numFmtId="0" fontId="8" fillId="9" borderId="3" xfId="0" applyFont="1" applyFill="1" applyBorder="1"/>
    <xf numFmtId="0" fontId="14" fillId="11" borderId="0" xfId="0" applyFont="1" applyFill="1"/>
    <xf numFmtId="9" fontId="14" fillId="11" borderId="0" xfId="0" applyNumberFormat="1" applyFont="1" applyFill="1"/>
    <xf numFmtId="0" fontId="8" fillId="0" borderId="3" xfId="0" applyFont="1" applyBorder="1"/>
    <xf numFmtId="0" fontId="14" fillId="0" borderId="3" xfId="0" applyFont="1" applyBorder="1"/>
    <xf numFmtId="0" fontId="14" fillId="9" borderId="0" xfId="0" applyFont="1" applyFill="1"/>
    <xf numFmtId="166" fontId="14" fillId="9" borderId="0" xfId="0" applyNumberFormat="1" applyFont="1" applyFill="1"/>
    <xf numFmtId="9" fontId="14" fillId="9" borderId="0" xfId="0" applyNumberFormat="1" applyFont="1" applyFill="1"/>
    <xf numFmtId="0" fontId="14" fillId="0" borderId="3" xfId="0" applyFont="1" applyBorder="1" applyAlignment="1">
      <alignment horizontal="left"/>
    </xf>
    <xf numFmtId="169" fontId="14" fillId="0" borderId="13" xfId="0" applyNumberFormat="1" applyFont="1" applyBorder="1"/>
    <xf numFmtId="166" fontId="15" fillId="12" borderId="13" xfId="0" applyNumberFormat="1" applyFont="1" applyFill="1" applyBorder="1"/>
    <xf numFmtId="0" fontId="14" fillId="12" borderId="13" xfId="0" applyFont="1" applyFill="1" applyBorder="1"/>
    <xf numFmtId="169" fontId="8" fillId="0" borderId="13" xfId="0" applyNumberFormat="1" applyFont="1" applyBorder="1"/>
    <xf numFmtId="166" fontId="15" fillId="0" borderId="13" xfId="0" applyNumberFormat="1" applyFont="1" applyBorder="1"/>
    <xf numFmtId="2" fontId="15" fillId="0" borderId="13" xfId="0" applyNumberFormat="1" applyFont="1" applyBorder="1"/>
    <xf numFmtId="0" fontId="14" fillId="0" borderId="13" xfId="0" applyFont="1" applyBorder="1"/>
    <xf numFmtId="169" fontId="14" fillId="0" borderId="0" xfId="0" applyNumberFormat="1" applyFont="1"/>
    <xf numFmtId="166" fontId="15" fillId="12" borderId="0" xfId="0" applyNumberFormat="1" applyFont="1" applyFill="1"/>
    <xf numFmtId="0" fontId="14" fillId="12" borderId="0" xfId="0" applyFont="1" applyFill="1"/>
    <xf numFmtId="169" fontId="8" fillId="0" borderId="0" xfId="0" applyNumberFormat="1" applyFont="1"/>
    <xf numFmtId="166" fontId="15" fillId="0" borderId="0" xfId="0" applyNumberFormat="1" applyFont="1"/>
    <xf numFmtId="2" fontId="15" fillId="0" borderId="0" xfId="0" applyNumberFormat="1" applyFont="1"/>
    <xf numFmtId="169" fontId="14" fillId="0" borderId="16" xfId="0" applyNumberFormat="1" applyFont="1" applyBorder="1"/>
    <xf numFmtId="166" fontId="15" fillId="12" borderId="16" xfId="0" applyNumberFormat="1" applyFont="1" applyFill="1" applyBorder="1"/>
    <xf numFmtId="0" fontId="14" fillId="12" borderId="16" xfId="0" applyFont="1" applyFill="1" applyBorder="1"/>
    <xf numFmtId="169" fontId="8" fillId="0" borderId="16" xfId="0" applyNumberFormat="1" applyFont="1" applyBorder="1"/>
    <xf numFmtId="10" fontId="15" fillId="0" borderId="16" xfId="0" applyNumberFormat="1" applyFont="1" applyBorder="1"/>
    <xf numFmtId="166" fontId="15" fillId="0" borderId="16" xfId="0" applyNumberFormat="1" applyFont="1" applyBorder="1"/>
    <xf numFmtId="2" fontId="15" fillId="0" borderId="16" xfId="0" applyNumberFormat="1" applyFont="1" applyBorder="1"/>
    <xf numFmtId="0" fontId="14" fillId="0" borderId="16" xfId="0" applyFont="1" applyBorder="1"/>
    <xf numFmtId="9" fontId="8" fillId="12" borderId="0" xfId="0" applyNumberFormat="1" applyFont="1" applyFill="1"/>
    <xf numFmtId="0" fontId="8" fillId="12" borderId="0" xfId="0" applyFont="1" applyFill="1"/>
    <xf numFmtId="10" fontId="14" fillId="12" borderId="0" xfId="0" applyNumberFormat="1" applyFont="1" applyFill="1"/>
    <xf numFmtId="10" fontId="8" fillId="12" borderId="0" xfId="0" applyNumberFormat="1" applyFont="1" applyFill="1"/>
    <xf numFmtId="10" fontId="8" fillId="12" borderId="13" xfId="0" applyNumberFormat="1" applyFont="1" applyFill="1" applyBorder="1"/>
    <xf numFmtId="0" fontId="8" fillId="12" borderId="13" xfId="0" applyFont="1" applyFill="1" applyBorder="1"/>
    <xf numFmtId="10" fontId="15" fillId="0" borderId="13" xfId="0" applyNumberFormat="1" applyFont="1" applyBorder="1"/>
    <xf numFmtId="10" fontId="8" fillId="12" borderId="16" xfId="0" applyNumberFormat="1" applyFont="1" applyFill="1" applyBorder="1"/>
    <xf numFmtId="0" fontId="8" fillId="12" borderId="16" xfId="0" applyFont="1" applyFill="1" applyBorder="1"/>
    <xf numFmtId="166" fontId="14" fillId="12" borderId="0" xfId="0" applyNumberFormat="1" applyFont="1" applyFill="1"/>
    <xf numFmtId="166" fontId="8" fillId="12" borderId="0" xfId="0" applyNumberFormat="1" applyFont="1" applyFill="1"/>
    <xf numFmtId="166" fontId="8" fillId="12" borderId="13" xfId="0" applyNumberFormat="1" applyFont="1" applyFill="1" applyBorder="1"/>
    <xf numFmtId="9" fontId="15" fillId="0" borderId="13" xfId="0" applyNumberFormat="1" applyFont="1" applyBorder="1"/>
    <xf numFmtId="9" fontId="15" fillId="0" borderId="0" xfId="0" applyNumberFormat="1" applyFont="1"/>
    <xf numFmtId="166" fontId="8" fillId="12" borderId="16" xfId="0" applyNumberFormat="1" applyFont="1" applyFill="1" applyBorder="1"/>
    <xf numFmtId="9" fontId="15" fillId="0" borderId="16" xfId="0" applyNumberFormat="1" applyFont="1" applyBorder="1"/>
    <xf numFmtId="0" fontId="17" fillId="0" borderId="0" xfId="0" applyFont="1"/>
    <xf numFmtId="9" fontId="8" fillId="12" borderId="13" xfId="0" applyNumberFormat="1" applyFont="1" applyFill="1" applyBorder="1"/>
    <xf numFmtId="169" fontId="15" fillId="0" borderId="13" xfId="0" applyNumberFormat="1" applyFont="1" applyBorder="1"/>
    <xf numFmtId="10" fontId="18" fillId="0" borderId="3" xfId="0" applyNumberFormat="1" applyFont="1" applyBorder="1"/>
    <xf numFmtId="9" fontId="19" fillId="0" borderId="3" xfId="0" applyNumberFormat="1" applyFont="1" applyBorder="1" applyAlignment="1">
      <alignment horizontal="left" wrapText="1"/>
    </xf>
    <xf numFmtId="9" fontId="18" fillId="0" borderId="3" xfId="0" applyNumberFormat="1" applyFont="1" applyBorder="1"/>
    <xf numFmtId="10" fontId="19" fillId="0" borderId="3" xfId="0" applyNumberFormat="1" applyFont="1" applyBorder="1" applyAlignment="1">
      <alignment horizontal="left"/>
    </xf>
    <xf numFmtId="9" fontId="8" fillId="12" borderId="16" xfId="0" applyNumberFormat="1" applyFont="1" applyFill="1" applyBorder="1"/>
    <xf numFmtId="169" fontId="15" fillId="0" borderId="16" xfId="0" applyNumberFormat="1" applyFont="1" applyBorder="1"/>
    <xf numFmtId="0" fontId="8" fillId="0" borderId="0" xfId="0" applyFont="1"/>
    <xf numFmtId="170" fontId="19" fillId="0" borderId="3" xfId="0" applyNumberFormat="1" applyFont="1" applyBorder="1" applyAlignment="1">
      <alignment horizontal="left"/>
    </xf>
    <xf numFmtId="0" fontId="19" fillId="0" borderId="3" xfId="0" applyFont="1" applyBorder="1" applyAlignment="1">
      <alignment horizontal="left"/>
    </xf>
    <xf numFmtId="170" fontId="18" fillId="13" borderId="3" xfId="0" applyNumberFormat="1" applyFont="1" applyFill="1" applyBorder="1"/>
    <xf numFmtId="0" fontId="18" fillId="13" borderId="3" xfId="0" applyFont="1" applyFill="1" applyBorder="1"/>
    <xf numFmtId="0" fontId="18" fillId="0" borderId="3" xfId="0" applyFont="1" applyBorder="1"/>
    <xf numFmtId="0" fontId="14" fillId="0" borderId="20" xfId="0" applyFont="1" applyBorder="1"/>
    <xf numFmtId="0" fontId="8" fillId="9" borderId="3" xfId="0" applyFont="1" applyFill="1" applyBorder="1" applyAlignment="1">
      <alignment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/>
    </xf>
    <xf numFmtId="0" fontId="20" fillId="0" borderId="0" xfId="0" applyFont="1"/>
    <xf numFmtId="10" fontId="15" fillId="0" borderId="11" xfId="0" applyNumberFormat="1" applyFont="1" applyBorder="1" applyAlignment="1">
      <alignment horizontal="right" wrapText="1"/>
    </xf>
    <xf numFmtId="0" fontId="21" fillId="13" borderId="10" xfId="0" applyFont="1" applyFill="1" applyBorder="1" applyAlignment="1">
      <alignment wrapText="1"/>
    </xf>
    <xf numFmtId="0" fontId="14" fillId="0" borderId="3" xfId="0" applyFont="1" applyBorder="1" applyAlignment="1">
      <alignment horizontal="center"/>
    </xf>
    <xf numFmtId="0" fontId="8" fillId="9" borderId="19" xfId="0" applyFont="1" applyFill="1" applyBorder="1" applyAlignment="1">
      <alignment horizontal="left"/>
    </xf>
    <xf numFmtId="0" fontId="16" fillId="0" borderId="17" xfId="0" applyFont="1" applyBorder="1"/>
    <xf numFmtId="0" fontId="8" fillId="9" borderId="19" xfId="0" applyFont="1" applyFill="1" applyBorder="1" applyAlignment="1">
      <alignment horizontal="center"/>
    </xf>
    <xf numFmtId="0" fontId="22" fillId="14" borderId="22" xfId="0" applyFont="1" applyFill="1" applyBorder="1" applyAlignment="1">
      <alignment horizontal="center" vertical="center"/>
    </xf>
    <xf numFmtId="0" fontId="16" fillId="0" borderId="16" xfId="0" applyFont="1" applyBorder="1"/>
    <xf numFmtId="0" fontId="16" fillId="0" borderId="15" xfId="0" applyFont="1" applyBorder="1"/>
    <xf numFmtId="0" fontId="16" fillId="0" borderId="21" xfId="0" applyFont="1" applyBorder="1"/>
    <xf numFmtId="0" fontId="16" fillId="0" borderId="13" xfId="0" applyFont="1" applyBorder="1"/>
    <xf numFmtId="0" fontId="16" fillId="0" borderId="12" xfId="0" applyFont="1" applyBorder="1"/>
    <xf numFmtId="0" fontId="8" fillId="13" borderId="19" xfId="0" applyFont="1" applyFill="1" applyBorder="1" applyAlignment="1">
      <alignment horizontal="center"/>
    </xf>
    <xf numFmtId="0" fontId="16" fillId="0" borderId="18" xfId="0" applyFont="1" applyBorder="1"/>
    <xf numFmtId="0" fontId="0" fillId="0" borderId="0" xfId="0"/>
    <xf numFmtId="0" fontId="0" fillId="0" borderId="1" xfId="0" applyBorder="1"/>
    <xf numFmtId="0" fontId="0" fillId="4" borderId="2" xfId="0" applyFill="1" applyBorder="1"/>
    <xf numFmtId="0" fontId="10" fillId="7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2" fillId="0" borderId="0" xfId="2" applyAlignment="1">
      <alignment horizontal="center"/>
    </xf>
    <xf numFmtId="0" fontId="12" fillId="0" borderId="0" xfId="2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</cellXfs>
  <cellStyles count="5">
    <cellStyle name="Normal" xfId="0" builtinId="0"/>
    <cellStyle name="Normal 2" xfId="2" xr:uid="{5B50271A-274C-9E43-8AC0-62D5FF9A16B8}"/>
    <cellStyle name="Normal 4" xfId="4" xr:uid="{F7020D33-81D4-CA45-BB10-5D011993D488}"/>
    <cellStyle name="Per cent" xfId="1" builtinId="5"/>
    <cellStyle name="Per cent 2" xfId="3" xr:uid="{D71938B2-D0A6-E248-A27F-9BED1085C2DA}"/>
  </cellStyles>
  <dxfs count="28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family val="2"/>
        <scheme val="none"/>
      </font>
      <numFmt numFmtId="171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numFmt numFmtId="169" formatCode="0.000%"/>
    </dxf>
    <dxf>
      <numFmt numFmtId="169" formatCode="0.0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family val="2"/>
        <scheme val="none"/>
      </font>
      <numFmt numFmtId="171" formatCode="dd/mm/yyyy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family val="2"/>
        <scheme val="none"/>
      </font>
      <numFmt numFmtId="171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family val="2"/>
        <scheme val="none"/>
      </font>
      <numFmt numFmtId="171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family val="2"/>
        <scheme val="none"/>
      </font>
      <numFmt numFmtId="171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family val="2"/>
        <scheme val="none"/>
      </font>
      <numFmt numFmtId="171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Conservative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894-8D41-968B-C523688745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B894-8D41-968B-C523688745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B894-8D41-968B-C523688745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B894-8D41-968B-C523688745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B894-8D41-968B-C523688745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B894-8D41-968B-C5236887456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Portfolio_allocation!$S$8:$S$13</c:f>
              <c:strCache>
                <c:ptCount val="6"/>
                <c:pt idx="0">
                  <c:v>Structured Products</c:v>
                </c:pt>
                <c:pt idx="1">
                  <c:v>BONDS</c:v>
                </c:pt>
                <c:pt idx="2">
                  <c:v>Trading</c:v>
                </c:pt>
                <c:pt idx="3">
                  <c:v>Crypto</c:v>
                </c:pt>
                <c:pt idx="4">
                  <c:v>ALTERNATIVE INVESTMENTS</c:v>
                </c:pt>
                <c:pt idx="5">
                  <c:v>Long term equity</c:v>
                </c:pt>
              </c:strCache>
            </c:strRef>
          </c:cat>
          <c:val>
            <c:numRef>
              <c:f>Portfolio_allocation!$T$8:$T$13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0.05</c:v>
                </c:pt>
                <c:pt idx="3">
                  <c:v>0.05</c:v>
                </c:pt>
                <c:pt idx="4">
                  <c:v>0.15</c:v>
                </c:pt>
                <c:pt idx="5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94-8D41-968B-C52368874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Moderate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8018-514B-8B8E-876D6B2519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8018-514B-8B8E-876D6B2519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8018-514B-8B8E-876D6B2519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8018-514B-8B8E-876D6B2519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8018-514B-8B8E-876D6B2519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8018-514B-8B8E-876D6B2519A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Portfolio_allocation!$S$8:$S$13</c:f>
              <c:strCache>
                <c:ptCount val="6"/>
                <c:pt idx="0">
                  <c:v>Structured Products</c:v>
                </c:pt>
                <c:pt idx="1">
                  <c:v>BONDS</c:v>
                </c:pt>
                <c:pt idx="2">
                  <c:v>Trading</c:v>
                </c:pt>
                <c:pt idx="3">
                  <c:v>Crypto</c:v>
                </c:pt>
                <c:pt idx="4">
                  <c:v>ALTERNATIVE INVESTMENTS</c:v>
                </c:pt>
                <c:pt idx="5">
                  <c:v>Long term equity</c:v>
                </c:pt>
              </c:strCache>
            </c:strRef>
          </c:cat>
          <c:val>
            <c:numRef>
              <c:f>Portfolio_allocation!$U$8:$U$13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0.15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018-514B-8B8E-876D6B251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Agressive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54F-A245-9259-8CE6EC823B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54F-A245-9259-8CE6EC823B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54F-A245-9259-8CE6EC823B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54F-A245-9259-8CE6EC823B5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E54F-A245-9259-8CE6EC823B5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E54F-A245-9259-8CE6EC823B5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Portfolio_allocation!$S$8:$S$13</c:f>
              <c:strCache>
                <c:ptCount val="6"/>
                <c:pt idx="0">
                  <c:v>Structured Products</c:v>
                </c:pt>
                <c:pt idx="1">
                  <c:v>BONDS</c:v>
                </c:pt>
                <c:pt idx="2">
                  <c:v>Trading</c:v>
                </c:pt>
                <c:pt idx="3">
                  <c:v>Crypto</c:v>
                </c:pt>
                <c:pt idx="4">
                  <c:v>ALTERNATIVE INVESTMENTS</c:v>
                </c:pt>
                <c:pt idx="5">
                  <c:v>Long term equity</c:v>
                </c:pt>
              </c:strCache>
            </c:strRef>
          </c:cat>
          <c:val>
            <c:numRef>
              <c:f>Portfolio_allocation!$V$8:$V$13</c:f>
              <c:numCache>
                <c:formatCode>0%</c:formatCode>
                <c:ptCount val="6"/>
                <c:pt idx="0">
                  <c:v>0.2</c:v>
                </c:pt>
                <c:pt idx="1">
                  <c:v>0.05</c:v>
                </c:pt>
                <c:pt idx="2">
                  <c:v>0.25</c:v>
                </c:pt>
                <c:pt idx="3">
                  <c:v>0.2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4F-A245-9259-8CE6EC82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Portfolio_allocation!$T$7:$V$7</c:f>
              <c:strCache>
                <c:ptCount val="3"/>
                <c:pt idx="0">
                  <c:v>Conservative</c:v>
                </c:pt>
                <c:pt idx="1">
                  <c:v>Moderate</c:v>
                </c:pt>
                <c:pt idx="2">
                  <c:v>Agressive</c:v>
                </c:pt>
              </c:strCache>
            </c:strRef>
          </c:cat>
          <c:val>
            <c:numRef>
              <c:f>Portfolio_allocation!$T$15:$V$15</c:f>
              <c:numCache>
                <c:formatCode>0.00%</c:formatCode>
                <c:ptCount val="3"/>
                <c:pt idx="0">
                  <c:v>0.10231240335481161</c:v>
                </c:pt>
                <c:pt idx="1">
                  <c:v>0.13154466553620051</c:v>
                </c:pt>
                <c:pt idx="2">
                  <c:v>0.16577149616128187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920-9E42-848C-47D842A8F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3029896"/>
        <c:axId val="2146343301"/>
      </c:barChart>
      <c:catAx>
        <c:axId val="563029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6343301"/>
        <c:crosses val="autoZero"/>
        <c:auto val="1"/>
        <c:lblAlgn val="ctr"/>
        <c:lblOffset val="100"/>
        <c:noMultiLvlLbl val="1"/>
      </c:catAx>
      <c:valAx>
        <c:axId val="214634330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Yearly return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302989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Portfolio_Performance!$C$5:$I$5</c:f>
              <c:strCache>
                <c:ptCount val="7"/>
                <c:pt idx="0">
                  <c:v>Structured Product</c:v>
                </c:pt>
                <c:pt idx="1">
                  <c:v>Bonds</c:v>
                </c:pt>
                <c:pt idx="2">
                  <c:v>Algo/Quant Trading</c:v>
                </c:pt>
                <c:pt idx="3">
                  <c:v>Crypto Currency</c:v>
                </c:pt>
                <c:pt idx="4">
                  <c:v>Alternate Investment</c:v>
                </c:pt>
                <c:pt idx="5">
                  <c:v>Long Term Equity</c:v>
                </c:pt>
                <c:pt idx="6">
                  <c:v>Overall Portfolio</c:v>
                </c:pt>
              </c:strCache>
            </c:strRef>
          </c:cat>
          <c:val>
            <c:numRef>
              <c:f>Portfolio_Performance!$C$6:$I$6</c:f>
              <c:numCache>
                <c:formatCode>0.00%</c:formatCode>
                <c:ptCount val="7"/>
                <c:pt idx="0">
                  <c:v>0.31538065174474084</c:v>
                </c:pt>
                <c:pt idx="1">
                  <c:v>2.6547412687193628E-2</c:v>
                </c:pt>
                <c:pt idx="2">
                  <c:v>-5.1638613594446658E-2</c:v>
                </c:pt>
                <c:pt idx="3">
                  <c:v>7.9673042509588177E-2</c:v>
                </c:pt>
                <c:pt idx="4">
                  <c:v>0.1206346999838328</c:v>
                </c:pt>
                <c:pt idx="5">
                  <c:v>0.28259733159224099</c:v>
                </c:pt>
                <c:pt idx="6">
                  <c:v>0.17744045398362052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8-2244-8A2D-2929E51B3C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8501392"/>
        <c:axId val="124680575"/>
      </c:barChart>
      <c:catAx>
        <c:axId val="20085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0575"/>
        <c:crosses val="autoZero"/>
        <c:auto val="1"/>
        <c:lblAlgn val="ctr"/>
        <c:lblOffset val="100"/>
        <c:noMultiLvlLbl val="0"/>
      </c:catAx>
      <c:valAx>
        <c:axId val="1246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50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89-2F42-B03B-147C6C2F09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89-2F42-B03B-147C6C2F09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A89-2F42-B03B-147C6C2F09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A89-2F42-B03B-147C6C2F09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A89-2F42-B03B-147C6C2F09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BA-E34A-BF24-6C1BC9C0B52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Portfolio_Performance!$C$5:$H$5</c:f>
              <c:strCache>
                <c:ptCount val="6"/>
                <c:pt idx="0">
                  <c:v>Structured Product</c:v>
                </c:pt>
                <c:pt idx="1">
                  <c:v>Bonds</c:v>
                </c:pt>
                <c:pt idx="2">
                  <c:v>Algo/Quant Trading</c:v>
                </c:pt>
                <c:pt idx="3">
                  <c:v>Crypto Currency</c:v>
                </c:pt>
                <c:pt idx="4">
                  <c:v>Alternate Investment</c:v>
                </c:pt>
                <c:pt idx="5">
                  <c:v>Long Term Equity</c:v>
                </c:pt>
              </c:strCache>
            </c:strRef>
          </c:cat>
          <c:val>
            <c:numRef>
              <c:f>Portfolio_Performance!$C$10:$H$10</c:f>
              <c:numCache>
                <c:formatCode>0.00%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A-E34A-BF24-6C1BC9C0B52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Sharpe</a:t>
            </a:r>
            <a:r>
              <a:rPr lang="en-GB" baseline="0"/>
              <a:t> Ratio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Portfolio_Performance!$C$5:$J$5</c:f>
              <c:strCache>
                <c:ptCount val="8"/>
                <c:pt idx="0">
                  <c:v>Structured Product</c:v>
                </c:pt>
                <c:pt idx="1">
                  <c:v>Bonds</c:v>
                </c:pt>
                <c:pt idx="2">
                  <c:v>Algo/Quant Trading</c:v>
                </c:pt>
                <c:pt idx="3">
                  <c:v>Crypto Currency</c:v>
                </c:pt>
                <c:pt idx="4">
                  <c:v>Alternate Investment</c:v>
                </c:pt>
                <c:pt idx="5">
                  <c:v>Long Term Equity</c:v>
                </c:pt>
                <c:pt idx="6">
                  <c:v>Overall Portfolio</c:v>
                </c:pt>
                <c:pt idx="7">
                  <c:v>BenchMark</c:v>
                </c:pt>
              </c:strCache>
            </c:strRef>
          </c:cat>
          <c:val>
            <c:numRef>
              <c:f>Portfolio_Performance!$C$11:$J$11</c:f>
              <c:numCache>
                <c:formatCode>0.00</c:formatCode>
                <c:ptCount val="8"/>
                <c:pt idx="0">
                  <c:v>0.83463697371123025</c:v>
                </c:pt>
                <c:pt idx="1">
                  <c:v>-0.17729870320861643</c:v>
                </c:pt>
                <c:pt idx="2">
                  <c:v>-0.27942821307675947</c:v>
                </c:pt>
                <c:pt idx="3">
                  <c:v>3.261005092917018E-2</c:v>
                </c:pt>
                <c:pt idx="4">
                  <c:v>0.15299416575417088</c:v>
                </c:pt>
                <c:pt idx="5">
                  <c:v>0.76122583524769216</c:v>
                </c:pt>
                <c:pt idx="6">
                  <c:v>0.4888852989565039</c:v>
                </c:pt>
                <c:pt idx="7">
                  <c:v>-6.1682357161764907E-2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A-E843-BAD2-DFC3BEFEF9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8501392"/>
        <c:axId val="124680575"/>
      </c:barChart>
      <c:catAx>
        <c:axId val="20085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0575"/>
        <c:crosses val="autoZero"/>
        <c:auto val="1"/>
        <c:lblAlgn val="ctr"/>
        <c:lblOffset val="100"/>
        <c:noMultiLvlLbl val="0"/>
      </c:catAx>
      <c:valAx>
        <c:axId val="1246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50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6350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6350"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Efficient Frontier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Efficient_Frontier!$U$4:$U$1004</c:f>
              <c:numCache>
                <c:formatCode>0.00%</c:formatCode>
                <c:ptCount val="1001"/>
                <c:pt idx="0">
                  <c:v>0.22807085030843505</c:v>
                </c:pt>
                <c:pt idx="1">
                  <c:v>0.22838914312146319</c:v>
                </c:pt>
                <c:pt idx="2">
                  <c:v>0.22720802173816751</c:v>
                </c:pt>
                <c:pt idx="3">
                  <c:v>0.24977775153679022</c:v>
                </c:pt>
                <c:pt idx="4">
                  <c:v>0.21379445655426971</c:v>
                </c:pt>
                <c:pt idx="5">
                  <c:v>0.22775103634566701</c:v>
                </c:pt>
                <c:pt idx="6">
                  <c:v>0.22798123796637615</c:v>
                </c:pt>
                <c:pt idx="7">
                  <c:v>0.24686983588429331</c:v>
                </c:pt>
                <c:pt idx="8">
                  <c:v>0.23565299229312173</c:v>
                </c:pt>
                <c:pt idx="9">
                  <c:v>0.21304190367425613</c:v>
                </c:pt>
                <c:pt idx="10">
                  <c:v>0.24050859060794338</c:v>
                </c:pt>
                <c:pt idx="11">
                  <c:v>0.21085752608778693</c:v>
                </c:pt>
                <c:pt idx="12">
                  <c:v>0.23377154295375999</c:v>
                </c:pt>
                <c:pt idx="13">
                  <c:v>0.23065135046454607</c:v>
                </c:pt>
                <c:pt idx="14">
                  <c:v>0.21015895814346247</c:v>
                </c:pt>
                <c:pt idx="15">
                  <c:v>0.23004986291540666</c:v>
                </c:pt>
                <c:pt idx="16">
                  <c:v>0.24487018844178401</c:v>
                </c:pt>
                <c:pt idx="17">
                  <c:v>0.22978876018262709</c:v>
                </c:pt>
                <c:pt idx="18">
                  <c:v>0.22986220580845734</c:v>
                </c:pt>
                <c:pt idx="19">
                  <c:v>0.23493898746217351</c:v>
                </c:pt>
                <c:pt idx="20">
                  <c:v>0.23948950589923459</c:v>
                </c:pt>
                <c:pt idx="21">
                  <c:v>0.24899233930242784</c:v>
                </c:pt>
                <c:pt idx="22">
                  <c:v>0.22685171102521531</c:v>
                </c:pt>
                <c:pt idx="23">
                  <c:v>0.23720752226270256</c:v>
                </c:pt>
                <c:pt idx="24">
                  <c:v>0.2524996318463581</c:v>
                </c:pt>
                <c:pt idx="25">
                  <c:v>0.28406207259655386</c:v>
                </c:pt>
                <c:pt idx="26">
                  <c:v>0.23000938299449941</c:v>
                </c:pt>
                <c:pt idx="27">
                  <c:v>0.22831718367428203</c:v>
                </c:pt>
                <c:pt idx="28">
                  <c:v>0.20576886702842415</c:v>
                </c:pt>
                <c:pt idx="29">
                  <c:v>0.23647235733521177</c:v>
                </c:pt>
                <c:pt idx="30">
                  <c:v>0.24877738890663018</c:v>
                </c:pt>
                <c:pt idx="31">
                  <c:v>0.23200153009135366</c:v>
                </c:pt>
                <c:pt idx="32">
                  <c:v>0.2355107760020915</c:v>
                </c:pt>
                <c:pt idx="33">
                  <c:v>0.21211762351542721</c:v>
                </c:pt>
                <c:pt idx="34">
                  <c:v>0.22255413470490495</c:v>
                </c:pt>
                <c:pt idx="35">
                  <c:v>0.21231417042348102</c:v>
                </c:pt>
                <c:pt idx="36">
                  <c:v>0.23026875901437999</c:v>
                </c:pt>
                <c:pt idx="37">
                  <c:v>0.24600056387871205</c:v>
                </c:pt>
                <c:pt idx="38">
                  <c:v>0.25190675280336244</c:v>
                </c:pt>
                <c:pt idx="39">
                  <c:v>0.23598470305173638</c:v>
                </c:pt>
                <c:pt idx="40">
                  <c:v>0.26420593143497267</c:v>
                </c:pt>
                <c:pt idx="41">
                  <c:v>0.21987770899350859</c:v>
                </c:pt>
                <c:pt idx="42">
                  <c:v>0.24197687309268445</c:v>
                </c:pt>
                <c:pt idx="43">
                  <c:v>0.23291750611472445</c:v>
                </c:pt>
                <c:pt idx="44">
                  <c:v>0.22361602409983242</c:v>
                </c:pt>
                <c:pt idx="45">
                  <c:v>0.23608557877209563</c:v>
                </c:pt>
                <c:pt idx="46">
                  <c:v>0.2267523498999611</c:v>
                </c:pt>
                <c:pt idx="47">
                  <c:v>0.19679475037553221</c:v>
                </c:pt>
                <c:pt idx="48">
                  <c:v>0.2150683612526432</c:v>
                </c:pt>
                <c:pt idx="49">
                  <c:v>0.21567920543814281</c:v>
                </c:pt>
                <c:pt idx="50">
                  <c:v>0.24358949252656484</c:v>
                </c:pt>
                <c:pt idx="51">
                  <c:v>0.20020772376806892</c:v>
                </c:pt>
                <c:pt idx="52">
                  <c:v>0.22812117009874452</c:v>
                </c:pt>
                <c:pt idx="53">
                  <c:v>0.29433937482115224</c:v>
                </c:pt>
                <c:pt idx="54">
                  <c:v>0.24396357281794676</c:v>
                </c:pt>
                <c:pt idx="55">
                  <c:v>0.24061062828814148</c:v>
                </c:pt>
                <c:pt idx="56">
                  <c:v>0.22772872875935182</c:v>
                </c:pt>
                <c:pt idx="57">
                  <c:v>0.245847896152141</c:v>
                </c:pt>
                <c:pt idx="58">
                  <c:v>0.22997794504775182</c:v>
                </c:pt>
                <c:pt idx="59">
                  <c:v>0.24296154233275408</c:v>
                </c:pt>
                <c:pt idx="60">
                  <c:v>0.24391621946321451</c:v>
                </c:pt>
                <c:pt idx="61">
                  <c:v>0.23699314881669545</c:v>
                </c:pt>
                <c:pt idx="62">
                  <c:v>0.21081244202047078</c:v>
                </c:pt>
                <c:pt idx="63">
                  <c:v>0.26128307559354624</c:v>
                </c:pt>
                <c:pt idx="64">
                  <c:v>0.2288245956936682</c:v>
                </c:pt>
                <c:pt idx="65">
                  <c:v>0.22752436960927502</c:v>
                </c:pt>
                <c:pt idx="66">
                  <c:v>0.20643084998095318</c:v>
                </c:pt>
                <c:pt idx="67">
                  <c:v>0.24262331252062713</c:v>
                </c:pt>
                <c:pt idx="68">
                  <c:v>0.23186549986255539</c:v>
                </c:pt>
                <c:pt idx="69">
                  <c:v>0.20664902927223977</c:v>
                </c:pt>
                <c:pt idx="70">
                  <c:v>0.22483338504709874</c:v>
                </c:pt>
                <c:pt idx="71">
                  <c:v>0.21116634559419142</c:v>
                </c:pt>
                <c:pt idx="72">
                  <c:v>0.20515048040061565</c:v>
                </c:pt>
                <c:pt idx="73">
                  <c:v>0.20889755670283891</c:v>
                </c:pt>
                <c:pt idx="74">
                  <c:v>0.20124922655980673</c:v>
                </c:pt>
                <c:pt idx="75">
                  <c:v>0.24014524517250213</c:v>
                </c:pt>
                <c:pt idx="76">
                  <c:v>0.22251511165238652</c:v>
                </c:pt>
                <c:pt idx="77">
                  <c:v>0.21071437201756579</c:v>
                </c:pt>
                <c:pt idx="78">
                  <c:v>0.22602311555563645</c:v>
                </c:pt>
                <c:pt idx="79">
                  <c:v>0.22283421568974451</c:v>
                </c:pt>
                <c:pt idx="80">
                  <c:v>0.24512824770073194</c:v>
                </c:pt>
                <c:pt idx="81">
                  <c:v>0.25583250532247487</c:v>
                </c:pt>
                <c:pt idx="82">
                  <c:v>0.22778684864792761</c:v>
                </c:pt>
                <c:pt idx="83">
                  <c:v>0.2541812544657267</c:v>
                </c:pt>
                <c:pt idx="84">
                  <c:v>0.22763811352385674</c:v>
                </c:pt>
                <c:pt idx="85">
                  <c:v>0.22766436142047675</c:v>
                </c:pt>
                <c:pt idx="86">
                  <c:v>0.2193829765750562</c:v>
                </c:pt>
                <c:pt idx="87">
                  <c:v>0.22311692951380249</c:v>
                </c:pt>
                <c:pt idx="88">
                  <c:v>0.22493813545015204</c:v>
                </c:pt>
                <c:pt idx="89">
                  <c:v>0.21841572133539053</c:v>
                </c:pt>
                <c:pt idx="90">
                  <c:v>0.22274474936569766</c:v>
                </c:pt>
                <c:pt idx="91">
                  <c:v>0.23090734444549257</c:v>
                </c:pt>
                <c:pt idx="92">
                  <c:v>0.21838937531255542</c:v>
                </c:pt>
                <c:pt idx="93">
                  <c:v>0.21380516874373631</c:v>
                </c:pt>
                <c:pt idx="94">
                  <c:v>0.20690649871131764</c:v>
                </c:pt>
                <c:pt idx="95">
                  <c:v>0.21713485310412431</c:v>
                </c:pt>
                <c:pt idx="96">
                  <c:v>0.23325348052565115</c:v>
                </c:pt>
                <c:pt idx="97">
                  <c:v>0.23953990065664546</c:v>
                </c:pt>
                <c:pt idx="98">
                  <c:v>0.25569536207869203</c:v>
                </c:pt>
                <c:pt idx="99">
                  <c:v>0.22204750549563579</c:v>
                </c:pt>
                <c:pt idx="100">
                  <c:v>0.21025021725564966</c:v>
                </c:pt>
                <c:pt idx="101">
                  <c:v>0.21969502293180795</c:v>
                </c:pt>
                <c:pt idx="102">
                  <c:v>0.23577848831381498</c:v>
                </c:pt>
                <c:pt idx="103">
                  <c:v>0.22088260752257721</c:v>
                </c:pt>
                <c:pt idx="104">
                  <c:v>0.22251805346310141</c:v>
                </c:pt>
                <c:pt idx="105">
                  <c:v>0.22928568271653313</c:v>
                </c:pt>
                <c:pt idx="106">
                  <c:v>0.21418278116284856</c:v>
                </c:pt>
                <c:pt idx="107">
                  <c:v>0.24093129004161773</c:v>
                </c:pt>
                <c:pt idx="108">
                  <c:v>0.25270327510032686</c:v>
                </c:pt>
                <c:pt idx="109">
                  <c:v>0.22204435211279111</c:v>
                </c:pt>
                <c:pt idx="110">
                  <c:v>0.22105263865332039</c:v>
                </c:pt>
                <c:pt idx="111">
                  <c:v>0.22517963525832843</c:v>
                </c:pt>
                <c:pt idx="112">
                  <c:v>0.22129265542619531</c:v>
                </c:pt>
                <c:pt idx="113">
                  <c:v>0.21244788303369389</c:v>
                </c:pt>
                <c:pt idx="114">
                  <c:v>0.24908455958417103</c:v>
                </c:pt>
                <c:pt idx="115">
                  <c:v>0.22606808983456411</c:v>
                </c:pt>
                <c:pt idx="116">
                  <c:v>0.22784614610588957</c:v>
                </c:pt>
                <c:pt idx="117">
                  <c:v>0.25220999670718702</c:v>
                </c:pt>
                <c:pt idx="118">
                  <c:v>0.23067215741461006</c:v>
                </c:pt>
                <c:pt idx="119">
                  <c:v>0.21046064400618758</c:v>
                </c:pt>
                <c:pt idx="120">
                  <c:v>0.21817964255526748</c:v>
                </c:pt>
                <c:pt idx="121">
                  <c:v>0.23415018572615645</c:v>
                </c:pt>
                <c:pt idx="122">
                  <c:v>0.21779213360763056</c:v>
                </c:pt>
                <c:pt idx="123">
                  <c:v>0.21809112419404414</c:v>
                </c:pt>
                <c:pt idx="124">
                  <c:v>0.23001573909018949</c:v>
                </c:pt>
                <c:pt idx="125">
                  <c:v>0.22245970684036456</c:v>
                </c:pt>
                <c:pt idx="126">
                  <c:v>0.20837084143993764</c:v>
                </c:pt>
                <c:pt idx="127">
                  <c:v>0.21943214712980005</c:v>
                </c:pt>
                <c:pt idx="128">
                  <c:v>0.21033387125482805</c:v>
                </c:pt>
                <c:pt idx="129">
                  <c:v>0.25533661683135944</c:v>
                </c:pt>
                <c:pt idx="130">
                  <c:v>0.21968422905030882</c:v>
                </c:pt>
                <c:pt idx="131">
                  <c:v>0.23526544909754693</c:v>
                </c:pt>
                <c:pt idx="132">
                  <c:v>0.23507753248019811</c:v>
                </c:pt>
                <c:pt idx="133">
                  <c:v>0.21772699070047238</c:v>
                </c:pt>
                <c:pt idx="134">
                  <c:v>0.2433934479879111</c:v>
                </c:pt>
                <c:pt idx="135">
                  <c:v>0.23877847463925783</c:v>
                </c:pt>
                <c:pt idx="136">
                  <c:v>0.23270155266290643</c:v>
                </c:pt>
                <c:pt idx="137">
                  <c:v>0.26829104504115969</c:v>
                </c:pt>
                <c:pt idx="138">
                  <c:v>0.23264638017001249</c:v>
                </c:pt>
                <c:pt idx="139">
                  <c:v>0.26361881664390685</c:v>
                </c:pt>
                <c:pt idx="140">
                  <c:v>0.26842838629164145</c:v>
                </c:pt>
                <c:pt idx="141">
                  <c:v>0.22857220028724282</c:v>
                </c:pt>
                <c:pt idx="142">
                  <c:v>0.23288569563461467</c:v>
                </c:pt>
                <c:pt idx="143">
                  <c:v>0.23499018747922007</c:v>
                </c:pt>
                <c:pt idx="144">
                  <c:v>0.22649205637186343</c:v>
                </c:pt>
                <c:pt idx="145">
                  <c:v>0.21729259583852628</c:v>
                </c:pt>
                <c:pt idx="146">
                  <c:v>0.23151967404101964</c:v>
                </c:pt>
                <c:pt idx="147">
                  <c:v>0.24042165203124621</c:v>
                </c:pt>
                <c:pt idx="148">
                  <c:v>0.2422302328541541</c:v>
                </c:pt>
                <c:pt idx="149">
                  <c:v>0.24014352561383209</c:v>
                </c:pt>
                <c:pt idx="150">
                  <c:v>0.24799546526529159</c:v>
                </c:pt>
                <c:pt idx="151">
                  <c:v>0.24106626531240155</c:v>
                </c:pt>
                <c:pt idx="152">
                  <c:v>0.22146633882023428</c:v>
                </c:pt>
                <c:pt idx="153">
                  <c:v>0.23324914557583704</c:v>
                </c:pt>
                <c:pt idx="154">
                  <c:v>0.2337995431025047</c:v>
                </c:pt>
                <c:pt idx="155">
                  <c:v>0.24957096810368776</c:v>
                </c:pt>
                <c:pt idx="156">
                  <c:v>0.25599947953436947</c:v>
                </c:pt>
                <c:pt idx="157">
                  <c:v>0.23422382668627323</c:v>
                </c:pt>
                <c:pt idx="158">
                  <c:v>0.21899428414651453</c:v>
                </c:pt>
                <c:pt idx="159">
                  <c:v>0.24569286264765866</c:v>
                </c:pt>
                <c:pt idx="160">
                  <c:v>0.25232745113417659</c:v>
                </c:pt>
                <c:pt idx="161">
                  <c:v>0.22537064269449422</c:v>
                </c:pt>
                <c:pt idx="162">
                  <c:v>0.24133174068221888</c:v>
                </c:pt>
                <c:pt idx="163">
                  <c:v>0.23235140304657084</c:v>
                </c:pt>
                <c:pt idx="164">
                  <c:v>0.21876050096417266</c:v>
                </c:pt>
                <c:pt idx="165">
                  <c:v>0.24344866125342113</c:v>
                </c:pt>
                <c:pt idx="166">
                  <c:v>0.2279165268412679</c:v>
                </c:pt>
                <c:pt idx="167">
                  <c:v>0.21377878950443593</c:v>
                </c:pt>
                <c:pt idx="168">
                  <c:v>0.20909042401920452</c:v>
                </c:pt>
                <c:pt idx="169">
                  <c:v>0.20752648578803676</c:v>
                </c:pt>
                <c:pt idx="170">
                  <c:v>0.24151659061593325</c:v>
                </c:pt>
                <c:pt idx="171">
                  <c:v>0.22209056017040635</c:v>
                </c:pt>
                <c:pt idx="172">
                  <c:v>0.21912127745584056</c:v>
                </c:pt>
                <c:pt idx="173">
                  <c:v>0.23434100916294701</c:v>
                </c:pt>
                <c:pt idx="174">
                  <c:v>0.25028275638777037</c:v>
                </c:pt>
                <c:pt idx="175">
                  <c:v>0.23744099835769197</c:v>
                </c:pt>
                <c:pt idx="176">
                  <c:v>0.20786618805705692</c:v>
                </c:pt>
                <c:pt idx="177">
                  <c:v>0.27800626102872616</c:v>
                </c:pt>
                <c:pt idx="178">
                  <c:v>0.23228342388069215</c:v>
                </c:pt>
                <c:pt idx="179">
                  <c:v>0.22836173703213714</c:v>
                </c:pt>
                <c:pt idx="180">
                  <c:v>0.24651126719809446</c:v>
                </c:pt>
                <c:pt idx="181">
                  <c:v>0.25858487764398541</c:v>
                </c:pt>
                <c:pt idx="182">
                  <c:v>0.2137500552730599</c:v>
                </c:pt>
                <c:pt idx="183">
                  <c:v>0.21772878420010086</c:v>
                </c:pt>
                <c:pt idx="184">
                  <c:v>0.21713314083768015</c:v>
                </c:pt>
                <c:pt idx="185">
                  <c:v>0.22931715225879712</c:v>
                </c:pt>
                <c:pt idx="186">
                  <c:v>0.20936957055284264</c:v>
                </c:pt>
                <c:pt idx="187">
                  <c:v>0.21843531254290111</c:v>
                </c:pt>
                <c:pt idx="188">
                  <c:v>0.25027299392503155</c:v>
                </c:pt>
                <c:pt idx="189">
                  <c:v>0.23333517077268248</c:v>
                </c:pt>
                <c:pt idx="190">
                  <c:v>0.23699778847005268</c:v>
                </c:pt>
                <c:pt idx="191">
                  <c:v>0.22969015214301955</c:v>
                </c:pt>
                <c:pt idx="192">
                  <c:v>0.22334249479719859</c:v>
                </c:pt>
                <c:pt idx="193">
                  <c:v>0.2328620084398115</c:v>
                </c:pt>
                <c:pt idx="194">
                  <c:v>0.21659020771742657</c:v>
                </c:pt>
                <c:pt idx="195">
                  <c:v>0.23878313234781312</c:v>
                </c:pt>
                <c:pt idx="196">
                  <c:v>0.23445109184435031</c:v>
                </c:pt>
                <c:pt idx="197">
                  <c:v>0.22195086857927751</c:v>
                </c:pt>
                <c:pt idx="198">
                  <c:v>0.24456460519924281</c:v>
                </c:pt>
                <c:pt idx="199">
                  <c:v>0.24842145727369871</c:v>
                </c:pt>
                <c:pt idx="200">
                  <c:v>0.21453557204707877</c:v>
                </c:pt>
                <c:pt idx="201">
                  <c:v>0.23685852213384084</c:v>
                </c:pt>
                <c:pt idx="202">
                  <c:v>0.25068007194732284</c:v>
                </c:pt>
                <c:pt idx="203">
                  <c:v>0.21537243126120031</c:v>
                </c:pt>
                <c:pt idx="204">
                  <c:v>0.26239083437832711</c:v>
                </c:pt>
                <c:pt idx="205">
                  <c:v>0.22682515499119857</c:v>
                </c:pt>
                <c:pt idx="206">
                  <c:v>0.23980607399010298</c:v>
                </c:pt>
                <c:pt idx="207">
                  <c:v>0.25050653630695424</c:v>
                </c:pt>
                <c:pt idx="208">
                  <c:v>0.2518736617296839</c:v>
                </c:pt>
                <c:pt idx="209">
                  <c:v>0.2109136985810941</c:v>
                </c:pt>
                <c:pt idx="210">
                  <c:v>0.2184191689505946</c:v>
                </c:pt>
                <c:pt idx="211">
                  <c:v>0.21692085399884664</c:v>
                </c:pt>
                <c:pt idx="212">
                  <c:v>0.24239300304750333</c:v>
                </c:pt>
                <c:pt idx="213">
                  <c:v>0.24231340273792071</c:v>
                </c:pt>
                <c:pt idx="214">
                  <c:v>0.2242467859069501</c:v>
                </c:pt>
                <c:pt idx="215">
                  <c:v>0.24290062423901407</c:v>
                </c:pt>
                <c:pt idx="216">
                  <c:v>0.25707932749657025</c:v>
                </c:pt>
                <c:pt idx="217">
                  <c:v>0.29148257955569368</c:v>
                </c:pt>
                <c:pt idx="218">
                  <c:v>0.23020843746622158</c:v>
                </c:pt>
                <c:pt idx="219">
                  <c:v>0.23295229507245771</c:v>
                </c:pt>
                <c:pt idx="220">
                  <c:v>0.21817394398080869</c:v>
                </c:pt>
                <c:pt idx="221">
                  <c:v>0.23688740383917201</c:v>
                </c:pt>
                <c:pt idx="222">
                  <c:v>0.23381204318026597</c:v>
                </c:pt>
                <c:pt idx="223">
                  <c:v>0.25661550172786635</c:v>
                </c:pt>
                <c:pt idx="224">
                  <c:v>0.23624204191467138</c:v>
                </c:pt>
                <c:pt idx="225">
                  <c:v>0.20279222922616505</c:v>
                </c:pt>
                <c:pt idx="226">
                  <c:v>0.23184819376457164</c:v>
                </c:pt>
                <c:pt idx="227">
                  <c:v>0.22005323167981258</c:v>
                </c:pt>
                <c:pt idx="228">
                  <c:v>0.21565442751977104</c:v>
                </c:pt>
                <c:pt idx="229">
                  <c:v>0.23255505695433235</c:v>
                </c:pt>
                <c:pt idx="230">
                  <c:v>0.21870979370664548</c:v>
                </c:pt>
                <c:pt idx="231">
                  <c:v>0.22931790328838328</c:v>
                </c:pt>
                <c:pt idx="232">
                  <c:v>0.22616108449012909</c:v>
                </c:pt>
                <c:pt idx="233">
                  <c:v>0.24128427002305636</c:v>
                </c:pt>
                <c:pt idx="234">
                  <c:v>0.21919604083999833</c:v>
                </c:pt>
                <c:pt idx="235">
                  <c:v>0.24856344092298394</c:v>
                </c:pt>
                <c:pt idx="236">
                  <c:v>0.23280531754070163</c:v>
                </c:pt>
                <c:pt idx="237">
                  <c:v>0.22583787555081469</c:v>
                </c:pt>
                <c:pt idx="238">
                  <c:v>0.25511601514729682</c:v>
                </c:pt>
                <c:pt idx="239">
                  <c:v>0.21911846480402458</c:v>
                </c:pt>
                <c:pt idx="240">
                  <c:v>0.21120638022441623</c:v>
                </c:pt>
                <c:pt idx="241">
                  <c:v>0.20780680416858138</c:v>
                </c:pt>
                <c:pt idx="242">
                  <c:v>0.22146139082285674</c:v>
                </c:pt>
                <c:pt idx="243">
                  <c:v>0.24968545912021559</c:v>
                </c:pt>
                <c:pt idx="244">
                  <c:v>0.30744679907374539</c:v>
                </c:pt>
                <c:pt idx="245">
                  <c:v>0.22982182128135892</c:v>
                </c:pt>
                <c:pt idx="246">
                  <c:v>0.2480463029488218</c:v>
                </c:pt>
                <c:pt idx="247">
                  <c:v>0.235631030063988</c:v>
                </c:pt>
                <c:pt idx="248">
                  <c:v>0.25983431167551624</c:v>
                </c:pt>
                <c:pt idx="249">
                  <c:v>0.22326431014317469</c:v>
                </c:pt>
                <c:pt idx="250">
                  <c:v>0.21444287084544306</c:v>
                </c:pt>
                <c:pt idx="251">
                  <c:v>0.19952428560485383</c:v>
                </c:pt>
                <c:pt idx="252">
                  <c:v>0.21936184342340348</c:v>
                </c:pt>
                <c:pt idx="253">
                  <c:v>0.24029893882715367</c:v>
                </c:pt>
                <c:pt idx="254">
                  <c:v>0.23019673958865947</c:v>
                </c:pt>
                <c:pt idx="255">
                  <c:v>0.21558001615256714</c:v>
                </c:pt>
                <c:pt idx="256">
                  <c:v>0.22132357353003071</c:v>
                </c:pt>
                <c:pt idx="257">
                  <c:v>0.23859033447655642</c:v>
                </c:pt>
                <c:pt idx="258">
                  <c:v>0.25986999179642128</c:v>
                </c:pt>
                <c:pt idx="259">
                  <c:v>0.25705154133163183</c:v>
                </c:pt>
                <c:pt idx="260">
                  <c:v>0.23240705697967962</c:v>
                </c:pt>
                <c:pt idx="261">
                  <c:v>0.28258036310618828</c:v>
                </c:pt>
                <c:pt idx="262">
                  <c:v>0.24554584953763253</c:v>
                </c:pt>
                <c:pt idx="263">
                  <c:v>0.20554559551714682</c:v>
                </c:pt>
                <c:pt idx="264">
                  <c:v>0.26307317840132732</c:v>
                </c:pt>
                <c:pt idx="265">
                  <c:v>0.21978751933196536</c:v>
                </c:pt>
                <c:pt idx="266">
                  <c:v>0.23127839544198089</c:v>
                </c:pt>
                <c:pt idx="267">
                  <c:v>0.2176339358018321</c:v>
                </c:pt>
                <c:pt idx="268">
                  <c:v>0.21416405775839373</c:v>
                </c:pt>
                <c:pt idx="269">
                  <c:v>0.24258380197718529</c:v>
                </c:pt>
                <c:pt idx="270">
                  <c:v>0.25516749378605286</c:v>
                </c:pt>
                <c:pt idx="271">
                  <c:v>0.21218075101455647</c:v>
                </c:pt>
                <c:pt idx="272">
                  <c:v>0.21932700645529163</c:v>
                </c:pt>
                <c:pt idx="273">
                  <c:v>0.23790938880339516</c:v>
                </c:pt>
                <c:pt idx="274">
                  <c:v>0.23322668011000308</c:v>
                </c:pt>
                <c:pt idx="275">
                  <c:v>0.24530267099690067</c:v>
                </c:pt>
                <c:pt idx="276">
                  <c:v>0.24459894371801119</c:v>
                </c:pt>
                <c:pt idx="277">
                  <c:v>0.23565406927615704</c:v>
                </c:pt>
                <c:pt idx="278">
                  <c:v>0.23054757826248884</c:v>
                </c:pt>
                <c:pt idx="279">
                  <c:v>0.24051257475620372</c:v>
                </c:pt>
                <c:pt idx="280">
                  <c:v>0.24417384914925458</c:v>
                </c:pt>
                <c:pt idx="281">
                  <c:v>0.23486660092240905</c:v>
                </c:pt>
                <c:pt idx="282">
                  <c:v>0.22919460384114573</c:v>
                </c:pt>
                <c:pt idx="283">
                  <c:v>0.23995156206544832</c:v>
                </c:pt>
                <c:pt idx="284">
                  <c:v>0.21974345314092977</c:v>
                </c:pt>
                <c:pt idx="285">
                  <c:v>0.21948634628432781</c:v>
                </c:pt>
                <c:pt idx="286">
                  <c:v>0.21612945989942264</c:v>
                </c:pt>
                <c:pt idx="287">
                  <c:v>0.23550746944544784</c:v>
                </c:pt>
                <c:pt idx="288">
                  <c:v>0.20840504485980971</c:v>
                </c:pt>
                <c:pt idx="289">
                  <c:v>0.23207274275945997</c:v>
                </c:pt>
                <c:pt idx="290">
                  <c:v>0.21482090593840139</c:v>
                </c:pt>
                <c:pt idx="291">
                  <c:v>0.20203890620156661</c:v>
                </c:pt>
                <c:pt idx="292">
                  <c:v>0.24476012362423957</c:v>
                </c:pt>
                <c:pt idx="293">
                  <c:v>0.23006689046209783</c:v>
                </c:pt>
                <c:pt idx="294">
                  <c:v>0.26237569552170792</c:v>
                </c:pt>
                <c:pt idx="295">
                  <c:v>0.21455170839127857</c:v>
                </c:pt>
                <c:pt idx="296">
                  <c:v>0.2667712446528876</c:v>
                </c:pt>
                <c:pt idx="297">
                  <c:v>0.21575329655440326</c:v>
                </c:pt>
                <c:pt idx="298">
                  <c:v>0.25125793124123741</c:v>
                </c:pt>
                <c:pt idx="299">
                  <c:v>0.24015603241694344</c:v>
                </c:pt>
                <c:pt idx="300">
                  <c:v>0.20936745521996639</c:v>
                </c:pt>
                <c:pt idx="301">
                  <c:v>0.23819369561469292</c:v>
                </c:pt>
                <c:pt idx="302">
                  <c:v>0.23096399784008736</c:v>
                </c:pt>
                <c:pt idx="303">
                  <c:v>0.21574789188350835</c:v>
                </c:pt>
                <c:pt idx="304">
                  <c:v>0.24316856931896372</c:v>
                </c:pt>
                <c:pt idx="305">
                  <c:v>0.23574848283163063</c:v>
                </c:pt>
                <c:pt idx="306">
                  <c:v>0.22716301761719643</c:v>
                </c:pt>
                <c:pt idx="307">
                  <c:v>0.21832471389571204</c:v>
                </c:pt>
                <c:pt idx="308">
                  <c:v>0.2341185782671002</c:v>
                </c:pt>
                <c:pt idx="309">
                  <c:v>0.25531254515337071</c:v>
                </c:pt>
                <c:pt idx="310">
                  <c:v>0.27194267810733258</c:v>
                </c:pt>
                <c:pt idx="311">
                  <c:v>0.22703832938429194</c:v>
                </c:pt>
                <c:pt idx="312">
                  <c:v>0.21544215914780479</c:v>
                </c:pt>
                <c:pt idx="313">
                  <c:v>0.2301296126199836</c:v>
                </c:pt>
                <c:pt idx="314">
                  <c:v>0.21877571379692881</c:v>
                </c:pt>
                <c:pt idx="315">
                  <c:v>0.2162104298146563</c:v>
                </c:pt>
                <c:pt idx="316">
                  <c:v>0.25570787552736129</c:v>
                </c:pt>
                <c:pt idx="317">
                  <c:v>0.2388695751676832</c:v>
                </c:pt>
                <c:pt idx="318">
                  <c:v>0.21588872672797449</c:v>
                </c:pt>
                <c:pt idx="319">
                  <c:v>0.21587667599885346</c:v>
                </c:pt>
                <c:pt idx="320">
                  <c:v>0.21242708247013056</c:v>
                </c:pt>
                <c:pt idx="321">
                  <c:v>0.24687072415923045</c:v>
                </c:pt>
                <c:pt idx="322">
                  <c:v>0.26203683257241273</c:v>
                </c:pt>
                <c:pt idx="323">
                  <c:v>0.23807541595168072</c:v>
                </c:pt>
                <c:pt idx="324">
                  <c:v>0.21392723417898507</c:v>
                </c:pt>
                <c:pt idx="325">
                  <c:v>0.22966079515459772</c:v>
                </c:pt>
                <c:pt idx="326">
                  <c:v>0.20652390201675622</c:v>
                </c:pt>
                <c:pt idx="327">
                  <c:v>0.22743045323341135</c:v>
                </c:pt>
                <c:pt idx="328">
                  <c:v>0.23537721635849013</c:v>
                </c:pt>
                <c:pt idx="329">
                  <c:v>0.2542050606700802</c:v>
                </c:pt>
                <c:pt idx="330">
                  <c:v>0.22635758550975485</c:v>
                </c:pt>
                <c:pt idx="331">
                  <c:v>0.22426124483712861</c:v>
                </c:pt>
                <c:pt idx="332">
                  <c:v>0.23848946042708261</c:v>
                </c:pt>
                <c:pt idx="333">
                  <c:v>0.22897186912326889</c:v>
                </c:pt>
                <c:pt idx="334">
                  <c:v>0.26373557440105688</c:v>
                </c:pt>
                <c:pt idx="335">
                  <c:v>0.23424229551953532</c:v>
                </c:pt>
                <c:pt idx="336">
                  <c:v>0.23312141521575871</c:v>
                </c:pt>
                <c:pt idx="337">
                  <c:v>0.2146873996665889</c:v>
                </c:pt>
                <c:pt idx="338">
                  <c:v>0.25062108555644247</c:v>
                </c:pt>
                <c:pt idx="339">
                  <c:v>0.23570825806163256</c:v>
                </c:pt>
                <c:pt idx="340">
                  <c:v>0.20216132160050576</c:v>
                </c:pt>
                <c:pt idx="341">
                  <c:v>0.2154479684841781</c:v>
                </c:pt>
                <c:pt idx="342">
                  <c:v>0.21858809382156788</c:v>
                </c:pt>
                <c:pt idx="343">
                  <c:v>0.22270511532605688</c:v>
                </c:pt>
                <c:pt idx="344">
                  <c:v>0.21216491222533032</c:v>
                </c:pt>
                <c:pt idx="345">
                  <c:v>0.26816543202463006</c:v>
                </c:pt>
                <c:pt idx="346">
                  <c:v>0.21771965435575164</c:v>
                </c:pt>
                <c:pt idx="347">
                  <c:v>0.20903118224189726</c:v>
                </c:pt>
                <c:pt idx="348">
                  <c:v>0.21575081742665031</c:v>
                </c:pt>
                <c:pt idx="349">
                  <c:v>0.2503120661247451</c:v>
                </c:pt>
                <c:pt idx="350">
                  <c:v>0.24064524166674911</c:v>
                </c:pt>
                <c:pt idx="351">
                  <c:v>0.25471959017389967</c:v>
                </c:pt>
                <c:pt idx="352">
                  <c:v>0.24134580282604992</c:v>
                </c:pt>
                <c:pt idx="353">
                  <c:v>0.22758669263461337</c:v>
                </c:pt>
                <c:pt idx="354">
                  <c:v>0.22216267347202553</c:v>
                </c:pt>
                <c:pt idx="355">
                  <c:v>0.21578428788397475</c:v>
                </c:pt>
                <c:pt idx="356">
                  <c:v>0.19815208392235978</c:v>
                </c:pt>
                <c:pt idx="357">
                  <c:v>0.23765286340797634</c:v>
                </c:pt>
                <c:pt idx="358">
                  <c:v>0.25913805592316475</c:v>
                </c:pt>
                <c:pt idx="359">
                  <c:v>0.23725347765014998</c:v>
                </c:pt>
                <c:pt idx="360">
                  <c:v>0.23906755077192329</c:v>
                </c:pt>
                <c:pt idx="361">
                  <c:v>0.20807382527992943</c:v>
                </c:pt>
                <c:pt idx="362">
                  <c:v>0.24677019118650625</c:v>
                </c:pt>
                <c:pt idx="363">
                  <c:v>0.23799663067037805</c:v>
                </c:pt>
                <c:pt idx="364">
                  <c:v>0.21459158178914553</c:v>
                </c:pt>
                <c:pt idx="365">
                  <c:v>0.2131748417147151</c:v>
                </c:pt>
                <c:pt idx="366">
                  <c:v>0.22199468231543257</c:v>
                </c:pt>
                <c:pt idx="367">
                  <c:v>0.25366226497449368</c:v>
                </c:pt>
                <c:pt idx="368">
                  <c:v>0.23561310866731697</c:v>
                </c:pt>
                <c:pt idx="369">
                  <c:v>0.21588619403006379</c:v>
                </c:pt>
                <c:pt idx="370">
                  <c:v>0.21086139973594389</c:v>
                </c:pt>
                <c:pt idx="371">
                  <c:v>0.21922475600542343</c:v>
                </c:pt>
                <c:pt idx="372">
                  <c:v>0.19705844138864173</c:v>
                </c:pt>
                <c:pt idx="373">
                  <c:v>0.22134536641227123</c:v>
                </c:pt>
                <c:pt idx="374">
                  <c:v>0.22403859215997024</c:v>
                </c:pt>
                <c:pt idx="375">
                  <c:v>0.23063955349526674</c:v>
                </c:pt>
                <c:pt idx="376">
                  <c:v>0.27146959262578096</c:v>
                </c:pt>
                <c:pt idx="377">
                  <c:v>0.22097344217592541</c:v>
                </c:pt>
                <c:pt idx="378">
                  <c:v>0.22191851922728537</c:v>
                </c:pt>
                <c:pt idx="379">
                  <c:v>0.22223876279002974</c:v>
                </c:pt>
                <c:pt idx="380">
                  <c:v>0.20460833180996707</c:v>
                </c:pt>
                <c:pt idx="381">
                  <c:v>0.20888370245185064</c:v>
                </c:pt>
                <c:pt idx="382">
                  <c:v>0.24395841263127199</c:v>
                </c:pt>
                <c:pt idx="383">
                  <c:v>0.20909380129109439</c:v>
                </c:pt>
                <c:pt idx="384">
                  <c:v>0.21469616952039899</c:v>
                </c:pt>
                <c:pt idx="385">
                  <c:v>0.21172309552209587</c:v>
                </c:pt>
                <c:pt idx="386">
                  <c:v>0.24664276160421017</c:v>
                </c:pt>
                <c:pt idx="387">
                  <c:v>0.23393232143259968</c:v>
                </c:pt>
                <c:pt idx="388">
                  <c:v>0.22703397383557875</c:v>
                </c:pt>
                <c:pt idx="389">
                  <c:v>0.23379752487742622</c:v>
                </c:pt>
                <c:pt idx="390">
                  <c:v>0.22469830320783143</c:v>
                </c:pt>
                <c:pt idx="391">
                  <c:v>0.2597306782762327</c:v>
                </c:pt>
                <c:pt idx="392">
                  <c:v>0.21628941983530806</c:v>
                </c:pt>
                <c:pt idx="393">
                  <c:v>0.22524625848280863</c:v>
                </c:pt>
                <c:pt idx="394">
                  <c:v>0.23517741364515163</c:v>
                </c:pt>
                <c:pt idx="395">
                  <c:v>0.22740517226023535</c:v>
                </c:pt>
                <c:pt idx="396">
                  <c:v>0.26026542847771145</c:v>
                </c:pt>
                <c:pt idx="397">
                  <c:v>0.22504581650060079</c:v>
                </c:pt>
                <c:pt idx="398">
                  <c:v>0.22222054653842202</c:v>
                </c:pt>
                <c:pt idx="399">
                  <c:v>0.21483479677026596</c:v>
                </c:pt>
                <c:pt idx="400">
                  <c:v>0.21768458197172025</c:v>
                </c:pt>
                <c:pt idx="401">
                  <c:v>0.22474261445313651</c:v>
                </c:pt>
                <c:pt idx="402">
                  <c:v>0.26122739430846503</c:v>
                </c:pt>
                <c:pt idx="403">
                  <c:v>0.23206260745498614</c:v>
                </c:pt>
                <c:pt idx="404">
                  <c:v>0.24179613301896641</c:v>
                </c:pt>
                <c:pt idx="405">
                  <c:v>0.24553486747156184</c:v>
                </c:pt>
                <c:pt idx="406">
                  <c:v>0.20115805596987341</c:v>
                </c:pt>
                <c:pt idx="407">
                  <c:v>0.22184564805836582</c:v>
                </c:pt>
                <c:pt idx="408">
                  <c:v>0.23558562336994357</c:v>
                </c:pt>
                <c:pt idx="409">
                  <c:v>0.22352779237889536</c:v>
                </c:pt>
                <c:pt idx="410">
                  <c:v>0.24390116297606548</c:v>
                </c:pt>
                <c:pt idx="411">
                  <c:v>0.22469617803390673</c:v>
                </c:pt>
                <c:pt idx="412">
                  <c:v>0.27323785915720766</c:v>
                </c:pt>
                <c:pt idx="413">
                  <c:v>0.21602556180380722</c:v>
                </c:pt>
                <c:pt idx="414">
                  <c:v>0.21543499699155852</c:v>
                </c:pt>
                <c:pt idx="415">
                  <c:v>0.20534222642694935</c:v>
                </c:pt>
                <c:pt idx="416">
                  <c:v>0.22100473558094944</c:v>
                </c:pt>
                <c:pt idx="417">
                  <c:v>0.24741966297721879</c:v>
                </c:pt>
                <c:pt idx="418">
                  <c:v>0.26570652693644775</c:v>
                </c:pt>
                <c:pt idx="419">
                  <c:v>0.23957717525505576</c:v>
                </c:pt>
                <c:pt idx="420">
                  <c:v>0.2081006287510398</c:v>
                </c:pt>
                <c:pt idx="421">
                  <c:v>0.20606598547678953</c:v>
                </c:pt>
                <c:pt idx="422">
                  <c:v>0.22672041969559448</c:v>
                </c:pt>
                <c:pt idx="423">
                  <c:v>0.25486203997022777</c:v>
                </c:pt>
                <c:pt idx="424">
                  <c:v>0.23686209000336592</c:v>
                </c:pt>
                <c:pt idx="425">
                  <c:v>0.2190133936732907</c:v>
                </c:pt>
                <c:pt idx="426">
                  <c:v>0.23210093714587599</c:v>
                </c:pt>
                <c:pt idx="427">
                  <c:v>0.24540788985184553</c:v>
                </c:pt>
                <c:pt idx="428">
                  <c:v>0.20513914914046577</c:v>
                </c:pt>
                <c:pt idx="429">
                  <c:v>0.24577157582002329</c:v>
                </c:pt>
                <c:pt idx="430">
                  <c:v>0.2595613688646512</c:v>
                </c:pt>
                <c:pt idx="431">
                  <c:v>0.21884612695510799</c:v>
                </c:pt>
                <c:pt idx="432">
                  <c:v>0.23000543651924099</c:v>
                </c:pt>
                <c:pt idx="433">
                  <c:v>0.26904260846305189</c:v>
                </c:pt>
                <c:pt idx="434">
                  <c:v>0.25083867764721196</c:v>
                </c:pt>
                <c:pt idx="435">
                  <c:v>0.21794930134013349</c:v>
                </c:pt>
                <c:pt idx="436">
                  <c:v>0.21108478966334562</c:v>
                </c:pt>
                <c:pt idx="437">
                  <c:v>0.2240583965489242</c:v>
                </c:pt>
                <c:pt idx="438">
                  <c:v>0.2411986850870998</c:v>
                </c:pt>
                <c:pt idx="439">
                  <c:v>0.21709137705334983</c:v>
                </c:pt>
                <c:pt idx="440">
                  <c:v>0.21303346983112459</c:v>
                </c:pt>
                <c:pt idx="441">
                  <c:v>0.23453922052262438</c:v>
                </c:pt>
                <c:pt idx="442">
                  <c:v>0.23134040511732804</c:v>
                </c:pt>
                <c:pt idx="443">
                  <c:v>0.24371933219518263</c:v>
                </c:pt>
                <c:pt idx="444">
                  <c:v>0.26364072145562822</c:v>
                </c:pt>
                <c:pt idx="445">
                  <c:v>0.22195639649516452</c:v>
                </c:pt>
                <c:pt idx="446">
                  <c:v>0.24947121042947057</c:v>
                </c:pt>
                <c:pt idx="447">
                  <c:v>0.22337634841104881</c:v>
                </c:pt>
                <c:pt idx="448">
                  <c:v>0.24450851070856058</c:v>
                </c:pt>
                <c:pt idx="449">
                  <c:v>0.20411214059821126</c:v>
                </c:pt>
                <c:pt idx="450">
                  <c:v>0.22836429502212965</c:v>
                </c:pt>
                <c:pt idx="451">
                  <c:v>0.22436520732849066</c:v>
                </c:pt>
                <c:pt idx="452">
                  <c:v>0.21962026576976776</c:v>
                </c:pt>
                <c:pt idx="453">
                  <c:v>0.23692376640053889</c:v>
                </c:pt>
                <c:pt idx="454">
                  <c:v>0.25210028565560633</c:v>
                </c:pt>
                <c:pt idx="455">
                  <c:v>0.2585679896793987</c:v>
                </c:pt>
                <c:pt idx="456">
                  <c:v>0.23389718250551611</c:v>
                </c:pt>
                <c:pt idx="457">
                  <c:v>0.25989696580443378</c:v>
                </c:pt>
                <c:pt idx="458">
                  <c:v>0.24441213050050223</c:v>
                </c:pt>
                <c:pt idx="459">
                  <c:v>0.21939410709974352</c:v>
                </c:pt>
                <c:pt idx="460">
                  <c:v>0.25376027665896872</c:v>
                </c:pt>
                <c:pt idx="461">
                  <c:v>0.22081218637284139</c:v>
                </c:pt>
                <c:pt idx="462">
                  <c:v>0.26316676786371934</c:v>
                </c:pt>
                <c:pt idx="463">
                  <c:v>0.21264431461924918</c:v>
                </c:pt>
                <c:pt idx="464">
                  <c:v>0.22204842150112183</c:v>
                </c:pt>
                <c:pt idx="465">
                  <c:v>0.2281255602096601</c:v>
                </c:pt>
                <c:pt idx="466">
                  <c:v>0.25107811235717786</c:v>
                </c:pt>
                <c:pt idx="467">
                  <c:v>0.25436155014067419</c:v>
                </c:pt>
                <c:pt idx="468">
                  <c:v>0.21781485763603017</c:v>
                </c:pt>
                <c:pt idx="469">
                  <c:v>0.22494670645868567</c:v>
                </c:pt>
                <c:pt idx="470">
                  <c:v>0.23421877428138377</c:v>
                </c:pt>
                <c:pt idx="471">
                  <c:v>0.24035180846557641</c:v>
                </c:pt>
                <c:pt idx="472">
                  <c:v>0.22443063681409586</c:v>
                </c:pt>
                <c:pt idx="473">
                  <c:v>0.22628534270748729</c:v>
                </c:pt>
                <c:pt idx="474">
                  <c:v>0.25810743247382706</c:v>
                </c:pt>
                <c:pt idx="475">
                  <c:v>0.24032129293855756</c:v>
                </c:pt>
                <c:pt idx="476">
                  <c:v>0.23047082989952283</c:v>
                </c:pt>
                <c:pt idx="477">
                  <c:v>0.23325307318450159</c:v>
                </c:pt>
                <c:pt idx="478">
                  <c:v>0.26874762682375253</c:v>
                </c:pt>
                <c:pt idx="479">
                  <c:v>0.2190562388874234</c:v>
                </c:pt>
                <c:pt idx="480">
                  <c:v>0.21343654931805611</c:v>
                </c:pt>
                <c:pt idx="481">
                  <c:v>0.24518737508286984</c:v>
                </c:pt>
                <c:pt idx="482">
                  <c:v>0.24291560911516283</c:v>
                </c:pt>
                <c:pt idx="483">
                  <c:v>0.23946068909422039</c:v>
                </c:pt>
                <c:pt idx="484">
                  <c:v>0.24078301062189478</c:v>
                </c:pt>
                <c:pt idx="485">
                  <c:v>0.22456268787545741</c:v>
                </c:pt>
                <c:pt idx="486">
                  <c:v>0.22909001194904399</c:v>
                </c:pt>
                <c:pt idx="487">
                  <c:v>0.21406361050229095</c:v>
                </c:pt>
                <c:pt idx="488">
                  <c:v>0.25295784577488423</c:v>
                </c:pt>
                <c:pt idx="489">
                  <c:v>0.2971183528335663</c:v>
                </c:pt>
                <c:pt idx="490">
                  <c:v>0.23013730375166586</c:v>
                </c:pt>
                <c:pt idx="491">
                  <c:v>0.22974244437663796</c:v>
                </c:pt>
                <c:pt idx="492">
                  <c:v>0.23444226867994905</c:v>
                </c:pt>
                <c:pt idx="493">
                  <c:v>0.22654282910779491</c:v>
                </c:pt>
                <c:pt idx="494">
                  <c:v>0.2195701573205808</c:v>
                </c:pt>
                <c:pt idx="495">
                  <c:v>0.27573005182032323</c:v>
                </c:pt>
                <c:pt idx="496">
                  <c:v>0.23640194379676405</c:v>
                </c:pt>
                <c:pt idx="497">
                  <c:v>0.20081333704068874</c:v>
                </c:pt>
                <c:pt idx="498">
                  <c:v>0.21755654919114112</c:v>
                </c:pt>
                <c:pt idx="499">
                  <c:v>0.22217433892352212</c:v>
                </c:pt>
                <c:pt idx="500">
                  <c:v>0.22966869274649926</c:v>
                </c:pt>
                <c:pt idx="501">
                  <c:v>0.21322878943593199</c:v>
                </c:pt>
                <c:pt idx="502">
                  <c:v>0.21994592622819667</c:v>
                </c:pt>
                <c:pt idx="503">
                  <c:v>0.27164565078148484</c:v>
                </c:pt>
                <c:pt idx="504">
                  <c:v>0.23162761328378415</c:v>
                </c:pt>
                <c:pt idx="505">
                  <c:v>0.20451522500532418</c:v>
                </c:pt>
                <c:pt idx="506">
                  <c:v>0.24942123038800698</c:v>
                </c:pt>
                <c:pt idx="507">
                  <c:v>0.2060648904372451</c:v>
                </c:pt>
                <c:pt idx="508">
                  <c:v>0.20381662022446181</c:v>
                </c:pt>
                <c:pt idx="509">
                  <c:v>0.23931347801926336</c:v>
                </c:pt>
                <c:pt idx="510">
                  <c:v>0.2058449718262742</c:v>
                </c:pt>
                <c:pt idx="511">
                  <c:v>0.22378359135915146</c:v>
                </c:pt>
                <c:pt idx="512">
                  <c:v>0.22775667515564132</c:v>
                </c:pt>
                <c:pt idx="513">
                  <c:v>0.21616966708764318</c:v>
                </c:pt>
                <c:pt idx="514">
                  <c:v>0.25268278168862429</c:v>
                </c:pt>
                <c:pt idx="515">
                  <c:v>0.23520038769536952</c:v>
                </c:pt>
                <c:pt idx="516">
                  <c:v>0.2278493370357064</c:v>
                </c:pt>
                <c:pt idx="517">
                  <c:v>0.23612625885863456</c:v>
                </c:pt>
                <c:pt idx="518">
                  <c:v>0.21041542815448389</c:v>
                </c:pt>
                <c:pt idx="519">
                  <c:v>0.2069915935075996</c:v>
                </c:pt>
                <c:pt idx="520">
                  <c:v>0.2296822757838255</c:v>
                </c:pt>
                <c:pt idx="521">
                  <c:v>0.24004499313491448</c:v>
                </c:pt>
                <c:pt idx="522">
                  <c:v>0.2389491863596199</c:v>
                </c:pt>
                <c:pt idx="523">
                  <c:v>0.2372139741045306</c:v>
                </c:pt>
                <c:pt idx="524">
                  <c:v>0.23283430875148098</c:v>
                </c:pt>
                <c:pt idx="525">
                  <c:v>0.23023478035314188</c:v>
                </c:pt>
                <c:pt idx="526">
                  <c:v>0.22018571253888711</c:v>
                </c:pt>
                <c:pt idx="527">
                  <c:v>0.26475539617593652</c:v>
                </c:pt>
                <c:pt idx="528">
                  <c:v>0.23283890792230799</c:v>
                </c:pt>
                <c:pt idx="529">
                  <c:v>0.23619312396559169</c:v>
                </c:pt>
                <c:pt idx="530">
                  <c:v>0.23604826437223916</c:v>
                </c:pt>
                <c:pt idx="531">
                  <c:v>0.2084348588071786</c:v>
                </c:pt>
                <c:pt idx="532">
                  <c:v>0.22422313164905991</c:v>
                </c:pt>
                <c:pt idx="533">
                  <c:v>0.22398171642589706</c:v>
                </c:pt>
                <c:pt idx="534">
                  <c:v>0.25118400205463148</c:v>
                </c:pt>
                <c:pt idx="535">
                  <c:v>0.25488817436595151</c:v>
                </c:pt>
                <c:pt idx="536">
                  <c:v>0.24225245623747729</c:v>
                </c:pt>
                <c:pt idx="537">
                  <c:v>0.23027647016624028</c:v>
                </c:pt>
                <c:pt idx="538">
                  <c:v>0.23018041231026359</c:v>
                </c:pt>
                <c:pt idx="539">
                  <c:v>0.22563119541830429</c:v>
                </c:pt>
                <c:pt idx="540">
                  <c:v>0.23952705114514428</c:v>
                </c:pt>
                <c:pt idx="541">
                  <c:v>0.2118304165039831</c:v>
                </c:pt>
                <c:pt idx="542">
                  <c:v>0.2140519446700804</c:v>
                </c:pt>
                <c:pt idx="543">
                  <c:v>0.23943631385652325</c:v>
                </c:pt>
                <c:pt idx="544">
                  <c:v>0.2110955908399357</c:v>
                </c:pt>
                <c:pt idx="545">
                  <c:v>0.223090988816808</c:v>
                </c:pt>
                <c:pt idx="546">
                  <c:v>0.22217223455391102</c:v>
                </c:pt>
                <c:pt idx="547">
                  <c:v>0.23080057841718676</c:v>
                </c:pt>
                <c:pt idx="548">
                  <c:v>0.23810693876562214</c:v>
                </c:pt>
                <c:pt idx="549">
                  <c:v>0.24149624040055365</c:v>
                </c:pt>
                <c:pt idx="550">
                  <c:v>0.21107577854149567</c:v>
                </c:pt>
                <c:pt idx="551">
                  <c:v>0.2026740351267966</c:v>
                </c:pt>
                <c:pt idx="552">
                  <c:v>0.21249713166342715</c:v>
                </c:pt>
                <c:pt idx="553">
                  <c:v>0.23334928803719504</c:v>
                </c:pt>
                <c:pt idx="554">
                  <c:v>0.22515908784535593</c:v>
                </c:pt>
                <c:pt idx="555">
                  <c:v>0.2190708620477152</c:v>
                </c:pt>
                <c:pt idx="556">
                  <c:v>0.24593894102606881</c:v>
                </c:pt>
                <c:pt idx="557">
                  <c:v>0.20877250731871533</c:v>
                </c:pt>
                <c:pt idx="558">
                  <c:v>0.27606109931088946</c:v>
                </c:pt>
                <c:pt idx="559">
                  <c:v>0.24902529562752246</c:v>
                </c:pt>
                <c:pt idx="560">
                  <c:v>0.21644940797854298</c:v>
                </c:pt>
                <c:pt idx="561">
                  <c:v>0.2325252378377409</c:v>
                </c:pt>
                <c:pt idx="562">
                  <c:v>0.24246330370874727</c:v>
                </c:pt>
                <c:pt idx="563">
                  <c:v>0.21855063700179134</c:v>
                </c:pt>
                <c:pt idx="564">
                  <c:v>0.24783722333885261</c:v>
                </c:pt>
                <c:pt idx="565">
                  <c:v>0.24062951715059808</c:v>
                </c:pt>
                <c:pt idx="566">
                  <c:v>0.2071902108633604</c:v>
                </c:pt>
                <c:pt idx="567">
                  <c:v>0.25531119224248461</c:v>
                </c:pt>
                <c:pt idx="568">
                  <c:v>0.24782826227649127</c:v>
                </c:pt>
                <c:pt idx="569">
                  <c:v>0.21783523445384637</c:v>
                </c:pt>
                <c:pt idx="570">
                  <c:v>0.24602472013763874</c:v>
                </c:pt>
                <c:pt idx="571">
                  <c:v>0.24727676663244463</c:v>
                </c:pt>
                <c:pt idx="572">
                  <c:v>0.22103969665031853</c:v>
                </c:pt>
                <c:pt idx="573">
                  <c:v>0.23276133488995357</c:v>
                </c:pt>
                <c:pt idx="574">
                  <c:v>0.25673452040006906</c:v>
                </c:pt>
                <c:pt idx="575">
                  <c:v>0.23682561184983256</c:v>
                </c:pt>
                <c:pt idx="576">
                  <c:v>0.22204644840493901</c:v>
                </c:pt>
                <c:pt idx="577">
                  <c:v>0.22676086894951075</c:v>
                </c:pt>
                <c:pt idx="578">
                  <c:v>0.23557299171869314</c:v>
                </c:pt>
                <c:pt idx="579">
                  <c:v>0.23959232336408465</c:v>
                </c:pt>
                <c:pt idx="580">
                  <c:v>0.31141757157586936</c:v>
                </c:pt>
                <c:pt idx="581">
                  <c:v>0.22813591085562934</c:v>
                </c:pt>
                <c:pt idx="582">
                  <c:v>0.2416456625527296</c:v>
                </c:pt>
                <c:pt idx="583">
                  <c:v>0.2440501562901202</c:v>
                </c:pt>
                <c:pt idx="584">
                  <c:v>0.21076073742734083</c:v>
                </c:pt>
                <c:pt idx="585">
                  <c:v>0.22697150710024441</c:v>
                </c:pt>
                <c:pt idx="586">
                  <c:v>0.21092516568092032</c:v>
                </c:pt>
                <c:pt idx="587">
                  <c:v>0.21819679224080415</c:v>
                </c:pt>
                <c:pt idx="588">
                  <c:v>0.22439111785796956</c:v>
                </c:pt>
                <c:pt idx="589">
                  <c:v>0.23245233259311798</c:v>
                </c:pt>
                <c:pt idx="590">
                  <c:v>0.23995108577264021</c:v>
                </c:pt>
                <c:pt idx="591">
                  <c:v>0.23524384451084113</c:v>
                </c:pt>
                <c:pt idx="592">
                  <c:v>0.22204657985926249</c:v>
                </c:pt>
                <c:pt idx="593">
                  <c:v>0.20767576856994152</c:v>
                </c:pt>
                <c:pt idx="594">
                  <c:v>0.26168771835144361</c:v>
                </c:pt>
                <c:pt idx="595">
                  <c:v>0.23443617478313009</c:v>
                </c:pt>
                <c:pt idx="596">
                  <c:v>0.23278560014108637</c:v>
                </c:pt>
                <c:pt idx="597">
                  <c:v>0.24181718978801209</c:v>
                </c:pt>
                <c:pt idx="598">
                  <c:v>0.24293200088598976</c:v>
                </c:pt>
                <c:pt idx="599">
                  <c:v>0.21725147693901684</c:v>
                </c:pt>
                <c:pt idx="600">
                  <c:v>0.22040218327993505</c:v>
                </c:pt>
                <c:pt idx="601">
                  <c:v>0.22440638972773802</c:v>
                </c:pt>
                <c:pt idx="602">
                  <c:v>0.24215837756053568</c:v>
                </c:pt>
                <c:pt idx="603">
                  <c:v>0.21396542468868307</c:v>
                </c:pt>
                <c:pt idx="604">
                  <c:v>0.22848955954543831</c:v>
                </c:pt>
                <c:pt idx="605">
                  <c:v>0.27960362571113045</c:v>
                </c:pt>
                <c:pt idx="606">
                  <c:v>0.22359365582399374</c:v>
                </c:pt>
                <c:pt idx="607">
                  <c:v>0.22462363826104886</c:v>
                </c:pt>
                <c:pt idx="608">
                  <c:v>0.23524621834306744</c:v>
                </c:pt>
                <c:pt idx="609">
                  <c:v>0.23849540740039088</c:v>
                </c:pt>
                <c:pt idx="610">
                  <c:v>0.2005256952255062</c:v>
                </c:pt>
                <c:pt idx="611">
                  <c:v>0.22516565169965702</c:v>
                </c:pt>
                <c:pt idx="612">
                  <c:v>0.23198754803483221</c:v>
                </c:pt>
                <c:pt idx="613">
                  <c:v>0.22840614665414535</c:v>
                </c:pt>
                <c:pt idx="614">
                  <c:v>0.23435138788994767</c:v>
                </c:pt>
                <c:pt idx="615">
                  <c:v>0.24128186709716387</c:v>
                </c:pt>
                <c:pt idx="616">
                  <c:v>0.20906129780359836</c:v>
                </c:pt>
                <c:pt idx="617">
                  <c:v>0.24066720916332968</c:v>
                </c:pt>
                <c:pt idx="618">
                  <c:v>0.22163904933370862</c:v>
                </c:pt>
                <c:pt idx="619">
                  <c:v>0.22743174465893293</c:v>
                </c:pt>
                <c:pt idx="620">
                  <c:v>0.26228049212999471</c:v>
                </c:pt>
                <c:pt idx="621">
                  <c:v>0.25055361235590906</c:v>
                </c:pt>
                <c:pt idx="622">
                  <c:v>0.23960747499887658</c:v>
                </c:pt>
                <c:pt idx="623">
                  <c:v>0.2223365158654973</c:v>
                </c:pt>
                <c:pt idx="624">
                  <c:v>0.21103785259198299</c:v>
                </c:pt>
                <c:pt idx="625">
                  <c:v>0.22097431220132757</c:v>
                </c:pt>
                <c:pt idx="626">
                  <c:v>0.21989623027328778</c:v>
                </c:pt>
                <c:pt idx="627">
                  <c:v>0.23148941734454767</c:v>
                </c:pt>
                <c:pt idx="628">
                  <c:v>0.22610328819728592</c:v>
                </c:pt>
                <c:pt idx="629">
                  <c:v>0.23339774734575494</c:v>
                </c:pt>
                <c:pt idx="630">
                  <c:v>0.1996017550021488</c:v>
                </c:pt>
                <c:pt idx="631">
                  <c:v>0.21842609563130072</c:v>
                </c:pt>
                <c:pt idx="632">
                  <c:v>0.22543859684706974</c:v>
                </c:pt>
                <c:pt idx="633">
                  <c:v>0.22190076226488373</c:v>
                </c:pt>
                <c:pt idx="634">
                  <c:v>0.22710636536472678</c:v>
                </c:pt>
                <c:pt idx="635">
                  <c:v>0.25077118331052056</c:v>
                </c:pt>
                <c:pt idx="636">
                  <c:v>0.25575745833139563</c:v>
                </c:pt>
                <c:pt idx="637">
                  <c:v>0.24315597038314435</c:v>
                </c:pt>
                <c:pt idx="638">
                  <c:v>0.22503294593116063</c:v>
                </c:pt>
                <c:pt idx="639">
                  <c:v>0.2356418795653267</c:v>
                </c:pt>
                <c:pt idx="640">
                  <c:v>0.20646245156192544</c:v>
                </c:pt>
                <c:pt idx="641">
                  <c:v>0.25387687413042959</c:v>
                </c:pt>
                <c:pt idx="642">
                  <c:v>0.22008836845542559</c:v>
                </c:pt>
                <c:pt idx="643">
                  <c:v>0.21140412201404027</c:v>
                </c:pt>
                <c:pt idx="644">
                  <c:v>0.22497067358330508</c:v>
                </c:pt>
                <c:pt idx="645">
                  <c:v>0.21966957985889504</c:v>
                </c:pt>
                <c:pt idx="646">
                  <c:v>0.22057444806571985</c:v>
                </c:pt>
                <c:pt idx="647">
                  <c:v>0.24127200173073582</c:v>
                </c:pt>
                <c:pt idx="648">
                  <c:v>0.24645371797314347</c:v>
                </c:pt>
                <c:pt idx="649">
                  <c:v>0.20919508257499025</c:v>
                </c:pt>
                <c:pt idx="650">
                  <c:v>0.26155962640443825</c:v>
                </c:pt>
                <c:pt idx="651">
                  <c:v>0.24264530745598259</c:v>
                </c:pt>
                <c:pt idx="652">
                  <c:v>0.26760435054162879</c:v>
                </c:pt>
                <c:pt idx="653">
                  <c:v>0.2445053282112109</c:v>
                </c:pt>
                <c:pt idx="654">
                  <c:v>0.25889629299364209</c:v>
                </c:pt>
                <c:pt idx="655">
                  <c:v>0.24704151066317848</c:v>
                </c:pt>
                <c:pt idx="656">
                  <c:v>0.25299007963596909</c:v>
                </c:pt>
                <c:pt idx="657">
                  <c:v>0.20051870462131705</c:v>
                </c:pt>
                <c:pt idx="658">
                  <c:v>0.23852572491357621</c:v>
                </c:pt>
                <c:pt idx="659">
                  <c:v>0.24393990366509857</c:v>
                </c:pt>
                <c:pt idx="660">
                  <c:v>0.23104047906853747</c:v>
                </c:pt>
                <c:pt idx="661">
                  <c:v>0.22957392423308115</c:v>
                </c:pt>
                <c:pt idx="662">
                  <c:v>0.21992231922822159</c:v>
                </c:pt>
                <c:pt idx="663">
                  <c:v>0.22050089703774148</c:v>
                </c:pt>
                <c:pt idx="664">
                  <c:v>0.20624402768380556</c:v>
                </c:pt>
                <c:pt idx="665">
                  <c:v>0.2316528852790059</c:v>
                </c:pt>
                <c:pt idx="666">
                  <c:v>0.25627883385883743</c:v>
                </c:pt>
                <c:pt idx="667">
                  <c:v>0.23919359452906855</c:v>
                </c:pt>
                <c:pt idx="668">
                  <c:v>0.23062062521492382</c:v>
                </c:pt>
                <c:pt idx="669">
                  <c:v>0.27355165969133177</c:v>
                </c:pt>
                <c:pt idx="670">
                  <c:v>0.22021707108362204</c:v>
                </c:pt>
                <c:pt idx="671">
                  <c:v>0.22352352851848728</c:v>
                </c:pt>
                <c:pt idx="672">
                  <c:v>0.22854192040443266</c:v>
                </c:pt>
                <c:pt idx="673">
                  <c:v>0.24812759948926558</c:v>
                </c:pt>
                <c:pt idx="674">
                  <c:v>0.22015151891878104</c:v>
                </c:pt>
                <c:pt idx="675">
                  <c:v>0.23687034204817631</c:v>
                </c:pt>
                <c:pt idx="676">
                  <c:v>0.21788941699740658</c:v>
                </c:pt>
                <c:pt idx="677">
                  <c:v>0.23283470845630769</c:v>
                </c:pt>
                <c:pt idx="678">
                  <c:v>0.25197314299438289</c:v>
                </c:pt>
                <c:pt idx="679">
                  <c:v>0.2220353687012154</c:v>
                </c:pt>
                <c:pt idx="680">
                  <c:v>0.20107716031836356</c:v>
                </c:pt>
                <c:pt idx="681">
                  <c:v>0.24605398188566394</c:v>
                </c:pt>
                <c:pt idx="682">
                  <c:v>0.2372859847404124</c:v>
                </c:pt>
                <c:pt idx="683">
                  <c:v>0.22901446661548136</c:v>
                </c:pt>
                <c:pt idx="684">
                  <c:v>0.2767891088749127</c:v>
                </c:pt>
                <c:pt idx="685">
                  <c:v>0.20568581659867421</c:v>
                </c:pt>
                <c:pt idx="686">
                  <c:v>0.24256551129166923</c:v>
                </c:pt>
                <c:pt idx="687">
                  <c:v>0.20873974188627401</c:v>
                </c:pt>
                <c:pt idx="688">
                  <c:v>0.23072751876673628</c:v>
                </c:pt>
                <c:pt idx="689">
                  <c:v>0.23984272450731822</c:v>
                </c:pt>
                <c:pt idx="690">
                  <c:v>0.23005181827707358</c:v>
                </c:pt>
                <c:pt idx="691">
                  <c:v>0.20733175309767599</c:v>
                </c:pt>
                <c:pt idx="692">
                  <c:v>0.24262697945139214</c:v>
                </c:pt>
                <c:pt idx="693">
                  <c:v>0.26367817082500572</c:v>
                </c:pt>
                <c:pt idx="694">
                  <c:v>0.23163381492741592</c:v>
                </c:pt>
                <c:pt idx="695">
                  <c:v>0.22570450631209946</c:v>
                </c:pt>
                <c:pt idx="696">
                  <c:v>0.26822576710810747</c:v>
                </c:pt>
                <c:pt idx="697">
                  <c:v>0.21847597556318382</c:v>
                </c:pt>
                <c:pt idx="698">
                  <c:v>0.24833150906113105</c:v>
                </c:pt>
                <c:pt idx="699">
                  <c:v>0.24243093305376745</c:v>
                </c:pt>
                <c:pt idx="700">
                  <c:v>0.23902048950084862</c:v>
                </c:pt>
                <c:pt idx="701">
                  <c:v>0.2215705599802873</c:v>
                </c:pt>
                <c:pt idx="702">
                  <c:v>0.21864382669456645</c:v>
                </c:pt>
                <c:pt idx="703">
                  <c:v>0.2338890084965945</c:v>
                </c:pt>
                <c:pt idx="704">
                  <c:v>0.25108872208847938</c:v>
                </c:pt>
                <c:pt idx="705">
                  <c:v>0.2147465178803083</c:v>
                </c:pt>
                <c:pt idx="706">
                  <c:v>0.23221258338152442</c:v>
                </c:pt>
                <c:pt idx="707">
                  <c:v>0.20095648591178933</c:v>
                </c:pt>
                <c:pt idx="708">
                  <c:v>0.22862108551055538</c:v>
                </c:pt>
                <c:pt idx="709">
                  <c:v>0.21479987016967192</c:v>
                </c:pt>
                <c:pt idx="710">
                  <c:v>0.23255435219710113</c:v>
                </c:pt>
                <c:pt idx="711">
                  <c:v>0.22376075617712368</c:v>
                </c:pt>
                <c:pt idx="712">
                  <c:v>0.20874490642612339</c:v>
                </c:pt>
                <c:pt idx="713">
                  <c:v>0.22736875833941325</c:v>
                </c:pt>
                <c:pt idx="714">
                  <c:v>0.24457233975532161</c:v>
                </c:pt>
                <c:pt idx="715">
                  <c:v>0.22002267913576481</c:v>
                </c:pt>
                <c:pt idx="716">
                  <c:v>0.23350208835122357</c:v>
                </c:pt>
                <c:pt idx="717">
                  <c:v>0.29505702091720254</c:v>
                </c:pt>
                <c:pt idx="718">
                  <c:v>0.20481920549828184</c:v>
                </c:pt>
                <c:pt idx="719">
                  <c:v>0.21521769302251917</c:v>
                </c:pt>
                <c:pt idx="720">
                  <c:v>0.23998072186444602</c:v>
                </c:pt>
                <c:pt idx="721">
                  <c:v>0.22752332105621706</c:v>
                </c:pt>
                <c:pt idx="722">
                  <c:v>0.22920993294103731</c:v>
                </c:pt>
                <c:pt idx="723">
                  <c:v>0.23793629638864655</c:v>
                </c:pt>
                <c:pt idx="724">
                  <c:v>0.21206796742764228</c:v>
                </c:pt>
                <c:pt idx="725">
                  <c:v>0.22014897964763247</c:v>
                </c:pt>
                <c:pt idx="726">
                  <c:v>0.21208915697328995</c:v>
                </c:pt>
                <c:pt idx="727">
                  <c:v>0.22074556082747732</c:v>
                </c:pt>
                <c:pt idx="728">
                  <c:v>0.2152978150153233</c:v>
                </c:pt>
                <c:pt idx="729">
                  <c:v>0.24895405331486745</c:v>
                </c:pt>
                <c:pt idx="730">
                  <c:v>0.24223163700268036</c:v>
                </c:pt>
                <c:pt idx="731">
                  <c:v>0.24227291134804935</c:v>
                </c:pt>
                <c:pt idx="732">
                  <c:v>0.2290198361561043</c:v>
                </c:pt>
                <c:pt idx="733">
                  <c:v>0.23539614133547099</c:v>
                </c:pt>
                <c:pt idx="734">
                  <c:v>0.23120862577458146</c:v>
                </c:pt>
                <c:pt idx="735">
                  <c:v>0.2246343926303864</c:v>
                </c:pt>
                <c:pt idx="736">
                  <c:v>0.21048325098229714</c:v>
                </c:pt>
                <c:pt idx="737">
                  <c:v>0.27435991748070926</c:v>
                </c:pt>
                <c:pt idx="738">
                  <c:v>0.24376445447995007</c:v>
                </c:pt>
                <c:pt idx="739">
                  <c:v>0.2432592540270743</c:v>
                </c:pt>
                <c:pt idx="740">
                  <c:v>0.23040089398793462</c:v>
                </c:pt>
                <c:pt idx="741">
                  <c:v>0.20787645006618599</c:v>
                </c:pt>
                <c:pt idx="742">
                  <c:v>0.22880204876182933</c:v>
                </c:pt>
                <c:pt idx="743">
                  <c:v>0.21950118620416326</c:v>
                </c:pt>
                <c:pt idx="744">
                  <c:v>0.22843544639951838</c:v>
                </c:pt>
                <c:pt idx="745">
                  <c:v>0.24572531789974081</c:v>
                </c:pt>
                <c:pt idx="746">
                  <c:v>0.23297808313611537</c:v>
                </c:pt>
                <c:pt idx="747">
                  <c:v>0.22841221528153072</c:v>
                </c:pt>
                <c:pt idx="748">
                  <c:v>0.21378218460070786</c:v>
                </c:pt>
                <c:pt idx="749">
                  <c:v>0.23912769287568847</c:v>
                </c:pt>
                <c:pt idx="750">
                  <c:v>0.2425552013593035</c:v>
                </c:pt>
                <c:pt idx="751">
                  <c:v>0.22096407488642694</c:v>
                </c:pt>
                <c:pt idx="752">
                  <c:v>0.2323308536567574</c:v>
                </c:pt>
                <c:pt idx="753">
                  <c:v>0.24467242431244207</c:v>
                </c:pt>
                <c:pt idx="754">
                  <c:v>0.21626804813270289</c:v>
                </c:pt>
                <c:pt idx="755">
                  <c:v>0.24368192681485687</c:v>
                </c:pt>
                <c:pt idx="756">
                  <c:v>0.26040197214400523</c:v>
                </c:pt>
                <c:pt idx="757">
                  <c:v>0.23321050954092129</c:v>
                </c:pt>
                <c:pt idx="758">
                  <c:v>0.26487085082226225</c:v>
                </c:pt>
                <c:pt idx="759">
                  <c:v>0.2667886601050482</c:v>
                </c:pt>
                <c:pt idx="760">
                  <c:v>0.26359716598182692</c:v>
                </c:pt>
                <c:pt idx="761">
                  <c:v>0.23029154771071722</c:v>
                </c:pt>
                <c:pt idx="762">
                  <c:v>0.23790382147580358</c:v>
                </c:pt>
                <c:pt idx="763">
                  <c:v>0.25874253810113756</c:v>
                </c:pt>
                <c:pt idx="764">
                  <c:v>0.26036993381863932</c:v>
                </c:pt>
                <c:pt idx="765">
                  <c:v>0.21976896183596295</c:v>
                </c:pt>
                <c:pt idx="766">
                  <c:v>0.22911157397234252</c:v>
                </c:pt>
                <c:pt idx="767">
                  <c:v>0.24200980016981233</c:v>
                </c:pt>
                <c:pt idx="768">
                  <c:v>0.23293002670400526</c:v>
                </c:pt>
                <c:pt idx="769">
                  <c:v>0.21935758000435862</c:v>
                </c:pt>
                <c:pt idx="770">
                  <c:v>0.25747568788091352</c:v>
                </c:pt>
                <c:pt idx="771">
                  <c:v>0.22927117623696203</c:v>
                </c:pt>
                <c:pt idx="772">
                  <c:v>0.2228985155744482</c:v>
                </c:pt>
                <c:pt idx="773">
                  <c:v>0.22514785064658385</c:v>
                </c:pt>
                <c:pt idx="774">
                  <c:v>0.22037505327063164</c:v>
                </c:pt>
                <c:pt idx="775">
                  <c:v>0.21941290390545992</c:v>
                </c:pt>
                <c:pt idx="776">
                  <c:v>0.22428394503477062</c:v>
                </c:pt>
                <c:pt idx="777">
                  <c:v>0.23650606322675771</c:v>
                </c:pt>
                <c:pt idx="778">
                  <c:v>0.21379784633843946</c:v>
                </c:pt>
                <c:pt idx="779">
                  <c:v>0.26533309188256216</c:v>
                </c:pt>
                <c:pt idx="780">
                  <c:v>0.23243711423503838</c:v>
                </c:pt>
                <c:pt idx="781">
                  <c:v>0.21532999353152482</c:v>
                </c:pt>
                <c:pt idx="782">
                  <c:v>0.22255698624752585</c:v>
                </c:pt>
                <c:pt idx="783">
                  <c:v>0.2490827841362534</c:v>
                </c:pt>
                <c:pt idx="784">
                  <c:v>0.25535217895737894</c:v>
                </c:pt>
                <c:pt idx="785">
                  <c:v>0.21792380331653469</c:v>
                </c:pt>
                <c:pt idx="786">
                  <c:v>0.22833153595097175</c:v>
                </c:pt>
                <c:pt idx="787">
                  <c:v>0.22771367336070672</c:v>
                </c:pt>
                <c:pt idx="788">
                  <c:v>0.20240990871675477</c:v>
                </c:pt>
                <c:pt idx="789">
                  <c:v>0.22427059738980451</c:v>
                </c:pt>
                <c:pt idx="790">
                  <c:v>0.22356728147722249</c:v>
                </c:pt>
                <c:pt idx="791">
                  <c:v>0.23258505471628285</c:v>
                </c:pt>
                <c:pt idx="792">
                  <c:v>0.25658960511485973</c:v>
                </c:pt>
                <c:pt idx="793">
                  <c:v>0.22319936193609727</c:v>
                </c:pt>
                <c:pt idx="794">
                  <c:v>0.24997113831264808</c:v>
                </c:pt>
                <c:pt idx="795">
                  <c:v>0.21157322028719083</c:v>
                </c:pt>
                <c:pt idx="796">
                  <c:v>0.20086037084962227</c:v>
                </c:pt>
                <c:pt idx="797">
                  <c:v>0.23032450486608894</c:v>
                </c:pt>
                <c:pt idx="798">
                  <c:v>0.22107121792521325</c:v>
                </c:pt>
                <c:pt idx="799">
                  <c:v>0.24643928621452613</c:v>
                </c:pt>
                <c:pt idx="800">
                  <c:v>0.22543965019862622</c:v>
                </c:pt>
                <c:pt idx="801">
                  <c:v>0.21450176151072733</c:v>
                </c:pt>
                <c:pt idx="802">
                  <c:v>0.21715903391462257</c:v>
                </c:pt>
                <c:pt idx="803">
                  <c:v>0.22104823814074892</c:v>
                </c:pt>
                <c:pt idx="804">
                  <c:v>0.23924569757982</c:v>
                </c:pt>
                <c:pt idx="805">
                  <c:v>0.24684084943878548</c:v>
                </c:pt>
                <c:pt idx="806">
                  <c:v>0.23706850408737062</c:v>
                </c:pt>
                <c:pt idx="807">
                  <c:v>0.21216596983905928</c:v>
                </c:pt>
                <c:pt idx="808">
                  <c:v>0.22432436334841929</c:v>
                </c:pt>
                <c:pt idx="809">
                  <c:v>0.26197069766561315</c:v>
                </c:pt>
                <c:pt idx="810">
                  <c:v>0.2567961348256047</c:v>
                </c:pt>
                <c:pt idx="811">
                  <c:v>0.22341555681550967</c:v>
                </c:pt>
                <c:pt idx="812">
                  <c:v>0.22884552874831904</c:v>
                </c:pt>
                <c:pt idx="813">
                  <c:v>0.2131597347462221</c:v>
                </c:pt>
                <c:pt idx="814">
                  <c:v>0.21862664385160716</c:v>
                </c:pt>
                <c:pt idx="815">
                  <c:v>0.20069272242169381</c:v>
                </c:pt>
                <c:pt idx="816">
                  <c:v>0.22122353862758884</c:v>
                </c:pt>
                <c:pt idx="817">
                  <c:v>0.2142828128324139</c:v>
                </c:pt>
                <c:pt idx="818">
                  <c:v>0.26144634532584299</c:v>
                </c:pt>
                <c:pt idx="819">
                  <c:v>0.21766358957997825</c:v>
                </c:pt>
                <c:pt idx="820">
                  <c:v>0.24913400598067137</c:v>
                </c:pt>
                <c:pt idx="821">
                  <c:v>0.22820980697300547</c:v>
                </c:pt>
                <c:pt idx="822">
                  <c:v>0.19745416267788948</c:v>
                </c:pt>
                <c:pt idx="823">
                  <c:v>0.22360421481087145</c:v>
                </c:pt>
                <c:pt idx="824">
                  <c:v>0.21550144315854916</c:v>
                </c:pt>
                <c:pt idx="825">
                  <c:v>0.23142927843981131</c:v>
                </c:pt>
                <c:pt idx="826">
                  <c:v>0.22034831742164304</c:v>
                </c:pt>
                <c:pt idx="827">
                  <c:v>0.21809375313506252</c:v>
                </c:pt>
                <c:pt idx="828">
                  <c:v>0.24305961088063638</c:v>
                </c:pt>
                <c:pt idx="829">
                  <c:v>0.23317024364141947</c:v>
                </c:pt>
                <c:pt idx="830">
                  <c:v>0.23161094574657992</c:v>
                </c:pt>
                <c:pt idx="831">
                  <c:v>0.22238499240180262</c:v>
                </c:pt>
                <c:pt idx="832">
                  <c:v>0.24636106542071412</c:v>
                </c:pt>
                <c:pt idx="833">
                  <c:v>0.22528653718404962</c:v>
                </c:pt>
                <c:pt idx="834">
                  <c:v>0.23872584780213257</c:v>
                </c:pt>
                <c:pt idx="835">
                  <c:v>0.22426747755339668</c:v>
                </c:pt>
                <c:pt idx="836">
                  <c:v>0.21900028784097622</c:v>
                </c:pt>
                <c:pt idx="837">
                  <c:v>0.25895827363244062</c:v>
                </c:pt>
                <c:pt idx="838">
                  <c:v>0.21741726510505394</c:v>
                </c:pt>
                <c:pt idx="839">
                  <c:v>0.22367871284772861</c:v>
                </c:pt>
                <c:pt idx="840">
                  <c:v>0.22290798899858366</c:v>
                </c:pt>
                <c:pt idx="841">
                  <c:v>0.21564061510167037</c:v>
                </c:pt>
                <c:pt idx="842">
                  <c:v>0.20967904871933815</c:v>
                </c:pt>
                <c:pt idx="843">
                  <c:v>0.23908318289870092</c:v>
                </c:pt>
                <c:pt idx="844">
                  <c:v>0.24130004201012065</c:v>
                </c:pt>
                <c:pt idx="845">
                  <c:v>0.21935590752894846</c:v>
                </c:pt>
                <c:pt idx="846">
                  <c:v>0.21911478540061224</c:v>
                </c:pt>
                <c:pt idx="847">
                  <c:v>0.2082112904798</c:v>
                </c:pt>
                <c:pt idx="848">
                  <c:v>0.23571707744510961</c:v>
                </c:pt>
                <c:pt idx="849">
                  <c:v>0.24195604192238968</c:v>
                </c:pt>
                <c:pt idx="850">
                  <c:v>0.26659020390807564</c:v>
                </c:pt>
                <c:pt idx="851">
                  <c:v>0.21149080497559752</c:v>
                </c:pt>
                <c:pt idx="852">
                  <c:v>0.24066335152528254</c:v>
                </c:pt>
                <c:pt idx="853">
                  <c:v>0.22223726322499995</c:v>
                </c:pt>
                <c:pt idx="854">
                  <c:v>0.23366568509698429</c:v>
                </c:pt>
                <c:pt idx="855">
                  <c:v>0.21290643645245613</c:v>
                </c:pt>
                <c:pt idx="856">
                  <c:v>0.21453996249448251</c:v>
                </c:pt>
                <c:pt idx="857">
                  <c:v>0.22299284054265336</c:v>
                </c:pt>
                <c:pt idx="858">
                  <c:v>0.24851708670641623</c:v>
                </c:pt>
                <c:pt idx="859">
                  <c:v>0.22519741030547355</c:v>
                </c:pt>
                <c:pt idx="860">
                  <c:v>0.2383401770131533</c:v>
                </c:pt>
                <c:pt idx="861">
                  <c:v>0.25180137162319399</c:v>
                </c:pt>
                <c:pt idx="862">
                  <c:v>0.24154409864433843</c:v>
                </c:pt>
                <c:pt idx="863">
                  <c:v>0.23294504003696065</c:v>
                </c:pt>
                <c:pt idx="864">
                  <c:v>0.26031600006922784</c:v>
                </c:pt>
                <c:pt idx="865">
                  <c:v>0.2319606836154843</c:v>
                </c:pt>
                <c:pt idx="866">
                  <c:v>0.22702583941492771</c:v>
                </c:pt>
                <c:pt idx="867">
                  <c:v>0.22317658593626841</c:v>
                </c:pt>
                <c:pt idx="868">
                  <c:v>0.23916301304903945</c:v>
                </c:pt>
                <c:pt idx="869">
                  <c:v>0.26603609854116711</c:v>
                </c:pt>
                <c:pt idx="870">
                  <c:v>0.22572442548959437</c:v>
                </c:pt>
                <c:pt idx="871">
                  <c:v>0.20613892348892338</c:v>
                </c:pt>
                <c:pt idx="872">
                  <c:v>0.21200679448643894</c:v>
                </c:pt>
                <c:pt idx="873">
                  <c:v>0.23995333906406574</c:v>
                </c:pt>
                <c:pt idx="874">
                  <c:v>0.20708644229519882</c:v>
                </c:pt>
                <c:pt idx="875">
                  <c:v>0.22333865179961968</c:v>
                </c:pt>
                <c:pt idx="876">
                  <c:v>0.24779377272907455</c:v>
                </c:pt>
                <c:pt idx="877">
                  <c:v>0.24537357458777628</c:v>
                </c:pt>
                <c:pt idx="878">
                  <c:v>0.22315192949580373</c:v>
                </c:pt>
                <c:pt idx="879">
                  <c:v>0.22237869735222812</c:v>
                </c:pt>
                <c:pt idx="880">
                  <c:v>0.22946616114553348</c:v>
                </c:pt>
                <c:pt idx="881">
                  <c:v>0.21947161316781807</c:v>
                </c:pt>
                <c:pt idx="882">
                  <c:v>0.21374414961165866</c:v>
                </c:pt>
                <c:pt idx="883">
                  <c:v>0.24542938936117908</c:v>
                </c:pt>
                <c:pt idx="884">
                  <c:v>0.24437823201975814</c:v>
                </c:pt>
                <c:pt idx="885">
                  <c:v>0.22825330382365491</c:v>
                </c:pt>
                <c:pt idx="886">
                  <c:v>0.2481873143672271</c:v>
                </c:pt>
                <c:pt idx="887">
                  <c:v>0.21377705565657856</c:v>
                </c:pt>
                <c:pt idx="888">
                  <c:v>0.21690072941209104</c:v>
                </c:pt>
                <c:pt idx="889">
                  <c:v>0.23267297723919372</c:v>
                </c:pt>
                <c:pt idx="890">
                  <c:v>0.20738037520578859</c:v>
                </c:pt>
                <c:pt idx="891">
                  <c:v>0.25145901873338133</c:v>
                </c:pt>
                <c:pt idx="892">
                  <c:v>0.24018306819046223</c:v>
                </c:pt>
                <c:pt idx="893">
                  <c:v>0.22266414191140863</c:v>
                </c:pt>
                <c:pt idx="894">
                  <c:v>0.23982247631658543</c:v>
                </c:pt>
                <c:pt idx="895">
                  <c:v>0.26443866105520242</c:v>
                </c:pt>
                <c:pt idx="896">
                  <c:v>0.23180018950346939</c:v>
                </c:pt>
                <c:pt idx="897">
                  <c:v>0.24120477410469918</c:v>
                </c:pt>
                <c:pt idx="898">
                  <c:v>0.23436828875784887</c:v>
                </c:pt>
                <c:pt idx="899">
                  <c:v>0.21188606619985292</c:v>
                </c:pt>
                <c:pt idx="900">
                  <c:v>0.22281505536613366</c:v>
                </c:pt>
                <c:pt idx="901">
                  <c:v>0.22908210508277782</c:v>
                </c:pt>
                <c:pt idx="902">
                  <c:v>0.21910213688703334</c:v>
                </c:pt>
                <c:pt idx="903">
                  <c:v>0.21424206704193588</c:v>
                </c:pt>
                <c:pt idx="904">
                  <c:v>0.25834172802202787</c:v>
                </c:pt>
                <c:pt idx="905">
                  <c:v>0.24366962031407929</c:v>
                </c:pt>
                <c:pt idx="906">
                  <c:v>0.2550193965437858</c:v>
                </c:pt>
                <c:pt idx="907">
                  <c:v>0.22774799326999143</c:v>
                </c:pt>
                <c:pt idx="908">
                  <c:v>0.25444349512629572</c:v>
                </c:pt>
                <c:pt idx="909">
                  <c:v>0.24020755847427197</c:v>
                </c:pt>
                <c:pt idx="910">
                  <c:v>0.20574030547556979</c:v>
                </c:pt>
                <c:pt idx="911">
                  <c:v>0.22580983871576576</c:v>
                </c:pt>
                <c:pt idx="912">
                  <c:v>0.23919520734323793</c:v>
                </c:pt>
                <c:pt idx="913">
                  <c:v>0.21935737418247464</c:v>
                </c:pt>
                <c:pt idx="914">
                  <c:v>0.24449172176972589</c:v>
                </c:pt>
                <c:pt idx="915">
                  <c:v>0.26729932001897894</c:v>
                </c:pt>
                <c:pt idx="916">
                  <c:v>0.24048661008372604</c:v>
                </c:pt>
                <c:pt idx="917">
                  <c:v>0.1981588987036666</c:v>
                </c:pt>
                <c:pt idx="918">
                  <c:v>0.23897652308235964</c:v>
                </c:pt>
                <c:pt idx="919">
                  <c:v>0.23793635800966617</c:v>
                </c:pt>
                <c:pt idx="920">
                  <c:v>0.240306757335043</c:v>
                </c:pt>
                <c:pt idx="921">
                  <c:v>0.22021877479609059</c:v>
                </c:pt>
                <c:pt idx="922">
                  <c:v>0.22818140385805838</c:v>
                </c:pt>
                <c:pt idx="923">
                  <c:v>0.22108223480455377</c:v>
                </c:pt>
                <c:pt idx="924">
                  <c:v>0.22661980552769129</c:v>
                </c:pt>
                <c:pt idx="925">
                  <c:v>0.22000785689619576</c:v>
                </c:pt>
                <c:pt idx="926">
                  <c:v>0.24598256330955598</c:v>
                </c:pt>
                <c:pt idx="927">
                  <c:v>0.22234623564418263</c:v>
                </c:pt>
                <c:pt idx="928">
                  <c:v>0.20085889001524976</c:v>
                </c:pt>
                <c:pt idx="929">
                  <c:v>0.21645448167340761</c:v>
                </c:pt>
                <c:pt idx="930">
                  <c:v>0.19663171519723976</c:v>
                </c:pt>
                <c:pt idx="931">
                  <c:v>0.21562476663627833</c:v>
                </c:pt>
                <c:pt idx="932">
                  <c:v>0.26626500636305622</c:v>
                </c:pt>
                <c:pt idx="933">
                  <c:v>0.2467740109235585</c:v>
                </c:pt>
                <c:pt idx="934">
                  <c:v>0.23873925053426867</c:v>
                </c:pt>
                <c:pt idx="935">
                  <c:v>0.25241346695119588</c:v>
                </c:pt>
                <c:pt idx="936">
                  <c:v>0.22085724299339521</c:v>
                </c:pt>
                <c:pt idx="937">
                  <c:v>0.26888343881362808</c:v>
                </c:pt>
                <c:pt idx="938">
                  <c:v>0.23359505518284701</c:v>
                </c:pt>
                <c:pt idx="939">
                  <c:v>0.20804440249254319</c:v>
                </c:pt>
                <c:pt idx="940">
                  <c:v>0.20268209629472486</c:v>
                </c:pt>
                <c:pt idx="941">
                  <c:v>0.25579271106268492</c:v>
                </c:pt>
                <c:pt idx="942">
                  <c:v>0.23311446759482152</c:v>
                </c:pt>
                <c:pt idx="943">
                  <c:v>0.30435779141608299</c:v>
                </c:pt>
                <c:pt idx="944">
                  <c:v>0.2207331779487284</c:v>
                </c:pt>
                <c:pt idx="945">
                  <c:v>0.23468544431276614</c:v>
                </c:pt>
                <c:pt idx="946">
                  <c:v>0.20712017639456209</c:v>
                </c:pt>
                <c:pt idx="947">
                  <c:v>0.25907204399580369</c:v>
                </c:pt>
                <c:pt idx="948">
                  <c:v>0.26177345012342923</c:v>
                </c:pt>
                <c:pt idx="949">
                  <c:v>0.223695794859568</c:v>
                </c:pt>
                <c:pt idx="950">
                  <c:v>0.24732016221574596</c:v>
                </c:pt>
                <c:pt idx="951">
                  <c:v>0.23518361085380496</c:v>
                </c:pt>
                <c:pt idx="952">
                  <c:v>0.24969655408702709</c:v>
                </c:pt>
                <c:pt idx="953">
                  <c:v>0.24615900190194229</c:v>
                </c:pt>
                <c:pt idx="954">
                  <c:v>0.22512125760746493</c:v>
                </c:pt>
                <c:pt idx="955">
                  <c:v>0.25544837334919296</c:v>
                </c:pt>
                <c:pt idx="956">
                  <c:v>0.22111481305542846</c:v>
                </c:pt>
                <c:pt idx="957">
                  <c:v>0.24328522763218174</c:v>
                </c:pt>
                <c:pt idx="958">
                  <c:v>0.23275135098668581</c:v>
                </c:pt>
                <c:pt idx="959">
                  <c:v>0.25685691856601495</c:v>
                </c:pt>
                <c:pt idx="960">
                  <c:v>0.20449913913301246</c:v>
                </c:pt>
                <c:pt idx="961">
                  <c:v>0.22311960406432779</c:v>
                </c:pt>
                <c:pt idx="962">
                  <c:v>0.22628067291299914</c:v>
                </c:pt>
                <c:pt idx="963">
                  <c:v>0.21948037138313475</c:v>
                </c:pt>
                <c:pt idx="964">
                  <c:v>0.21326050809927802</c:v>
                </c:pt>
                <c:pt idx="965">
                  <c:v>0.24266924218595837</c:v>
                </c:pt>
                <c:pt idx="966">
                  <c:v>0.23373483976333023</c:v>
                </c:pt>
                <c:pt idx="967">
                  <c:v>0.23435813467248859</c:v>
                </c:pt>
                <c:pt idx="968">
                  <c:v>0.23934189720079388</c:v>
                </c:pt>
                <c:pt idx="969">
                  <c:v>0.2025855203197745</c:v>
                </c:pt>
                <c:pt idx="970">
                  <c:v>0.1986696884205473</c:v>
                </c:pt>
                <c:pt idx="971">
                  <c:v>0.20650257391835827</c:v>
                </c:pt>
                <c:pt idx="972">
                  <c:v>0.2512626845574471</c:v>
                </c:pt>
                <c:pt idx="973">
                  <c:v>0.24506404161814133</c:v>
                </c:pt>
                <c:pt idx="974">
                  <c:v>0.24133201377156308</c:v>
                </c:pt>
                <c:pt idx="975">
                  <c:v>0.23759158972666072</c:v>
                </c:pt>
                <c:pt idx="976">
                  <c:v>0.22701446728137017</c:v>
                </c:pt>
                <c:pt idx="977">
                  <c:v>0.21953659456779129</c:v>
                </c:pt>
                <c:pt idx="978">
                  <c:v>0.20912786808072739</c:v>
                </c:pt>
                <c:pt idx="979">
                  <c:v>0.2061059410449112</c:v>
                </c:pt>
                <c:pt idx="980">
                  <c:v>0.24467535728945974</c:v>
                </c:pt>
                <c:pt idx="981">
                  <c:v>0.2349904945889921</c:v>
                </c:pt>
                <c:pt idx="982">
                  <c:v>0.20290658801860681</c:v>
                </c:pt>
                <c:pt idx="983">
                  <c:v>0.22617335361695054</c:v>
                </c:pt>
                <c:pt idx="984">
                  <c:v>0.21452082604196479</c:v>
                </c:pt>
                <c:pt idx="985">
                  <c:v>0.2561332937693242</c:v>
                </c:pt>
                <c:pt idx="986">
                  <c:v>0.21924132835636378</c:v>
                </c:pt>
                <c:pt idx="987">
                  <c:v>0.23436779500865892</c:v>
                </c:pt>
                <c:pt idx="988">
                  <c:v>0.25742919605276832</c:v>
                </c:pt>
                <c:pt idx="989">
                  <c:v>0.21489356919570207</c:v>
                </c:pt>
                <c:pt idx="990">
                  <c:v>0.22143510511005216</c:v>
                </c:pt>
                <c:pt idx="991">
                  <c:v>0.21435077423630639</c:v>
                </c:pt>
                <c:pt idx="992">
                  <c:v>0.25556688279645934</c:v>
                </c:pt>
                <c:pt idx="993">
                  <c:v>0.23085966437371919</c:v>
                </c:pt>
                <c:pt idx="994">
                  <c:v>0.23472118146551937</c:v>
                </c:pt>
                <c:pt idx="995">
                  <c:v>0.20842921522311289</c:v>
                </c:pt>
                <c:pt idx="996">
                  <c:v>0.23341852680743924</c:v>
                </c:pt>
                <c:pt idx="997">
                  <c:v>0.23442493836738995</c:v>
                </c:pt>
                <c:pt idx="998">
                  <c:v>0.22652813724933116</c:v>
                </c:pt>
                <c:pt idx="999">
                  <c:v>0.24604190879793744</c:v>
                </c:pt>
                <c:pt idx="1000">
                  <c:v>0.24593374413611452</c:v>
                </c:pt>
              </c:numCache>
            </c:numRef>
          </c:xVal>
          <c:yVal>
            <c:numRef>
              <c:f>Efficient_Frontier!$T$4:$T$1004</c:f>
              <c:numCache>
                <c:formatCode>0.00%</c:formatCode>
                <c:ptCount val="1001"/>
                <c:pt idx="0">
                  <c:v>0.18495545360549254</c:v>
                </c:pt>
                <c:pt idx="1">
                  <c:v>0.13463939295071661</c:v>
                </c:pt>
                <c:pt idx="2">
                  <c:v>0.17978973266711887</c:v>
                </c:pt>
                <c:pt idx="3">
                  <c:v>0.17809730057290618</c:v>
                </c:pt>
                <c:pt idx="4">
                  <c:v>0.11890533943233826</c:v>
                </c:pt>
                <c:pt idx="5">
                  <c:v>0.13405850146031167</c:v>
                </c:pt>
                <c:pt idx="6">
                  <c:v>0.11343076626684573</c:v>
                </c:pt>
                <c:pt idx="7">
                  <c:v>0.15543936904037894</c:v>
                </c:pt>
                <c:pt idx="8">
                  <c:v>9.9530728469571089E-2</c:v>
                </c:pt>
                <c:pt idx="9">
                  <c:v>0.13212067107193881</c:v>
                </c:pt>
                <c:pt idx="10">
                  <c:v>0.16587600159534238</c:v>
                </c:pt>
                <c:pt idx="11">
                  <c:v>0.15265407154904642</c:v>
                </c:pt>
                <c:pt idx="12">
                  <c:v>0.10784909468456139</c:v>
                </c:pt>
                <c:pt idx="13">
                  <c:v>8.4118240763106616E-2</c:v>
                </c:pt>
                <c:pt idx="14">
                  <c:v>0.20833712914584496</c:v>
                </c:pt>
                <c:pt idx="15">
                  <c:v>9.4663106624880256E-2</c:v>
                </c:pt>
                <c:pt idx="16">
                  <c:v>0.18854685148302958</c:v>
                </c:pt>
                <c:pt idx="17">
                  <c:v>0.12022020256236132</c:v>
                </c:pt>
                <c:pt idx="18">
                  <c:v>9.1877494417985539E-2</c:v>
                </c:pt>
                <c:pt idx="19">
                  <c:v>0.12316876353694725</c:v>
                </c:pt>
                <c:pt idx="20">
                  <c:v>8.4879465017317621E-2</c:v>
                </c:pt>
                <c:pt idx="21">
                  <c:v>7.1345849113133381E-2</c:v>
                </c:pt>
                <c:pt idx="22">
                  <c:v>0.167654508172565</c:v>
                </c:pt>
                <c:pt idx="23">
                  <c:v>0.12595333556737526</c:v>
                </c:pt>
                <c:pt idx="24">
                  <c:v>8.5558228558310939E-2</c:v>
                </c:pt>
                <c:pt idx="25">
                  <c:v>0.10350944661866632</c:v>
                </c:pt>
                <c:pt idx="26">
                  <c:v>0.1002860445450396</c:v>
                </c:pt>
                <c:pt idx="27">
                  <c:v>0.12440542033116866</c:v>
                </c:pt>
                <c:pt idx="28">
                  <c:v>0.11611518948349857</c:v>
                </c:pt>
                <c:pt idx="29">
                  <c:v>0.19963013900666821</c:v>
                </c:pt>
                <c:pt idx="30">
                  <c:v>9.7487326131043911E-2</c:v>
                </c:pt>
                <c:pt idx="31">
                  <c:v>0.11665143069056433</c:v>
                </c:pt>
                <c:pt idx="32">
                  <c:v>8.9381821198631708E-2</c:v>
                </c:pt>
                <c:pt idx="33">
                  <c:v>0.15455650308560923</c:v>
                </c:pt>
                <c:pt idx="34">
                  <c:v>0.13547550169707448</c:v>
                </c:pt>
                <c:pt idx="35">
                  <c:v>0.17877575665569409</c:v>
                </c:pt>
                <c:pt idx="36">
                  <c:v>8.5269812860581065E-2</c:v>
                </c:pt>
                <c:pt idx="37">
                  <c:v>0.15354647002362731</c:v>
                </c:pt>
                <c:pt idx="38">
                  <c:v>0.10430765178110334</c:v>
                </c:pt>
                <c:pt idx="39">
                  <c:v>4.4292632383460595E-2</c:v>
                </c:pt>
                <c:pt idx="40">
                  <c:v>9.6429453277486088E-2</c:v>
                </c:pt>
                <c:pt idx="41">
                  <c:v>8.594770933418272E-2</c:v>
                </c:pt>
                <c:pt idx="42">
                  <c:v>0.13715875287462975</c:v>
                </c:pt>
                <c:pt idx="43">
                  <c:v>9.2728069999994722E-2</c:v>
                </c:pt>
                <c:pt idx="44">
                  <c:v>8.277038640884006E-2</c:v>
                </c:pt>
                <c:pt idx="45">
                  <c:v>8.7490653783146868E-2</c:v>
                </c:pt>
                <c:pt idx="46">
                  <c:v>0.15971746301905276</c:v>
                </c:pt>
                <c:pt idx="47">
                  <c:v>9.3870691377308441E-2</c:v>
                </c:pt>
                <c:pt idx="48">
                  <c:v>0.1586390727206512</c:v>
                </c:pt>
                <c:pt idx="49">
                  <c:v>7.9198072517724885E-2</c:v>
                </c:pt>
                <c:pt idx="50">
                  <c:v>5.6918159310736086E-2</c:v>
                </c:pt>
                <c:pt idx="51">
                  <c:v>0.17498641106211338</c:v>
                </c:pt>
                <c:pt idx="52">
                  <c:v>0.13326600043067088</c:v>
                </c:pt>
                <c:pt idx="53">
                  <c:v>6.7618616679259225E-2</c:v>
                </c:pt>
                <c:pt idx="54">
                  <c:v>0.13442532938145099</c:v>
                </c:pt>
                <c:pt idx="55">
                  <c:v>0.17478666085070313</c:v>
                </c:pt>
                <c:pt idx="56">
                  <c:v>0.10855075819252187</c:v>
                </c:pt>
                <c:pt idx="57">
                  <c:v>0.12348158578704277</c:v>
                </c:pt>
                <c:pt idx="58">
                  <c:v>0.11823018801696653</c:v>
                </c:pt>
                <c:pt idx="59">
                  <c:v>0.18077263075826838</c:v>
                </c:pt>
                <c:pt idx="60">
                  <c:v>0.12837863340321132</c:v>
                </c:pt>
                <c:pt idx="61">
                  <c:v>0.11363564547737526</c:v>
                </c:pt>
                <c:pt idx="62">
                  <c:v>0.16923946475472934</c:v>
                </c:pt>
                <c:pt idx="63">
                  <c:v>0.1279697116350175</c:v>
                </c:pt>
                <c:pt idx="64">
                  <c:v>9.2058031725265665E-2</c:v>
                </c:pt>
                <c:pt idx="65">
                  <c:v>0.11303140453920171</c:v>
                </c:pt>
                <c:pt idx="66">
                  <c:v>0.1579151920341198</c:v>
                </c:pt>
                <c:pt idx="67">
                  <c:v>0.12638004317010459</c:v>
                </c:pt>
                <c:pt idx="68">
                  <c:v>7.5253969764428108E-2</c:v>
                </c:pt>
                <c:pt idx="69">
                  <c:v>0.18081568442401344</c:v>
                </c:pt>
                <c:pt idx="70">
                  <c:v>0.14058123240443979</c:v>
                </c:pt>
                <c:pt idx="71">
                  <c:v>0.1887385704620656</c:v>
                </c:pt>
                <c:pt idx="72">
                  <c:v>0.16963574650955943</c:v>
                </c:pt>
                <c:pt idx="73">
                  <c:v>0.14232327512148862</c:v>
                </c:pt>
                <c:pt idx="74">
                  <c:v>7.9734875070295724E-2</c:v>
                </c:pt>
                <c:pt idx="75">
                  <c:v>0.14557284627965608</c:v>
                </c:pt>
                <c:pt idx="76">
                  <c:v>0.10664747408093139</c:v>
                </c:pt>
                <c:pt idx="77">
                  <c:v>0.14613174996903855</c:v>
                </c:pt>
                <c:pt idx="78">
                  <c:v>0.12980153533131483</c:v>
                </c:pt>
                <c:pt idx="79">
                  <c:v>8.977301424313594E-2</c:v>
                </c:pt>
                <c:pt idx="80">
                  <c:v>0.10043369476006736</c:v>
                </c:pt>
                <c:pt idx="81">
                  <c:v>0.11758463986432149</c:v>
                </c:pt>
                <c:pt idx="82">
                  <c:v>0.15444795372662251</c:v>
                </c:pt>
                <c:pt idx="83">
                  <c:v>0.11299096444314097</c:v>
                </c:pt>
                <c:pt idx="84">
                  <c:v>0.13904741115866662</c:v>
                </c:pt>
                <c:pt idx="85">
                  <c:v>5.8382804354492328E-2</c:v>
                </c:pt>
                <c:pt idx="86">
                  <c:v>0.14314840927516015</c:v>
                </c:pt>
                <c:pt idx="87">
                  <c:v>0.13091199112529647</c:v>
                </c:pt>
                <c:pt idx="88">
                  <c:v>0.15942862146618425</c:v>
                </c:pt>
                <c:pt idx="89">
                  <c:v>0.12016440076940696</c:v>
                </c:pt>
                <c:pt idx="90">
                  <c:v>0.15033687299714696</c:v>
                </c:pt>
                <c:pt idx="91">
                  <c:v>7.6898058157862104E-2</c:v>
                </c:pt>
                <c:pt idx="92">
                  <c:v>0.12835157136401373</c:v>
                </c:pt>
                <c:pt idx="93">
                  <c:v>0.18734048160396644</c:v>
                </c:pt>
                <c:pt idx="94">
                  <c:v>0.12907646629671321</c:v>
                </c:pt>
                <c:pt idx="95">
                  <c:v>0.13980953388201373</c:v>
                </c:pt>
                <c:pt idx="96">
                  <c:v>0.11530874541373709</c:v>
                </c:pt>
                <c:pt idx="97">
                  <c:v>0.1577375772381478</c:v>
                </c:pt>
                <c:pt idx="98">
                  <c:v>0.1699236124856365</c:v>
                </c:pt>
                <c:pt idx="99">
                  <c:v>0.17852379047994579</c:v>
                </c:pt>
                <c:pt idx="100">
                  <c:v>0.11383450432600203</c:v>
                </c:pt>
                <c:pt idx="101">
                  <c:v>0.11690820355769936</c:v>
                </c:pt>
                <c:pt idx="102">
                  <c:v>8.2446897662749874E-2</c:v>
                </c:pt>
                <c:pt idx="103">
                  <c:v>0.10846085428937002</c:v>
                </c:pt>
                <c:pt idx="104">
                  <c:v>0.18326474057854147</c:v>
                </c:pt>
                <c:pt idx="105">
                  <c:v>0.11649359136536577</c:v>
                </c:pt>
                <c:pt idx="106">
                  <c:v>0.12806023533079264</c:v>
                </c:pt>
                <c:pt idx="107">
                  <c:v>8.2272896113718297E-2</c:v>
                </c:pt>
                <c:pt idx="108">
                  <c:v>6.9030532827627722E-2</c:v>
                </c:pt>
                <c:pt idx="109">
                  <c:v>0.13327275954463574</c:v>
                </c:pt>
                <c:pt idx="110">
                  <c:v>0.15332073790183956</c:v>
                </c:pt>
                <c:pt idx="111">
                  <c:v>0.15681913426582342</c:v>
                </c:pt>
                <c:pt idx="112">
                  <c:v>0.10493691264607449</c:v>
                </c:pt>
                <c:pt idx="113">
                  <c:v>0.16183338242956807</c:v>
                </c:pt>
                <c:pt idx="114">
                  <c:v>9.9849958279672524E-2</c:v>
                </c:pt>
                <c:pt idx="115">
                  <c:v>0.14539462013441901</c:v>
                </c:pt>
                <c:pt idx="116">
                  <c:v>8.5314762967081431E-2</c:v>
                </c:pt>
                <c:pt idx="117">
                  <c:v>0.11349442540116969</c:v>
                </c:pt>
                <c:pt idx="118">
                  <c:v>0.1635696225895415</c:v>
                </c:pt>
                <c:pt idx="119">
                  <c:v>0.15560904246336643</c:v>
                </c:pt>
                <c:pt idx="120">
                  <c:v>0.16078933837965564</c:v>
                </c:pt>
                <c:pt idx="121">
                  <c:v>9.9495852394991841E-2</c:v>
                </c:pt>
                <c:pt idx="122">
                  <c:v>0.15703088653757702</c:v>
                </c:pt>
                <c:pt idx="123">
                  <c:v>0.11437337392332711</c:v>
                </c:pt>
                <c:pt idx="124">
                  <c:v>0.12354216607317245</c:v>
                </c:pt>
                <c:pt idx="125">
                  <c:v>9.3710475691247019E-2</c:v>
                </c:pt>
                <c:pt idx="126">
                  <c:v>0.15139870784724346</c:v>
                </c:pt>
                <c:pt idx="127">
                  <c:v>0.10265795546752715</c:v>
                </c:pt>
                <c:pt idx="128">
                  <c:v>0.10588955806431563</c:v>
                </c:pt>
                <c:pt idx="129">
                  <c:v>0.13211204506230873</c:v>
                </c:pt>
                <c:pt idx="130">
                  <c:v>0.1601226662473279</c:v>
                </c:pt>
                <c:pt idx="131">
                  <c:v>0.16959823008049066</c:v>
                </c:pt>
                <c:pt idx="132">
                  <c:v>0.18197569026964322</c:v>
                </c:pt>
                <c:pt idx="133">
                  <c:v>0.19699889979232077</c:v>
                </c:pt>
                <c:pt idx="134">
                  <c:v>0.10061012366641002</c:v>
                </c:pt>
                <c:pt idx="135">
                  <c:v>0.14693625908910815</c:v>
                </c:pt>
                <c:pt idx="136">
                  <c:v>8.0738301463157108E-2</c:v>
                </c:pt>
                <c:pt idx="137">
                  <c:v>6.2621806232951632E-2</c:v>
                </c:pt>
                <c:pt idx="138">
                  <c:v>0.16858404495846258</c:v>
                </c:pt>
                <c:pt idx="139">
                  <c:v>9.0838656869085196E-2</c:v>
                </c:pt>
                <c:pt idx="140">
                  <c:v>8.9268730373097391E-2</c:v>
                </c:pt>
                <c:pt idx="141">
                  <c:v>8.1960741001831067E-2</c:v>
                </c:pt>
                <c:pt idx="142">
                  <c:v>7.5277281838628821E-2</c:v>
                </c:pt>
                <c:pt idx="143">
                  <c:v>0.13980574012281285</c:v>
                </c:pt>
                <c:pt idx="144">
                  <c:v>0.18345644380714771</c:v>
                </c:pt>
                <c:pt idx="145">
                  <c:v>0.13256483942099831</c:v>
                </c:pt>
                <c:pt idx="146">
                  <c:v>0.11638651221245669</c:v>
                </c:pt>
                <c:pt idx="147">
                  <c:v>0.11855337027056738</c:v>
                </c:pt>
                <c:pt idx="148">
                  <c:v>8.8167534552996585E-2</c:v>
                </c:pt>
                <c:pt idx="149">
                  <c:v>0.16501967951475596</c:v>
                </c:pt>
                <c:pt idx="150">
                  <c:v>0.13853075754549499</c:v>
                </c:pt>
                <c:pt idx="151">
                  <c:v>0.16883237749689126</c:v>
                </c:pt>
                <c:pt idx="152">
                  <c:v>0.19020722682414809</c:v>
                </c:pt>
                <c:pt idx="153">
                  <c:v>6.9147117315389708E-2</c:v>
                </c:pt>
                <c:pt idx="154">
                  <c:v>0.12432299434983252</c:v>
                </c:pt>
                <c:pt idx="155">
                  <c:v>0.15084913467144292</c:v>
                </c:pt>
                <c:pt idx="156">
                  <c:v>0.1326228976647412</c:v>
                </c:pt>
                <c:pt idx="157">
                  <c:v>0.12698925032521305</c:v>
                </c:pt>
                <c:pt idx="158">
                  <c:v>0.10822310152941908</c:v>
                </c:pt>
                <c:pt idx="159">
                  <c:v>0.14271103122006301</c:v>
                </c:pt>
                <c:pt idx="160">
                  <c:v>0.13386085452764024</c:v>
                </c:pt>
                <c:pt idx="161">
                  <c:v>0.10501241011855612</c:v>
                </c:pt>
                <c:pt idx="162">
                  <c:v>0.15409666878848416</c:v>
                </c:pt>
                <c:pt idx="163">
                  <c:v>0.13366785407960943</c:v>
                </c:pt>
                <c:pt idx="164">
                  <c:v>7.9687460426362489E-2</c:v>
                </c:pt>
                <c:pt idx="165">
                  <c:v>0.12279192440065159</c:v>
                </c:pt>
                <c:pt idx="166">
                  <c:v>8.2038040886714764E-2</c:v>
                </c:pt>
                <c:pt idx="167">
                  <c:v>0.11170735696328134</c:v>
                </c:pt>
                <c:pt idx="168">
                  <c:v>0.14287434892165626</c:v>
                </c:pt>
                <c:pt idx="169">
                  <c:v>0.13370995923032478</c:v>
                </c:pt>
                <c:pt idx="170">
                  <c:v>0.11723155635460022</c:v>
                </c:pt>
                <c:pt idx="171">
                  <c:v>0.15051350177010253</c:v>
                </c:pt>
                <c:pt idx="172">
                  <c:v>0.12398277239072535</c:v>
                </c:pt>
                <c:pt idx="173">
                  <c:v>0.17902721112613512</c:v>
                </c:pt>
                <c:pt idx="174">
                  <c:v>6.8434977728097202E-2</c:v>
                </c:pt>
                <c:pt idx="175">
                  <c:v>0.17192016110947439</c:v>
                </c:pt>
                <c:pt idx="176">
                  <c:v>0.12512179601765155</c:v>
                </c:pt>
                <c:pt idx="177">
                  <c:v>0.10728933389777431</c:v>
                </c:pt>
                <c:pt idx="178">
                  <c:v>0.1261340154499799</c:v>
                </c:pt>
                <c:pt idx="179">
                  <c:v>0.19477251109774732</c:v>
                </c:pt>
                <c:pt idx="180">
                  <c:v>6.4573791384645945E-2</c:v>
                </c:pt>
                <c:pt idx="181">
                  <c:v>0.15160846301765019</c:v>
                </c:pt>
                <c:pt idx="182">
                  <c:v>0.12039891633517158</c:v>
                </c:pt>
                <c:pt idx="183">
                  <c:v>0.16151310911578348</c:v>
                </c:pt>
                <c:pt idx="184">
                  <c:v>7.9350248774423357E-2</c:v>
                </c:pt>
                <c:pt idx="185">
                  <c:v>0.14907053324004116</c:v>
                </c:pt>
                <c:pt idx="186">
                  <c:v>0.12580551105291188</c:v>
                </c:pt>
                <c:pt idx="187">
                  <c:v>0.18142507032593458</c:v>
                </c:pt>
                <c:pt idx="188">
                  <c:v>0.14109128490281275</c:v>
                </c:pt>
                <c:pt idx="189">
                  <c:v>5.6874695603632744E-2</c:v>
                </c:pt>
                <c:pt idx="190">
                  <c:v>8.9518271337563043E-2</c:v>
                </c:pt>
                <c:pt idx="191">
                  <c:v>0.13608828945292145</c:v>
                </c:pt>
                <c:pt idx="192">
                  <c:v>0.1407105733349322</c:v>
                </c:pt>
                <c:pt idx="193">
                  <c:v>0.20890422149508192</c:v>
                </c:pt>
                <c:pt idx="194">
                  <c:v>0.17481765197442978</c:v>
                </c:pt>
                <c:pt idx="195">
                  <c:v>0.13760302556623627</c:v>
                </c:pt>
                <c:pt idx="196">
                  <c:v>0.10728265361221219</c:v>
                </c:pt>
                <c:pt idx="197">
                  <c:v>0.14058012175232873</c:v>
                </c:pt>
                <c:pt idx="198">
                  <c:v>0.16754144213024993</c:v>
                </c:pt>
                <c:pt idx="199">
                  <c:v>0.11177489447840736</c:v>
                </c:pt>
                <c:pt idx="200">
                  <c:v>0.13395204934124025</c:v>
                </c:pt>
                <c:pt idx="201">
                  <c:v>0.19619444035816019</c:v>
                </c:pt>
                <c:pt idx="202">
                  <c:v>0.12184794745049175</c:v>
                </c:pt>
                <c:pt idx="203">
                  <c:v>0.14226447394638217</c:v>
                </c:pt>
                <c:pt idx="204">
                  <c:v>0.1416450882196312</c:v>
                </c:pt>
                <c:pt idx="205">
                  <c:v>0.14384390068580197</c:v>
                </c:pt>
                <c:pt idx="206">
                  <c:v>0.12431781958137432</c:v>
                </c:pt>
                <c:pt idx="207">
                  <c:v>0.17569733111293973</c:v>
                </c:pt>
                <c:pt idx="208">
                  <c:v>9.1668497000127275E-2</c:v>
                </c:pt>
                <c:pt idx="209">
                  <c:v>0.16642635058328289</c:v>
                </c:pt>
                <c:pt idx="210">
                  <c:v>0.11701307885584114</c:v>
                </c:pt>
                <c:pt idx="211">
                  <c:v>0.14691430632624955</c:v>
                </c:pt>
                <c:pt idx="212">
                  <c:v>0.15731103070433433</c:v>
                </c:pt>
                <c:pt idx="213">
                  <c:v>0.15142798471243135</c:v>
                </c:pt>
                <c:pt idx="214">
                  <c:v>0.12252234965356312</c:v>
                </c:pt>
                <c:pt idx="215">
                  <c:v>0.13148255841015696</c:v>
                </c:pt>
                <c:pt idx="216">
                  <c:v>8.4306656275498271E-2</c:v>
                </c:pt>
                <c:pt idx="217">
                  <c:v>5.8137941758585193E-2</c:v>
                </c:pt>
                <c:pt idx="218">
                  <c:v>0.12878586208418277</c:v>
                </c:pt>
                <c:pt idx="219">
                  <c:v>0.10095754339120207</c:v>
                </c:pt>
                <c:pt idx="220">
                  <c:v>8.5587730879796292E-2</c:v>
                </c:pt>
                <c:pt idx="221">
                  <c:v>8.5375367228662818E-2</c:v>
                </c:pt>
                <c:pt idx="222">
                  <c:v>8.9736515327307143E-2</c:v>
                </c:pt>
                <c:pt idx="223">
                  <c:v>0.10565711661921079</c:v>
                </c:pt>
                <c:pt idx="224">
                  <c:v>6.2399456158816848E-2</c:v>
                </c:pt>
                <c:pt idx="225">
                  <c:v>0.18488654689292114</c:v>
                </c:pt>
                <c:pt idx="226">
                  <c:v>0.13636761614301407</c:v>
                </c:pt>
                <c:pt idx="227">
                  <c:v>0.14622657980761669</c:v>
                </c:pt>
                <c:pt idx="228">
                  <c:v>0.10066973429648846</c:v>
                </c:pt>
                <c:pt idx="229">
                  <c:v>0.14890291887800006</c:v>
                </c:pt>
                <c:pt idx="230">
                  <c:v>0.11673105828931715</c:v>
                </c:pt>
                <c:pt idx="231">
                  <c:v>0.12547876273587974</c:v>
                </c:pt>
                <c:pt idx="232">
                  <c:v>8.0656700581299423E-2</c:v>
                </c:pt>
                <c:pt idx="233">
                  <c:v>0.11479219711968144</c:v>
                </c:pt>
                <c:pt idx="234">
                  <c:v>0.13512053393513865</c:v>
                </c:pt>
                <c:pt idx="235">
                  <c:v>0.14831341373851728</c:v>
                </c:pt>
                <c:pt idx="236">
                  <c:v>7.6691360569879255E-2</c:v>
                </c:pt>
                <c:pt idx="237">
                  <c:v>9.617841723299396E-2</c:v>
                </c:pt>
                <c:pt idx="238">
                  <c:v>0.11176387496355884</c:v>
                </c:pt>
                <c:pt idx="239">
                  <c:v>8.7465546930322075E-2</c:v>
                </c:pt>
                <c:pt idx="240">
                  <c:v>0.14120190793731729</c:v>
                </c:pt>
                <c:pt idx="241">
                  <c:v>0.17508119566962446</c:v>
                </c:pt>
                <c:pt idx="242">
                  <c:v>0.15678340856271258</c:v>
                </c:pt>
                <c:pt idx="243">
                  <c:v>0.1866284090867677</c:v>
                </c:pt>
                <c:pt idx="244">
                  <c:v>9.4297735993340223E-2</c:v>
                </c:pt>
                <c:pt idx="245">
                  <c:v>0.1366194774086191</c:v>
                </c:pt>
                <c:pt idx="246">
                  <c:v>0.10759579606494284</c:v>
                </c:pt>
                <c:pt idx="247">
                  <c:v>0.15471044130553738</c:v>
                </c:pt>
                <c:pt idx="248">
                  <c:v>0.10080569097411436</c:v>
                </c:pt>
                <c:pt idx="249">
                  <c:v>0.13101060763219455</c:v>
                </c:pt>
                <c:pt idx="250">
                  <c:v>0.22409485955954744</c:v>
                </c:pt>
                <c:pt idx="251">
                  <c:v>0.12128926751617983</c:v>
                </c:pt>
                <c:pt idx="252">
                  <c:v>0.10913644013480955</c:v>
                </c:pt>
                <c:pt idx="253">
                  <c:v>0.1570573268949769</c:v>
                </c:pt>
                <c:pt idx="254">
                  <c:v>0.10999791404728951</c:v>
                </c:pt>
                <c:pt idx="255">
                  <c:v>0.13368460151621528</c:v>
                </c:pt>
                <c:pt idx="256">
                  <c:v>0.11848338816068341</c:v>
                </c:pt>
                <c:pt idx="257">
                  <c:v>0.11456270963981413</c:v>
                </c:pt>
                <c:pt idx="258">
                  <c:v>9.6709453418701241E-2</c:v>
                </c:pt>
                <c:pt idx="259">
                  <c:v>0.12305772500105219</c:v>
                </c:pt>
                <c:pt idx="260">
                  <c:v>0.12737528028515147</c:v>
                </c:pt>
                <c:pt idx="261">
                  <c:v>5.3229754659954331E-2</c:v>
                </c:pt>
                <c:pt idx="262">
                  <c:v>0.12561290154068497</c:v>
                </c:pt>
                <c:pt idx="263">
                  <c:v>0.14416833603509444</c:v>
                </c:pt>
                <c:pt idx="264">
                  <c:v>3.9676175202087341E-2</c:v>
                </c:pt>
                <c:pt idx="265">
                  <c:v>9.6527896997456897E-2</c:v>
                </c:pt>
                <c:pt idx="266">
                  <c:v>0.10276558007326538</c:v>
                </c:pt>
                <c:pt idx="267">
                  <c:v>0.15776564870286758</c:v>
                </c:pt>
                <c:pt idx="268">
                  <c:v>0.13180178474511356</c:v>
                </c:pt>
                <c:pt idx="269">
                  <c:v>0.10684304500217298</c:v>
                </c:pt>
                <c:pt idx="270">
                  <c:v>9.8650372838574363E-2</c:v>
                </c:pt>
                <c:pt idx="271">
                  <c:v>0.13381420011179485</c:v>
                </c:pt>
                <c:pt idx="272">
                  <c:v>0.12020684628916503</c:v>
                </c:pt>
                <c:pt idx="273">
                  <c:v>8.8622235298149124E-2</c:v>
                </c:pt>
                <c:pt idx="274">
                  <c:v>0.10501827763163503</c:v>
                </c:pt>
                <c:pt idx="275">
                  <c:v>0.11129442290643426</c:v>
                </c:pt>
                <c:pt idx="276">
                  <c:v>0.14654595624373612</c:v>
                </c:pt>
                <c:pt idx="277">
                  <c:v>0.1630626040807146</c:v>
                </c:pt>
                <c:pt idx="278">
                  <c:v>6.1294799411462778E-2</c:v>
                </c:pt>
                <c:pt idx="279">
                  <c:v>7.0984019060418346E-2</c:v>
                </c:pt>
                <c:pt idx="280">
                  <c:v>0.13388844979164982</c:v>
                </c:pt>
                <c:pt idx="281">
                  <c:v>0.10078777070579079</c:v>
                </c:pt>
                <c:pt idx="282">
                  <c:v>7.3206479435149227E-2</c:v>
                </c:pt>
                <c:pt idx="283">
                  <c:v>0.12214966987401293</c:v>
                </c:pt>
                <c:pt idx="284">
                  <c:v>0.15492878268761298</c:v>
                </c:pt>
                <c:pt idx="285">
                  <c:v>0.10476428493283542</c:v>
                </c:pt>
                <c:pt idx="286">
                  <c:v>0.19175630601605248</c:v>
                </c:pt>
                <c:pt idx="287">
                  <c:v>0.10498879524905397</c:v>
                </c:pt>
                <c:pt idx="288">
                  <c:v>0.1916124132306421</c:v>
                </c:pt>
                <c:pt idx="289">
                  <c:v>0.11453670556280475</c:v>
                </c:pt>
                <c:pt idx="290">
                  <c:v>0.15472107728294673</c:v>
                </c:pt>
                <c:pt idx="291">
                  <c:v>0.11383840348911425</c:v>
                </c:pt>
                <c:pt idx="292">
                  <c:v>9.2496067500232787E-2</c:v>
                </c:pt>
                <c:pt idx="293">
                  <c:v>0.18300361296896162</c:v>
                </c:pt>
                <c:pt idx="294">
                  <c:v>0.11829247284037327</c:v>
                </c:pt>
                <c:pt idx="295">
                  <c:v>0.12463684245694805</c:v>
                </c:pt>
                <c:pt idx="296">
                  <c:v>0.11945986522542608</c:v>
                </c:pt>
                <c:pt idx="297">
                  <c:v>0.13538901524563596</c:v>
                </c:pt>
                <c:pt idx="298">
                  <c:v>8.5064387955386636E-2</c:v>
                </c:pt>
                <c:pt idx="299">
                  <c:v>8.4670172552515868E-2</c:v>
                </c:pt>
                <c:pt idx="300">
                  <c:v>0.11411862980503804</c:v>
                </c:pt>
                <c:pt idx="301">
                  <c:v>8.5690472739403944E-2</c:v>
                </c:pt>
                <c:pt idx="302">
                  <c:v>0.10977420328661269</c:v>
                </c:pt>
                <c:pt idx="303">
                  <c:v>0.10290973564651362</c:v>
                </c:pt>
                <c:pt idx="304">
                  <c:v>8.4166755499994084E-2</c:v>
                </c:pt>
                <c:pt idx="305">
                  <c:v>0.15707897629563006</c:v>
                </c:pt>
                <c:pt idx="306">
                  <c:v>9.3195660095612143E-2</c:v>
                </c:pt>
                <c:pt idx="307">
                  <c:v>0.10418347393749508</c:v>
                </c:pt>
                <c:pt idx="308">
                  <c:v>0.17593233941665767</c:v>
                </c:pt>
                <c:pt idx="309">
                  <c:v>0.13087278084595683</c:v>
                </c:pt>
                <c:pt idx="310">
                  <c:v>9.163034814492288E-2</c:v>
                </c:pt>
                <c:pt idx="311">
                  <c:v>0.16060983966855744</c:v>
                </c:pt>
                <c:pt idx="312">
                  <c:v>0.16287459366467927</c:v>
                </c:pt>
                <c:pt idx="313">
                  <c:v>0.1843707127184841</c:v>
                </c:pt>
                <c:pt idx="314">
                  <c:v>0.16360034474685464</c:v>
                </c:pt>
                <c:pt idx="315">
                  <c:v>0.12654934224018669</c:v>
                </c:pt>
                <c:pt idx="316">
                  <c:v>0.11619760389056771</c:v>
                </c:pt>
                <c:pt idx="317">
                  <c:v>9.9228318064835924E-2</c:v>
                </c:pt>
                <c:pt idx="318">
                  <c:v>0.14678353577374431</c:v>
                </c:pt>
                <c:pt idx="319">
                  <c:v>0.15182079238094859</c:v>
                </c:pt>
                <c:pt idx="320">
                  <c:v>0.18507155325512448</c:v>
                </c:pt>
                <c:pt idx="321">
                  <c:v>8.3801197616574452E-2</c:v>
                </c:pt>
                <c:pt idx="322">
                  <c:v>0.12411994173859822</c:v>
                </c:pt>
                <c:pt idx="323">
                  <c:v>0.1198731215623015</c:v>
                </c:pt>
                <c:pt idx="324">
                  <c:v>0.14412198307791738</c:v>
                </c:pt>
                <c:pt idx="325">
                  <c:v>0.11172372229057904</c:v>
                </c:pt>
                <c:pt idx="326">
                  <c:v>0.1207509542372716</c:v>
                </c:pt>
                <c:pt idx="327">
                  <c:v>8.0350200928425097E-2</c:v>
                </c:pt>
                <c:pt idx="328">
                  <c:v>0.13614107658834962</c:v>
                </c:pt>
                <c:pt idx="329">
                  <c:v>0.16275395392167319</c:v>
                </c:pt>
                <c:pt idx="330">
                  <c:v>0.1358181393342533</c:v>
                </c:pt>
                <c:pt idx="331">
                  <c:v>0.15500108620075381</c:v>
                </c:pt>
                <c:pt idx="332">
                  <c:v>0.12957742819603521</c:v>
                </c:pt>
                <c:pt idx="333">
                  <c:v>5.8506507821463917E-2</c:v>
                </c:pt>
                <c:pt idx="334">
                  <c:v>0.12685586010356337</c:v>
                </c:pt>
                <c:pt idx="335">
                  <c:v>0.16200603488217485</c:v>
                </c:pt>
                <c:pt idx="336">
                  <c:v>0.14123095926731088</c:v>
                </c:pt>
                <c:pt idx="337">
                  <c:v>0.14940817188807359</c:v>
                </c:pt>
                <c:pt idx="338">
                  <c:v>0.10540350046790775</c:v>
                </c:pt>
                <c:pt idx="339">
                  <c:v>7.624511127520997E-2</c:v>
                </c:pt>
                <c:pt idx="340">
                  <c:v>0.14988982474122098</c:v>
                </c:pt>
                <c:pt idx="341">
                  <c:v>0.23615591616142706</c:v>
                </c:pt>
                <c:pt idx="342">
                  <c:v>0.11557476835206977</c:v>
                </c:pt>
                <c:pt idx="343">
                  <c:v>0.12032472238937272</c:v>
                </c:pt>
                <c:pt idx="344">
                  <c:v>0.12066855009152276</c:v>
                </c:pt>
                <c:pt idx="345">
                  <c:v>9.9873628224146749E-2</c:v>
                </c:pt>
                <c:pt idx="346">
                  <c:v>0.1029573238571715</c:v>
                </c:pt>
                <c:pt idx="347">
                  <c:v>0.17925839258664458</c:v>
                </c:pt>
                <c:pt idx="348">
                  <c:v>0.12869339683773645</c:v>
                </c:pt>
                <c:pt idx="349">
                  <c:v>0.19787721457115096</c:v>
                </c:pt>
                <c:pt idx="350">
                  <c:v>0.14021596891409943</c:v>
                </c:pt>
                <c:pt idx="351">
                  <c:v>0.12831109106592342</c:v>
                </c:pt>
                <c:pt idx="352">
                  <c:v>0.12193967622114628</c:v>
                </c:pt>
                <c:pt idx="353">
                  <c:v>0.14520512168939192</c:v>
                </c:pt>
                <c:pt idx="354">
                  <c:v>0.13473472546693421</c:v>
                </c:pt>
                <c:pt idx="355">
                  <c:v>0.12686856642449154</c:v>
                </c:pt>
                <c:pt idx="356">
                  <c:v>0.15711687500957258</c:v>
                </c:pt>
                <c:pt idx="357">
                  <c:v>0.10386556141434519</c:v>
                </c:pt>
                <c:pt idx="358">
                  <c:v>9.2824903474454462E-2</c:v>
                </c:pt>
                <c:pt idx="359">
                  <c:v>0.14821824281337997</c:v>
                </c:pt>
                <c:pt idx="360">
                  <c:v>0.13022221958603147</c:v>
                </c:pt>
                <c:pt idx="361">
                  <c:v>0.15923840058477901</c:v>
                </c:pt>
                <c:pt idx="362">
                  <c:v>0.10679947292943444</c:v>
                </c:pt>
                <c:pt idx="363">
                  <c:v>9.1359930292454358E-2</c:v>
                </c:pt>
                <c:pt idx="364">
                  <c:v>0.13475595999059267</c:v>
                </c:pt>
                <c:pt idx="365">
                  <c:v>8.5893385666703154E-2</c:v>
                </c:pt>
                <c:pt idx="366">
                  <c:v>0.13142713790677718</c:v>
                </c:pt>
                <c:pt idx="367">
                  <c:v>0.1323446088817323</c:v>
                </c:pt>
                <c:pt idx="368">
                  <c:v>0.1132575883061854</c:v>
                </c:pt>
                <c:pt idx="369">
                  <c:v>0.16512641006800002</c:v>
                </c:pt>
                <c:pt idx="370">
                  <c:v>9.7674090209225337E-2</c:v>
                </c:pt>
                <c:pt idx="371">
                  <c:v>0.16856935575125537</c:v>
                </c:pt>
                <c:pt idx="372">
                  <c:v>0.12454691795582346</c:v>
                </c:pt>
                <c:pt idx="373">
                  <c:v>0.1631761010982479</c:v>
                </c:pt>
                <c:pt idx="374">
                  <c:v>0.14833083510926648</c:v>
                </c:pt>
                <c:pt idx="375">
                  <c:v>0.1472880386946652</c:v>
                </c:pt>
                <c:pt idx="376">
                  <c:v>7.4675046563891859E-2</c:v>
                </c:pt>
                <c:pt idx="377">
                  <c:v>9.8984415948248139E-2</c:v>
                </c:pt>
                <c:pt idx="378">
                  <c:v>0.11466259446439551</c:v>
                </c:pt>
                <c:pt idx="379">
                  <c:v>9.156205222223833E-2</c:v>
                </c:pt>
                <c:pt idx="380">
                  <c:v>0.14801040219422149</c:v>
                </c:pt>
                <c:pt idx="381">
                  <c:v>0.11435146112956851</c:v>
                </c:pt>
                <c:pt idx="382">
                  <c:v>0.10796702938097075</c:v>
                </c:pt>
                <c:pt idx="383">
                  <c:v>0.15863909895096842</c:v>
                </c:pt>
                <c:pt idx="384">
                  <c:v>0.11750019713856537</c:v>
                </c:pt>
                <c:pt idx="385">
                  <c:v>0.15510248668917428</c:v>
                </c:pt>
                <c:pt idx="386">
                  <c:v>0.12200601408416538</c:v>
                </c:pt>
                <c:pt idx="387">
                  <c:v>0.16949001471865416</c:v>
                </c:pt>
                <c:pt idx="388">
                  <c:v>0.11510602049157585</c:v>
                </c:pt>
                <c:pt idx="389">
                  <c:v>0.15691973265589451</c:v>
                </c:pt>
                <c:pt idx="390">
                  <c:v>0.17368783343455146</c:v>
                </c:pt>
                <c:pt idx="391">
                  <c:v>0.1120451179397179</c:v>
                </c:pt>
                <c:pt idx="392">
                  <c:v>0.17056094566745153</c:v>
                </c:pt>
                <c:pt idx="393">
                  <c:v>7.8714351028798424E-2</c:v>
                </c:pt>
                <c:pt idx="394">
                  <c:v>0.15384231609334875</c:v>
                </c:pt>
                <c:pt idx="395">
                  <c:v>0.12742651461998</c:v>
                </c:pt>
                <c:pt idx="396">
                  <c:v>0.11861989287940498</c:v>
                </c:pt>
                <c:pt idx="397">
                  <c:v>0.15022955335833504</c:v>
                </c:pt>
                <c:pt idx="398">
                  <c:v>9.3808922250508769E-2</c:v>
                </c:pt>
                <c:pt idx="399">
                  <c:v>7.6854952596025816E-2</c:v>
                </c:pt>
                <c:pt idx="400">
                  <c:v>0.12816363503900494</c:v>
                </c:pt>
                <c:pt idx="401">
                  <c:v>7.6472749866075648E-2</c:v>
                </c:pt>
                <c:pt idx="402">
                  <c:v>0.10407130243142718</c:v>
                </c:pt>
                <c:pt idx="403">
                  <c:v>0.11665545606286405</c:v>
                </c:pt>
                <c:pt idx="404">
                  <c:v>0.10268961354063431</c:v>
                </c:pt>
                <c:pt idx="405">
                  <c:v>9.2512527551412177E-2</c:v>
                </c:pt>
                <c:pt idx="406">
                  <c:v>0.16324154557356471</c:v>
                </c:pt>
                <c:pt idx="407">
                  <c:v>0.17754933812970644</c:v>
                </c:pt>
                <c:pt idx="408">
                  <c:v>0.11887026293538602</c:v>
                </c:pt>
                <c:pt idx="409">
                  <c:v>0.13776314093211889</c:v>
                </c:pt>
                <c:pt idx="410">
                  <c:v>9.7072711300147968E-2</c:v>
                </c:pt>
                <c:pt idx="411">
                  <c:v>9.6827704504392556E-2</c:v>
                </c:pt>
                <c:pt idx="412">
                  <c:v>9.1776015287616364E-2</c:v>
                </c:pt>
                <c:pt idx="413">
                  <c:v>0.10589116327641092</c:v>
                </c:pt>
                <c:pt idx="414">
                  <c:v>0.12383218275461325</c:v>
                </c:pt>
                <c:pt idx="415">
                  <c:v>0.10582241471890234</c:v>
                </c:pt>
                <c:pt idx="416">
                  <c:v>6.6508810144763425E-2</c:v>
                </c:pt>
                <c:pt idx="417">
                  <c:v>0.12173509915037574</c:v>
                </c:pt>
                <c:pt idx="418">
                  <c:v>0.12363571616289018</c:v>
                </c:pt>
                <c:pt idx="419">
                  <c:v>0.11533946704284821</c:v>
                </c:pt>
                <c:pt idx="420">
                  <c:v>0.17084064986389527</c:v>
                </c:pt>
                <c:pt idx="421">
                  <c:v>0.16859611640374367</c:v>
                </c:pt>
                <c:pt idx="422">
                  <c:v>0.16796135222947026</c:v>
                </c:pt>
                <c:pt idx="423">
                  <c:v>0.10673254788699363</c:v>
                </c:pt>
                <c:pt idx="424">
                  <c:v>0.17359592581690744</c:v>
                </c:pt>
                <c:pt idx="425">
                  <c:v>0.15796735225084613</c:v>
                </c:pt>
                <c:pt idx="426">
                  <c:v>0.14025740090711122</c:v>
                </c:pt>
                <c:pt idx="427">
                  <c:v>0.18654650933772135</c:v>
                </c:pt>
                <c:pt idx="428">
                  <c:v>0.15204654721990757</c:v>
                </c:pt>
                <c:pt idx="429">
                  <c:v>0.13142017993426203</c:v>
                </c:pt>
                <c:pt idx="430">
                  <c:v>0.14488053590701142</c:v>
                </c:pt>
                <c:pt idx="431">
                  <c:v>0.11120655799147586</c:v>
                </c:pt>
                <c:pt idx="432">
                  <c:v>0.12743534954794766</c:v>
                </c:pt>
                <c:pt idx="433">
                  <c:v>0.12287242545239634</c:v>
                </c:pt>
                <c:pt idx="434">
                  <c:v>8.7440607161186831E-2</c:v>
                </c:pt>
                <c:pt idx="435">
                  <c:v>0.1053056712247723</c:v>
                </c:pt>
                <c:pt idx="436">
                  <c:v>0.11985343547335175</c:v>
                </c:pt>
                <c:pt idx="437">
                  <c:v>0.15241489199004632</c:v>
                </c:pt>
                <c:pt idx="438">
                  <c:v>9.981055034581103E-2</c:v>
                </c:pt>
                <c:pt idx="439">
                  <c:v>0.1446884910678948</c:v>
                </c:pt>
                <c:pt idx="440">
                  <c:v>0.16140477211048002</c:v>
                </c:pt>
                <c:pt idx="441">
                  <c:v>0.14599599444980116</c:v>
                </c:pt>
                <c:pt idx="442">
                  <c:v>0.10684028411774184</c:v>
                </c:pt>
                <c:pt idx="443">
                  <c:v>0.16453893625860222</c:v>
                </c:pt>
                <c:pt idx="444">
                  <c:v>0.12392798616706173</c:v>
                </c:pt>
                <c:pt idx="445">
                  <c:v>0.17448705619074695</c:v>
                </c:pt>
                <c:pt idx="446">
                  <c:v>9.9210563832370868E-2</c:v>
                </c:pt>
                <c:pt idx="447">
                  <c:v>0.10102911289802281</c:v>
                </c:pt>
                <c:pt idx="448">
                  <c:v>0.10779805473842388</c:v>
                </c:pt>
                <c:pt idx="449">
                  <c:v>0.18516950805011034</c:v>
                </c:pt>
                <c:pt idx="450">
                  <c:v>0.20669219445435927</c:v>
                </c:pt>
                <c:pt idx="451">
                  <c:v>0.14326652581866101</c:v>
                </c:pt>
                <c:pt idx="452">
                  <c:v>8.7764345955334694E-2</c:v>
                </c:pt>
                <c:pt idx="453">
                  <c:v>0.10571487902157561</c:v>
                </c:pt>
                <c:pt idx="454">
                  <c:v>0.16086911438706311</c:v>
                </c:pt>
                <c:pt idx="455">
                  <c:v>0.16093465615353583</c:v>
                </c:pt>
                <c:pt idx="456">
                  <c:v>0.13872384575887914</c:v>
                </c:pt>
                <c:pt idx="457">
                  <c:v>0.1252765285945153</c:v>
                </c:pt>
                <c:pt idx="458">
                  <c:v>7.6473053223003587E-2</c:v>
                </c:pt>
                <c:pt idx="459">
                  <c:v>0.14684973927235681</c:v>
                </c:pt>
                <c:pt idx="460">
                  <c:v>0.15523773852067141</c:v>
                </c:pt>
                <c:pt idx="461">
                  <c:v>0.1629723523420577</c:v>
                </c:pt>
                <c:pt idx="462">
                  <c:v>0.12602677408050633</c:v>
                </c:pt>
                <c:pt idx="463">
                  <c:v>0.11881680279760404</c:v>
                </c:pt>
                <c:pt idx="464">
                  <c:v>0.17391282658149967</c:v>
                </c:pt>
                <c:pt idx="465">
                  <c:v>6.9520291854362093E-2</c:v>
                </c:pt>
                <c:pt idx="466">
                  <c:v>0.10785496959057242</c:v>
                </c:pt>
                <c:pt idx="467">
                  <c:v>0.11495031272231623</c:v>
                </c:pt>
                <c:pt idx="468">
                  <c:v>0.10022295446116962</c:v>
                </c:pt>
                <c:pt idx="469">
                  <c:v>0.18395059797384145</c:v>
                </c:pt>
                <c:pt idx="470">
                  <c:v>0.11965667256748333</c:v>
                </c:pt>
                <c:pt idx="471">
                  <c:v>0.13271861299702403</c:v>
                </c:pt>
                <c:pt idx="472">
                  <c:v>0.20805215654850698</c:v>
                </c:pt>
                <c:pt idx="473">
                  <c:v>0.16733086948737663</c:v>
                </c:pt>
                <c:pt idx="474">
                  <c:v>0.16894397026251257</c:v>
                </c:pt>
                <c:pt idx="475">
                  <c:v>0.19138039991792999</c:v>
                </c:pt>
                <c:pt idx="476">
                  <c:v>0.10240688327459638</c:v>
                </c:pt>
                <c:pt idx="477">
                  <c:v>0.11745405486489513</c:v>
                </c:pt>
                <c:pt idx="478">
                  <c:v>9.8842701425672655E-2</c:v>
                </c:pt>
                <c:pt idx="479">
                  <c:v>0.16133162779417182</c:v>
                </c:pt>
                <c:pt idx="480">
                  <c:v>0.11665519515878112</c:v>
                </c:pt>
                <c:pt idx="481">
                  <c:v>0.12350071822683931</c:v>
                </c:pt>
                <c:pt idx="482">
                  <c:v>0.1523244279976424</c:v>
                </c:pt>
                <c:pt idx="483">
                  <c:v>0.13418705646129697</c:v>
                </c:pt>
                <c:pt idx="484">
                  <c:v>8.9051640245582001E-2</c:v>
                </c:pt>
                <c:pt idx="485">
                  <c:v>0.11400831029859906</c:v>
                </c:pt>
                <c:pt idx="486">
                  <c:v>0.11647579170642916</c:v>
                </c:pt>
                <c:pt idx="487">
                  <c:v>0.11653692741758702</c:v>
                </c:pt>
                <c:pt idx="488">
                  <c:v>0.11722164154502615</c:v>
                </c:pt>
                <c:pt idx="489">
                  <c:v>8.3927723104001067E-2</c:v>
                </c:pt>
                <c:pt idx="490">
                  <c:v>0.12312740675787566</c:v>
                </c:pt>
                <c:pt idx="491">
                  <c:v>0.10200140800405291</c:v>
                </c:pt>
                <c:pt idx="492">
                  <c:v>0.11221086693131063</c:v>
                </c:pt>
                <c:pt idx="493">
                  <c:v>7.1494927641854583E-2</c:v>
                </c:pt>
                <c:pt idx="494">
                  <c:v>0.10609938083247281</c:v>
                </c:pt>
                <c:pt idx="495">
                  <c:v>6.8864745423956347E-2</c:v>
                </c:pt>
                <c:pt idx="496">
                  <c:v>0.15137599814779498</c:v>
                </c:pt>
                <c:pt idx="497">
                  <c:v>0.18201649785596574</c:v>
                </c:pt>
                <c:pt idx="498">
                  <c:v>0.18922615652978914</c:v>
                </c:pt>
                <c:pt idx="499">
                  <c:v>0.12721813970637991</c:v>
                </c:pt>
                <c:pt idx="500">
                  <c:v>0.1140224421439875</c:v>
                </c:pt>
                <c:pt idx="501">
                  <c:v>0.15934339444616974</c:v>
                </c:pt>
                <c:pt idx="502">
                  <c:v>0.18819395174847037</c:v>
                </c:pt>
                <c:pt idx="503">
                  <c:v>6.8311070501139132E-2</c:v>
                </c:pt>
                <c:pt idx="504">
                  <c:v>0.13469214329263177</c:v>
                </c:pt>
                <c:pt idx="505">
                  <c:v>0.13450603027584335</c:v>
                </c:pt>
                <c:pt idx="506">
                  <c:v>5.415582207912626E-2</c:v>
                </c:pt>
                <c:pt idx="507">
                  <c:v>0.14184459209750988</c:v>
                </c:pt>
                <c:pt idx="508">
                  <c:v>0.1031341919829776</c:v>
                </c:pt>
                <c:pt idx="509">
                  <c:v>0.11941243127919646</c:v>
                </c:pt>
                <c:pt idx="510">
                  <c:v>0.12758255614302116</c:v>
                </c:pt>
                <c:pt idx="511">
                  <c:v>0.21061360272982496</c:v>
                </c:pt>
                <c:pt idx="512">
                  <c:v>0.14086219207072059</c:v>
                </c:pt>
                <c:pt idx="513">
                  <c:v>0.12252835725878328</c:v>
                </c:pt>
                <c:pt idx="514">
                  <c:v>0.11723808170588251</c:v>
                </c:pt>
                <c:pt idx="515">
                  <c:v>0.1502474393705068</c:v>
                </c:pt>
                <c:pt idx="516">
                  <c:v>0.13752863099365098</c:v>
                </c:pt>
                <c:pt idx="517">
                  <c:v>0.12674113669793632</c:v>
                </c:pt>
                <c:pt idx="518">
                  <c:v>0.14105509271995925</c:v>
                </c:pt>
                <c:pt idx="519">
                  <c:v>0.15090052925735353</c:v>
                </c:pt>
                <c:pt idx="520">
                  <c:v>0.10753590216498343</c:v>
                </c:pt>
                <c:pt idx="521">
                  <c:v>9.20380191688282E-2</c:v>
                </c:pt>
                <c:pt idx="522">
                  <c:v>0.18712197491295249</c:v>
                </c:pt>
                <c:pt idx="523">
                  <c:v>0.15277586132639095</c:v>
                </c:pt>
                <c:pt idx="524">
                  <c:v>0.15806847067899316</c:v>
                </c:pt>
                <c:pt idx="525">
                  <c:v>0.12601830863147823</c:v>
                </c:pt>
                <c:pt idx="526">
                  <c:v>0.19727016000177994</c:v>
                </c:pt>
                <c:pt idx="527">
                  <c:v>0.10626612198254676</c:v>
                </c:pt>
                <c:pt idx="528">
                  <c:v>0.13211639195097732</c:v>
                </c:pt>
                <c:pt idx="529">
                  <c:v>0.16910517197957825</c:v>
                </c:pt>
                <c:pt idx="530">
                  <c:v>0.13756858441178468</c:v>
                </c:pt>
                <c:pt idx="531">
                  <c:v>0.13352941434559099</c:v>
                </c:pt>
                <c:pt idx="532">
                  <c:v>0.10640860224786855</c:v>
                </c:pt>
                <c:pt idx="533">
                  <c:v>0.11012783707249997</c:v>
                </c:pt>
                <c:pt idx="534">
                  <c:v>0.12756780949435731</c:v>
                </c:pt>
                <c:pt idx="535">
                  <c:v>0.14931758783178029</c:v>
                </c:pt>
                <c:pt idx="536">
                  <c:v>0.12151065876212173</c:v>
                </c:pt>
                <c:pt idx="537">
                  <c:v>0.10782847493593689</c:v>
                </c:pt>
                <c:pt idx="538">
                  <c:v>0.1136175808193976</c:v>
                </c:pt>
                <c:pt idx="539">
                  <c:v>0.16909083206366576</c:v>
                </c:pt>
                <c:pt idx="540">
                  <c:v>0.15721965367963842</c:v>
                </c:pt>
                <c:pt idx="541">
                  <c:v>0.16832457799976103</c:v>
                </c:pt>
                <c:pt idx="542">
                  <c:v>0.12798951239214551</c:v>
                </c:pt>
                <c:pt idx="543">
                  <c:v>0.14939282709284296</c:v>
                </c:pt>
                <c:pt idx="544">
                  <c:v>0.15941455549799197</c:v>
                </c:pt>
                <c:pt idx="545">
                  <c:v>0.10018213062898355</c:v>
                </c:pt>
                <c:pt idx="546">
                  <c:v>0.14197500887822445</c:v>
                </c:pt>
                <c:pt idx="547">
                  <c:v>0.11496932641050198</c:v>
                </c:pt>
                <c:pt idx="548">
                  <c:v>0.1016380096871061</c:v>
                </c:pt>
                <c:pt idx="549">
                  <c:v>0.1253272208261263</c:v>
                </c:pt>
                <c:pt idx="550">
                  <c:v>0.18346633695731474</c:v>
                </c:pt>
                <c:pt idx="551">
                  <c:v>0.16264327623690894</c:v>
                </c:pt>
                <c:pt idx="552">
                  <c:v>0.12940006605394941</c:v>
                </c:pt>
                <c:pt idx="553">
                  <c:v>0.12146144914169893</c:v>
                </c:pt>
                <c:pt idx="554">
                  <c:v>7.8244821443875609E-2</c:v>
                </c:pt>
                <c:pt idx="555">
                  <c:v>0.10478605294655395</c:v>
                </c:pt>
                <c:pt idx="556">
                  <c:v>0.12972109831589251</c:v>
                </c:pt>
                <c:pt idx="557">
                  <c:v>0.14842271432934317</c:v>
                </c:pt>
                <c:pt idx="558">
                  <c:v>7.6763815330142177E-2</c:v>
                </c:pt>
                <c:pt idx="559">
                  <c:v>0.1477125069244368</c:v>
                </c:pt>
                <c:pt idx="560">
                  <c:v>0.16003347197250611</c:v>
                </c:pt>
                <c:pt idx="561">
                  <c:v>0.11680801389040955</c:v>
                </c:pt>
                <c:pt idx="562">
                  <c:v>7.4844763096423725E-2</c:v>
                </c:pt>
                <c:pt idx="563">
                  <c:v>0.14738105636077459</c:v>
                </c:pt>
                <c:pt idx="564">
                  <c:v>0.11733562581240756</c:v>
                </c:pt>
                <c:pt idx="565">
                  <c:v>0.10538783281659696</c:v>
                </c:pt>
                <c:pt idx="566">
                  <c:v>7.4171060963510699E-2</c:v>
                </c:pt>
                <c:pt idx="567">
                  <c:v>0.12101341047210973</c:v>
                </c:pt>
                <c:pt idx="568">
                  <c:v>0.14988322192722836</c:v>
                </c:pt>
                <c:pt idx="569">
                  <c:v>0.17044491357014749</c:v>
                </c:pt>
                <c:pt idx="570">
                  <c:v>0.13621320576060189</c:v>
                </c:pt>
                <c:pt idx="571">
                  <c:v>0.1224506183104567</c:v>
                </c:pt>
                <c:pt idx="572">
                  <c:v>0.10987999861691709</c:v>
                </c:pt>
                <c:pt idx="573">
                  <c:v>0.18617675225602853</c:v>
                </c:pt>
                <c:pt idx="574">
                  <c:v>0.14895119208505525</c:v>
                </c:pt>
                <c:pt idx="575">
                  <c:v>0.14161817533301294</c:v>
                </c:pt>
                <c:pt idx="576">
                  <c:v>0.11761514112414014</c:v>
                </c:pt>
                <c:pt idx="577">
                  <c:v>0.12652995138936832</c:v>
                </c:pt>
                <c:pt idx="578">
                  <c:v>0.10597093713491512</c:v>
                </c:pt>
                <c:pt idx="579">
                  <c:v>0.14815223348049891</c:v>
                </c:pt>
                <c:pt idx="580">
                  <c:v>6.4379691217671217E-2</c:v>
                </c:pt>
                <c:pt idx="581">
                  <c:v>9.5365707793642465E-2</c:v>
                </c:pt>
                <c:pt idx="582">
                  <c:v>0.13059627561497689</c:v>
                </c:pt>
                <c:pt idx="583">
                  <c:v>0.14610186040839745</c:v>
                </c:pt>
                <c:pt idx="584">
                  <c:v>0.17652936046594303</c:v>
                </c:pt>
                <c:pt idx="585">
                  <c:v>0.17384284946083692</c:v>
                </c:pt>
                <c:pt idx="586">
                  <c:v>0.18169118982747712</c:v>
                </c:pt>
                <c:pt idx="587">
                  <c:v>0.1906854515961334</c:v>
                </c:pt>
                <c:pt idx="588">
                  <c:v>0.11452233596152311</c:v>
                </c:pt>
                <c:pt idx="589">
                  <c:v>0.17839574093672791</c:v>
                </c:pt>
                <c:pt idx="590">
                  <c:v>0.14427319815345097</c:v>
                </c:pt>
                <c:pt idx="591">
                  <c:v>0.15287701803874471</c:v>
                </c:pt>
                <c:pt idx="592">
                  <c:v>0.13776484762078595</c:v>
                </c:pt>
                <c:pt idx="593">
                  <c:v>0.11346053121811497</c:v>
                </c:pt>
                <c:pt idx="594">
                  <c:v>8.5044251446172781E-2</c:v>
                </c:pt>
                <c:pt idx="595">
                  <c:v>0.12731011528064959</c:v>
                </c:pt>
                <c:pt idx="596">
                  <c:v>0.12300785605842868</c:v>
                </c:pt>
                <c:pt idx="597">
                  <c:v>0.11972939132802882</c:v>
                </c:pt>
                <c:pt idx="598">
                  <c:v>0.12721763152434676</c:v>
                </c:pt>
                <c:pt idx="599">
                  <c:v>0.20136591911069249</c:v>
                </c:pt>
                <c:pt idx="600">
                  <c:v>0.10624419676770502</c:v>
                </c:pt>
                <c:pt idx="601">
                  <c:v>0.12681387748262235</c:v>
                </c:pt>
                <c:pt idx="602">
                  <c:v>0.11022105871183291</c:v>
                </c:pt>
                <c:pt idx="603">
                  <c:v>0.13223008712106071</c:v>
                </c:pt>
                <c:pt idx="604">
                  <c:v>8.0335603286764992E-2</c:v>
                </c:pt>
                <c:pt idx="605">
                  <c:v>0.1017769528375958</c:v>
                </c:pt>
                <c:pt idx="606">
                  <c:v>0.1052002697322422</c:v>
                </c:pt>
                <c:pt idx="607">
                  <c:v>0.14738804966013519</c:v>
                </c:pt>
                <c:pt idx="608">
                  <c:v>0.13030640010210331</c:v>
                </c:pt>
                <c:pt idx="609">
                  <c:v>4.4345812165154493E-2</c:v>
                </c:pt>
                <c:pt idx="610">
                  <c:v>0.15985986547056999</c:v>
                </c:pt>
                <c:pt idx="611">
                  <c:v>0.1436498083827614</c:v>
                </c:pt>
                <c:pt idx="612">
                  <c:v>9.1964527550171343E-2</c:v>
                </c:pt>
                <c:pt idx="613">
                  <c:v>0.15600890468302239</c:v>
                </c:pt>
                <c:pt idx="614">
                  <c:v>8.0985892394451392E-2</c:v>
                </c:pt>
                <c:pt idx="615">
                  <c:v>5.6701452208929304E-2</c:v>
                </c:pt>
                <c:pt idx="616">
                  <c:v>0.15500037801380845</c:v>
                </c:pt>
                <c:pt idx="617">
                  <c:v>0.12994451821525094</c:v>
                </c:pt>
                <c:pt idx="618">
                  <c:v>0.10915671454555166</c:v>
                </c:pt>
                <c:pt idx="619">
                  <c:v>0.11665648405013623</c:v>
                </c:pt>
                <c:pt idx="620">
                  <c:v>8.1285543803363502E-2</c:v>
                </c:pt>
                <c:pt idx="621">
                  <c:v>0.12391598814843013</c:v>
                </c:pt>
                <c:pt idx="622">
                  <c:v>8.2746784604398993E-2</c:v>
                </c:pt>
                <c:pt idx="623">
                  <c:v>0.10866662015621745</c:v>
                </c:pt>
                <c:pt idx="624">
                  <c:v>0.12524514092172306</c:v>
                </c:pt>
                <c:pt idx="625">
                  <c:v>0.11314307314821241</c:v>
                </c:pt>
                <c:pt idx="626">
                  <c:v>0.12947949635575101</c:v>
                </c:pt>
                <c:pt idx="627">
                  <c:v>0.1204955016263117</c:v>
                </c:pt>
                <c:pt idx="628">
                  <c:v>0.21574293395644367</c:v>
                </c:pt>
                <c:pt idx="629">
                  <c:v>0.17598295202601216</c:v>
                </c:pt>
                <c:pt idx="630">
                  <c:v>0.15202157432402114</c:v>
                </c:pt>
                <c:pt idx="631">
                  <c:v>0.12296322751387279</c:v>
                </c:pt>
                <c:pt idx="632">
                  <c:v>0.10362789681067006</c:v>
                </c:pt>
                <c:pt idx="633">
                  <c:v>0.23331834276704042</c:v>
                </c:pt>
                <c:pt idx="634">
                  <c:v>0.13138297203831123</c:v>
                </c:pt>
                <c:pt idx="635">
                  <c:v>0.11711060909942585</c:v>
                </c:pt>
                <c:pt idx="636">
                  <c:v>0.15261545534975343</c:v>
                </c:pt>
                <c:pt idx="637">
                  <c:v>0.10059289809120854</c:v>
                </c:pt>
                <c:pt idx="638">
                  <c:v>0.14483993862446393</c:v>
                </c:pt>
                <c:pt idx="639">
                  <c:v>0.17981443612501063</c:v>
                </c:pt>
                <c:pt idx="640">
                  <c:v>0.11577717854779464</c:v>
                </c:pt>
                <c:pt idx="641">
                  <c:v>6.420834165496267E-2</c:v>
                </c:pt>
                <c:pt idx="642">
                  <c:v>5.6266049619253938E-2</c:v>
                </c:pt>
                <c:pt idx="643">
                  <c:v>0.11767957093790285</c:v>
                </c:pt>
                <c:pt idx="644">
                  <c:v>0.11764519287276121</c:v>
                </c:pt>
                <c:pt idx="645">
                  <c:v>9.885743158698776E-2</c:v>
                </c:pt>
                <c:pt idx="646">
                  <c:v>8.8042569697129508E-2</c:v>
                </c:pt>
                <c:pt idx="647">
                  <c:v>8.4188326411203274E-2</c:v>
                </c:pt>
                <c:pt idx="648">
                  <c:v>0.11676554406499787</c:v>
                </c:pt>
                <c:pt idx="649">
                  <c:v>0.16058549950343903</c:v>
                </c:pt>
                <c:pt idx="650">
                  <c:v>7.394668598693771E-2</c:v>
                </c:pt>
                <c:pt idx="651">
                  <c:v>0.128829901600226</c:v>
                </c:pt>
                <c:pt idx="652">
                  <c:v>0.13421974370574577</c:v>
                </c:pt>
                <c:pt idx="653">
                  <c:v>0.17450873744826734</c:v>
                </c:pt>
                <c:pt idx="654">
                  <c:v>6.3920544806075813E-2</c:v>
                </c:pt>
                <c:pt idx="655">
                  <c:v>9.8211326773146423E-2</c:v>
                </c:pt>
                <c:pt idx="656">
                  <c:v>0.11117835960976435</c:v>
                </c:pt>
                <c:pt idx="657">
                  <c:v>6.3617089477129019E-2</c:v>
                </c:pt>
                <c:pt idx="658">
                  <c:v>0.17270970266554478</c:v>
                </c:pt>
                <c:pt idx="659">
                  <c:v>0.14080183411630634</c:v>
                </c:pt>
                <c:pt idx="660">
                  <c:v>0.10664627365271503</c:v>
                </c:pt>
                <c:pt idx="661">
                  <c:v>7.3129695896660338E-2</c:v>
                </c:pt>
                <c:pt idx="662">
                  <c:v>0.14175247489482451</c:v>
                </c:pt>
                <c:pt idx="663">
                  <c:v>0.11225700305260916</c:v>
                </c:pt>
                <c:pt idx="664">
                  <c:v>0.1290059519218632</c:v>
                </c:pt>
                <c:pt idx="665">
                  <c:v>9.1543553229360294E-2</c:v>
                </c:pt>
                <c:pt idx="666">
                  <c:v>0.2158631819998772</c:v>
                </c:pt>
                <c:pt idx="667">
                  <c:v>7.3528889930701224E-2</c:v>
                </c:pt>
                <c:pt idx="668">
                  <c:v>0.12359009268711244</c:v>
                </c:pt>
                <c:pt idx="669">
                  <c:v>6.7856483870662607E-2</c:v>
                </c:pt>
                <c:pt idx="670">
                  <c:v>0.16086487084160611</c:v>
                </c:pt>
                <c:pt idx="671">
                  <c:v>0.19444618045311729</c:v>
                </c:pt>
                <c:pt idx="672">
                  <c:v>0.14662117074251657</c:v>
                </c:pt>
                <c:pt idx="673">
                  <c:v>0.15108420177448179</c:v>
                </c:pt>
                <c:pt idx="674">
                  <c:v>0.1974051338696472</c:v>
                </c:pt>
                <c:pt idx="675">
                  <c:v>0.11976564696527783</c:v>
                </c:pt>
                <c:pt idx="676">
                  <c:v>0.12897642402634499</c:v>
                </c:pt>
                <c:pt idx="677">
                  <c:v>0.13677639184521803</c:v>
                </c:pt>
                <c:pt idx="678">
                  <c:v>8.0986517224686388E-2</c:v>
                </c:pt>
                <c:pt idx="679">
                  <c:v>0.15957872726575012</c:v>
                </c:pt>
                <c:pt idx="680">
                  <c:v>0.12281860959770033</c:v>
                </c:pt>
                <c:pt idx="681">
                  <c:v>0.10495008116089856</c:v>
                </c:pt>
                <c:pt idx="682">
                  <c:v>0.18759646196798757</c:v>
                </c:pt>
                <c:pt idx="683">
                  <c:v>0.14788585906384369</c:v>
                </c:pt>
                <c:pt idx="684">
                  <c:v>0.10793579177726852</c:v>
                </c:pt>
                <c:pt idx="685">
                  <c:v>0.13064683049567938</c:v>
                </c:pt>
                <c:pt idx="686">
                  <c:v>0.23266731564343382</c:v>
                </c:pt>
                <c:pt idx="687">
                  <c:v>0.14935970122831654</c:v>
                </c:pt>
                <c:pt idx="688">
                  <c:v>0.12496029619075708</c:v>
                </c:pt>
                <c:pt idx="689">
                  <c:v>7.9121947594752551E-2</c:v>
                </c:pt>
                <c:pt idx="690">
                  <c:v>0.11238753714587277</c:v>
                </c:pt>
                <c:pt idx="691">
                  <c:v>0.17190584524854269</c:v>
                </c:pt>
                <c:pt idx="692">
                  <c:v>0.15200909360827342</c:v>
                </c:pt>
                <c:pt idx="693">
                  <c:v>0.1091256914246595</c:v>
                </c:pt>
                <c:pt idx="694">
                  <c:v>0.10054211816345737</c:v>
                </c:pt>
                <c:pt idx="695">
                  <c:v>0.12305165510229554</c:v>
                </c:pt>
                <c:pt idx="696">
                  <c:v>0.12072628590868031</c:v>
                </c:pt>
                <c:pt idx="697">
                  <c:v>0.13940574778874359</c:v>
                </c:pt>
                <c:pt idx="698">
                  <c:v>0.15971542360134519</c:v>
                </c:pt>
                <c:pt idx="699">
                  <c:v>0.11572823534142063</c:v>
                </c:pt>
                <c:pt idx="700">
                  <c:v>0.15219990319312329</c:v>
                </c:pt>
                <c:pt idx="701">
                  <c:v>0.1473464870921718</c:v>
                </c:pt>
                <c:pt idx="702">
                  <c:v>0.12608479316321058</c:v>
                </c:pt>
                <c:pt idx="703">
                  <c:v>0.139072334552302</c:v>
                </c:pt>
                <c:pt idx="704">
                  <c:v>0.10805087977039535</c:v>
                </c:pt>
                <c:pt idx="705">
                  <c:v>0.14296486047344295</c:v>
                </c:pt>
                <c:pt idx="706">
                  <c:v>0.16538765727603119</c:v>
                </c:pt>
                <c:pt idx="707">
                  <c:v>0.10505110587898427</c:v>
                </c:pt>
                <c:pt idx="708">
                  <c:v>0.1635741673037992</c:v>
                </c:pt>
                <c:pt idx="709">
                  <c:v>0.1423203725778629</c:v>
                </c:pt>
                <c:pt idx="710">
                  <c:v>0.12519477904076826</c:v>
                </c:pt>
                <c:pt idx="711">
                  <c:v>0.13740303162600465</c:v>
                </c:pt>
                <c:pt idx="712">
                  <c:v>0.17048242506651243</c:v>
                </c:pt>
                <c:pt idx="713">
                  <c:v>0.14555116013184125</c:v>
                </c:pt>
                <c:pt idx="714">
                  <c:v>9.4519712664223057E-2</c:v>
                </c:pt>
                <c:pt idx="715">
                  <c:v>0.11529138588583368</c:v>
                </c:pt>
                <c:pt idx="716">
                  <c:v>0.10766022553009293</c:v>
                </c:pt>
                <c:pt idx="717">
                  <c:v>5.14255914940892E-2</c:v>
                </c:pt>
                <c:pt idx="718">
                  <c:v>0.16124858579642357</c:v>
                </c:pt>
                <c:pt idx="719">
                  <c:v>0.1365131935325252</c:v>
                </c:pt>
                <c:pt idx="720">
                  <c:v>0.11642396178481379</c:v>
                </c:pt>
                <c:pt idx="721">
                  <c:v>0.1681446743943924</c:v>
                </c:pt>
                <c:pt idx="722">
                  <c:v>0.13851640813306049</c:v>
                </c:pt>
                <c:pt idx="723">
                  <c:v>0.11330965558099071</c:v>
                </c:pt>
                <c:pt idx="724">
                  <c:v>0.15406935579704956</c:v>
                </c:pt>
                <c:pt idx="725">
                  <c:v>0.14333562735018865</c:v>
                </c:pt>
                <c:pt idx="726">
                  <c:v>0.11738322298526713</c:v>
                </c:pt>
                <c:pt idx="727">
                  <c:v>0.18838243118088571</c:v>
                </c:pt>
                <c:pt idx="728">
                  <c:v>0.14882646878768155</c:v>
                </c:pt>
                <c:pt idx="729">
                  <c:v>0.1000253932717502</c:v>
                </c:pt>
                <c:pt idx="730">
                  <c:v>0.11864274850497603</c:v>
                </c:pt>
                <c:pt idx="731">
                  <c:v>5.5603720480954133E-2</c:v>
                </c:pt>
                <c:pt idx="732">
                  <c:v>0.11413427944107221</c:v>
                </c:pt>
                <c:pt idx="733">
                  <c:v>0.12753452645621235</c:v>
                </c:pt>
                <c:pt idx="734">
                  <c:v>0.13818987174586334</c:v>
                </c:pt>
                <c:pt idx="735">
                  <c:v>0.18071491210929697</c:v>
                </c:pt>
                <c:pt idx="736">
                  <c:v>0.16743517358922771</c:v>
                </c:pt>
                <c:pt idx="737">
                  <c:v>0.11795431170750247</c:v>
                </c:pt>
                <c:pt idx="738">
                  <c:v>0.19499896089006574</c:v>
                </c:pt>
                <c:pt idx="739">
                  <c:v>8.0749637709270239E-2</c:v>
                </c:pt>
                <c:pt idx="740">
                  <c:v>0.14200029530836158</c:v>
                </c:pt>
                <c:pt idx="741">
                  <c:v>0.10030464396036663</c:v>
                </c:pt>
                <c:pt idx="742">
                  <c:v>0.13840756155651796</c:v>
                </c:pt>
                <c:pt idx="743">
                  <c:v>0.10355974438074211</c:v>
                </c:pt>
                <c:pt idx="744">
                  <c:v>0.11780020847347226</c:v>
                </c:pt>
                <c:pt idx="745">
                  <c:v>0.15974472280622168</c:v>
                </c:pt>
                <c:pt idx="746">
                  <c:v>6.1463326579988042E-2</c:v>
                </c:pt>
                <c:pt idx="747">
                  <c:v>7.5640680287881415E-2</c:v>
                </c:pt>
                <c:pt idx="748">
                  <c:v>0.12056566485425316</c:v>
                </c:pt>
                <c:pt idx="749">
                  <c:v>0.15115075313045589</c:v>
                </c:pt>
                <c:pt idx="750">
                  <c:v>0.15969469964542304</c:v>
                </c:pt>
                <c:pt idx="751">
                  <c:v>0.13064514678471173</c:v>
                </c:pt>
                <c:pt idx="752">
                  <c:v>0.14808916990458698</c:v>
                </c:pt>
                <c:pt idx="753">
                  <c:v>0.15493209863621837</c:v>
                </c:pt>
                <c:pt idx="754">
                  <c:v>0.12296643564841672</c:v>
                </c:pt>
                <c:pt idx="755">
                  <c:v>0.13582758644344273</c:v>
                </c:pt>
                <c:pt idx="756">
                  <c:v>9.1500082294305313E-2</c:v>
                </c:pt>
                <c:pt idx="757">
                  <c:v>0.10185189945287421</c:v>
                </c:pt>
                <c:pt idx="758">
                  <c:v>0.10492899141142296</c:v>
                </c:pt>
                <c:pt idx="759">
                  <c:v>0.11270990831259799</c:v>
                </c:pt>
                <c:pt idx="760">
                  <c:v>8.8877409438412727E-2</c:v>
                </c:pt>
                <c:pt idx="761">
                  <c:v>8.6019608611004619E-2</c:v>
                </c:pt>
                <c:pt idx="762">
                  <c:v>0.11652292225589858</c:v>
                </c:pt>
                <c:pt idx="763">
                  <c:v>0.12070141437786965</c:v>
                </c:pt>
                <c:pt idx="764">
                  <c:v>6.9148301292072722E-2</c:v>
                </c:pt>
                <c:pt idx="765">
                  <c:v>0.10802553850913019</c:v>
                </c:pt>
                <c:pt idx="766">
                  <c:v>0.1168396044072767</c:v>
                </c:pt>
                <c:pt idx="767">
                  <c:v>0.13212642446116671</c:v>
                </c:pt>
                <c:pt idx="768">
                  <c:v>7.5055115083402762E-2</c:v>
                </c:pt>
                <c:pt idx="769">
                  <c:v>0.16470475823990294</c:v>
                </c:pt>
                <c:pt idx="770">
                  <c:v>8.2455557644862246E-2</c:v>
                </c:pt>
                <c:pt idx="771">
                  <c:v>0.14152397409877335</c:v>
                </c:pt>
                <c:pt idx="772">
                  <c:v>0.19657159241206912</c:v>
                </c:pt>
                <c:pt idx="773">
                  <c:v>0.19923287802641476</c:v>
                </c:pt>
                <c:pt idx="774">
                  <c:v>0.1557143725600926</c:v>
                </c:pt>
                <c:pt idx="775">
                  <c:v>0.1188453138793248</c:v>
                </c:pt>
                <c:pt idx="776">
                  <c:v>0.13776603942718965</c:v>
                </c:pt>
                <c:pt idx="777">
                  <c:v>0.13104114272401141</c:v>
                </c:pt>
                <c:pt idx="778">
                  <c:v>0.16519084000036222</c:v>
                </c:pt>
                <c:pt idx="779">
                  <c:v>0.12458384344831518</c:v>
                </c:pt>
                <c:pt idx="780">
                  <c:v>0.12590744192321426</c:v>
                </c:pt>
                <c:pt idx="781">
                  <c:v>0.12572226634072492</c:v>
                </c:pt>
                <c:pt idx="782">
                  <c:v>0.11378499971716961</c:v>
                </c:pt>
                <c:pt idx="783">
                  <c:v>0.15312516884178168</c:v>
                </c:pt>
                <c:pt idx="784">
                  <c:v>0.12834466570466629</c:v>
                </c:pt>
                <c:pt idx="785">
                  <c:v>0.16228496111925694</c:v>
                </c:pt>
                <c:pt idx="786">
                  <c:v>0.13565939877329852</c:v>
                </c:pt>
                <c:pt idx="787">
                  <c:v>0.17375383889787882</c:v>
                </c:pt>
                <c:pt idx="788">
                  <c:v>0.13126746910328155</c:v>
                </c:pt>
                <c:pt idx="789">
                  <c:v>9.3134816480247268E-2</c:v>
                </c:pt>
                <c:pt idx="790">
                  <c:v>0.15959821212834294</c:v>
                </c:pt>
                <c:pt idx="791">
                  <c:v>0.10648478270740015</c:v>
                </c:pt>
                <c:pt idx="792">
                  <c:v>4.7138334420286518E-2</c:v>
                </c:pt>
                <c:pt idx="793">
                  <c:v>0.15296623455703923</c:v>
                </c:pt>
                <c:pt idx="794">
                  <c:v>0.10575475595192588</c:v>
                </c:pt>
                <c:pt idx="795">
                  <c:v>0.16033853667876821</c:v>
                </c:pt>
                <c:pt idx="796">
                  <c:v>0.16327807982108222</c:v>
                </c:pt>
                <c:pt idx="797">
                  <c:v>0.15735014653774948</c:v>
                </c:pt>
                <c:pt idx="798">
                  <c:v>0.13032005247442463</c:v>
                </c:pt>
                <c:pt idx="799">
                  <c:v>0.13350264815595478</c:v>
                </c:pt>
                <c:pt idx="800">
                  <c:v>0.11505484440118555</c:v>
                </c:pt>
                <c:pt idx="801">
                  <c:v>0.16673275589352241</c:v>
                </c:pt>
                <c:pt idx="802">
                  <c:v>0.11644819332383749</c:v>
                </c:pt>
                <c:pt idx="803">
                  <c:v>0.17516625221429419</c:v>
                </c:pt>
                <c:pt idx="804">
                  <c:v>0.10092772098786436</c:v>
                </c:pt>
                <c:pt idx="805">
                  <c:v>0.12745267996446066</c:v>
                </c:pt>
                <c:pt idx="806">
                  <c:v>0.15592854891765781</c:v>
                </c:pt>
                <c:pt idx="807">
                  <c:v>0.17292739093706677</c:v>
                </c:pt>
                <c:pt idx="808">
                  <c:v>0.16575900527191745</c:v>
                </c:pt>
                <c:pt idx="809">
                  <c:v>0.19747364424026506</c:v>
                </c:pt>
                <c:pt idx="810">
                  <c:v>0.12573541146670544</c:v>
                </c:pt>
                <c:pt idx="811">
                  <c:v>0.11361579994499907</c:v>
                </c:pt>
                <c:pt idx="812">
                  <c:v>8.235939396894984E-2</c:v>
                </c:pt>
                <c:pt idx="813">
                  <c:v>0.15104129148544615</c:v>
                </c:pt>
                <c:pt idx="814">
                  <c:v>0.10473279891455772</c:v>
                </c:pt>
                <c:pt idx="815">
                  <c:v>0.15341021338541769</c:v>
                </c:pt>
                <c:pt idx="816">
                  <c:v>0.17684585172867057</c:v>
                </c:pt>
                <c:pt idx="817">
                  <c:v>0.15588168157756407</c:v>
                </c:pt>
                <c:pt idx="818">
                  <c:v>0.10707695249710754</c:v>
                </c:pt>
                <c:pt idx="819">
                  <c:v>0.14364215208366649</c:v>
                </c:pt>
                <c:pt idx="820">
                  <c:v>0.14004969335302203</c:v>
                </c:pt>
                <c:pt idx="821">
                  <c:v>0.11824008431238735</c:v>
                </c:pt>
                <c:pt idx="822">
                  <c:v>0.13786511261470621</c:v>
                </c:pt>
                <c:pt idx="823">
                  <c:v>0.13368943930393798</c:v>
                </c:pt>
                <c:pt idx="824">
                  <c:v>0.10226459357941696</c:v>
                </c:pt>
                <c:pt idx="825">
                  <c:v>0.13733929381785309</c:v>
                </c:pt>
                <c:pt idx="826">
                  <c:v>0.12846998642628885</c:v>
                </c:pt>
                <c:pt idx="827">
                  <c:v>0.14472464697312093</c:v>
                </c:pt>
                <c:pt idx="828">
                  <c:v>0.11881424946545524</c:v>
                </c:pt>
                <c:pt idx="829">
                  <c:v>7.2423763125368135E-2</c:v>
                </c:pt>
                <c:pt idx="830">
                  <c:v>0.12078711255219236</c:v>
                </c:pt>
                <c:pt idx="831">
                  <c:v>0.10119122950184911</c:v>
                </c:pt>
                <c:pt idx="832">
                  <c:v>0.12040822344227314</c:v>
                </c:pt>
                <c:pt idx="833">
                  <c:v>0.15360372617299486</c:v>
                </c:pt>
                <c:pt idx="834">
                  <c:v>0.10729248203034411</c:v>
                </c:pt>
                <c:pt idx="835">
                  <c:v>0.13370520513495937</c:v>
                </c:pt>
                <c:pt idx="836">
                  <c:v>0.12758800536547396</c:v>
                </c:pt>
                <c:pt idx="837">
                  <c:v>8.5696324926593279E-2</c:v>
                </c:pt>
                <c:pt idx="838">
                  <c:v>8.5852051050433559E-2</c:v>
                </c:pt>
                <c:pt idx="839">
                  <c:v>0.13328122926376959</c:v>
                </c:pt>
                <c:pt idx="840">
                  <c:v>0.10943753210495827</c:v>
                </c:pt>
                <c:pt idx="841">
                  <c:v>0.14134987319984588</c:v>
                </c:pt>
                <c:pt idx="842">
                  <c:v>0.19795606874917254</c:v>
                </c:pt>
                <c:pt idx="843">
                  <c:v>0.13687775995113782</c:v>
                </c:pt>
                <c:pt idx="844">
                  <c:v>0.12324108468956028</c:v>
                </c:pt>
                <c:pt idx="845">
                  <c:v>0.17019064386688956</c:v>
                </c:pt>
                <c:pt idx="846">
                  <c:v>0.11971204622267909</c:v>
                </c:pt>
                <c:pt idx="847">
                  <c:v>0.1303330988336652</c:v>
                </c:pt>
                <c:pt idx="848">
                  <c:v>0.18544988028683046</c:v>
                </c:pt>
                <c:pt idx="849">
                  <c:v>0.11548074103787728</c:v>
                </c:pt>
                <c:pt idx="850">
                  <c:v>0.10813679147448702</c:v>
                </c:pt>
                <c:pt idx="851">
                  <c:v>0.14097965035398877</c:v>
                </c:pt>
                <c:pt idx="852">
                  <c:v>0.1169294772891472</c:v>
                </c:pt>
                <c:pt idx="853">
                  <c:v>0.1367970157891375</c:v>
                </c:pt>
                <c:pt idx="854">
                  <c:v>7.5422590989878274E-2</c:v>
                </c:pt>
                <c:pt idx="855">
                  <c:v>0.13065174131100485</c:v>
                </c:pt>
                <c:pt idx="856">
                  <c:v>0.12571438684072947</c:v>
                </c:pt>
                <c:pt idx="857">
                  <c:v>0.11589867214803846</c:v>
                </c:pt>
                <c:pt idx="858">
                  <c:v>7.4057358685593599E-2</c:v>
                </c:pt>
                <c:pt idx="859">
                  <c:v>0.14459694133805939</c:v>
                </c:pt>
                <c:pt idx="860">
                  <c:v>0.16689171178024992</c:v>
                </c:pt>
                <c:pt idx="861">
                  <c:v>0.15065229657770679</c:v>
                </c:pt>
                <c:pt idx="862">
                  <c:v>0.10629924221759213</c:v>
                </c:pt>
                <c:pt idx="863">
                  <c:v>0.11382950452290894</c:v>
                </c:pt>
                <c:pt idx="864">
                  <c:v>7.5692558772259305E-2</c:v>
                </c:pt>
                <c:pt idx="865">
                  <c:v>0.16936897202842999</c:v>
                </c:pt>
                <c:pt idx="866">
                  <c:v>0.10389616722190781</c:v>
                </c:pt>
                <c:pt idx="867">
                  <c:v>0.18348806837466247</c:v>
                </c:pt>
                <c:pt idx="868">
                  <c:v>0.11966213796258038</c:v>
                </c:pt>
                <c:pt idx="869">
                  <c:v>6.9731090898894343E-2</c:v>
                </c:pt>
                <c:pt idx="870">
                  <c:v>8.2135926717954666E-2</c:v>
                </c:pt>
                <c:pt idx="871">
                  <c:v>0.18181514259036696</c:v>
                </c:pt>
                <c:pt idx="872">
                  <c:v>0.16716994811092484</c:v>
                </c:pt>
                <c:pt idx="873">
                  <c:v>7.0778573870280484E-2</c:v>
                </c:pt>
                <c:pt idx="874">
                  <c:v>0.12762420331613189</c:v>
                </c:pt>
                <c:pt idx="875">
                  <c:v>0.11711138657908156</c:v>
                </c:pt>
                <c:pt idx="876">
                  <c:v>0.15467239251920373</c:v>
                </c:pt>
                <c:pt idx="877">
                  <c:v>0.11852788600973514</c:v>
                </c:pt>
                <c:pt idx="878">
                  <c:v>0.11225956062265816</c:v>
                </c:pt>
                <c:pt idx="879">
                  <c:v>8.3524351904743249E-2</c:v>
                </c:pt>
                <c:pt idx="880">
                  <c:v>0.10207390676234242</c:v>
                </c:pt>
                <c:pt idx="881">
                  <c:v>0.1484000503475599</c:v>
                </c:pt>
                <c:pt idx="882">
                  <c:v>0.13405146942829338</c:v>
                </c:pt>
                <c:pt idx="883">
                  <c:v>0.10376536289538919</c:v>
                </c:pt>
                <c:pt idx="884">
                  <c:v>0.20707685516461496</c:v>
                </c:pt>
                <c:pt idx="885">
                  <c:v>8.1105892476408592E-2</c:v>
                </c:pt>
                <c:pt idx="886">
                  <c:v>0.16669957948192038</c:v>
                </c:pt>
                <c:pt idx="887">
                  <c:v>0.13731810062407152</c:v>
                </c:pt>
                <c:pt idx="888">
                  <c:v>0.15703863017902969</c:v>
                </c:pt>
                <c:pt idx="889">
                  <c:v>0.12243540731457198</c:v>
                </c:pt>
                <c:pt idx="890">
                  <c:v>0.14694860717962938</c:v>
                </c:pt>
                <c:pt idx="891">
                  <c:v>0.11238891848727536</c:v>
                </c:pt>
                <c:pt idx="892">
                  <c:v>0.14004045323000081</c:v>
                </c:pt>
                <c:pt idx="893">
                  <c:v>0.12101827235429193</c:v>
                </c:pt>
                <c:pt idx="894">
                  <c:v>0.10356609833621963</c:v>
                </c:pt>
                <c:pt idx="895">
                  <c:v>0.12199451872539208</c:v>
                </c:pt>
                <c:pt idx="896">
                  <c:v>0.14874503954623686</c:v>
                </c:pt>
                <c:pt idx="897">
                  <c:v>9.3074713376196161E-2</c:v>
                </c:pt>
                <c:pt idx="898">
                  <c:v>9.514501397660452E-2</c:v>
                </c:pt>
                <c:pt idx="899">
                  <c:v>0.12814778539307609</c:v>
                </c:pt>
                <c:pt idx="900">
                  <c:v>8.7502149448632188E-2</c:v>
                </c:pt>
                <c:pt idx="901">
                  <c:v>9.403384222509592E-2</c:v>
                </c:pt>
                <c:pt idx="902">
                  <c:v>0.17225345615276416</c:v>
                </c:pt>
                <c:pt idx="903">
                  <c:v>0.18095525329756734</c:v>
                </c:pt>
                <c:pt idx="904">
                  <c:v>0.11902219111685627</c:v>
                </c:pt>
                <c:pt idx="905">
                  <c:v>0.1646990848245431</c:v>
                </c:pt>
                <c:pt idx="906">
                  <c:v>0.14498796047552404</c:v>
                </c:pt>
                <c:pt idx="907">
                  <c:v>0.10174537699372627</c:v>
                </c:pt>
                <c:pt idx="908">
                  <c:v>7.5734989525003779E-2</c:v>
                </c:pt>
                <c:pt idx="909">
                  <c:v>0.12694746888430827</c:v>
                </c:pt>
                <c:pt idx="910">
                  <c:v>0.13344902065384306</c:v>
                </c:pt>
                <c:pt idx="911">
                  <c:v>0.17372814583092591</c:v>
                </c:pt>
                <c:pt idx="912">
                  <c:v>0.11840196691415728</c:v>
                </c:pt>
                <c:pt idx="913">
                  <c:v>9.7147221739778883E-2</c:v>
                </c:pt>
                <c:pt idx="914">
                  <c:v>0.11872738168644041</c:v>
                </c:pt>
                <c:pt idx="915">
                  <c:v>0.12555497256285694</c:v>
                </c:pt>
                <c:pt idx="916">
                  <c:v>0.10869368462597198</c:v>
                </c:pt>
                <c:pt idx="917">
                  <c:v>0.16895749822801492</c:v>
                </c:pt>
                <c:pt idx="918">
                  <c:v>0.1276848670739367</c:v>
                </c:pt>
                <c:pt idx="919">
                  <c:v>0.1291234808560483</c:v>
                </c:pt>
                <c:pt idx="920">
                  <c:v>0.10822756077980772</c:v>
                </c:pt>
                <c:pt idx="921">
                  <c:v>0.12981060082312001</c:v>
                </c:pt>
                <c:pt idx="922">
                  <c:v>0.17717909292724049</c:v>
                </c:pt>
                <c:pt idx="923">
                  <c:v>0.10263989565380657</c:v>
                </c:pt>
                <c:pt idx="924">
                  <c:v>9.6415997270307363E-2</c:v>
                </c:pt>
                <c:pt idx="925">
                  <c:v>0.11937729798173992</c:v>
                </c:pt>
                <c:pt idx="926">
                  <c:v>0.14474099998915971</c:v>
                </c:pt>
                <c:pt idx="927">
                  <c:v>0.14902074924457093</c:v>
                </c:pt>
                <c:pt idx="928">
                  <c:v>0.12713956926495878</c:v>
                </c:pt>
                <c:pt idx="929">
                  <c:v>0.17993200229245029</c:v>
                </c:pt>
                <c:pt idx="930">
                  <c:v>0.15210156661513258</c:v>
                </c:pt>
                <c:pt idx="931">
                  <c:v>0.14047460662453823</c:v>
                </c:pt>
                <c:pt idx="932">
                  <c:v>0.10694554771371748</c:v>
                </c:pt>
                <c:pt idx="933">
                  <c:v>0.11163939405267645</c:v>
                </c:pt>
                <c:pt idx="934">
                  <c:v>0.1602481993756342</c:v>
                </c:pt>
                <c:pt idx="935">
                  <c:v>9.2699319515593875E-2</c:v>
                </c:pt>
                <c:pt idx="936">
                  <c:v>0.13430371438915428</c:v>
                </c:pt>
                <c:pt idx="937">
                  <c:v>0.11823175818021928</c:v>
                </c:pt>
                <c:pt idx="938">
                  <c:v>0.12336158064248515</c:v>
                </c:pt>
                <c:pt idx="939">
                  <c:v>0.16186172953687819</c:v>
                </c:pt>
                <c:pt idx="940">
                  <c:v>0.14156257027594751</c:v>
                </c:pt>
                <c:pt idx="941">
                  <c:v>0.17892097437027973</c:v>
                </c:pt>
                <c:pt idx="942">
                  <c:v>0.14883202688095534</c:v>
                </c:pt>
                <c:pt idx="943">
                  <c:v>1.5060082787340015E-2</c:v>
                </c:pt>
                <c:pt idx="944">
                  <c:v>8.5710204756066416E-2</c:v>
                </c:pt>
                <c:pt idx="945">
                  <c:v>0.14823524508430522</c:v>
                </c:pt>
                <c:pt idx="946">
                  <c:v>0.1375814456436471</c:v>
                </c:pt>
                <c:pt idx="947">
                  <c:v>8.0815345699434327E-2</c:v>
                </c:pt>
                <c:pt idx="948">
                  <c:v>0.11756931058637754</c:v>
                </c:pt>
                <c:pt idx="949">
                  <c:v>0.17175930575484583</c:v>
                </c:pt>
                <c:pt idx="950">
                  <c:v>0.11530404038512593</c:v>
                </c:pt>
                <c:pt idx="951">
                  <c:v>0.11561635581078088</c:v>
                </c:pt>
                <c:pt idx="952">
                  <c:v>0.14329138413647491</c:v>
                </c:pt>
                <c:pt idx="953">
                  <c:v>0.10639083977579238</c:v>
                </c:pt>
                <c:pt idx="954">
                  <c:v>0.1279248193041615</c:v>
                </c:pt>
                <c:pt idx="955">
                  <c:v>0.10407766599478953</c:v>
                </c:pt>
                <c:pt idx="956">
                  <c:v>0.16560805034598666</c:v>
                </c:pt>
                <c:pt idx="957">
                  <c:v>0.15734504823982959</c:v>
                </c:pt>
                <c:pt idx="958">
                  <c:v>0.13523822668921409</c:v>
                </c:pt>
                <c:pt idx="959">
                  <c:v>0.11370031772276386</c:v>
                </c:pt>
                <c:pt idx="960">
                  <c:v>0.16173884103045871</c:v>
                </c:pt>
                <c:pt idx="961">
                  <c:v>0.12222302244387989</c:v>
                </c:pt>
                <c:pt idx="962">
                  <c:v>0.17847848711244685</c:v>
                </c:pt>
                <c:pt idx="963">
                  <c:v>0.13622341527772353</c:v>
                </c:pt>
                <c:pt idx="964">
                  <c:v>0.12442135313689789</c:v>
                </c:pt>
                <c:pt idx="965">
                  <c:v>0.21875546154477032</c:v>
                </c:pt>
                <c:pt idx="966">
                  <c:v>9.2452204664726839E-2</c:v>
                </c:pt>
                <c:pt idx="967">
                  <c:v>0.11518576471270266</c:v>
                </c:pt>
                <c:pt idx="968">
                  <c:v>0.13585563052501221</c:v>
                </c:pt>
                <c:pt idx="969">
                  <c:v>0.13808147156052303</c:v>
                </c:pt>
                <c:pt idx="970">
                  <c:v>0.16715331669852473</c:v>
                </c:pt>
                <c:pt idx="971">
                  <c:v>0.17726102042942965</c:v>
                </c:pt>
                <c:pt idx="972">
                  <c:v>0.1292439507639313</c:v>
                </c:pt>
                <c:pt idx="973">
                  <c:v>7.1990509085771121E-2</c:v>
                </c:pt>
                <c:pt idx="974">
                  <c:v>0.16142249369166661</c:v>
                </c:pt>
                <c:pt idx="975">
                  <c:v>6.2970105908564916E-2</c:v>
                </c:pt>
                <c:pt idx="976">
                  <c:v>9.7912913828009943E-2</c:v>
                </c:pt>
                <c:pt idx="977">
                  <c:v>0.135855266093349</c:v>
                </c:pt>
                <c:pt idx="978">
                  <c:v>0.1746618412966634</c:v>
                </c:pt>
                <c:pt idx="979">
                  <c:v>0.15052841416132329</c:v>
                </c:pt>
                <c:pt idx="980">
                  <c:v>5.7092725676009523E-2</c:v>
                </c:pt>
                <c:pt idx="981">
                  <c:v>0.10571827822209556</c:v>
                </c:pt>
                <c:pt idx="982">
                  <c:v>0.16005088799208106</c:v>
                </c:pt>
                <c:pt idx="983">
                  <c:v>0.11717948029784922</c:v>
                </c:pt>
                <c:pt idx="984">
                  <c:v>0.10790192289971332</c:v>
                </c:pt>
                <c:pt idx="985">
                  <c:v>8.4822561570360611E-2</c:v>
                </c:pt>
                <c:pt idx="986">
                  <c:v>0.17570402435064955</c:v>
                </c:pt>
                <c:pt idx="987">
                  <c:v>0.17558192355894114</c:v>
                </c:pt>
                <c:pt idx="988">
                  <c:v>0.11930460290458055</c:v>
                </c:pt>
                <c:pt idx="989">
                  <c:v>0.10889913720456371</c:v>
                </c:pt>
                <c:pt idx="990">
                  <c:v>7.4397593276950252E-2</c:v>
                </c:pt>
                <c:pt idx="991">
                  <c:v>9.3476064822282282E-2</c:v>
                </c:pt>
                <c:pt idx="992">
                  <c:v>0.12852068096822544</c:v>
                </c:pt>
                <c:pt idx="993">
                  <c:v>0.12445382249615743</c:v>
                </c:pt>
                <c:pt idx="994">
                  <c:v>0.17875587709741192</c:v>
                </c:pt>
                <c:pt idx="995">
                  <c:v>0.13990749723412105</c:v>
                </c:pt>
                <c:pt idx="996">
                  <c:v>0.13234428360039391</c:v>
                </c:pt>
                <c:pt idx="997">
                  <c:v>0.11089006350526609</c:v>
                </c:pt>
                <c:pt idx="998">
                  <c:v>0.12483135792713534</c:v>
                </c:pt>
                <c:pt idx="999">
                  <c:v>7.5055520694398109E-2</c:v>
                </c:pt>
                <c:pt idx="1000">
                  <c:v>0.14594459469340842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6-B349-A743-4CFCDA299A5F}"/>
            </c:ext>
          </c:extLst>
        </c:ser>
        <c:ser>
          <c:idx val="1"/>
          <c:order val="1"/>
          <c:tx>
            <c:v>My_Portfolio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6350">
                      <a:noFill/>
                    </a:ln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Efficient_Frontier!$L$19</c:f>
              <c:numCache>
                <c:formatCode>0.00%</c:formatCode>
                <c:ptCount val="1"/>
                <c:pt idx="0">
                  <c:v>0.22385711784996304</c:v>
                </c:pt>
              </c:numCache>
            </c:numRef>
          </c:xVal>
          <c:yVal>
            <c:numRef>
              <c:f>Efficient_Frontier!$L$18</c:f>
              <c:numCache>
                <c:formatCode>0.00%</c:formatCode>
                <c:ptCount val="1"/>
                <c:pt idx="0">
                  <c:v>0.17744045398362052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C6-B349-A743-4CFCDA299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99472"/>
        <c:axId val="1071587824"/>
      </c:scatterChart>
      <c:valAx>
        <c:axId val="206889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 w="6350"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RISK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 w="6350"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6350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87824"/>
        <c:crosses val="autoZero"/>
        <c:crossBetween val="midCat"/>
      </c:valAx>
      <c:valAx>
        <c:axId val="10715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 w="6350"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 w="6350"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6350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89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n w="6350"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 Comparision in Different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Screnario_Analysis!$G$8</c:f>
              <c:strCache>
                <c:ptCount val="1"/>
                <c:pt idx="0">
                  <c:v>Average annual 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Screnario_Analysis!$H$4:$M$4</c:f>
              <c:strCache>
                <c:ptCount val="6"/>
                <c:pt idx="0">
                  <c:v>Structured Product</c:v>
                </c:pt>
                <c:pt idx="1">
                  <c:v>Bonds</c:v>
                </c:pt>
                <c:pt idx="2">
                  <c:v>Algo/Quant Trading</c:v>
                </c:pt>
                <c:pt idx="3">
                  <c:v>Crypto Currency</c:v>
                </c:pt>
                <c:pt idx="4">
                  <c:v>Alternate Investment</c:v>
                </c:pt>
                <c:pt idx="5">
                  <c:v>Long Term Equity</c:v>
                </c:pt>
              </c:strCache>
            </c:strRef>
          </c:cat>
          <c:val>
            <c:numRef>
              <c:f>Screnario_Analysis!$H$8:$M$8</c:f>
              <c:numCache>
                <c:formatCode>0.00%</c:formatCode>
                <c:ptCount val="6"/>
                <c:pt idx="0">
                  <c:v>0.31538065174474084</c:v>
                </c:pt>
                <c:pt idx="1">
                  <c:v>2.6547412687193628E-2</c:v>
                </c:pt>
                <c:pt idx="2">
                  <c:v>-5.1638613594446658E-2</c:v>
                </c:pt>
                <c:pt idx="3">
                  <c:v>7.9673042509588177E-2</c:v>
                </c:pt>
                <c:pt idx="4">
                  <c:v>0.1206346999838328</c:v>
                </c:pt>
                <c:pt idx="5">
                  <c:v>0.28259733159224099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5-4044-B6A5-3AE4EFB0E7C3}"/>
            </c:ext>
          </c:extLst>
        </c:ser>
        <c:ser>
          <c:idx val="1"/>
          <c:order val="1"/>
          <c:tx>
            <c:strRef>
              <c:f>Screnario_Analysis!$G$9</c:f>
              <c:strCache>
                <c:ptCount val="1"/>
                <c:pt idx="0">
                  <c:v>Scenario return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Screnario_Analysis!$H$4:$M$4</c:f>
              <c:strCache>
                <c:ptCount val="6"/>
                <c:pt idx="0">
                  <c:v>Structured Product</c:v>
                </c:pt>
                <c:pt idx="1">
                  <c:v>Bonds</c:v>
                </c:pt>
                <c:pt idx="2">
                  <c:v>Algo/Quant Trading</c:v>
                </c:pt>
                <c:pt idx="3">
                  <c:v>Crypto Currency</c:v>
                </c:pt>
                <c:pt idx="4">
                  <c:v>Alternate Investment</c:v>
                </c:pt>
                <c:pt idx="5">
                  <c:v>Long Term Equity</c:v>
                </c:pt>
              </c:strCache>
            </c:strRef>
          </c:cat>
          <c:val>
            <c:numRef>
              <c:f>Screnario_Analysis!$H$9:$M$9</c:f>
              <c:numCache>
                <c:formatCode>0.00%</c:formatCode>
                <c:ptCount val="6"/>
                <c:pt idx="0">
                  <c:v>0.37845678209368899</c:v>
                </c:pt>
                <c:pt idx="1">
                  <c:v>2.9202153955912993E-2</c:v>
                </c:pt>
                <c:pt idx="2">
                  <c:v>-4.1310890875557331E-2</c:v>
                </c:pt>
                <c:pt idx="3">
                  <c:v>6.3738434007670541E-2</c:v>
                </c:pt>
                <c:pt idx="4">
                  <c:v>9.6507759987066247E-2</c:v>
                </c:pt>
                <c:pt idx="5">
                  <c:v>0.31085706475146513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5-4044-B6A5-3AE4EFB0E7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69319392"/>
        <c:axId val="669494960"/>
      </c:barChart>
      <c:catAx>
        <c:axId val="66931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94960"/>
        <c:crosses val="autoZero"/>
        <c:auto val="1"/>
        <c:lblAlgn val="ctr"/>
        <c:lblOffset val="100"/>
        <c:noMultiLvlLbl val="0"/>
      </c:catAx>
      <c:valAx>
        <c:axId val="66949496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6931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Return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Return Distribution</a:t>
          </a:r>
        </a:p>
      </cx:txPr>
    </cx:title>
    <cx:plotArea>
      <cx:plotAreaRegion>
        <cx:series layoutId="clusteredColumn" uniqueId="{0C0F4821-0AAA-814E-A703-9AC75C8A8FDC}" formatIdx="0">
          <cx:tx>
            <cx:txData>
              <cx:f>_xlchart.v1.0</cx:f>
              <cx:v>Ascending order</cx:v>
            </cx:txData>
          </cx:tx>
          <cx:dataId val="0"/>
          <cx:layoutPr>
            <cx:binning intervalClosed="r"/>
          </cx:layoutPr>
        </cx:series>
        <cx:series layoutId="clusteredColumn" hidden="1" uniqueId="{54B6FE3A-9234-4441-A4B8-526C49A04CB1}" formatIdx="1">
          <cx:tx>
            <cx:txData>
              <cx:f>_xlchart.v1.2</cx:f>
              <cx:v>Rank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Return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Return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Monte Carlo Value at risk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Monte Carlo Value at risk</a:t>
          </a:r>
        </a:p>
      </cx:txPr>
    </cx:title>
    <cx:plotArea>
      <cx:plotAreaRegion>
        <cx:series layoutId="clusteredColumn" uniqueId="{A311F149-46C2-8842-9C33-6363EA086D23}">
          <cx:dataPt idx="13"/>
          <cx:dataPt idx="14"/>
          <cx:dataPt idx="23"/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VaR Range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 Range 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95250</xdr:colOff>
      <xdr:row>19</xdr:row>
      <xdr:rowOff>133350</xdr:rowOff>
    </xdr:from>
    <xdr:ext cx="4724400" cy="3009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C7E57-A08A-9E45-875A-9A8765893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104775</xdr:colOff>
      <xdr:row>36</xdr:row>
      <xdr:rowOff>66675</xdr:rowOff>
    </xdr:from>
    <xdr:ext cx="4705350" cy="29051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C95EA566-EEA2-BD45-91EE-97FBEA713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21</xdr:col>
      <xdr:colOff>123825</xdr:colOff>
      <xdr:row>19</xdr:row>
      <xdr:rowOff>133350</xdr:rowOff>
    </xdr:from>
    <xdr:ext cx="5829300" cy="3009900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E428A7AD-CF3A-9148-9576-4D1E5024A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190500</xdr:colOff>
      <xdr:row>36</xdr:row>
      <xdr:rowOff>66675</xdr:rowOff>
    </xdr:from>
    <xdr:ext cx="5705475" cy="3028950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50E9549C-359C-9C42-9431-8CA6A2AEE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368300</xdr:colOff>
      <xdr:row>1</xdr:row>
      <xdr:rowOff>50801</xdr:rowOff>
    </xdr:from>
    <xdr:to>
      <xdr:col>2</xdr:col>
      <xdr:colOff>136245</xdr:colOff>
      <xdr:row>3</xdr:row>
      <xdr:rowOff>177801</xdr:rowOff>
    </xdr:to>
    <xdr:pic>
      <xdr:nvPicPr>
        <xdr:cNvPr id="2" name="Picture 1" descr="Nathan Felix – 2Cents Capital">
          <a:extLst>
            <a:ext uri="{FF2B5EF4-FFF2-40B4-BE49-F238E27FC236}">
              <a16:creationId xmlns:a16="http://schemas.microsoft.com/office/drawing/2014/main" id="{422E7A9D-D3D8-A877-D1DD-224A78AD3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54001"/>
          <a:ext cx="1574597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805930</xdr:colOff>
      <xdr:row>3</xdr:row>
      <xdr:rowOff>176641</xdr:rowOff>
    </xdr:from>
    <xdr:to>
      <xdr:col>18</xdr:col>
      <xdr:colOff>777708</xdr:colOff>
      <xdr:row>19</xdr:row>
      <xdr:rowOff>4424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8167E9-2BA1-980F-EBD2-601FED132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132645</xdr:colOff>
      <xdr:row>18</xdr:row>
      <xdr:rowOff>190584</xdr:rowOff>
    </xdr:from>
    <xdr:to>
      <xdr:col>12</xdr:col>
      <xdr:colOff>654757</xdr:colOff>
      <xdr:row>34</xdr:row>
      <xdr:rowOff>126999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73440-3CD5-BCEA-C42B-C0B11E50D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793933</xdr:colOff>
      <xdr:row>19</xdr:row>
      <xdr:rowOff>22875</xdr:rowOff>
    </xdr:from>
    <xdr:to>
      <xdr:col>18</xdr:col>
      <xdr:colOff>765711</xdr:colOff>
      <xdr:row>33</xdr:row>
      <xdr:rowOff>163986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5B85A4-8874-F74C-8CBB-2C852B1ED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673171</xdr:colOff>
      <xdr:row>4</xdr:row>
      <xdr:rowOff>39131</xdr:rowOff>
    </xdr:from>
    <xdr:to>
      <xdr:col>8</xdr:col>
      <xdr:colOff>394463</xdr:colOff>
      <xdr:row>24</xdr:row>
      <xdr:rowOff>163826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03010-6248-0302-EEF3-79E9F34CF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781050</xdr:colOff>
      <xdr:row>23</xdr:row>
      <xdr:rowOff>6350</xdr:rowOff>
    </xdr:from>
    <xdr:to>
      <xdr:col>9</xdr:col>
      <xdr:colOff>488950</xdr:colOff>
      <xdr:row>36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DFA04D-B606-EC8C-A7F5-6E399F6D3D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7450" y="4679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330200</xdr:colOff>
      <xdr:row>3</xdr:row>
      <xdr:rowOff>88900</xdr:rowOff>
    </xdr:from>
    <xdr:to>
      <xdr:col>23</xdr:col>
      <xdr:colOff>177800</xdr:colOff>
      <xdr:row>21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D696011-2D00-61F7-0AB7-D7DE3BFB73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51100" y="698500"/>
              <a:ext cx="6451600" cy="375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14377</xdr:colOff>
      <xdr:row>18</xdr:row>
      <xdr:rowOff>120051</xdr:rowOff>
    </xdr:from>
    <xdr:to>
      <xdr:col>13</xdr:col>
      <xdr:colOff>0</xdr:colOff>
      <xdr:row>39</xdr:row>
      <xdr:rowOff>23961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8B677-FD0E-F487-217F-274FEEC7D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vneesh/Library/Containers/net.whatsapp.WhatsApp/Data/tmp/documents/A2DEB16B-598D-43BB-AAE2-B5B0935C39BF/Portfolio_new_Deepti.xlsx" TargetMode="External"/><Relationship Id="rId1" Type="http://schemas.openxmlformats.org/officeDocument/2006/relationships/externalLinkPath" Target="/Users/avneesh/Library/Containers/net.whatsapp.WhatsApp/Data/tmp/documents/A2DEB16B-598D-43BB-AAE2-B5B0935C39BF/Portfolio_new_Deept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rtfolio_Performance"/>
      <sheetName val="Efficient_Frontier"/>
      <sheetName val="Diversification_Analysis"/>
      <sheetName val="Risk_Analysis"/>
      <sheetName val="Optimization"/>
      <sheetName val="Return_Calc"/>
      <sheetName val="Screnario_Analysis"/>
    </sheetNames>
    <sheetDataSet>
      <sheetData sheetId="0"/>
      <sheetData sheetId="1"/>
      <sheetData sheetId="2"/>
      <sheetData sheetId="3"/>
      <sheetData sheetId="4"/>
      <sheetData sheetId="5">
        <row r="3">
          <cell r="K3"/>
          <cell r="L3"/>
          <cell r="M3"/>
          <cell r="N3"/>
          <cell r="O3"/>
          <cell r="P3"/>
        </row>
        <row r="4">
          <cell r="K4">
            <v>1.3812511544167135E-2</v>
          </cell>
          <cell r="L4">
            <v>-6.7682153461387394E-3</v>
          </cell>
          <cell r="M4">
            <v>2.3667101536901942E-2</v>
          </cell>
          <cell r="N4">
            <v>-2.0301030900510112E-2</v>
          </cell>
          <cell r="O4">
            <v>2.3523308570149292E-2</v>
          </cell>
          <cell r="P4">
            <v>1.1104370734234356E-2</v>
          </cell>
        </row>
        <row r="5">
          <cell r="K5">
            <v>-2.0841358636625989E-2</v>
          </cell>
          <cell r="L5">
            <v>1.3323411523017518E-2</v>
          </cell>
          <cell r="M5">
            <v>-2.253805094840737E-2</v>
          </cell>
          <cell r="N5">
            <v>-4.6874595912571176E-2</v>
          </cell>
          <cell r="O5">
            <v>-1.1132591444666389E-2</v>
          </cell>
          <cell r="P5">
            <v>-6.1538655743783354E-3</v>
          </cell>
        </row>
        <row r="6">
          <cell r="K6">
            <v>1.1820231782959345E-2</v>
          </cell>
          <cell r="L6">
            <v>1.3148229690718983E-2</v>
          </cell>
          <cell r="M6">
            <v>1.6784549792700158E-2</v>
          </cell>
          <cell r="N6">
            <v>1.1998973343470019E-2</v>
          </cell>
          <cell r="O6">
            <v>-2.8536505300734614E-3</v>
          </cell>
          <cell r="P6">
            <v>2.6798193154724217E-2</v>
          </cell>
        </row>
        <row r="7">
          <cell r="K7">
            <v>-1.7175132176762909E-2</v>
          </cell>
          <cell r="L7">
            <v>0</v>
          </cell>
          <cell r="M7">
            <v>9.0578328328207065E-3</v>
          </cell>
          <cell r="N7">
            <v>-1.8052886258979089E-2</v>
          </cell>
          <cell r="O7">
            <v>3.2606509426921222E-3</v>
          </cell>
          <cell r="P7">
            <v>0</v>
          </cell>
        </row>
        <row r="8">
          <cell r="K8">
            <v>-8.3418591564575657E-3</v>
          </cell>
          <cell r="L8">
            <v>-5.1388426390170843E-3</v>
          </cell>
          <cell r="M8">
            <v>5.0455300632398295E-3</v>
          </cell>
          <cell r="N8">
            <v>-8.4777781505200565E-3</v>
          </cell>
          <cell r="O8">
            <v>5.9840941287785145E-3</v>
          </cell>
          <cell r="P8">
            <v>-6.0277457975173128E-3</v>
          </cell>
        </row>
        <row r="9">
          <cell r="K9">
            <v>-5.0181886248494645E-3</v>
          </cell>
          <cell r="L9">
            <v>-1.557689983266229E-2</v>
          </cell>
          <cell r="M9">
            <v>7.6294648011567216E-3</v>
          </cell>
          <cell r="N9">
            <v>2.3909049159091394E-2</v>
          </cell>
          <cell r="O9">
            <v>7.9569337572437011E-3</v>
          </cell>
          <cell r="P9">
            <v>1.7975319218635533E-2</v>
          </cell>
        </row>
        <row r="10">
          <cell r="K10">
            <v>1.9488185048803723E-3</v>
          </cell>
          <cell r="L10">
            <v>-1.0691658911260208E-2</v>
          </cell>
          <cell r="M10">
            <v>2.9105414212710994E-2</v>
          </cell>
          <cell r="N10">
            <v>-7.0247618013976306E-3</v>
          </cell>
          <cell r="O10">
            <v>-1.5264385334713059E-2</v>
          </cell>
          <cell r="P10">
            <v>1.649036189941543E-2</v>
          </cell>
        </row>
        <row r="11">
          <cell r="K11">
            <v>7.0455184996085409E-3</v>
          </cell>
          <cell r="L11">
            <v>6.8015905807395916E-3</v>
          </cell>
          <cell r="M11">
            <v>1.3825104991842335E-2</v>
          </cell>
          <cell r="N11">
            <v>-4.567415453636104E-2</v>
          </cell>
          <cell r="O11">
            <v>1.2451443958098446E-2</v>
          </cell>
          <cell r="P11">
            <v>2.3337233462200966E-3</v>
          </cell>
        </row>
        <row r="12">
          <cell r="K12">
            <v>5.8841602258349239E-3</v>
          </cell>
          <cell r="L12">
            <v>-3.7351486549137957E-3</v>
          </cell>
          <cell r="M12">
            <v>-2.2909517465558244E-3</v>
          </cell>
          <cell r="N12">
            <v>-1.3152994262598743E-2</v>
          </cell>
          <cell r="O12">
            <v>1.1105111374120123E-2</v>
          </cell>
          <cell r="P12">
            <v>1.5037877364540502E-2</v>
          </cell>
        </row>
        <row r="13">
          <cell r="K13">
            <v>-3.7094712506098831E-2</v>
          </cell>
          <cell r="L13">
            <v>-3.3907417105133432E-2</v>
          </cell>
          <cell r="M13">
            <v>-3.5441375116134391E-2</v>
          </cell>
          <cell r="N13">
            <v>-5.1785299317524708E-2</v>
          </cell>
          <cell r="O13">
            <v>-3.4412868430385858E-2</v>
          </cell>
          <cell r="P13">
            <v>-1.7371600710760694E-2</v>
          </cell>
        </row>
        <row r="14">
          <cell r="K14">
            <v>-5.3681514101787051E-3</v>
          </cell>
          <cell r="L14">
            <v>7.887167343360129E-3</v>
          </cell>
          <cell r="M14">
            <v>-3.65196764020006E-2</v>
          </cell>
          <cell r="N14">
            <v>-1.6540238143993923E-2</v>
          </cell>
          <cell r="O14">
            <v>-2.038976286410411E-2</v>
          </cell>
          <cell r="P14">
            <v>-1.175101653551874E-2</v>
          </cell>
        </row>
        <row r="15">
          <cell r="K15">
            <v>-8.1598502878659756E-3</v>
          </cell>
          <cell r="L15">
            <v>-3.4977300437545387E-3</v>
          </cell>
          <cell r="M15">
            <v>-2.2408963679215448E-4</v>
          </cell>
          <cell r="N15">
            <v>3.3350008646598604E-4</v>
          </cell>
          <cell r="O15">
            <v>-3.2579650480897449E-2</v>
          </cell>
          <cell r="P15">
            <v>-3.2435275753153962E-2</v>
          </cell>
        </row>
        <row r="16">
          <cell r="K16">
            <v>8.159850287866104E-3</v>
          </cell>
          <cell r="L16">
            <v>-3.3342138460796069E-3</v>
          </cell>
          <cell r="M16">
            <v>-4.0009908394500672E-2</v>
          </cell>
          <cell r="N16">
            <v>-1.0559052265185862E-2</v>
          </cell>
          <cell r="O16">
            <v>-2.6092643636137307E-3</v>
          </cell>
          <cell r="P16">
            <v>-1.1049836186584935E-2</v>
          </cell>
        </row>
        <row r="17">
          <cell r="K17">
            <v>2.8918179021387873E-2</v>
          </cell>
          <cell r="L17">
            <v>4.2097939738152497E-3</v>
          </cell>
          <cell r="M17">
            <v>-7.9625713443434408E-3</v>
          </cell>
          <cell r="N17">
            <v>2.9550622984956997E-2</v>
          </cell>
          <cell r="O17">
            <v>-9.6259767557892867E-3</v>
          </cell>
          <cell r="P17">
            <v>1.233806448928344E-3</v>
          </cell>
        </row>
        <row r="18">
          <cell r="K18">
            <v>-3.4739841401606242E-2</v>
          </cell>
          <cell r="L18">
            <v>-2.1049684962557637E-2</v>
          </cell>
          <cell r="M18">
            <v>3.6250073187258203E-2</v>
          </cell>
          <cell r="N18">
            <v>-5.8612497325566081E-2</v>
          </cell>
          <cell r="O18">
            <v>5.4942037533926001E-4</v>
          </cell>
          <cell r="P18">
            <v>-1.6159456665603977E-2</v>
          </cell>
        </row>
        <row r="19">
          <cell r="K19">
            <v>0</v>
          </cell>
          <cell r="L19">
            <v>1.6075738033796574E-3</v>
          </cell>
          <cell r="M19">
            <v>-3.6347154963362899E-3</v>
          </cell>
          <cell r="N19">
            <v>9.4951080223242453E-3</v>
          </cell>
          <cell r="O19">
            <v>6.5890623952117352E-4</v>
          </cell>
          <cell r="P19">
            <v>-1.2539186595938098E-3</v>
          </cell>
        </row>
        <row r="20">
          <cell r="K20">
            <v>2.887834073868694E-2</v>
          </cell>
          <cell r="L20">
            <v>-1.6075738033795707E-3</v>
          </cell>
          <cell r="M20">
            <v>-2.3254184719994846E-2</v>
          </cell>
          <cell r="N20">
            <v>-7.9351805026030755E-3</v>
          </cell>
          <cell r="O20">
            <v>-2.0518659192386834E-2</v>
          </cell>
          <cell r="P20">
            <v>5.0062682781442224E-3</v>
          </cell>
        </row>
        <row r="21">
          <cell r="K21">
            <v>4.3223284335505837E-3</v>
          </cell>
          <cell r="L21">
            <v>1.648827354489461E-2</v>
          </cell>
          <cell r="M21">
            <v>-7.4819147246486103E-3</v>
          </cell>
          <cell r="N21">
            <v>3.4720982621002823E-2</v>
          </cell>
          <cell r="O21">
            <v>9.0357020576334515E-3</v>
          </cell>
          <cell r="P21">
            <v>-1.2492194004319278E-3</v>
          </cell>
        </row>
        <row r="22">
          <cell r="K22">
            <v>-1.9808788744613032E-2</v>
          </cell>
          <cell r="L22">
            <v>2.1078525281999732E-3</v>
          </cell>
          <cell r="M22">
            <v>2.6631190601905174E-2</v>
          </cell>
          <cell r="N22">
            <v>5.1192921334285331E-2</v>
          </cell>
          <cell r="O22">
            <v>2.2944087885805903E-2</v>
          </cell>
          <cell r="P22">
            <v>3.6813973122716399E-2</v>
          </cell>
        </row>
        <row r="23">
          <cell r="K23">
            <v>1.7649959841405889E-2</v>
          </cell>
          <cell r="L23">
            <v>-6.8668286377709898E-3</v>
          </cell>
          <cell r="M23">
            <v>2.7053047471710039E-2</v>
          </cell>
          <cell r="N23">
            <v>-1.3762419169842879E-2</v>
          </cell>
          <cell r="O23">
            <v>2.3808095031703294E-2</v>
          </cell>
          <cell r="P23">
            <v>1.0785005676562572E-2</v>
          </cell>
        </row>
        <row r="24">
          <cell r="K24">
            <v>-3.195384876264615E-3</v>
          </cell>
          <cell r="L24">
            <v>1.2640617750833808E-2</v>
          </cell>
          <cell r="M24">
            <v>-1.3354108372271186E-3</v>
          </cell>
          <cell r="N24">
            <v>-1.0366144007557849E-2</v>
          </cell>
          <cell r="O24">
            <v>1.4936640374988935E-2</v>
          </cell>
          <cell r="P24">
            <v>3.1674202095228844E-2</v>
          </cell>
        </row>
        <row r="25">
          <cell r="K25">
            <v>-1.4349835504453685E-2</v>
          </cell>
          <cell r="L25">
            <v>-1.7447439632499716E-4</v>
          </cell>
          <cell r="M25">
            <v>-1.3001752309180187E-2</v>
          </cell>
          <cell r="N25">
            <v>-3.2095393420722075E-2</v>
          </cell>
          <cell r="O25">
            <v>-1.9291169054988941E-2</v>
          </cell>
          <cell r="P25">
            <v>-1.5125361070756104E-2</v>
          </cell>
        </row>
        <row r="26">
          <cell r="K26">
            <v>-2.6102277674678528E-2</v>
          </cell>
          <cell r="L26">
            <v>-1.4057514921894181E-2</v>
          </cell>
          <cell r="M26">
            <v>4.9516193901932666E-3</v>
          </cell>
          <cell r="N26">
            <v>2.0797688317529654E-2</v>
          </cell>
          <cell r="O26">
            <v>6.1545185778186587E-3</v>
          </cell>
          <cell r="P26">
            <v>1.3969959440200351E-2</v>
          </cell>
        </row>
        <row r="27">
          <cell r="K27">
            <v>-6.9040187934916383E-3</v>
          </cell>
          <cell r="L27">
            <v>5.2947529272837357E-3</v>
          </cell>
          <cell r="M27">
            <v>-8.1154638372503921E-3</v>
          </cell>
          <cell r="N27">
            <v>4.4360542638272882E-3</v>
          </cell>
          <cell r="O27">
            <v>-7.4077996932196601E-4</v>
          </cell>
          <cell r="P27">
            <v>-1.0459130790137159E-2</v>
          </cell>
        </row>
        <row r="28">
          <cell r="K28">
            <v>1.3653923887638305E-2</v>
          </cell>
          <cell r="L28">
            <v>2.2857152808558609E-3</v>
          </cell>
          <cell r="M28">
            <v>1.9500786062375684E-2</v>
          </cell>
          <cell r="N28">
            <v>1.6583049498991694E-2</v>
          </cell>
          <cell r="O28">
            <v>1.8460771803336544E-2</v>
          </cell>
          <cell r="P28">
            <v>-3.5108286500630816E-3</v>
          </cell>
        </row>
        <row r="29">
          <cell r="K29">
            <v>1.1571868605508054E-2</v>
          </cell>
          <cell r="L29">
            <v>-5.2700923485896295E-4</v>
          </cell>
          <cell r="M29">
            <v>1.7165914466685792E-2</v>
          </cell>
          <cell r="N29">
            <v>2.4999311607013429E-2</v>
          </cell>
          <cell r="O29">
            <v>4.3554979151971757E-3</v>
          </cell>
          <cell r="P29">
            <v>-8.2401878854557031E-3</v>
          </cell>
        </row>
        <row r="30">
          <cell r="K30">
            <v>-2.3279214610184555E-2</v>
          </cell>
          <cell r="L30">
            <v>-2.3467743649654347E-2</v>
          </cell>
          <cell r="M30">
            <v>-1.4063075097844407E-2</v>
          </cell>
          <cell r="N30">
            <v>-1.5690947173263605E-2</v>
          </cell>
          <cell r="O30">
            <v>-2.6422170327343005E-2</v>
          </cell>
          <cell r="P30">
            <v>-1.6686918785014711E-2</v>
          </cell>
        </row>
        <row r="31">
          <cell r="K31">
            <v>-1.1891250522872818E-3</v>
          </cell>
          <cell r="L31">
            <v>-2.7019740837304464E-3</v>
          </cell>
          <cell r="M31">
            <v>-1.6061018900583212E-2</v>
          </cell>
          <cell r="N31">
            <v>-3.2800472506961657E-2</v>
          </cell>
          <cell r="O31">
            <v>-2.4740425038085885E-2</v>
          </cell>
          <cell r="P31">
            <v>2.4927106670470493E-2</v>
          </cell>
        </row>
        <row r="32">
          <cell r="K32">
            <v>9.1521500201642118E-3</v>
          </cell>
          <cell r="L32">
            <v>7.2124056498300477E-4</v>
          </cell>
          <cell r="M32">
            <v>-3.1531557656429544E-3</v>
          </cell>
          <cell r="N32">
            <v>-6.6050200551865822E-4</v>
          </cell>
          <cell r="O32">
            <v>3.2667284005858272E-4</v>
          </cell>
          <cell r="P32">
            <v>-2.8539392356384224E-2</v>
          </cell>
        </row>
        <row r="33">
          <cell r="K33">
            <v>3.0401327996218447E-2</v>
          </cell>
          <cell r="L33">
            <v>-8.8712449269074314E-3</v>
          </cell>
          <cell r="M33">
            <v>3.0436649143197013E-2</v>
          </cell>
          <cell r="N33">
            <v>2.0437235479315564E-2</v>
          </cell>
          <cell r="O33">
            <v>3.4035819562089203E-2</v>
          </cell>
          <cell r="P33">
            <v>9.6039153541803528E-3</v>
          </cell>
        </row>
        <row r="34">
          <cell r="K34">
            <v>1.6191763015958528E-2</v>
          </cell>
          <cell r="L34">
            <v>-2.1320417946857448E-2</v>
          </cell>
          <cell r="M34">
            <v>1.1963166058275224E-2</v>
          </cell>
          <cell r="N34">
            <v>8.0593601931659778E-3</v>
          </cell>
          <cell r="O34">
            <v>1.0051388152221638E-2</v>
          </cell>
          <cell r="P34">
            <v>-3.5906681307284844E-3</v>
          </cell>
        </row>
        <row r="35">
          <cell r="K35">
            <v>-9.9728375003026101E-3</v>
          </cell>
          <cell r="L35">
            <v>1.6581072582960845E-2</v>
          </cell>
          <cell r="M35">
            <v>-2.2079812710514426E-2</v>
          </cell>
          <cell r="N35">
            <v>-2.7671036309156349E-2</v>
          </cell>
          <cell r="O35">
            <v>-2.7888149387713994E-2</v>
          </cell>
          <cell r="P35">
            <v>-5.1672010544320926E-2</v>
          </cell>
        </row>
        <row r="36">
          <cell r="K36">
            <v>-8.1963419897270445E-3</v>
          </cell>
          <cell r="L36">
            <v>1.0541718850760018E-2</v>
          </cell>
          <cell r="M36">
            <v>8.583743691391435E-3</v>
          </cell>
          <cell r="N36">
            <v>-3.1860508386654635E-2</v>
          </cell>
          <cell r="O36">
            <v>-1.0445364985272283E-2</v>
          </cell>
          <cell r="P36">
            <v>1.7522350692202492E-2</v>
          </cell>
        </row>
        <row r="37">
          <cell r="K37">
            <v>-4.0711993180899434E-3</v>
          </cell>
          <cell r="L37">
            <v>-3.2596914049944298E-3</v>
          </cell>
          <cell r="M37">
            <v>-9.6895715161230116E-3</v>
          </cell>
          <cell r="N37">
            <v>-1.5346579872761732E-3</v>
          </cell>
          <cell r="O37">
            <v>-3.2566134196624637E-2</v>
          </cell>
          <cell r="P37">
            <v>-4.5693227658898848E-2</v>
          </cell>
        </row>
        <row r="38">
          <cell r="K38">
            <v>-1.7729463977569228E-2</v>
          </cell>
          <cell r="L38">
            <v>-1.4985660554838279E-2</v>
          </cell>
          <cell r="M38">
            <v>-2.4189309306339918E-2</v>
          </cell>
          <cell r="N38">
            <v>-3.076399623371983E-3</v>
          </cell>
          <cell r="O38">
            <v>-8.5355414889272119E-3</v>
          </cell>
          <cell r="P38">
            <v>1.2903404835907782E-2</v>
          </cell>
        </row>
        <row r="39">
          <cell r="K39">
            <v>2.4297803288523254E-2</v>
          </cell>
          <cell r="L39">
            <v>1.0258379024129995E-2</v>
          </cell>
          <cell r="M39">
            <v>3.6207326272014325E-3</v>
          </cell>
          <cell r="N39">
            <v>5.3490468014556945E-2</v>
          </cell>
          <cell r="O39">
            <v>-4.6165594224129781E-2</v>
          </cell>
          <cell r="P39">
            <v>2.5608208616736505E-3</v>
          </cell>
        </row>
        <row r="40">
          <cell r="K40">
            <v>2.2198013509364525E-2</v>
          </cell>
          <cell r="L40">
            <v>2.8742772613861295E-2</v>
          </cell>
          <cell r="M40">
            <v>4.4402655581426129E-2</v>
          </cell>
          <cell r="N40">
            <v>5.2006977672238747E-2</v>
          </cell>
          <cell r="O40">
            <v>1.1509228628704463E-2</v>
          </cell>
          <cell r="P40">
            <v>2.525386732120341E-2</v>
          </cell>
        </row>
        <row r="41">
          <cell r="K41">
            <v>4.7655350011391187E-3</v>
          </cell>
          <cell r="L41">
            <v>5.6507302045958486E-3</v>
          </cell>
          <cell r="M41">
            <v>-1.1299555253933394E-2</v>
          </cell>
          <cell r="N41">
            <v>2.2842473302210009E-2</v>
          </cell>
          <cell r="O41">
            <v>-4.4897702928393346E-2</v>
          </cell>
          <cell r="P41">
            <v>4.3909492615568632E-2</v>
          </cell>
        </row>
        <row r="42">
          <cell r="K42">
            <v>-3.019019715955441E-2</v>
          </cell>
          <cell r="L42">
            <v>-1.6332690418283839E-2</v>
          </cell>
          <cell r="M42">
            <v>-7.4847890796432379E-2</v>
          </cell>
          <cell r="N42">
            <v>6.9017528278454768E-3</v>
          </cell>
          <cell r="O42">
            <v>-7.5706332764411896E-2</v>
          </cell>
          <cell r="P42">
            <v>-2.3894873973815786E-3</v>
          </cell>
        </row>
        <row r="43">
          <cell r="K43">
            <v>3.7145519790946463E-2</v>
          </cell>
          <cell r="L43">
            <v>1.0504859354285988E-2</v>
          </cell>
          <cell r="M43">
            <v>1.7740894803629902E-2</v>
          </cell>
          <cell r="N43">
            <v>5.8144032610681897E-3</v>
          </cell>
          <cell r="O43">
            <v>2.1632326474103236E-2</v>
          </cell>
          <cell r="P43">
            <v>2.3894873973814854E-3</v>
          </cell>
        </row>
        <row r="44">
          <cell r="K44">
            <v>-4.227910465399231E-3</v>
          </cell>
          <cell r="L44">
            <v>2.380231376285669E-2</v>
          </cell>
          <cell r="M44">
            <v>-1.1168101187738252E-2</v>
          </cell>
          <cell r="N44">
            <v>-1.8756645612467513E-2</v>
          </cell>
          <cell r="O44">
            <v>-3.3692640966469692E-2</v>
          </cell>
          <cell r="P44">
            <v>4.7619137602435638E-3</v>
          </cell>
        </row>
        <row r="45">
          <cell r="K45">
            <v>-8.5098274662679819E-3</v>
          </cell>
          <cell r="L45">
            <v>1.2887883513490992E-2</v>
          </cell>
          <cell r="M45">
            <v>-3.9857321922534397E-2</v>
          </cell>
          <cell r="N45">
            <v>-1.4186798840750895E-2</v>
          </cell>
          <cell r="O45">
            <v>-5.199529511838033E-2</v>
          </cell>
          <cell r="P45">
            <v>1.1806512586989044E-2</v>
          </cell>
        </row>
        <row r="46">
          <cell r="K46">
            <v>-1.6929558392033254E-2</v>
          </cell>
          <cell r="L46">
            <v>4.42930877467355E-3</v>
          </cell>
          <cell r="M46">
            <v>-9.3072607122523673E-2</v>
          </cell>
          <cell r="N46">
            <v>-9.2607545620101029E-3</v>
          </cell>
          <cell r="O46">
            <v>-7.7202643353301667E-2</v>
          </cell>
          <cell r="P46">
            <v>0</v>
          </cell>
        </row>
        <row r="47">
          <cell r="K47">
            <v>2.109221225293114E-2</v>
          </cell>
          <cell r="L47">
            <v>-5.283352724440935E-3</v>
          </cell>
          <cell r="M47">
            <v>9.5745412274199915E-3</v>
          </cell>
          <cell r="N47">
            <v>-3.1663667490855404E-2</v>
          </cell>
          <cell r="O47">
            <v>3.9127341381834484E-2</v>
          </cell>
          <cell r="P47">
            <v>-1.1743982559415578E-3</v>
          </cell>
        </row>
        <row r="48">
          <cell r="K48">
            <v>1.0682354932345111E-2</v>
          </cell>
          <cell r="L48">
            <v>-4.7961722634930551E-3</v>
          </cell>
          <cell r="M48">
            <v>4.0207724370354629E-2</v>
          </cell>
          <cell r="N48">
            <v>3.815518951394678E-2</v>
          </cell>
          <cell r="O48">
            <v>3.1310901882925034E-2</v>
          </cell>
          <cell r="P48">
            <v>4.6893403633861208E-3</v>
          </cell>
        </row>
        <row r="49">
          <cell r="K49">
            <v>1.4023842827269103E-3</v>
          </cell>
          <cell r="L49">
            <v>7.6969506818125207E-3</v>
          </cell>
          <cell r="M49">
            <v>-2.1589119148063343E-2</v>
          </cell>
          <cell r="N49">
            <v>-2.7647211915531572E-2</v>
          </cell>
          <cell r="O49">
            <v>-1.8121349129035159E-2</v>
          </cell>
          <cell r="P49">
            <v>1.5090245723589853E-2</v>
          </cell>
        </row>
        <row r="50">
          <cell r="K50">
            <v>-1.1882125497430241E-2</v>
          </cell>
          <cell r="L50">
            <v>9.496425444997382E-3</v>
          </cell>
          <cell r="M50">
            <v>-1.4392502788786702E-2</v>
          </cell>
          <cell r="N50">
            <v>-3.3661282573131973E-2</v>
          </cell>
          <cell r="O50">
            <v>-4.1844083852631189E-3</v>
          </cell>
          <cell r="P50">
            <v>-1.9779586086976032E-2</v>
          </cell>
        </row>
        <row r="51">
          <cell r="K51">
            <v>1.9227855946717016E-3</v>
          </cell>
          <cell r="L51">
            <v>-4.9065321341593693E-3</v>
          </cell>
          <cell r="M51">
            <v>6.5677367305566232E-3</v>
          </cell>
          <cell r="N51">
            <v>-2.7230638189063596E-2</v>
          </cell>
          <cell r="O51">
            <v>1.4783189927240356E-2</v>
          </cell>
          <cell r="P51">
            <v>-4.5681019025563464E-2</v>
          </cell>
        </row>
        <row r="52">
          <cell r="K52">
            <v>6.0477958753214897E-3</v>
          </cell>
          <cell r="L52">
            <v>1.6985189299337105E-2</v>
          </cell>
          <cell r="M52">
            <v>-4.9875415110390512E-3</v>
          </cell>
          <cell r="N52">
            <v>1.8498281571865524E-3</v>
          </cell>
          <cell r="O52">
            <v>1.1755676772611733E-2</v>
          </cell>
          <cell r="P52">
            <v>-7.4074412778618046E-3</v>
          </cell>
        </row>
        <row r="53">
          <cell r="K53">
            <v>2.4089141429020455E-3</v>
          </cell>
          <cell r="L53">
            <v>-4.3449266215173201E-3</v>
          </cell>
          <cell r="M53">
            <v>4.5526699493213488E-2</v>
          </cell>
          <cell r="N53">
            <v>2.4561473648474854E-2</v>
          </cell>
          <cell r="O53">
            <v>5.6524588684041845E-2</v>
          </cell>
          <cell r="P53">
            <v>2.8102032520694865E-2</v>
          </cell>
        </row>
        <row r="54">
          <cell r="K54">
            <v>1.1021493024904155E-3</v>
          </cell>
          <cell r="L54">
            <v>1.5061503976848548E-3</v>
          </cell>
          <cell r="M54">
            <v>1.7695165759610779E-2</v>
          </cell>
          <cell r="N54">
            <v>2.6210851724948327E-2</v>
          </cell>
          <cell r="O54">
            <v>-2.6563956607922771E-2</v>
          </cell>
          <cell r="P54">
            <v>1.7910926566530025E-2</v>
          </cell>
        </row>
        <row r="55">
          <cell r="K55">
            <v>-1.3026706586866277E-3</v>
          </cell>
          <cell r="L55">
            <v>-1.8736306386342941E-2</v>
          </cell>
          <cell r="M55">
            <v>1.8358121739598516E-2</v>
          </cell>
          <cell r="N55">
            <v>2.4139375163385823E-2</v>
          </cell>
          <cell r="O55">
            <v>9.1138493863279664E-3</v>
          </cell>
          <cell r="P55">
            <v>1.5267472130788599E-2</v>
          </cell>
        </row>
        <row r="56">
          <cell r="K56">
            <v>3.2035266159658221E-3</v>
          </cell>
          <cell r="L56">
            <v>1.9070698631558785E-2</v>
          </cell>
          <cell r="M56">
            <v>-2.6294671335334863E-2</v>
          </cell>
          <cell r="N56">
            <v>-1.9518957479707347E-2</v>
          </cell>
          <cell r="O56">
            <v>-1.6657949359311974E-2</v>
          </cell>
          <cell r="P56">
            <v>9.2808090744727831E-3</v>
          </cell>
        </row>
        <row r="57">
          <cell r="K57">
            <v>-2.1825661756403481E-2</v>
          </cell>
          <cell r="L57">
            <v>-1.9070698631558844E-2</v>
          </cell>
          <cell r="M57">
            <v>3.4507277881072447E-2</v>
          </cell>
          <cell r="N57">
            <v>2.5580053041877562E-2</v>
          </cell>
          <cell r="O57">
            <v>3.573395776044938E-3</v>
          </cell>
          <cell r="P57">
            <v>8.0506472771669901E-3</v>
          </cell>
        </row>
        <row r="58">
          <cell r="K58">
            <v>2.0410253028854287E-3</v>
          </cell>
          <cell r="L58">
            <v>-4.6110576106481423E-3</v>
          </cell>
          <cell r="M58">
            <v>-2.5829896049946975E-2</v>
          </cell>
          <cell r="N58">
            <v>-2.0506314553294044E-2</v>
          </cell>
          <cell r="O58">
            <v>-1.2146457133346077E-2</v>
          </cell>
          <cell r="P58">
            <v>1.2521506798041185E-2</v>
          </cell>
        </row>
        <row r="59">
          <cell r="K59">
            <v>-4.7006013386442268E-3</v>
          </cell>
          <cell r="L59">
            <v>4.6110576106481909E-3</v>
          </cell>
          <cell r="M59">
            <v>1.3241978683838028E-2</v>
          </cell>
          <cell r="N59">
            <v>9.6010810710316277E-3</v>
          </cell>
          <cell r="O59">
            <v>9.2612452671950278E-3</v>
          </cell>
          <cell r="P59">
            <v>1.7937700686667252E-2</v>
          </cell>
        </row>
        <row r="60">
          <cell r="K60">
            <v>1.1507841239398709E-2</v>
          </cell>
          <cell r="L60">
            <v>1.6560026963747351E-2</v>
          </cell>
          <cell r="M60">
            <v>1.4605650113499395E-3</v>
          </cell>
          <cell r="N60">
            <v>-2.2814677766171399E-2</v>
          </cell>
          <cell r="O60">
            <v>-1.0789978800969435E-2</v>
          </cell>
          <cell r="P60">
            <v>6.3496311559127508E-2</v>
          </cell>
        </row>
        <row r="61">
          <cell r="K61">
            <v>-2.2838823616455037E-2</v>
          </cell>
          <cell r="L61">
            <v>0</v>
          </cell>
          <cell r="M61">
            <v>-2.3130952538596202E-2</v>
          </cell>
          <cell r="N61">
            <v>2.5317807984290001E-2</v>
          </cell>
          <cell r="O61">
            <v>-2.9249968622202765E-3</v>
          </cell>
          <cell r="P61">
            <v>-3.2859342097237718E-2</v>
          </cell>
        </row>
        <row r="62">
          <cell r="K62">
            <v>3.0203295740744613E-2</v>
          </cell>
          <cell r="L62">
            <v>2.0403793181860745E-2</v>
          </cell>
          <cell r="M62">
            <v>3.016043246007789E-2</v>
          </cell>
          <cell r="N62">
            <v>3.9370942252940286E-2</v>
          </cell>
          <cell r="O62">
            <v>5.4426892578622217E-2</v>
          </cell>
          <cell r="P62">
            <v>1.0770060276379661E-3</v>
          </cell>
        </row>
        <row r="63">
          <cell r="K63">
            <v>-8.5802777451794571E-3</v>
          </cell>
          <cell r="L63">
            <v>3.6059701424137301E-3</v>
          </cell>
          <cell r="M63">
            <v>-1.3129291441792623E-2</v>
          </cell>
          <cell r="N63">
            <v>-2.0794556680004874E-2</v>
          </cell>
          <cell r="O63">
            <v>-4.0711916915432585E-2</v>
          </cell>
          <cell r="P63">
            <v>-1.0822616458151416E-2</v>
          </cell>
        </row>
        <row r="64">
          <cell r="K64">
            <v>1.7585741847346251E-2</v>
          </cell>
          <cell r="L64">
            <v>-1.1188007453726265E-2</v>
          </cell>
          <cell r="M64">
            <v>-2.4527427996212426E-2</v>
          </cell>
          <cell r="N64">
            <v>-1.2345835822299266E-2</v>
          </cell>
          <cell r="O64">
            <v>-1.3296594791038441E-2</v>
          </cell>
          <cell r="P64">
            <v>-1.3143672240550366E-2</v>
          </cell>
        </row>
        <row r="65">
          <cell r="K65">
            <v>8.8263576924309094E-3</v>
          </cell>
          <cell r="L65">
            <v>-4.8302195885957667E-2</v>
          </cell>
          <cell r="M65">
            <v>1.1471447492013247E-2</v>
          </cell>
          <cell r="N65">
            <v>-9.3604427595639205E-3</v>
          </cell>
          <cell r="O65">
            <v>7.0858233258233837E-3</v>
          </cell>
          <cell r="P65">
            <v>2.2026440623420965E-3</v>
          </cell>
        </row>
        <row r="66">
          <cell r="K66">
            <v>-3.3626774837497366E-3</v>
          </cell>
          <cell r="L66">
            <v>2.9475530659896715E-3</v>
          </cell>
          <cell r="M66">
            <v>-1.2475211691723919E-2</v>
          </cell>
          <cell r="N66">
            <v>1.5398080111121881E-2</v>
          </cell>
          <cell r="O66">
            <v>6.9199366127217169E-4</v>
          </cell>
          <cell r="P66">
            <v>6.5789710980425605E-3</v>
          </cell>
        </row>
        <row r="67">
          <cell r="K67">
            <v>-1.5374167249587851E-2</v>
          </cell>
          <cell r="L67">
            <v>1.5569590551149288E-3</v>
          </cell>
          <cell r="M67">
            <v>-1.1108420210738235E-2</v>
          </cell>
          <cell r="N67">
            <v>-2.833405478898739E-2</v>
          </cell>
          <cell r="O67">
            <v>-4.3257627516829586E-2</v>
          </cell>
          <cell r="P67">
            <v>-1.8753996973321665E-2</v>
          </cell>
        </row>
        <row r="68">
          <cell r="K68">
            <v>6.034396240640385E-4</v>
          </cell>
          <cell r="L68">
            <v>1.6458454832179139E-2</v>
          </cell>
          <cell r="M68">
            <v>-4.0702167613534323E-3</v>
          </cell>
          <cell r="N68">
            <v>-1.7781806129981207E-2</v>
          </cell>
          <cell r="O68">
            <v>-1.5138571497441095E-2</v>
          </cell>
          <cell r="P68">
            <v>1.656581229276901E-2</v>
          </cell>
        </row>
        <row r="69">
          <cell r="K69">
            <v>-8.2786944305035266E-3</v>
          </cell>
          <cell r="L69">
            <v>2.3777185115152291E-3</v>
          </cell>
          <cell r="M69">
            <v>-1.360216018572497E-2</v>
          </cell>
          <cell r="N69">
            <v>-7.6255743898005872E-3</v>
          </cell>
          <cell r="O69">
            <v>1.3548171393545904E-2</v>
          </cell>
          <cell r="P69">
            <v>-1.1013327177983165E-2</v>
          </cell>
        </row>
        <row r="70">
          <cell r="K70">
            <v>-1.3061410176817147E-2</v>
          </cell>
          <cell r="L70">
            <v>-5.9549304004129994E-3</v>
          </cell>
          <cell r="M70">
            <v>1.6147986407981939E-2</v>
          </cell>
          <cell r="N70">
            <v>-3.6995178464494072E-2</v>
          </cell>
          <cell r="O70">
            <v>-2.607941205742436E-3</v>
          </cell>
          <cell r="P70">
            <v>6.6225407604934569E-3</v>
          </cell>
        </row>
        <row r="71">
          <cell r="K71">
            <v>-1.0947129875191886E-2</v>
          </cell>
          <cell r="L71">
            <v>-1.461134718106406E-2</v>
          </cell>
          <cell r="M71">
            <v>-6.6326773767388901E-3</v>
          </cell>
          <cell r="N71">
            <v>-1.1837322765501808E-3</v>
          </cell>
          <cell r="O71">
            <v>-3.0512192215606136E-3</v>
          </cell>
          <cell r="P71">
            <v>-1.1007155761855161E-3</v>
          </cell>
        </row>
        <row r="72">
          <cell r="K72">
            <v>8.9937030472677839E-3</v>
          </cell>
          <cell r="L72">
            <v>-6.0790460763822263E-3</v>
          </cell>
          <cell r="M72">
            <v>8.4109072369088333E-3</v>
          </cell>
          <cell r="N72">
            <v>8.9278787229620012E-3</v>
          </cell>
          <cell r="O72">
            <v>6.8160658347197088E-3</v>
          </cell>
          <cell r="P72">
            <v>6.5861928528568757E-3</v>
          </cell>
        </row>
        <row r="73">
          <cell r="K73">
            <v>5.9511770141274963E-3</v>
          </cell>
          <cell r="L73">
            <v>-6.6422198409946788E-3</v>
          </cell>
          <cell r="M73">
            <v>9.3470429157112688E-3</v>
          </cell>
          <cell r="N73">
            <v>1.5971059821883064E-2</v>
          </cell>
          <cell r="O73">
            <v>-4.2001654911067018E-3</v>
          </cell>
          <cell r="P73">
            <v>2.5919377552074713E-2</v>
          </cell>
        </row>
        <row r="74">
          <cell r="K74">
            <v>-2.0672570804719799E-2</v>
          </cell>
          <cell r="L74">
            <v>3.8508712037242133E-3</v>
          </cell>
          <cell r="M74">
            <v>-5.0803756594057434E-2</v>
          </cell>
          <cell r="N74">
            <v>-4.7141087278566002E-2</v>
          </cell>
          <cell r="O74">
            <v>-9.7718271922806847E-3</v>
          </cell>
          <cell r="P74">
            <v>3.1931905791549855E-3</v>
          </cell>
        </row>
        <row r="75">
          <cell r="K75">
            <v>-1.1494854706313776E-3</v>
          </cell>
          <cell r="L75">
            <v>0</v>
          </cell>
          <cell r="M75">
            <v>5.9815081653283426E-2</v>
          </cell>
          <cell r="N75">
            <v>-4.3346405104401466E-3</v>
          </cell>
          <cell r="O75">
            <v>4.3959265122871938E-4</v>
          </cell>
          <cell r="P75">
            <v>-2.1276603771167293E-3</v>
          </cell>
        </row>
        <row r="76">
          <cell r="K76">
            <v>2.0593680647455991E-2</v>
          </cell>
          <cell r="L76">
            <v>5.9223304957795181E-3</v>
          </cell>
          <cell r="M76">
            <v>2.3640598616492998E-2</v>
          </cell>
          <cell r="N76">
            <v>2.0126249138368565E-2</v>
          </cell>
          <cell r="O76">
            <v>4.0904030416865488E-2</v>
          </cell>
          <cell r="P76">
            <v>1.37495555831024E-2</v>
          </cell>
        </row>
        <row r="77">
          <cell r="K77">
            <v>3.1854321129206525E-2</v>
          </cell>
          <cell r="L77">
            <v>1.0710069553362419E-2</v>
          </cell>
          <cell r="M77">
            <v>-1.273590567696261E-2</v>
          </cell>
          <cell r="N77">
            <v>-6.6638435407139034E-3</v>
          </cell>
          <cell r="O77">
            <v>2.513497591503577E-2</v>
          </cell>
          <cell r="P77">
            <v>3.1463056893651442E-3</v>
          </cell>
        </row>
        <row r="78">
          <cell r="K78">
            <v>2.8731381532068443E-3</v>
          </cell>
          <cell r="L78">
            <v>-1.4538158446027282E-2</v>
          </cell>
          <cell r="M78">
            <v>-2.596899990976171E-2</v>
          </cell>
          <cell r="N78">
            <v>-3.5599641289611038E-2</v>
          </cell>
          <cell r="O78">
            <v>-2.0591674514672709E-3</v>
          </cell>
          <cell r="P78">
            <v>-3.7337670437644355E-2</v>
          </cell>
        </row>
        <row r="79">
          <cell r="K79">
            <v>-3.1353050436026576E-2</v>
          </cell>
          <cell r="L79">
            <v>-4.3679636145933596E-3</v>
          </cell>
          <cell r="M79">
            <v>-3.5796277136321185E-2</v>
          </cell>
          <cell r="N79">
            <v>-1.395371477386532E-2</v>
          </cell>
          <cell r="O79">
            <v>-7.5620727719661024E-2</v>
          </cell>
          <cell r="P79">
            <v>-4.3316044106906405E-2</v>
          </cell>
        </row>
        <row r="80">
          <cell r="K80">
            <v>-1.2325546342140425E-2</v>
          </cell>
          <cell r="L80">
            <v>-1.6774472959215941E-2</v>
          </cell>
          <cell r="M80">
            <v>1.0692499837065463E-2</v>
          </cell>
          <cell r="N80">
            <v>1.3242856382459556E-2</v>
          </cell>
          <cell r="O80">
            <v>2.0392403271043764E-2</v>
          </cell>
          <cell r="P80">
            <v>-2.6453526448217312E-2</v>
          </cell>
        </row>
        <row r="81">
          <cell r="K81">
            <v>-2.9683861735402464E-2</v>
          </cell>
          <cell r="L81">
            <v>-9.1226819960018093E-3</v>
          </cell>
          <cell r="M81">
            <v>-3.5109848795233788E-2</v>
          </cell>
          <cell r="N81">
            <v>-3.5465993167169807E-2</v>
          </cell>
          <cell r="O81">
            <v>-4.1663426942043433E-2</v>
          </cell>
          <cell r="P81">
            <v>-2.478002899848708E-2</v>
          </cell>
        </row>
        <row r="82">
          <cell r="K82">
            <v>2.0207398527376701E-3</v>
          </cell>
          <cell r="L82">
            <v>-1.6852804407258795E-2</v>
          </cell>
          <cell r="M82">
            <v>-9.4480389680515475E-3</v>
          </cell>
          <cell r="N82">
            <v>-1.111328348288159E-2</v>
          </cell>
          <cell r="O82">
            <v>2.732940939769115E-2</v>
          </cell>
          <cell r="P82">
            <v>1.4235115821872129E-2</v>
          </cell>
        </row>
        <row r="83">
          <cell r="K83">
            <v>8.6754579605780854E-2</v>
          </cell>
          <cell r="L83">
            <v>7.1019145808489332E-3</v>
          </cell>
          <cell r="M83">
            <v>3.2816069886602288E-2</v>
          </cell>
          <cell r="N83">
            <v>2.6104423460665986E-2</v>
          </cell>
          <cell r="O83">
            <v>2.9467260157868186E-2</v>
          </cell>
          <cell r="P83">
            <v>7.2676694283621238E-2</v>
          </cell>
        </row>
        <row r="84">
          <cell r="K84">
            <v>-2.7314425332631213E-3</v>
          </cell>
          <cell r="L84">
            <v>-2.8902149802937479E-2</v>
          </cell>
          <cell r="M84">
            <v>-3.1731765090748244E-2</v>
          </cell>
          <cell r="N84">
            <v>-1.4438704644703282E-2</v>
          </cell>
          <cell r="O84">
            <v>-1.1219910566720122E-2</v>
          </cell>
          <cell r="P84">
            <v>-4.1369789658577176E-2</v>
          </cell>
        </row>
        <row r="85">
          <cell r="K85">
            <v>-3.0448129880552614E-2</v>
          </cell>
          <cell r="L85">
            <v>-7.4990977605389718E-3</v>
          </cell>
          <cell r="M85">
            <v>1.5858415934458095E-2</v>
          </cell>
          <cell r="N85">
            <v>2.3290718006095924E-2</v>
          </cell>
          <cell r="O85">
            <v>1.5644380783112564E-2</v>
          </cell>
          <cell r="P85">
            <v>-1.0327114155849517E-2</v>
          </cell>
        </row>
        <row r="86">
          <cell r="K86">
            <v>5.0467172779801277E-2</v>
          </cell>
          <cell r="L86">
            <v>1.5127751372476227E-2</v>
          </cell>
          <cell r="M86">
            <v>1.7970885321236425E-2</v>
          </cell>
          <cell r="N86">
            <v>-4.8679443465183686E-3</v>
          </cell>
          <cell r="O86">
            <v>-2.4238979572702352E-3</v>
          </cell>
          <cell r="P86">
            <v>4.0683576636443543E-2</v>
          </cell>
        </row>
        <row r="87">
          <cell r="K87">
            <v>3.9795040727218949E-2</v>
          </cell>
          <cell r="L87">
            <v>2.7243663177503992E-2</v>
          </cell>
          <cell r="M87">
            <v>5.3046601914043902E-2</v>
          </cell>
          <cell r="N87">
            <v>1.221498931172265E-2</v>
          </cell>
          <cell r="O87">
            <v>1.5721590014618283E-2</v>
          </cell>
          <cell r="P87">
            <v>2.2989518224698781E-2</v>
          </cell>
        </row>
        <row r="88">
          <cell r="K88">
            <v>-3.4066554563606195E-2</v>
          </cell>
          <cell r="L88">
            <v>-2.687301825109634E-2</v>
          </cell>
          <cell r="M88">
            <v>-9.4834751180077736E-3</v>
          </cell>
          <cell r="N88">
            <v>-4.1372643034395647E-2</v>
          </cell>
          <cell r="O88">
            <v>-4.8811243649612798E-2</v>
          </cell>
          <cell r="P88">
            <v>-3.9740328649513997E-2</v>
          </cell>
        </row>
        <row r="89">
          <cell r="K89">
            <v>-1.9418085857101627E-2</v>
          </cell>
          <cell r="L89">
            <v>5.1746557900174874E-3</v>
          </cell>
          <cell r="M89">
            <v>-3.1845768415447666E-2</v>
          </cell>
          <cell r="N89">
            <v>-4.1217495124477671E-2</v>
          </cell>
          <cell r="O89">
            <v>1.6218212180040216E-3</v>
          </cell>
          <cell r="P89">
            <v>2.1170707122966488E-2</v>
          </cell>
        </row>
        <row r="90">
          <cell r="K90">
            <v>9.0830656358502296E-3</v>
          </cell>
          <cell r="L90">
            <v>4.4142061744381752E-3</v>
          </cell>
          <cell r="M90">
            <v>-2.9688243701824893E-2</v>
          </cell>
          <cell r="N90">
            <v>-3.9352581455823134E-2</v>
          </cell>
          <cell r="O90">
            <v>-2.4456930289021316E-2</v>
          </cell>
          <cell r="P90">
            <v>-7.3175492113281171E-2</v>
          </cell>
        </row>
        <row r="91">
          <cell r="K91">
            <v>-3.8236203713230402E-2</v>
          </cell>
          <cell r="L91">
            <v>-1.9083487884234099E-2</v>
          </cell>
          <cell r="M91">
            <v>-1.0185025058365412E-2</v>
          </cell>
          <cell r="N91">
            <v>3.1565896209956049E-2</v>
          </cell>
          <cell r="O91">
            <v>9.4659259888830519E-3</v>
          </cell>
          <cell r="P91">
            <v>1.1855365941015434E-3</v>
          </cell>
        </row>
        <row r="92">
          <cell r="K92">
            <v>-3.6043290922663633E-3</v>
          </cell>
          <cell r="L92">
            <v>-1.2422519998557209E-2</v>
          </cell>
          <cell r="M92">
            <v>-3.7325957612686436E-2</v>
          </cell>
          <cell r="N92">
            <v>-2.0932833845367173E-2</v>
          </cell>
          <cell r="O92">
            <v>-1.0825545504922447E-2</v>
          </cell>
          <cell r="P92">
            <v>-7.1343941138738683E-3</v>
          </cell>
        </row>
        <row r="93">
          <cell r="K93">
            <v>1.9861626086721696E-2</v>
          </cell>
          <cell r="L93">
            <v>3.5920257924549818E-3</v>
          </cell>
          <cell r="M93">
            <v>-1.4648149237334518E-2</v>
          </cell>
          <cell r="N93">
            <v>1.4462857349620046E-2</v>
          </cell>
          <cell r="O93">
            <v>1.1274076573218161E-2</v>
          </cell>
          <cell r="P93">
            <v>-1.2004946096823486E-2</v>
          </cell>
        </row>
        <row r="94">
          <cell r="K94">
            <v>2.3036446595253664E-2</v>
          </cell>
          <cell r="L94">
            <v>3.9046499654197979E-2</v>
          </cell>
          <cell r="M94">
            <v>3.6772945517970529E-2</v>
          </cell>
          <cell r="N94">
            <v>4.2928350518550158E-2</v>
          </cell>
          <cell r="O94">
            <v>4.2578298848127173E-2</v>
          </cell>
          <cell r="P94">
            <v>4.8329970880132342E-2</v>
          </cell>
        </row>
        <row r="95">
          <cell r="K95">
            <v>5.0798019810544791E-3</v>
          </cell>
          <cell r="L95">
            <v>9.033485097667826E-3</v>
          </cell>
          <cell r="M95">
            <v>-2.1845193315022896E-2</v>
          </cell>
          <cell r="N95">
            <v>-1.5571905994883239E-2</v>
          </cell>
          <cell r="O95">
            <v>-2.1428357189623163E-2</v>
          </cell>
          <cell r="P95">
            <v>1.0303468369724575E-2</v>
          </cell>
        </row>
        <row r="96">
          <cell r="K96">
            <v>1.1501481285247778E-2</v>
          </cell>
          <cell r="L96">
            <v>1.5703391928449762E-2</v>
          </cell>
          <cell r="M96">
            <v>6.0476606455459284E-2</v>
          </cell>
          <cell r="N96">
            <v>-1.1489851895985211E-3</v>
          </cell>
          <cell r="O96">
            <v>4.856016134565614E-2</v>
          </cell>
          <cell r="P96">
            <v>3.1392712407862858E-2</v>
          </cell>
        </row>
        <row r="97">
          <cell r="K97">
            <v>-2.6527770560026826E-2</v>
          </cell>
          <cell r="L97">
            <v>3.1819012173838154E-3</v>
          </cell>
          <cell r="M97">
            <v>-5.351181997857566E-2</v>
          </cell>
          <cell r="N97">
            <v>-2.2673192941656452E-2</v>
          </cell>
          <cell r="O97">
            <v>-3.0144502797969243E-2</v>
          </cell>
          <cell r="P97">
            <v>-3.0254408357802489E-2</v>
          </cell>
        </row>
        <row r="98">
          <cell r="K98">
            <v>-1.9897740514950666E-2</v>
          </cell>
          <cell r="L98">
            <v>-1.028925167603582E-2</v>
          </cell>
          <cell r="M98">
            <v>-8.6435781414530479E-3</v>
          </cell>
          <cell r="N98">
            <v>2.2673192941656484E-2</v>
          </cell>
          <cell r="O98">
            <v>2.7631938662086099E-2</v>
          </cell>
          <cell r="P98">
            <v>-2.0690393257446166E-2</v>
          </cell>
        </row>
        <row r="99">
          <cell r="K99">
            <v>-2.3438572972017582E-2</v>
          </cell>
          <cell r="L99">
            <v>-5.7224762740662105E-3</v>
          </cell>
          <cell r="M99">
            <v>2.7999440194124102E-4</v>
          </cell>
          <cell r="N99">
            <v>-3.0704303531096252E-3</v>
          </cell>
          <cell r="O99">
            <v>2.3731427344723366E-3</v>
          </cell>
          <cell r="P99">
            <v>1.2694919481248944E-2</v>
          </cell>
        </row>
        <row r="100">
          <cell r="K100">
            <v>-2.9434175018815548E-3</v>
          </cell>
          <cell r="L100">
            <v>-5.9358030205550723E-3</v>
          </cell>
          <cell r="M100">
            <v>4.3282570641471528E-2</v>
          </cell>
          <cell r="N100">
            <v>5.1758957686650715E-3</v>
          </cell>
          <cell r="O100">
            <v>5.8390267384607723E-3</v>
          </cell>
          <cell r="P100">
            <v>1.1402632097811552E-2</v>
          </cell>
        </row>
        <row r="101">
          <cell r="K101">
            <v>-1.7948279355976562E-2</v>
          </cell>
          <cell r="L101">
            <v>1.272760750202323E-2</v>
          </cell>
          <cell r="M101">
            <v>-2.8278121323064835E-2</v>
          </cell>
          <cell r="N101">
            <v>-1.0378720878232044E-2</v>
          </cell>
          <cell r="O101">
            <v>-3.1972302911033507E-2</v>
          </cell>
          <cell r="P101">
            <v>2.2650066308520615E-3</v>
          </cell>
        </row>
        <row r="102">
          <cell r="K102">
            <v>7.8342839618906895E-3</v>
          </cell>
          <cell r="L102">
            <v>-1.0693282074018102E-3</v>
          </cell>
          <cell r="M102">
            <v>2.6131045887399621E-2</v>
          </cell>
          <cell r="N102">
            <v>1.3623927505975186E-2</v>
          </cell>
          <cell r="O102">
            <v>2.9612992955353492E-2</v>
          </cell>
          <cell r="P102">
            <v>1.1248712535870667E-2</v>
          </cell>
        </row>
        <row r="103">
          <cell r="K103">
            <v>1.8817622850492349E-2</v>
          </cell>
          <cell r="L103">
            <v>3.9152924193100432E-3</v>
          </cell>
          <cell r="M103">
            <v>3.7182925464085324E-2</v>
          </cell>
          <cell r="N103">
            <v>1.1935350549272854E-2</v>
          </cell>
          <cell r="O103">
            <v>1.5715790785511573E-2</v>
          </cell>
          <cell r="P103">
            <v>2.1030105421454424E-2</v>
          </cell>
        </row>
        <row r="104">
          <cell r="K104">
            <v>1.9952776853323084E-2</v>
          </cell>
          <cell r="L104">
            <v>4.2538171197995453E-3</v>
          </cell>
          <cell r="M104">
            <v>3.1344138106458641E-2</v>
          </cell>
          <cell r="N104">
            <v>3.6791283236732031E-2</v>
          </cell>
          <cell r="O104">
            <v>3.6862626219114863E-3</v>
          </cell>
          <cell r="P104">
            <v>2.1669320252375369E-2</v>
          </cell>
        </row>
        <row r="105">
          <cell r="K105">
            <v>2.0721305949005604E-3</v>
          </cell>
          <cell r="L105">
            <v>8.8393888898821813E-4</v>
          </cell>
          <cell r="M105">
            <v>2.0363256395710537E-2</v>
          </cell>
          <cell r="N105">
            <v>-2.3625635705312883E-3</v>
          </cell>
          <cell r="O105">
            <v>3.2051017016145933E-2</v>
          </cell>
          <cell r="P105">
            <v>-7.5309662011644411E-3</v>
          </cell>
        </row>
        <row r="106">
          <cell r="K106">
            <v>7.8825504130752377E-4</v>
          </cell>
          <cell r="L106">
            <v>4.7598150684211461E-3</v>
          </cell>
          <cell r="M106">
            <v>-3.9614104189039087E-2</v>
          </cell>
          <cell r="N106">
            <v>-1.8177311283542504E-2</v>
          </cell>
          <cell r="O106">
            <v>-9.2427549987883929E-4</v>
          </cell>
          <cell r="P106">
            <v>2.7690800145185983E-2</v>
          </cell>
        </row>
        <row r="107">
          <cell r="K107">
            <v>1.7670201545907163E-2</v>
          </cell>
          <cell r="L107">
            <v>-2.9942778866414691E-3</v>
          </cell>
          <cell r="M107">
            <v>1.9250847793328554E-2</v>
          </cell>
          <cell r="N107">
            <v>4.5104086194791899E-2</v>
          </cell>
          <cell r="O107">
            <v>2.8262609145491661E-2</v>
          </cell>
          <cell r="P107">
            <v>-1.2685159527315687E-2</v>
          </cell>
        </row>
        <row r="108">
          <cell r="K108">
            <v>-1.0799346090115824E-2</v>
          </cell>
          <cell r="L108">
            <v>0</v>
          </cell>
          <cell r="M108">
            <v>-1.8739469618032072E-2</v>
          </cell>
          <cell r="N108">
            <v>-2.6199237592872397E-2</v>
          </cell>
          <cell r="O108">
            <v>-4.1025345531556977E-2</v>
          </cell>
          <cell r="P108">
            <v>3.1864073694077809E-3</v>
          </cell>
        </row>
        <row r="109">
          <cell r="K109">
            <v>2.4637737211150916E-2</v>
          </cell>
          <cell r="L109">
            <v>1.9390947342119443E-2</v>
          </cell>
          <cell r="M109">
            <v>5.0994501123492611E-3</v>
          </cell>
          <cell r="N109">
            <v>-1.0915045653431652E-3</v>
          </cell>
          <cell r="O109">
            <v>2.6277342132236259E-2</v>
          </cell>
          <cell r="P109">
            <v>8.4477799119328373E-3</v>
          </cell>
        </row>
        <row r="110">
          <cell r="K110">
            <v>1.9069418440800228E-3</v>
          </cell>
          <cell r="L110">
            <v>-3.4608064024249126E-4</v>
          </cell>
          <cell r="M110">
            <v>7.0958229814690804E-3</v>
          </cell>
          <cell r="N110">
            <v>6.1694987922866805E-3</v>
          </cell>
          <cell r="O110">
            <v>-2.348644085881224E-3</v>
          </cell>
          <cell r="P110">
            <v>2.2870019640614834E-2</v>
          </cell>
        </row>
        <row r="111">
          <cell r="K111">
            <v>-1.2846500130244472E-2</v>
          </cell>
          <cell r="L111">
            <v>-3.0755433460895994E-2</v>
          </cell>
          <cell r="M111">
            <v>-2.7651531330510008E-2</v>
          </cell>
          <cell r="N111">
            <v>-1.2926898261273885E-2</v>
          </cell>
          <cell r="O111">
            <v>-4.8451610532346309E-3</v>
          </cell>
          <cell r="P111">
            <v>-1.9720410737718623E-2</v>
          </cell>
        </row>
        <row r="112">
          <cell r="K112">
            <v>-8.4298740569275343E-3</v>
          </cell>
          <cell r="L112">
            <v>-3.9341967768508814E-3</v>
          </cell>
          <cell r="M112">
            <v>-3.0309343432532446E-2</v>
          </cell>
          <cell r="N112">
            <v>1.0391124397510087E-2</v>
          </cell>
          <cell r="O112">
            <v>-2.2971201920439988E-2</v>
          </cell>
          <cell r="P112">
            <v>-2.2258470600942583E-2</v>
          </cell>
        </row>
        <row r="113">
          <cell r="K113">
            <v>-3.364322439370962E-2</v>
          </cell>
          <cell r="L113">
            <v>-2.3320487741780378E-3</v>
          </cell>
          <cell r="M113">
            <v>-7.4705091585051342E-2</v>
          </cell>
          <cell r="N113">
            <v>-5.978619936104837E-2</v>
          </cell>
          <cell r="O113">
            <v>-3.8195047253210358E-2</v>
          </cell>
          <cell r="P113">
            <v>-1.729772859087899E-2</v>
          </cell>
        </row>
        <row r="114">
          <cell r="K114">
            <v>-2.6926665048816377E-2</v>
          </cell>
          <cell r="L114">
            <v>-4.4247695097256318E-2</v>
          </cell>
          <cell r="M114">
            <v>-8.8270426573640426E-2</v>
          </cell>
          <cell r="N114">
            <v>-3.8866520977225344E-2</v>
          </cell>
          <cell r="O114">
            <v>-6.1881341942736465E-2</v>
          </cell>
          <cell r="P114">
            <v>-6.3012967828734154E-2</v>
          </cell>
        </row>
        <row r="115">
          <cell r="K115">
            <v>-7.992154222961869E-3</v>
          </cell>
          <cell r="L115">
            <v>-1.8376949858030671E-2</v>
          </cell>
          <cell r="M115">
            <v>-8.5403017894981562E-3</v>
          </cell>
          <cell r="N115">
            <v>-1.187973298660544E-2</v>
          </cell>
          <cell r="O115">
            <v>-1.0896443359625628E-2</v>
          </cell>
          <cell r="P115">
            <v>-1.7575144821507377E-2</v>
          </cell>
        </row>
        <row r="116">
          <cell r="K116">
            <v>2.6018644016794772E-3</v>
          </cell>
          <cell r="L116">
            <v>1.1028824472553839E-2</v>
          </cell>
          <cell r="M116">
            <v>2.1681917701732556E-2</v>
          </cell>
          <cell r="N116">
            <v>3.9516707110934329E-2</v>
          </cell>
          <cell r="O116">
            <v>2.5779205351257044E-2</v>
          </cell>
          <cell r="P116">
            <v>-4.7393453638966705E-3</v>
          </cell>
        </row>
        <row r="117">
          <cell r="K117">
            <v>-5.7433585135815424E-2</v>
          </cell>
          <cell r="L117">
            <v>-2.0249020409467019E-2</v>
          </cell>
          <cell r="M117">
            <v>-7.7197313995072014E-2</v>
          </cell>
          <cell r="N117">
            <v>-1.867009128716627E-2</v>
          </cell>
          <cell r="O117">
            <v>-7.7206793138488633E-2</v>
          </cell>
          <cell r="P117">
            <v>-3.9981097183835058E-2</v>
          </cell>
        </row>
        <row r="118">
          <cell r="K118">
            <v>-2.4290887920450335E-2</v>
          </cell>
          <cell r="L118">
            <v>8.4550849585025081E-3</v>
          </cell>
          <cell r="M118">
            <v>1.764066381384885E-2</v>
          </cell>
          <cell r="N118">
            <v>3.0092149450697096E-2</v>
          </cell>
          <cell r="O118">
            <v>3.1724010065445001E-2</v>
          </cell>
          <cell r="P118">
            <v>-4.1646396875272974E-2</v>
          </cell>
        </row>
        <row r="119">
          <cell r="K119">
            <v>1.4889723728949582E-2</v>
          </cell>
          <cell r="L119">
            <v>-2.1070786456849535E-3</v>
          </cell>
          <cell r="M119">
            <v>1.1481182373956232E-2</v>
          </cell>
          <cell r="N119">
            <v>7.4791795567633939E-3</v>
          </cell>
          <cell r="O119">
            <v>8.8286139419095036E-2</v>
          </cell>
          <cell r="P119">
            <v>4.5347819978459041E-2</v>
          </cell>
        </row>
        <row r="120">
          <cell r="K120">
            <v>-3.004843393849529E-3</v>
          </cell>
          <cell r="L120">
            <v>6.1173962518389887E-3</v>
          </cell>
          <cell r="M120">
            <v>-2.6126729427519355E-3</v>
          </cell>
          <cell r="N120">
            <v>-5.1719299271921993E-3</v>
          </cell>
          <cell r="O120">
            <v>-6.8902754495891918E-3</v>
          </cell>
          <cell r="P120">
            <v>-3.8925190321991911E-2</v>
          </cell>
        </row>
        <row r="121">
          <cell r="K121">
            <v>-1.1433820336473735E-2</v>
          </cell>
          <cell r="L121">
            <v>-1.9076694072241124E-3</v>
          </cell>
          <cell r="M121">
            <v>1.1380386196062036E-2</v>
          </cell>
          <cell r="N121">
            <v>3.9722869482141369E-2</v>
          </cell>
          <cell r="O121">
            <v>-7.3644292617667641E-3</v>
          </cell>
          <cell r="P121">
            <v>-1.6785416692013836E-2</v>
          </cell>
        </row>
        <row r="122">
          <cell r="K122">
            <v>4.9595122757531925E-2</v>
          </cell>
          <cell r="L122">
            <v>6.0917759297979971E-3</v>
          </cell>
          <cell r="M122">
            <v>4.8589999417776322E-2</v>
          </cell>
          <cell r="N122">
            <v>2.8206764924495871E-2</v>
          </cell>
          <cell r="O122">
            <v>3.450785918688927E-2</v>
          </cell>
          <cell r="P122">
            <v>3.3293728099463626E-2</v>
          </cell>
        </row>
        <row r="123">
          <cell r="K123">
            <v>1.9337619150158303E-2</v>
          </cell>
          <cell r="L123">
            <v>2.2148052471247921E-2</v>
          </cell>
          <cell r="M123">
            <v>-1.0215225805388039E-2</v>
          </cell>
          <cell r="N123">
            <v>-8.0685895514031755E-2</v>
          </cell>
          <cell r="O123">
            <v>-1.3741928780639202E-3</v>
          </cell>
          <cell r="P123">
            <v>1.7478597273959545E-2</v>
          </cell>
        </row>
        <row r="124">
          <cell r="K124">
            <v>-2.4932039335482652E-2</v>
          </cell>
          <cell r="L124">
            <v>7.5820982742260601E-3</v>
          </cell>
          <cell r="M124">
            <v>-8.7500558274641368E-3</v>
          </cell>
          <cell r="N124">
            <v>-3.1170880488956797E-3</v>
          </cell>
          <cell r="O124">
            <v>4.1245618237846417E-4</v>
          </cell>
          <cell r="P124">
            <v>2.4721891453890728E-3</v>
          </cell>
        </row>
        <row r="125">
          <cell r="K125">
            <v>-3.0253939877922112E-3</v>
          </cell>
          <cell r="L125">
            <v>-1.5596305738278173E-2</v>
          </cell>
          <cell r="M125">
            <v>-1.1998880932700002E-2</v>
          </cell>
          <cell r="N125">
            <v>1.0481462417282544E-2</v>
          </cell>
          <cell r="O125">
            <v>-3.3830455731675022E-2</v>
          </cell>
          <cell r="P125">
            <v>-2.7536157808605289E-2</v>
          </cell>
        </row>
        <row r="126">
          <cell r="K126">
            <v>2.077607391461005E-2</v>
          </cell>
          <cell r="L126">
            <v>3.5490837664436115E-3</v>
          </cell>
          <cell r="M126">
            <v>-1.6979424418597382E-2</v>
          </cell>
          <cell r="N126">
            <v>1.3616089161777995E-2</v>
          </cell>
          <cell r="O126">
            <v>-3.7964570822372978E-2</v>
          </cell>
          <cell r="P126">
            <v>-2.0513539833103018E-2</v>
          </cell>
        </row>
        <row r="127">
          <cell r="K127">
            <v>-4.1421120238471429E-3</v>
          </cell>
          <cell r="L127">
            <v>2.7585419606758404E-2</v>
          </cell>
          <cell r="M127">
            <v>2.0467615683388691E-2</v>
          </cell>
          <cell r="N127">
            <v>-8.2242024227703551E-3</v>
          </cell>
          <cell r="O127">
            <v>1.5533723834190763E-2</v>
          </cell>
          <cell r="P127">
            <v>2.1781770821098147E-2</v>
          </cell>
        </row>
        <row r="128">
          <cell r="K128">
            <v>-2.7514278124984606E-2</v>
          </cell>
          <cell r="L128">
            <v>-4.6597756989445599E-2</v>
          </cell>
          <cell r="M128">
            <v>1.0078825476158321E-2</v>
          </cell>
          <cell r="N128">
            <v>2.6531781785832494E-2</v>
          </cell>
          <cell r="O128">
            <v>-1.8343753044043044E-2</v>
          </cell>
          <cell r="P128">
            <v>-2.6976587698202083E-2</v>
          </cell>
        </row>
        <row r="129">
          <cell r="K129">
            <v>-2.1903414736603572E-3</v>
          </cell>
          <cell r="L129">
            <v>1.733276248005975E-2</v>
          </cell>
          <cell r="M129">
            <v>-1.1979966733182636E-2</v>
          </cell>
          <cell r="N129">
            <v>-1.052839204459992E-2</v>
          </cell>
          <cell r="O129">
            <v>-4.1555417472868457E-3</v>
          </cell>
          <cell r="P129">
            <v>-1.0471299867295366E-2</v>
          </cell>
        </row>
        <row r="130">
          <cell r="K130">
            <v>1.3070657707882004E-2</v>
          </cell>
          <cell r="L130">
            <v>-6.7466522773326669E-3</v>
          </cell>
          <cell r="M130">
            <v>2.4746760095925177E-2</v>
          </cell>
          <cell r="N130">
            <v>1.3143260923406157E-2</v>
          </cell>
          <cell r="O130">
            <v>6.3385268652096344E-2</v>
          </cell>
          <cell r="P130">
            <v>4.7536245509838371E-2</v>
          </cell>
        </row>
        <row r="131">
          <cell r="K131">
            <v>-8.8039262198645434E-3</v>
          </cell>
          <cell r="L131">
            <v>-3.767901970950195E-3</v>
          </cell>
          <cell r="M131">
            <v>-7.1417785311290501E-3</v>
          </cell>
          <cell r="N131">
            <v>-7.1134706547803924E-3</v>
          </cell>
          <cell r="O131">
            <v>4.0398466867538714E-3</v>
          </cell>
          <cell r="P131">
            <v>-3.7712175430792915E-3</v>
          </cell>
        </row>
        <row r="132">
          <cell r="K132">
            <v>-9.8301575279767864E-4</v>
          </cell>
          <cell r="L132">
            <v>1.0701313049834044E-2</v>
          </cell>
          <cell r="M132">
            <v>-1.8556909290178204E-2</v>
          </cell>
          <cell r="N132">
            <v>-3.0712952894198259E-2</v>
          </cell>
          <cell r="O132">
            <v>-2.9200184500579002E-2</v>
          </cell>
          <cell r="P132">
            <v>-1.2602396122877771E-3</v>
          </cell>
        </row>
        <row r="133">
          <cell r="K133">
            <v>-7.2384610851066863E-3</v>
          </cell>
          <cell r="L133">
            <v>-2.617802542078823E-3</v>
          </cell>
          <cell r="M133">
            <v>-1.2706482014555418E-3</v>
          </cell>
          <cell r="N133">
            <v>-3.8709414210447268E-2</v>
          </cell>
          <cell r="O133">
            <v>2.599750822688885E-2</v>
          </cell>
          <cell r="P133">
            <v>-2.943270678711838E-2</v>
          </cell>
        </row>
        <row r="134">
          <cell r="K134">
            <v>-2.0798169464284318E-2</v>
          </cell>
          <cell r="L134">
            <v>-3.3758471670129668E-3</v>
          </cell>
          <cell r="M134">
            <v>-1.2474174225175801E-2</v>
          </cell>
          <cell r="N134">
            <v>-5.6542961629869916E-3</v>
          </cell>
          <cell r="O134">
            <v>-2.8146968107267415E-2</v>
          </cell>
          <cell r="P134">
            <v>1.9293202934678851E-2</v>
          </cell>
        </row>
        <row r="135">
          <cell r="K135">
            <v>-1.0847563994950418E-2</v>
          </cell>
          <cell r="L135">
            <v>-4.7076633407423197E-3</v>
          </cell>
          <cell r="M135">
            <v>-1.4915970447634928E-2</v>
          </cell>
          <cell r="N135">
            <v>-7.1131282538916254E-3</v>
          </cell>
          <cell r="O135">
            <v>-1.8240227763849284E-2</v>
          </cell>
          <cell r="P135">
            <v>6.3492276786587445E-3</v>
          </cell>
        </row>
        <row r="136">
          <cell r="K136">
            <v>8.146684567818108E-3</v>
          </cell>
          <cell r="L136">
            <v>1.3312280590554403E-2</v>
          </cell>
          <cell r="M136">
            <v>3.8139536828810001E-2</v>
          </cell>
          <cell r="N136">
            <v>4.6427303718563753E-2</v>
          </cell>
          <cell r="O136">
            <v>2.8657731893547415E-2</v>
          </cell>
          <cell r="P136">
            <v>0</v>
          </cell>
        </row>
        <row r="137">
          <cell r="K137">
            <v>-7.3517268290590231E-3</v>
          </cell>
          <cell r="L137">
            <v>-1.3501048878042798E-2</v>
          </cell>
          <cell r="M137">
            <v>4.0797169405594417E-3</v>
          </cell>
          <cell r="N137">
            <v>-3.8948393871125899E-4</v>
          </cell>
          <cell r="O137">
            <v>1.563522237445451E-2</v>
          </cell>
          <cell r="P137">
            <v>2.9927420541473061E-2</v>
          </cell>
        </row>
        <row r="138">
          <cell r="K138">
            <v>4.2668398753959003E-2</v>
          </cell>
          <cell r="L138">
            <v>9.0209219146189599E-3</v>
          </cell>
          <cell r="M138">
            <v>-3.7005817392740163E-2</v>
          </cell>
          <cell r="N138">
            <v>2.8609035733230086E-2</v>
          </cell>
          <cell r="O138">
            <v>5.4662873030168521E-2</v>
          </cell>
          <cell r="P138">
            <v>4.2098820308806906E-2</v>
          </cell>
        </row>
        <row r="139">
          <cell r="K139">
            <v>1.8430224747046718E-2</v>
          </cell>
          <cell r="L139">
            <v>-9.3985654236388022E-3</v>
          </cell>
          <cell r="M139">
            <v>1.6758368346840333E-2</v>
          </cell>
          <cell r="N139">
            <v>2.6892376899089014E-2</v>
          </cell>
          <cell r="O139">
            <v>1.8508730825866546E-3</v>
          </cell>
          <cell r="P139">
            <v>-5.9066917153902439E-3</v>
          </cell>
        </row>
        <row r="140">
          <cell r="K140">
            <v>-8.6877792108688637E-3</v>
          </cell>
          <cell r="L140">
            <v>1.5097191016232151E-3</v>
          </cell>
          <cell r="M140">
            <v>3.8277558697644661E-3</v>
          </cell>
          <cell r="N140">
            <v>1.3725167421115072E-2</v>
          </cell>
          <cell r="O140">
            <v>1.7414515374654976E-2</v>
          </cell>
          <cell r="P140">
            <v>-1.4320053774748445E-2</v>
          </cell>
        </row>
        <row r="141">
          <cell r="K141">
            <v>-9.699844485264714E-4</v>
          </cell>
          <cell r="L141">
            <v>5.0785400227602228E-3</v>
          </cell>
          <cell r="M141">
            <v>-1.5723089831333945E-2</v>
          </cell>
          <cell r="N141">
            <v>-2.0012742056473151E-3</v>
          </cell>
          <cell r="O141">
            <v>7.6291829277188063E-3</v>
          </cell>
          <cell r="P141">
            <v>-1.0876240144138799E-2</v>
          </cell>
        </row>
        <row r="142">
          <cell r="K142">
            <v>8.375438200498124E-3</v>
          </cell>
          <cell r="L142">
            <v>8.7793596497879531E-3</v>
          </cell>
          <cell r="M142">
            <v>-1.2038538101616932E-2</v>
          </cell>
          <cell r="N142">
            <v>-9.6990420864564997E-3</v>
          </cell>
          <cell r="O142">
            <v>1.7367311758738707E-2</v>
          </cell>
          <cell r="P142">
            <v>3.1102985634277488E-2</v>
          </cell>
        </row>
        <row r="143">
          <cell r="K143">
            <v>2.3496753307471626E-3</v>
          </cell>
          <cell r="L143">
            <v>1.0912898461356091E-2</v>
          </cell>
          <cell r="M143">
            <v>-3.9731481871289567E-2</v>
          </cell>
          <cell r="N143">
            <v>-1.5941023384351681E-2</v>
          </cell>
          <cell r="O143">
            <v>-1.2997124854819091E-2</v>
          </cell>
          <cell r="P143">
            <v>3.5273405179684406E-3</v>
          </cell>
        </row>
        <row r="144">
          <cell r="K144">
            <v>1.9124678191722071E-2</v>
          </cell>
          <cell r="L144">
            <v>0</v>
          </cell>
          <cell r="M144">
            <v>3.5138297942958488E-2</v>
          </cell>
          <cell r="N144">
            <v>4.4939068267334417E-2</v>
          </cell>
          <cell r="O144">
            <v>2.9694518621910318E-2</v>
          </cell>
          <cell r="P144">
            <v>9.345862418237599E-3</v>
          </cell>
        </row>
        <row r="145">
          <cell r="K145">
            <v>1.5473593949512842E-2</v>
          </cell>
          <cell r="L145">
            <v>3.0793956453699377E-2</v>
          </cell>
          <cell r="M145">
            <v>-9.9141591956308193E-3</v>
          </cell>
          <cell r="N145">
            <v>3.0609249818362723E-2</v>
          </cell>
          <cell r="O145">
            <v>1.8380829582187959E-2</v>
          </cell>
          <cell r="P145">
            <v>0</v>
          </cell>
        </row>
        <row r="146">
          <cell r="K146">
            <v>1.6759027025361268E-2</v>
          </cell>
          <cell r="L146">
            <v>1.0116334389071318E-2</v>
          </cell>
          <cell r="M146">
            <v>2.3630899404416553E-2</v>
          </cell>
          <cell r="N146">
            <v>2.0407121627925816E-2</v>
          </cell>
          <cell r="O146">
            <v>-5.3928308170408971E-3</v>
          </cell>
          <cell r="P146">
            <v>2.0714204387563235E-2</v>
          </cell>
        </row>
        <row r="147">
          <cell r="K147">
            <v>2.6598908386607785E-2</v>
          </cell>
          <cell r="L147">
            <v>-1.2368585373963583E-3</v>
          </cell>
          <cell r="M147">
            <v>1.0646979104488585E-2</v>
          </cell>
          <cell r="N147">
            <v>4.9106863563642038E-3</v>
          </cell>
          <cell r="O147">
            <v>-9.5080051959834291E-3</v>
          </cell>
          <cell r="P147">
            <v>-2.2805026987252177E-3</v>
          </cell>
        </row>
        <row r="148">
          <cell r="K148">
            <v>-2.3462365116047726E-2</v>
          </cell>
          <cell r="L148">
            <v>2.8248606355546191E-3</v>
          </cell>
          <cell r="M148">
            <v>-3.9272062353528765E-2</v>
          </cell>
          <cell r="N148">
            <v>-1.5147936655895426E-2</v>
          </cell>
          <cell r="O148">
            <v>-1.689123675519252E-2</v>
          </cell>
          <cell r="P148">
            <v>1.1409014357916423E-3</v>
          </cell>
        </row>
        <row r="149">
          <cell r="K149">
            <v>1.6630317154084615E-2</v>
          </cell>
          <cell r="L149">
            <v>1.3831963501790657E-2</v>
          </cell>
          <cell r="M149">
            <v>2.635198598842459E-2</v>
          </cell>
          <cell r="N149">
            <v>2.9237401531196496E-2</v>
          </cell>
          <cell r="O149">
            <v>1.5401293594039056E-2</v>
          </cell>
          <cell r="P149">
            <v>-3.4266167166475555E-3</v>
          </cell>
        </row>
        <row r="150">
          <cell r="K150">
            <v>-2.9850768434535081E-3</v>
          </cell>
          <cell r="L150">
            <v>-1.1190884406954574E-2</v>
          </cell>
          <cell r="M150">
            <v>-7.1778448469568953E-3</v>
          </cell>
          <cell r="N150">
            <v>1.3893706788169334E-2</v>
          </cell>
          <cell r="O150">
            <v>-4.7585621532622926E-2</v>
          </cell>
          <cell r="P150">
            <v>-3.9678483818176145E-2</v>
          </cell>
        </row>
        <row r="151">
          <cell r="K151">
            <v>1.1296196218379625E-2</v>
          </cell>
          <cell r="L151">
            <v>-1.8635733210532184E-2</v>
          </cell>
          <cell r="M151">
            <v>-5.5820207328289078E-3</v>
          </cell>
          <cell r="N151">
            <v>-5.0360055462517227E-2</v>
          </cell>
          <cell r="O151">
            <v>-3.0967142979760019E-2</v>
          </cell>
          <cell r="P151">
            <v>9.4787439545437387E-3</v>
          </cell>
        </row>
        <row r="152">
          <cell r="K152">
            <v>1.282508156033791E-2</v>
          </cell>
          <cell r="L152">
            <v>2.1474596656376106E-3</v>
          </cell>
          <cell r="M152">
            <v>2.6962815757779316E-2</v>
          </cell>
          <cell r="N152">
            <v>-1.6370968197722102E-2</v>
          </cell>
          <cell r="O152">
            <v>3.3179965229916217E-2</v>
          </cell>
          <cell r="P152">
            <v>1.1785505194442023E-3</v>
          </cell>
        </row>
        <row r="153">
          <cell r="K153">
            <v>-8.3028560006005205E-3</v>
          </cell>
          <cell r="L153">
            <v>1.3847194450058305E-2</v>
          </cell>
          <cell r="M153">
            <v>-1.517871867304333E-2</v>
          </cell>
          <cell r="N153">
            <v>-1.8430434854637277E-2</v>
          </cell>
          <cell r="O153">
            <v>-1.5857746625559249E-2</v>
          </cell>
          <cell r="P153">
            <v>1.4035318116383365E-2</v>
          </cell>
        </row>
        <row r="154">
          <cell r="K154">
            <v>2.0196822062339716E-2</v>
          </cell>
          <cell r="L154">
            <v>6.1517023247446767E-3</v>
          </cell>
          <cell r="M154">
            <v>5.6000713193298593E-2</v>
          </cell>
          <cell r="N154">
            <v>1.0143338146432602E-2</v>
          </cell>
          <cell r="O154">
            <v>3.9246116752972668E-2</v>
          </cell>
          <cell r="P154">
            <v>2.1827403044521396E-2</v>
          </cell>
        </row>
        <row r="155">
          <cell r="K155">
            <v>0.1144129491775442</v>
          </cell>
          <cell r="L155">
            <v>-5.9754132101409374E-3</v>
          </cell>
          <cell r="M155">
            <v>2.3416000694693545E-2</v>
          </cell>
          <cell r="N155">
            <v>-2.0752086388429122E-2</v>
          </cell>
          <cell r="O155">
            <v>1.3499227259387268E-2</v>
          </cell>
          <cell r="P155">
            <v>2.911739857072717E-2</v>
          </cell>
        </row>
        <row r="156">
          <cell r="K156">
            <v>-4.4171218313137542E-2</v>
          </cell>
          <cell r="L156">
            <v>2.8498887877223846E-2</v>
          </cell>
          <cell r="M156">
            <v>3.3008282033035958E-3</v>
          </cell>
          <cell r="N156">
            <v>1.9511940955327288E-2</v>
          </cell>
          <cell r="O156">
            <v>1.0595300115454991E-2</v>
          </cell>
          <cell r="P156">
            <v>4.4052934679161973E-3</v>
          </cell>
        </row>
        <row r="157">
          <cell r="K157">
            <v>-5.3777898580275858E-4</v>
          </cell>
          <cell r="L157">
            <v>-4.1201775024403472E-3</v>
          </cell>
          <cell r="M157">
            <v>-3.9021511318259382E-3</v>
          </cell>
          <cell r="N157">
            <v>1.5305074900505615E-2</v>
          </cell>
          <cell r="O157">
            <v>-1.3481667181774517E-2</v>
          </cell>
          <cell r="P157">
            <v>-1.6620881236040407E-2</v>
          </cell>
        </row>
        <row r="158">
          <cell r="K158">
            <v>2.4355806948098933E-2</v>
          </cell>
          <cell r="L158">
            <v>8.0528148697078146E-3</v>
          </cell>
          <cell r="M158">
            <v>3.4001797277489379E-2</v>
          </cell>
          <cell r="N158">
            <v>-1.7789989207202553E-2</v>
          </cell>
          <cell r="O158">
            <v>1.6205789718287376E-2</v>
          </cell>
          <cell r="P158">
            <v>1.4420660326437964E-2</v>
          </cell>
        </row>
        <row r="159">
          <cell r="K159">
            <v>-2.2295889511986512E-2</v>
          </cell>
          <cell r="L159">
            <v>-4.1039729283820509E-3</v>
          </cell>
          <cell r="M159">
            <v>-2.6212662630133707E-2</v>
          </cell>
          <cell r="N159">
            <v>7.2598813772919686E-3</v>
          </cell>
          <cell r="O159">
            <v>-3.9344376048387301E-2</v>
          </cell>
          <cell r="P159">
            <v>-7.7391209929553841E-3</v>
          </cell>
        </row>
        <row r="160">
          <cell r="K160">
            <v>1.3154575965623288E-2</v>
          </cell>
          <cell r="L160">
            <v>1.5409642634925988E-3</v>
          </cell>
          <cell r="M160">
            <v>9.7996329888035607E-3</v>
          </cell>
          <cell r="N160">
            <v>-4.420482841430963E-3</v>
          </cell>
          <cell r="O160">
            <v>2.6651323601677792E-2</v>
          </cell>
          <cell r="P160">
            <v>1.2134732465993395E-2</v>
          </cell>
        </row>
        <row r="161">
          <cell r="K161">
            <v>-1.9887399101128238E-2</v>
          </cell>
          <cell r="L161">
            <v>-1.0270456226312377E-3</v>
          </cell>
          <cell r="M161">
            <v>-3.1824961422338982E-2</v>
          </cell>
          <cell r="N161">
            <v>-2.9858333185418702E-2</v>
          </cell>
          <cell r="O161">
            <v>-2.8969120158241258E-2</v>
          </cell>
          <cell r="P161">
            <v>-9.9174366573459155E-3</v>
          </cell>
        </row>
        <row r="162">
          <cell r="K162">
            <v>-2.1762752816355688E-2</v>
          </cell>
          <cell r="L162">
            <v>-2.5849301163161014E-2</v>
          </cell>
          <cell r="M162">
            <v>-2.7212563524884815E-2</v>
          </cell>
          <cell r="N162">
            <v>-1.9357227140593247E-2</v>
          </cell>
          <cell r="O162">
            <v>-6.745627111927871E-2</v>
          </cell>
          <cell r="P162">
            <v>1.1068069751910472E-3</v>
          </cell>
        </row>
        <row r="163">
          <cell r="K163">
            <v>9.1634472407891264E-3</v>
          </cell>
          <cell r="L163">
            <v>-1.3981291369404545E-2</v>
          </cell>
          <cell r="M163">
            <v>4.0669538302679871E-3</v>
          </cell>
          <cell r="N163">
            <v>-8.599791269250626E-3</v>
          </cell>
          <cell r="O163">
            <v>3.4696528201409393E-2</v>
          </cell>
          <cell r="P163">
            <v>1.8630675863130622E-2</v>
          </cell>
        </row>
        <row r="164">
          <cell r="K164">
            <v>3.0056036105963893E-3</v>
          </cell>
          <cell r="L164">
            <v>-3.749669601827136E-3</v>
          </cell>
          <cell r="M164">
            <v>1.1485459177216908E-2</v>
          </cell>
          <cell r="N164">
            <v>1.9522791660967747E-2</v>
          </cell>
          <cell r="O164">
            <v>6.2413056993999008E-3</v>
          </cell>
          <cell r="P164">
            <v>9.7245498919947809E-3</v>
          </cell>
        </row>
        <row r="165">
          <cell r="K165">
            <v>1.0943897948478821E-2</v>
          </cell>
          <cell r="L165">
            <v>6.4194229006573128E-3</v>
          </cell>
          <cell r="M165">
            <v>3.2789822822990755E-2</v>
          </cell>
          <cell r="N165">
            <v>1.9510145696061784E-2</v>
          </cell>
          <cell r="O165">
            <v>2.2643464661181681E-2</v>
          </cell>
          <cell r="P165">
            <v>7.4986960911203838E-3</v>
          </cell>
        </row>
        <row r="166">
          <cell r="K166">
            <v>-3.6084501013469321E-2</v>
          </cell>
          <cell r="L166">
            <v>-1.6307143907064888E-2</v>
          </cell>
          <cell r="M166">
            <v>-4.3339098439867496E-2</v>
          </cell>
          <cell r="N166">
            <v>-3.0247013002085831E-2</v>
          </cell>
          <cell r="O166">
            <v>-4.2430206460025786E-2</v>
          </cell>
          <cell r="P166">
            <v>-2.3759216962900766E-2</v>
          </cell>
        </row>
        <row r="167">
          <cell r="K167">
            <v>-2.4276389140148397E-3</v>
          </cell>
          <cell r="L167">
            <v>-5.4215235808844926E-4</v>
          </cell>
          <cell r="M167">
            <v>-3.5559302036486919E-2</v>
          </cell>
          <cell r="N167">
            <v>-2.9847323293948572E-2</v>
          </cell>
          <cell r="O167">
            <v>4.0425873677767087E-3</v>
          </cell>
          <cell r="P167">
            <v>6.5359709797856696E-3</v>
          </cell>
        </row>
        <row r="168">
          <cell r="K168">
            <v>-2.1544818986775915E-2</v>
          </cell>
          <cell r="L168">
            <v>-1.5851657417587924E-2</v>
          </cell>
          <cell r="M168">
            <v>5.1579740402683694E-3</v>
          </cell>
          <cell r="N168">
            <v>-1.151189689681165E-3</v>
          </cell>
          <cell r="O168">
            <v>8.0656006523316599E-4</v>
          </cell>
          <cell r="P168">
            <v>-3.9872391247377459E-2</v>
          </cell>
        </row>
        <row r="169">
          <cell r="K169">
            <v>-3.6363676433837631E-3</v>
          </cell>
          <cell r="L169">
            <v>2.2014318191710329E-3</v>
          </cell>
          <cell r="M169">
            <v>-4.8348200545834047E-3</v>
          </cell>
          <cell r="N169">
            <v>-1.5369839721192178E-3</v>
          </cell>
          <cell r="O169">
            <v>-1.1079697183646023E-2</v>
          </cell>
          <cell r="P169">
            <v>-6.8027473227525231E-3</v>
          </cell>
        </row>
        <row r="170">
          <cell r="K170">
            <v>-1.2249972331836161E-2</v>
          </cell>
          <cell r="L170">
            <v>1.3107779151701016E-2</v>
          </cell>
          <cell r="M170">
            <v>-1.2353863227861991E-2</v>
          </cell>
          <cell r="N170">
            <v>-5.2700896683770301E-2</v>
          </cell>
          <cell r="O170">
            <v>-1.2991635718538463E-2</v>
          </cell>
          <cell r="P170">
            <v>-1.3745920904635014E-2</v>
          </cell>
        </row>
        <row r="171">
          <cell r="K171">
            <v>2.2296553272690683E-3</v>
          </cell>
          <cell r="L171">
            <v>1.6264573929742605E-3</v>
          </cell>
          <cell r="M171">
            <v>-3.2765429051255226E-3</v>
          </cell>
          <cell r="N171">
            <v>-1.3877773745834177E-2</v>
          </cell>
          <cell r="O171">
            <v>-1.5676259151033323E-2</v>
          </cell>
          <cell r="P171">
            <v>2.3041484848500739E-3</v>
          </cell>
        </row>
        <row r="172">
          <cell r="K172">
            <v>-3.3949302697691016E-3</v>
          </cell>
          <cell r="L172">
            <v>-1.345230248028118E-2</v>
          </cell>
          <cell r="M172">
            <v>-1.6879434348598933E-2</v>
          </cell>
          <cell r="N172">
            <v>1.0833013451871968E-2</v>
          </cell>
          <cell r="O172">
            <v>-2.3627045162287957E-2</v>
          </cell>
          <cell r="P172">
            <v>-2.6823765659168615E-2</v>
          </cell>
        </row>
        <row r="173">
          <cell r="K173">
            <v>1.5426453238868232E-2</v>
          </cell>
          <cell r="L173">
            <v>1.4535139619113223E-2</v>
          </cell>
          <cell r="M173">
            <v>2.1790231580519008E-2</v>
          </cell>
          <cell r="N173">
            <v>2.1917032914798216E-2</v>
          </cell>
          <cell r="O173">
            <v>3.0593772517758466E-2</v>
          </cell>
          <cell r="P173">
            <v>1.2918558991556474E-2</v>
          </cell>
        </row>
        <row r="174">
          <cell r="K174">
            <v>1.4720812864967009E-2</v>
          </cell>
          <cell r="L174">
            <v>1.2618298204221654E-3</v>
          </cell>
          <cell r="M174">
            <v>1.8123473400092818E-2</v>
          </cell>
          <cell r="N174">
            <v>1.1469376271926976E-2</v>
          </cell>
          <cell r="O174">
            <v>-1.5391377014722006E-2</v>
          </cell>
          <cell r="P174">
            <v>0</v>
          </cell>
        </row>
        <row r="175">
          <cell r="K175">
            <v>1.0223791159029202E-2</v>
          </cell>
          <cell r="L175">
            <v>1.3065062800339658E-2</v>
          </cell>
          <cell r="M175">
            <v>1.2430438940269949E-2</v>
          </cell>
          <cell r="N175">
            <v>1.5800582305119732E-2</v>
          </cell>
          <cell r="O175">
            <v>1.7749050945062409E-2</v>
          </cell>
          <cell r="P175">
            <v>3.4407063711799656E-2</v>
          </cell>
        </row>
        <row r="176">
          <cell r="K176">
            <v>1.8308417081677974E-2</v>
          </cell>
          <cell r="L176">
            <v>8.8865197352569144E-4</v>
          </cell>
          <cell r="M176">
            <v>1.5713711135163354E-2</v>
          </cell>
          <cell r="N176">
            <v>1.0205152589499854E-2</v>
          </cell>
          <cell r="O176">
            <v>3.6184578714567726E-2</v>
          </cell>
          <cell r="P176">
            <v>2.2297467805557206E-2</v>
          </cell>
        </row>
        <row r="177">
          <cell r="K177">
            <v>-5.8582316219617805E-2</v>
          </cell>
          <cell r="L177">
            <v>-3.1765890537964962E-2</v>
          </cell>
          <cell r="M177">
            <v>-7.2741704368471174E-2</v>
          </cell>
          <cell r="N177">
            <v>-4.7871046457669139E-2</v>
          </cell>
          <cell r="O177">
            <v>-4.6208329633749864E-2</v>
          </cell>
          <cell r="P177">
            <v>-3.4776359178745192E-2</v>
          </cell>
        </row>
        <row r="178">
          <cell r="K178">
            <v>5.8122802395537288E-3</v>
          </cell>
          <cell r="L178">
            <v>0</v>
          </cell>
          <cell r="M178">
            <v>-6.391947751118547E-3</v>
          </cell>
          <cell r="N178">
            <v>-2.1532418342379765E-2</v>
          </cell>
          <cell r="O178">
            <v>1.1187247705724977E-3</v>
          </cell>
          <cell r="P178">
            <v>3.9176806323566786E-2</v>
          </cell>
        </row>
        <row r="179">
          <cell r="K179">
            <v>-2.1272489166676979E-3</v>
          </cell>
          <cell r="L179">
            <v>-1.2920076365104395E-2</v>
          </cell>
          <cell r="M179">
            <v>2.6970171408011303E-2</v>
          </cell>
          <cell r="N179">
            <v>-1.7607912189580847E-2</v>
          </cell>
          <cell r="O179">
            <v>-1.350801459507903E-2</v>
          </cell>
          <cell r="P179">
            <v>-6.6079535600320179E-3</v>
          </cell>
        </row>
        <row r="180">
          <cell r="K180">
            <v>-5.338004619671201E-3</v>
          </cell>
          <cell r="L180">
            <v>-4.2818644961095829E-3</v>
          </cell>
          <cell r="M180">
            <v>-5.2701044242371041E-3</v>
          </cell>
          <cell r="N180">
            <v>-1.6647734599746791E-2</v>
          </cell>
          <cell r="O180">
            <v>-2.8372837873406318E-3</v>
          </cell>
          <cell r="P180">
            <v>-2.9150046014749301E-2</v>
          </cell>
        </row>
        <row r="181">
          <cell r="K181">
            <v>1.1225200120661232E-2</v>
          </cell>
          <cell r="L181">
            <v>1.426346308107298E-2</v>
          </cell>
          <cell r="M181">
            <v>1.6377699841485106E-2</v>
          </cell>
          <cell r="N181">
            <v>6.3728095624679046E-4</v>
          </cell>
          <cell r="O181">
            <v>2.3725405680042225E-2</v>
          </cell>
          <cell r="P181">
            <v>4.5403029187832313E-3</v>
          </cell>
        </row>
        <row r="182">
          <cell r="K182">
            <v>-9.5722268238760209E-3</v>
          </cell>
          <cell r="L182">
            <v>-1.1841026417099176E-2</v>
          </cell>
          <cell r="M182">
            <v>-2.633463573628152E-2</v>
          </cell>
          <cell r="N182">
            <v>-1.8215439891341216E-2</v>
          </cell>
          <cell r="O182">
            <v>-3.1999347317772334E-2</v>
          </cell>
          <cell r="P182">
            <v>-1.0244824948424514E-2</v>
          </cell>
        </row>
        <row r="183">
          <cell r="K183">
            <v>-1.0548002865653319E-2</v>
          </cell>
          <cell r="L183">
            <v>-2.1635685438994922E-2</v>
          </cell>
          <cell r="M183">
            <v>-1.9876012243625635E-2</v>
          </cell>
          <cell r="N183">
            <v>1.944475064434824E-3</v>
          </cell>
          <cell r="O183">
            <v>-2.5240678522450145E-2</v>
          </cell>
          <cell r="P183">
            <v>-6.8886609951853799E-3</v>
          </cell>
        </row>
        <row r="184">
          <cell r="K184">
            <v>-1.5734330837457424E-2</v>
          </cell>
          <cell r="L184">
            <v>-6.2959284568146999E-3</v>
          </cell>
          <cell r="M184">
            <v>-2.7247762605019047E-2</v>
          </cell>
          <cell r="N184">
            <v>-7.8006896104203839E-3</v>
          </cell>
          <cell r="O184">
            <v>-1.8983218722315256E-2</v>
          </cell>
          <cell r="P184">
            <v>-2.6855087303176348E-2</v>
          </cell>
        </row>
        <row r="185">
          <cell r="K185">
            <v>-2.0251561085986816E-2</v>
          </cell>
          <cell r="L185">
            <v>-8.0707586433052137E-3</v>
          </cell>
          <cell r="M185">
            <v>-2.7292142288007623E-2</v>
          </cell>
          <cell r="N185">
            <v>-5.6719174744836341E-3</v>
          </cell>
          <cell r="O185">
            <v>-4.9097143458228173E-2</v>
          </cell>
          <cell r="P185">
            <v>-6.6038659589519891E-2</v>
          </cell>
        </row>
        <row r="186">
          <cell r="K186">
            <v>-3.3954198494509515E-2</v>
          </cell>
          <cell r="L186">
            <v>-2.9964055095921701E-2</v>
          </cell>
          <cell r="M186">
            <v>-4.5955522252700186E-2</v>
          </cell>
          <cell r="N186">
            <v>-4.8245707617403039E-3</v>
          </cell>
          <cell r="O186">
            <v>2.4236078291537691E-2</v>
          </cell>
          <cell r="P186">
            <v>-2.4313417742877756E-2</v>
          </cell>
        </row>
        <row r="187">
          <cell r="K187">
            <v>2.1253013718331142E-2</v>
          </cell>
          <cell r="L187">
            <v>-2.9046011276099078E-2</v>
          </cell>
          <cell r="M187">
            <v>-1.4781394765478633E-2</v>
          </cell>
          <cell r="N187">
            <v>7.4463769391199834E-3</v>
          </cell>
          <cell r="O187">
            <v>6.4259707046738328E-3</v>
          </cell>
          <cell r="P187">
            <v>1.2944985626457955E-3</v>
          </cell>
        </row>
        <row r="188">
          <cell r="K188">
            <v>1.1071358603032148E-2</v>
          </cell>
          <cell r="L188">
            <v>9.1678344064404244E-3</v>
          </cell>
          <cell r="M188">
            <v>4.1509043671293586E-2</v>
          </cell>
          <cell r="N188">
            <v>7.3913379978650393E-3</v>
          </cell>
          <cell r="O188">
            <v>2.2767662679480053E-2</v>
          </cell>
          <cell r="P188">
            <v>5.1681317415118375E-2</v>
          </cell>
        </row>
        <row r="189">
          <cell r="K189">
            <v>9.6383843600616297E-3</v>
          </cell>
          <cell r="L189">
            <v>-4.3309368578667962E-2</v>
          </cell>
          <cell r="M189">
            <v>-2.5975486403260677E-2</v>
          </cell>
          <cell r="N189">
            <v>-2.677947560126823E-2</v>
          </cell>
          <cell r="O189">
            <v>-4.5909701304077968E-2</v>
          </cell>
          <cell r="P189">
            <v>-1.2361096823574088E-2</v>
          </cell>
        </row>
        <row r="190">
          <cell r="K190">
            <v>2.0784121462261263E-2</v>
          </cell>
          <cell r="L190">
            <v>-2.2920570708505721E-2</v>
          </cell>
          <cell r="M190">
            <v>-2.5125036899355548E-2</v>
          </cell>
          <cell r="N190">
            <v>-1.6373585488329113E-2</v>
          </cell>
          <cell r="O190">
            <v>-7.677280168273461E-3</v>
          </cell>
          <cell r="P190">
            <v>-3.7383221106071039E-3</v>
          </cell>
        </row>
        <row r="191">
          <cell r="K191">
            <v>2.8563622441096059E-2</v>
          </cell>
          <cell r="L191">
            <v>2.9674500983186611E-2</v>
          </cell>
          <cell r="M191">
            <v>4.9267342220955183E-2</v>
          </cell>
          <cell r="N191">
            <v>3.2702280145879802E-2</v>
          </cell>
          <cell r="O191">
            <v>5.6415416554857753E-2</v>
          </cell>
          <cell r="P191">
            <v>3.1943747955332169E-2</v>
          </cell>
        </row>
        <row r="192">
          <cell r="K192">
            <v>3.6981857919405697E-2</v>
          </cell>
          <cell r="L192">
            <v>2.0404622143801544E-2</v>
          </cell>
          <cell r="M192">
            <v>5.2888351881945066E-2</v>
          </cell>
          <cell r="N192">
            <v>4.7236048841689533E-2</v>
          </cell>
          <cell r="O192">
            <v>5.4950934801289389E-2</v>
          </cell>
          <cell r="P192">
            <v>4.2609996059736789E-2</v>
          </cell>
        </row>
        <row r="193">
          <cell r="K193">
            <v>1.1052889533129186E-2</v>
          </cell>
          <cell r="L193">
            <v>-2.2088833068231971E-2</v>
          </cell>
          <cell r="M193">
            <v>-4.1855659291793208E-3</v>
          </cell>
          <cell r="N193">
            <v>1.224208670039148E-2</v>
          </cell>
          <cell r="O193">
            <v>-1.1747357511942577E-2</v>
          </cell>
          <cell r="P193">
            <v>-2.3201866556973095E-3</v>
          </cell>
        </row>
        <row r="194">
          <cell r="K194">
            <v>-6.3404761000926653E-3</v>
          </cell>
          <cell r="L194">
            <v>-3.4730178601133276E-2</v>
          </cell>
          <cell r="M194">
            <v>-1.2662849469568921E-2</v>
          </cell>
          <cell r="N194">
            <v>5.5527134958097855E-3</v>
          </cell>
          <cell r="O194">
            <v>7.6585255904561634E-3</v>
          </cell>
          <cell r="P194">
            <v>-1.1621151801773739E-3</v>
          </cell>
        </row>
        <row r="195">
          <cell r="K195">
            <v>-2.1618434168133423E-2</v>
          </cell>
          <cell r="L195">
            <v>-2.6526754333428711E-2</v>
          </cell>
          <cell r="M195">
            <v>-4.0084803185726901E-2</v>
          </cell>
          <cell r="N195">
            <v>-2.0721835528724183E-2</v>
          </cell>
          <cell r="O195">
            <v>-1.7243034981767512E-2</v>
          </cell>
          <cell r="P195">
            <v>-8.172841755874358E-3</v>
          </cell>
        </row>
        <row r="196">
          <cell r="K196">
            <v>1.4495040338726749E-2</v>
          </cell>
          <cell r="L196">
            <v>-4.9404996067740356E-3</v>
          </cell>
          <cell r="M196">
            <v>-1.260676688991204E-2</v>
          </cell>
          <cell r="N196">
            <v>-5.1557809664850011E-2</v>
          </cell>
          <cell r="O196">
            <v>-1.7106824825545177E-2</v>
          </cell>
          <cell r="P196">
            <v>-1.4167887518730991E-2</v>
          </cell>
        </row>
        <row r="197">
          <cell r="K197">
            <v>-2.6029576842277352E-3</v>
          </cell>
          <cell r="L197">
            <v>2.314299995811581E-2</v>
          </cell>
          <cell r="M197">
            <v>1.4914245866701199E-3</v>
          </cell>
          <cell r="N197">
            <v>-1.8692133012152522E-2</v>
          </cell>
          <cell r="O197">
            <v>4.3856443945395929E-4</v>
          </cell>
          <cell r="P197">
            <v>2.2340729274605248E-2</v>
          </cell>
        </row>
        <row r="198">
          <cell r="K198">
            <v>-2.1546677287149048E-2</v>
          </cell>
          <cell r="L198">
            <v>-2.1568373606446679E-2</v>
          </cell>
          <cell r="M198">
            <v>8.9021359405932511E-3</v>
          </cell>
          <cell r="N198">
            <v>6.2696130135951739E-3</v>
          </cell>
          <cell r="O198">
            <v>-1.1317824932661461E-2</v>
          </cell>
          <cell r="P198">
            <v>2.3228814161397287E-3</v>
          </cell>
        </row>
        <row r="199">
          <cell r="K199">
            <v>3.3574949618356158E-2</v>
          </cell>
          <cell r="L199">
            <v>2.6833853082208654E-2</v>
          </cell>
          <cell r="M199">
            <v>3.7685618898389929E-2</v>
          </cell>
          <cell r="N199">
            <v>1.6382921214654188E-2</v>
          </cell>
          <cell r="O199">
            <v>1.8308823402815911E-2</v>
          </cell>
          <cell r="P199">
            <v>2.1802355272486567E-2</v>
          </cell>
        </row>
        <row r="200">
          <cell r="K200">
            <v>-3.0062009855657264E-2</v>
          </cell>
          <cell r="L200">
            <v>-1.2772690710355656E-2</v>
          </cell>
          <cell r="M200">
            <v>-3.0693870084967E-2</v>
          </cell>
          <cell r="N200">
            <v>-3.5993602647905368E-2</v>
          </cell>
          <cell r="O200">
            <v>-1.2560410491951888E-2</v>
          </cell>
          <cell r="P200">
            <v>-3.1126432147609844E-2</v>
          </cell>
        </row>
        <row r="201">
          <cell r="K201">
            <v>3.9125930915401688E-2</v>
          </cell>
          <cell r="L201">
            <v>4.3584133745836057E-2</v>
          </cell>
          <cell r="M201">
            <v>2.8914193516294071E-2</v>
          </cell>
          <cell r="N201">
            <v>3.1812718573457452E-2</v>
          </cell>
          <cell r="O201">
            <v>3.4665516100344164E-2</v>
          </cell>
          <cell r="P201">
            <v>3.6785756816511125E-2</v>
          </cell>
        </row>
        <row r="202">
          <cell r="K202">
            <v>6.5407209925510794E-3</v>
          </cell>
          <cell r="L202">
            <v>1.8082914934514683E-2</v>
          </cell>
          <cell r="M202">
            <v>-4.7793155113763336E-2</v>
          </cell>
          <cell r="N202">
            <v>1.488318126800439E-2</v>
          </cell>
          <cell r="O202">
            <v>2.0097647852345846E-2</v>
          </cell>
          <cell r="P202">
            <v>8.9888245684332808E-3</v>
          </cell>
        </row>
        <row r="203">
          <cell r="K203">
            <v>-6.8141816387109096E-3</v>
          </cell>
          <cell r="L203">
            <v>-1.0052440671324242E-2</v>
          </cell>
          <cell r="M203">
            <v>-8.2537096594708717E-2</v>
          </cell>
          <cell r="N203">
            <v>-1.3781252781847868E-2</v>
          </cell>
          <cell r="O203">
            <v>5.5640563405138653E-4</v>
          </cell>
          <cell r="P203">
            <v>1.1123585218662302E-2</v>
          </cell>
        </row>
        <row r="204">
          <cell r="K204">
            <v>-2.9794950096727998E-2</v>
          </cell>
          <cell r="L204">
            <v>-1.6767876678858276E-2</v>
          </cell>
          <cell r="M204">
            <v>-6.5146810211937538E-3</v>
          </cell>
          <cell r="N204">
            <v>-1.0628975177059794E-2</v>
          </cell>
          <cell r="O204">
            <v>-2.2643538297783448E-2</v>
          </cell>
          <cell r="P204">
            <v>-1.898437808259695E-2</v>
          </cell>
        </row>
        <row r="205">
          <cell r="K205">
            <v>3.0068410742887585E-2</v>
          </cell>
          <cell r="L205">
            <v>3.2430721676914007E-2</v>
          </cell>
          <cell r="M205">
            <v>-7.3801072976225337E-3</v>
          </cell>
          <cell r="N205">
            <v>1.8527217201300027E-2</v>
          </cell>
          <cell r="O205">
            <v>4.0150360774441569E-2</v>
          </cell>
          <cell r="P205">
            <v>1.4549781014731365E-2</v>
          </cell>
        </row>
        <row r="206">
          <cell r="K206">
            <v>3.2019236815994834E-2</v>
          </cell>
          <cell r="L206">
            <v>7.6375642188087961E-3</v>
          </cell>
          <cell r="M206">
            <v>1.9560525854493572E-2</v>
          </cell>
          <cell r="N206">
            <v>1.4750809758148218E-2</v>
          </cell>
          <cell r="O206">
            <v>3.2004883042248099E-2</v>
          </cell>
          <cell r="P206">
            <v>-6.688988150796652E-3</v>
          </cell>
        </row>
        <row r="207">
          <cell r="K207">
            <v>8.525650410919192E-3</v>
          </cell>
          <cell r="L207">
            <v>1.0025659423192418E-2</v>
          </cell>
          <cell r="M207">
            <v>1.9976693077660274E-2</v>
          </cell>
          <cell r="N207">
            <v>2.0461071871340025E-2</v>
          </cell>
          <cell r="O207">
            <v>8.9592167126377673E-3</v>
          </cell>
          <cell r="P207">
            <v>2.2124796280635978E-2</v>
          </cell>
        </row>
        <row r="208">
          <cell r="K208">
            <v>5.5856315583935005E-3</v>
          </cell>
          <cell r="L208">
            <v>1.0127694424767984E-2</v>
          </cell>
          <cell r="M208">
            <v>2.3706056143362221E-3</v>
          </cell>
          <cell r="N208">
            <v>-6.1369359890810276E-3</v>
          </cell>
          <cell r="O208">
            <v>-6.051853755491856E-3</v>
          </cell>
          <cell r="P208">
            <v>5.4555509015369588E-3</v>
          </cell>
        </row>
        <row r="209">
          <cell r="K209">
            <v>3.6824458875200083E-2</v>
          </cell>
          <cell r="L209">
            <v>1.6786964949256911E-2</v>
          </cell>
          <cell r="M209">
            <v>3.9455514419913608E-4</v>
          </cell>
          <cell r="N209">
            <v>9.0861692200980906E-3</v>
          </cell>
          <cell r="O209">
            <v>7.4936260741866869E-3</v>
          </cell>
          <cell r="P209">
            <v>-1.0887317351965606E-3</v>
          </cell>
        </row>
        <row r="210">
          <cell r="K210">
            <v>4.6226372995871914E-2</v>
          </cell>
          <cell r="L210">
            <v>4.2675210855251527E-2</v>
          </cell>
          <cell r="M210">
            <v>3.9448270328003181E-2</v>
          </cell>
          <cell r="N210">
            <v>2.9840589591973828E-2</v>
          </cell>
          <cell r="O210">
            <v>5.3556394748579652E-3</v>
          </cell>
          <cell r="P210">
            <v>1.9418085857101516E-2</v>
          </cell>
        </row>
        <row r="211">
          <cell r="K211">
            <v>-2.0063774728205395E-2</v>
          </cell>
          <cell r="L211">
            <v>-1.4922794619920061E-2</v>
          </cell>
          <cell r="M211">
            <v>-1.5284974690538298E-2</v>
          </cell>
          <cell r="N211">
            <v>1.4281344873504659E-3</v>
          </cell>
          <cell r="O211">
            <v>-1.1731735686960909E-3</v>
          </cell>
          <cell r="P211">
            <v>1.4846508116994638E-2</v>
          </cell>
        </row>
        <row r="212">
          <cell r="K212">
            <v>4.2086210997022484E-2</v>
          </cell>
          <cell r="L212">
            <v>-2.1225285344331512E-3</v>
          </cell>
          <cell r="M212">
            <v>3.843202270753352E-3</v>
          </cell>
          <cell r="N212">
            <v>-9.6282624373456582E-3</v>
          </cell>
          <cell r="O212">
            <v>7.6658596673322924E-3</v>
          </cell>
          <cell r="P212">
            <v>2.0834086902841834E-2</v>
          </cell>
        </row>
        <row r="213">
          <cell r="K213">
            <v>-3.6138419804191524E-2</v>
          </cell>
          <cell r="L213">
            <v>-2.2661645687823431E-2</v>
          </cell>
          <cell r="M213">
            <v>-3.7120886345412413E-2</v>
          </cell>
          <cell r="N213">
            <v>-3.1788540274809929E-2</v>
          </cell>
          <cell r="O213">
            <v>-2.3043700983156282E-2</v>
          </cell>
          <cell r="P213">
            <v>-1.8731036706063124E-2</v>
          </cell>
        </row>
        <row r="214">
          <cell r="K214">
            <v>-4.0625635334289565E-4</v>
          </cell>
          <cell r="L214">
            <v>-1.2926499968609652E-2</v>
          </cell>
          <cell r="M214">
            <v>-5.6924271152325699E-2</v>
          </cell>
          <cell r="N214">
            <v>-3.3051933952525731E-2</v>
          </cell>
          <cell r="O214">
            <v>1.8525875352776646E-3</v>
          </cell>
          <cell r="P214">
            <v>1.3563066547620784E-2</v>
          </cell>
        </row>
        <row r="215">
          <cell r="K215">
            <v>5.1876585498534297E-3</v>
          </cell>
          <cell r="L215">
            <v>2.0014539094573285E-2</v>
          </cell>
          <cell r="M215">
            <v>1.9612562714968369E-2</v>
          </cell>
          <cell r="N215">
            <v>-8.7892776477798622E-4</v>
          </cell>
          <cell r="O215">
            <v>6.1774922731385268E-2</v>
          </cell>
          <cell r="P215">
            <v>7.2277031214532635E-3</v>
          </cell>
        </row>
        <row r="216">
          <cell r="K216">
            <v>1.1255042839731749E-2</v>
          </cell>
          <cell r="L216">
            <v>-1.7016635380317037E-2</v>
          </cell>
          <cell r="M216">
            <v>5.3575236327905902E-3</v>
          </cell>
          <cell r="N216">
            <v>2.2389806068550899E-2</v>
          </cell>
          <cell r="O216">
            <v>-2.8626567560773798E-3</v>
          </cell>
          <cell r="P216">
            <v>1.6326893287428666E-2</v>
          </cell>
        </row>
        <row r="217">
          <cell r="K217">
            <v>-1.1335893387538154E-2</v>
          </cell>
          <cell r="L217">
            <v>4.1820234205517271E-3</v>
          </cell>
          <cell r="M217">
            <v>-8.223684673991892E-4</v>
          </cell>
          <cell r="N217">
            <v>8.594757727187018E-4</v>
          </cell>
          <cell r="O217">
            <v>5.4692491833183265E-3</v>
          </cell>
          <cell r="P217">
            <v>-2.0263431452325841E-3</v>
          </cell>
        </row>
        <row r="218">
          <cell r="K218">
            <v>-2.3475139286695127E-3</v>
          </cell>
          <cell r="L218">
            <v>4.7540235025391467E-2</v>
          </cell>
          <cell r="M218">
            <v>-3.8151765964376291E-2</v>
          </cell>
          <cell r="N218">
            <v>-4.2335524782003808E-2</v>
          </cell>
          <cell r="O218">
            <v>-3.3145243193972516E-2</v>
          </cell>
          <cell r="P218">
            <v>-3.7194370008048809E-2</v>
          </cell>
        </row>
        <row r="219">
          <cell r="K219">
            <v>2.3468299036944223E-2</v>
          </cell>
          <cell r="L219">
            <v>6.5639393068208776E-2</v>
          </cell>
          <cell r="M219">
            <v>0.14384131016839716</v>
          </cell>
          <cell r="N219">
            <v>7.1752522688268788E-2</v>
          </cell>
          <cell r="O219">
            <v>7.4428269392294952E-2</v>
          </cell>
          <cell r="P219">
            <v>4.7285272990011902E-2</v>
          </cell>
        </row>
        <row r="220">
          <cell r="K220">
            <v>-1.2266183264746293E-2</v>
          </cell>
          <cell r="L220">
            <v>-6.9450906885048435E-3</v>
          </cell>
          <cell r="M220">
            <v>2.8098911222359434E-2</v>
          </cell>
          <cell r="N220">
            <v>1.7161591458327043E-2</v>
          </cell>
          <cell r="O220">
            <v>5.220085409185676E-3</v>
          </cell>
          <cell r="P220">
            <v>1.003512377240109E-3</v>
          </cell>
        </row>
        <row r="221">
          <cell r="K221">
            <v>-1.6843797846390659E-3</v>
          </cell>
          <cell r="L221">
            <v>3.8216745333449355E-2</v>
          </cell>
          <cell r="M221">
            <v>-5.1312233602141946E-2</v>
          </cell>
          <cell r="N221">
            <v>-1.2307693861327348E-3</v>
          </cell>
          <cell r="O221">
            <v>-1.5262010798387149E-2</v>
          </cell>
          <cell r="P221">
            <v>-7.0458268332027575E-3</v>
          </cell>
        </row>
        <row r="222">
          <cell r="K222">
            <v>2.9425519363247499E-2</v>
          </cell>
          <cell r="L222">
            <v>1.7898713571903719E-2</v>
          </cell>
          <cell r="M222">
            <v>-2.6483988874472241E-2</v>
          </cell>
          <cell r="N222">
            <v>2.7332402940211744E-2</v>
          </cell>
          <cell r="O222">
            <v>1.1230703465480862E-2</v>
          </cell>
          <cell r="P222">
            <v>9.0498355199178562E-3</v>
          </cell>
        </row>
        <row r="223">
          <cell r="K223">
            <v>-8.68992042198697E-3</v>
          </cell>
          <cell r="L223">
            <v>8.2443471928718547E-3</v>
          </cell>
          <cell r="M223">
            <v>-8.5938028897741374E-3</v>
          </cell>
          <cell r="N223">
            <v>-1.8952180161296479E-2</v>
          </cell>
          <cell r="O223">
            <v>-2.331836424068057E-2</v>
          </cell>
          <cell r="P223">
            <v>-9.0498355199179273E-3</v>
          </cell>
        </row>
        <row r="224">
          <cell r="K224">
            <v>-7.0790894528269266E-4</v>
          </cell>
          <cell r="L224">
            <v>5.0255466339557502E-4</v>
          </cell>
          <cell r="M224">
            <v>-3.1482974754092494E-2</v>
          </cell>
          <cell r="N224">
            <v>-3.1007031367787853E-2</v>
          </cell>
          <cell r="O224">
            <v>-5.4874840463078845E-3</v>
          </cell>
          <cell r="P224">
            <v>-1.7320860942630547E-2</v>
          </cell>
        </row>
        <row r="225">
          <cell r="K225">
            <v>4.8665716141916421E-3</v>
          </cell>
          <cell r="L225">
            <v>1.4465295040190215E-2</v>
          </cell>
          <cell r="M225">
            <v>-7.7220460939101659E-3</v>
          </cell>
          <cell r="N225">
            <v>-1.1402150557305823E-2</v>
          </cell>
          <cell r="O225">
            <v>2.4519617174318661E-2</v>
          </cell>
          <cell r="P225">
            <v>4.1025698567776839E-3</v>
          </cell>
        </row>
        <row r="226">
          <cell r="K226">
            <v>4.765075610033729E-3</v>
          </cell>
          <cell r="L226">
            <v>1.0672459890771759E-2</v>
          </cell>
          <cell r="M226">
            <v>-4.9079853121923121E-3</v>
          </cell>
          <cell r="N226">
            <v>-2.7776573135324015E-2</v>
          </cell>
          <cell r="O226">
            <v>-8.748333102903294E-3</v>
          </cell>
          <cell r="P226">
            <v>-2.9077853432854843E-2</v>
          </cell>
        </row>
        <row r="227">
          <cell r="K227">
            <v>5.052675058095521E-3</v>
          </cell>
          <cell r="L227">
            <v>6.8359641204901525E-3</v>
          </cell>
          <cell r="M227">
            <v>1.3439420361661146E-2</v>
          </cell>
          <cell r="N227">
            <v>1.1073829372521417E-2</v>
          </cell>
          <cell r="O227">
            <v>1.600034134644112E-2</v>
          </cell>
          <cell r="P227">
            <v>4.330573572006003E-2</v>
          </cell>
        </row>
        <row r="228">
          <cell r="K228">
            <v>-2.3263929382579755E-4</v>
          </cell>
          <cell r="L228">
            <v>-4.2262741709483149E-3</v>
          </cell>
          <cell r="M228">
            <v>1.1263192278710869E-2</v>
          </cell>
          <cell r="N228">
            <v>2.0094733447091135E-2</v>
          </cell>
          <cell r="O228">
            <v>-4.9875415110390512E-3</v>
          </cell>
          <cell r="P228">
            <v>-8.1054141828214542E-3</v>
          </cell>
        </row>
        <row r="229">
          <cell r="K229">
            <v>9.186770906191865E-3</v>
          </cell>
          <cell r="L229">
            <v>1.5997755740252157E-2</v>
          </cell>
          <cell r="M229">
            <v>5.1865266872999326E-3</v>
          </cell>
          <cell r="N229">
            <v>1.0576415581354454E-3</v>
          </cell>
          <cell r="O229">
            <v>4.6321123265615849E-3</v>
          </cell>
          <cell r="P229">
            <v>4.0609192863150121E-3</v>
          </cell>
        </row>
        <row r="230">
          <cell r="K230">
            <v>-1.5176443046933342E-2</v>
          </cell>
          <cell r="L230">
            <v>-8.8560276091799225E-3</v>
          </cell>
          <cell r="M230">
            <v>-2.2536165022413058E-2</v>
          </cell>
          <cell r="N230">
            <v>-1.4480661890276218E-2</v>
          </cell>
          <cell r="O230">
            <v>-1.5283879604940218E-2</v>
          </cell>
          <cell r="P230">
            <v>-8.138396902971164E-3</v>
          </cell>
        </row>
        <row r="231">
          <cell r="K231">
            <v>-4.6138889279232946E-3</v>
          </cell>
          <cell r="L231">
            <v>-6.4714449758910251E-4</v>
          </cell>
          <cell r="M231">
            <v>1.6549318164343955E-2</v>
          </cell>
          <cell r="N231">
            <v>4.0672217043683338E-3</v>
          </cell>
          <cell r="O231">
            <v>-3.0125949156792524E-3</v>
          </cell>
          <cell r="P231">
            <v>1.0162689092201837E-2</v>
          </cell>
        </row>
        <row r="232">
          <cell r="K232">
            <v>2.4161001816366878E-2</v>
          </cell>
          <cell r="L232">
            <v>-1.457608161546032E-3</v>
          </cell>
          <cell r="M232">
            <v>1.8640238299100078E-2</v>
          </cell>
          <cell r="N232">
            <v>4.7150994789832784E-2</v>
          </cell>
          <cell r="O232">
            <v>2.5381165861279108E-2</v>
          </cell>
          <cell r="P232">
            <v>2.2000887397759159E-2</v>
          </cell>
        </row>
        <row r="233">
          <cell r="K233">
            <v>-2.9883934733615767E-3</v>
          </cell>
          <cell r="L233">
            <v>-3.2467560988699812E-3</v>
          </cell>
          <cell r="M233">
            <v>-4.1313274313972984E-2</v>
          </cell>
          <cell r="N233">
            <v>2.4757227003881475E-2</v>
          </cell>
          <cell r="O233">
            <v>-1.7327753742719897E-2</v>
          </cell>
          <cell r="P233">
            <v>-1.9801986668624536E-3</v>
          </cell>
        </row>
        <row r="234">
          <cell r="K234">
            <v>-4.6921358344165281E-3</v>
          </cell>
          <cell r="L234">
            <v>-1.3016597997958037E-3</v>
          </cell>
          <cell r="M234">
            <v>7.7503957204058558E-3</v>
          </cell>
          <cell r="N234">
            <v>-8.384956293857727E-3</v>
          </cell>
          <cell r="O234">
            <v>-1.1317240945189206E-2</v>
          </cell>
          <cell r="P234">
            <v>4.9431637975195092E-3</v>
          </cell>
        </row>
        <row r="235">
          <cell r="K235">
            <v>-2.3638811826857009E-2</v>
          </cell>
          <cell r="L235">
            <v>-1.3033563265707627E-3</v>
          </cell>
          <cell r="M235">
            <v>-3.9789749465022603E-2</v>
          </cell>
          <cell r="N235">
            <v>-3.5091319811270172E-2</v>
          </cell>
          <cell r="O235">
            <v>-2.290223177727212E-2</v>
          </cell>
          <cell r="P235">
            <v>-3.003228709887509E-2</v>
          </cell>
        </row>
        <row r="236">
          <cell r="K236">
            <v>-1.5995248114836651E-2</v>
          </cell>
          <cell r="L236">
            <v>-1.2632437693249652E-2</v>
          </cell>
          <cell r="M236">
            <v>1.0096846399776262E-2</v>
          </cell>
          <cell r="N236">
            <v>-1.4641549992948005E-2</v>
          </cell>
          <cell r="O236">
            <v>6.19233408851425E-4</v>
          </cell>
          <cell r="P236">
            <v>-2.0534602441707753E-2</v>
          </cell>
        </row>
        <row r="237">
          <cell r="K237">
            <v>-4.4217622392746748E-3</v>
          </cell>
          <cell r="L237">
            <v>-3.8044872619407717E-3</v>
          </cell>
          <cell r="M237">
            <v>-1.4334140875291404E-2</v>
          </cell>
          <cell r="N237">
            <v>1.0480079151695994E-2</v>
          </cell>
          <cell r="O237">
            <v>-3.1696780033942336E-2</v>
          </cell>
          <cell r="P237">
            <v>-1.4629310015959155E-2</v>
          </cell>
        </row>
        <row r="238">
          <cell r="K238">
            <v>1.7887564692773434E-2</v>
          </cell>
          <cell r="L238">
            <v>-6.6312999777540672E-4</v>
          </cell>
          <cell r="M238">
            <v>-6.8172398663390961E-3</v>
          </cell>
          <cell r="N238">
            <v>2.2909517465557624E-3</v>
          </cell>
          <cell r="O238">
            <v>-7.6706728383992657E-4</v>
          </cell>
          <cell r="P238">
            <v>-1.1646505386323579E-2</v>
          </cell>
        </row>
        <row r="239">
          <cell r="K239">
            <v>-4.2830014711636652E-3</v>
          </cell>
          <cell r="L239">
            <v>4.632701865951507E-3</v>
          </cell>
          <cell r="M239">
            <v>7.241778187298307E-3</v>
          </cell>
          <cell r="N239">
            <v>-1.2139119344838826E-2</v>
          </cell>
          <cell r="O239">
            <v>-1.845809099692344E-2</v>
          </cell>
          <cell r="P239">
            <v>-1.9355442952955978E-2</v>
          </cell>
        </row>
        <row r="240">
          <cell r="K240">
            <v>6.8913893073995506E-3</v>
          </cell>
          <cell r="L240">
            <v>5.7608586613118896E-3</v>
          </cell>
          <cell r="M240">
            <v>2.8453802417727686E-2</v>
          </cell>
          <cell r="N240">
            <v>4.2105263779931992E-4</v>
          </cell>
          <cell r="O240">
            <v>2.1267799103331299E-2</v>
          </cell>
          <cell r="P240">
            <v>2.5724891238435705E-2</v>
          </cell>
        </row>
        <row r="241">
          <cell r="K241">
            <v>3.6246198378236116E-3</v>
          </cell>
          <cell r="L241">
            <v>1.967536296310668E-3</v>
          </cell>
          <cell r="M241">
            <v>8.2169731022810246E-3</v>
          </cell>
          <cell r="N241">
            <v>2.6175154523131388E-2</v>
          </cell>
          <cell r="O241">
            <v>-3.5773642341776334E-3</v>
          </cell>
          <cell r="P241">
            <v>1.9906367116802937E-2</v>
          </cell>
        </row>
        <row r="242">
          <cell r="K242">
            <v>-9.0863027857243598E-3</v>
          </cell>
          <cell r="L242">
            <v>-7.5633375998158635E-3</v>
          </cell>
          <cell r="M242">
            <v>-1.7750724070232683E-2</v>
          </cell>
          <cell r="N242">
            <v>-1.5706047179112299E-2</v>
          </cell>
          <cell r="O242">
            <v>-1.05507926762695E-2</v>
          </cell>
          <cell r="P242">
            <v>0</v>
          </cell>
        </row>
        <row r="243">
          <cell r="K243">
            <v>-2.6949304158979646E-2</v>
          </cell>
          <cell r="L243">
            <v>-1.7145655141089424E-2</v>
          </cell>
          <cell r="M243">
            <v>-2.1895611562340607E-2</v>
          </cell>
          <cell r="N243">
            <v>-4.472636428171832E-2</v>
          </cell>
          <cell r="O243">
            <v>-2.3425791495138241E-2</v>
          </cell>
          <cell r="P243">
            <v>-8.3333815591442994E-3</v>
          </cell>
        </row>
        <row r="244">
          <cell r="K244">
            <v>-7.6942345700771264E-3</v>
          </cell>
          <cell r="L244">
            <v>-2.3533377813466805E-3</v>
          </cell>
          <cell r="M244">
            <v>-1.5444322427473631E-2</v>
          </cell>
          <cell r="N244">
            <v>-2.0687357478514613E-2</v>
          </cell>
          <cell r="O244">
            <v>-3.1612020941306579E-2</v>
          </cell>
          <cell r="P244">
            <v>-1.3691630417943869E-2</v>
          </cell>
        </row>
        <row r="245">
          <cell r="K245">
            <v>2.3800741671646431E-3</v>
          </cell>
          <cell r="L245">
            <v>3.0247040368424098E-3</v>
          </cell>
          <cell r="M245">
            <v>-4.5100481373992841E-2</v>
          </cell>
          <cell r="N245">
            <v>-2.0670248400427541E-2</v>
          </cell>
          <cell r="O245">
            <v>-5.3443087119248818E-3</v>
          </cell>
          <cell r="P245">
            <v>-1.2807005356390353E-2</v>
          </cell>
        </row>
        <row r="246">
          <cell r="K246">
            <v>1.6745635977163924E-2</v>
          </cell>
          <cell r="L246">
            <v>2.6809667532577425E-3</v>
          </cell>
          <cell r="M246">
            <v>4.521817847792319E-4</v>
          </cell>
          <cell r="N246">
            <v>1.1959975575534222E-2</v>
          </cell>
          <cell r="O246">
            <v>7.8013124049769265E-3</v>
          </cell>
          <cell r="P246">
            <v>7.4906717291576587E-3</v>
          </cell>
        </row>
        <row r="247">
          <cell r="K247">
            <v>9.3874801793543267E-3</v>
          </cell>
          <cell r="L247">
            <v>1.2306824212233844E-2</v>
          </cell>
          <cell r="M247">
            <v>2.3236076680848008E-2</v>
          </cell>
          <cell r="N247">
            <v>1.8887351813589068E-2</v>
          </cell>
          <cell r="O247">
            <v>3.5383814816239874E-3</v>
          </cell>
          <cell r="P247">
            <v>2.630346279190094E-2</v>
          </cell>
        </row>
        <row r="248">
          <cell r="K248">
            <v>-1.1243292226078316E-2</v>
          </cell>
          <cell r="L248">
            <v>-4.4727979811660708E-3</v>
          </cell>
          <cell r="M248">
            <v>-2.3236076680848074E-2</v>
          </cell>
          <cell r="N248">
            <v>-7.0687283510073948E-3</v>
          </cell>
          <cell r="O248">
            <v>-2.7127308878103513E-2</v>
          </cell>
          <cell r="P248">
            <v>-1.7810842746247318E-2</v>
          </cell>
        </row>
        <row r="249">
          <cell r="K249">
            <v>6.5204497471993616E-3</v>
          </cell>
          <cell r="L249">
            <v>4.9796664652544372E-4</v>
          </cell>
          <cell r="M249">
            <v>1.9252889294553252E-2</v>
          </cell>
          <cell r="N249">
            <v>-1.1594332780919144E-2</v>
          </cell>
          <cell r="O249">
            <v>6.9769067226979891E-4</v>
          </cell>
          <cell r="P249">
            <v>2.7113235408560671E-2</v>
          </cell>
        </row>
        <row r="250">
          <cell r="K250">
            <v>7.9121291879492277E-3</v>
          </cell>
          <cell r="L250">
            <v>1.4006985204668939E-2</v>
          </cell>
          <cell r="M250">
            <v>-1.0700057504246302E-2</v>
          </cell>
          <cell r="N250">
            <v>-1.5823114939242756E-2</v>
          </cell>
          <cell r="O250">
            <v>1.3026791753296017E-2</v>
          </cell>
          <cell r="P250">
            <v>8.1967672041784907E-3</v>
          </cell>
        </row>
        <row r="251">
          <cell r="K251">
            <v>-2.002076922145464E-2</v>
          </cell>
          <cell r="L251">
            <v>-1.5169293347144758E-2</v>
          </cell>
          <cell r="M251">
            <v>-6.7461465653579928E-3</v>
          </cell>
          <cell r="N251">
            <v>-9.1178488195059579E-4</v>
          </cell>
          <cell r="O251">
            <v>-5.7995191549865448E-3</v>
          </cell>
          <cell r="P251">
            <v>-2.5841231183887328E-2</v>
          </cell>
        </row>
        <row r="252">
          <cell r="K252">
            <v>1.6751619876076262E-2</v>
          </cell>
          <cell r="L252">
            <v>1.2219438700723503E-2</v>
          </cell>
          <cell r="M252">
            <v>3.5029074627471159E-2</v>
          </cell>
          <cell r="N252">
            <v>4.3291007850812024E-2</v>
          </cell>
          <cell r="O252">
            <v>3.2159741092613187E-2</v>
          </cell>
          <cell r="P252">
            <v>1.6615127810594595E-2</v>
          </cell>
        </row>
        <row r="253">
          <cell r="K253">
            <v>-7.0530067160101137E-3</v>
          </cell>
          <cell r="L253">
            <v>-1.338309937562931E-2</v>
          </cell>
          <cell r="M253">
            <v>3.9138993211363148E-3</v>
          </cell>
          <cell r="N253">
            <v>-7.0129588320848885E-3</v>
          </cell>
          <cell r="O253">
            <v>-1.2685730175077927E-2</v>
          </cell>
          <cell r="P253">
            <v>-8.2730564931994006E-3</v>
          </cell>
        </row>
        <row r="254">
          <cell r="K254">
            <v>-8.8867930148144314E-3</v>
          </cell>
          <cell r="L254">
            <v>9.60113318067898E-3</v>
          </cell>
          <cell r="M254">
            <v>-1.302931780415906E-3</v>
          </cell>
          <cell r="N254">
            <v>1.9168524174944992E-2</v>
          </cell>
          <cell r="O254">
            <v>1.2551618996710418E-2</v>
          </cell>
          <cell r="P254">
            <v>-2.2048137221762614E-2</v>
          </cell>
        </row>
        <row r="255">
          <cell r="K255">
            <v>-3.1698323774102012E-3</v>
          </cell>
          <cell r="L255">
            <v>5.5856889107489364E-3</v>
          </cell>
          <cell r="M255">
            <v>3.2915987215361223E-2</v>
          </cell>
          <cell r="N255">
            <v>1.690060549612088E-2</v>
          </cell>
          <cell r="O255">
            <v>2.9462991716319611E-3</v>
          </cell>
          <cell r="P255">
            <v>3.1350529884076009E-2</v>
          </cell>
        </row>
        <row r="256">
          <cell r="K256">
            <v>-5.988206137299075E-2</v>
          </cell>
          <cell r="L256">
            <v>-1.9353842038940961E-2</v>
          </cell>
          <cell r="M256">
            <v>-5.0590327123950776E-3</v>
          </cell>
          <cell r="N256">
            <v>-3.3214180987644691E-2</v>
          </cell>
          <cell r="O256">
            <v>-2.8121879932642762E-3</v>
          </cell>
          <cell r="P256">
            <v>-1.346472957700099E-2</v>
          </cell>
        </row>
        <row r="257">
          <cell r="K257">
            <v>2.8122858911898512E-2</v>
          </cell>
          <cell r="L257">
            <v>1.8534371371104318E-2</v>
          </cell>
          <cell r="M257">
            <v>3.7333244728701032E-2</v>
          </cell>
          <cell r="N257">
            <v>2.9175489133931472E-2</v>
          </cell>
          <cell r="O257">
            <v>1.1864432980461026E-2</v>
          </cell>
          <cell r="P257">
            <v>2.5734822168815279E-2</v>
          </cell>
        </row>
        <row r="258">
          <cell r="K258">
            <v>1.0199904499486698E-2</v>
          </cell>
          <cell r="L258">
            <v>-1.4767415925136288E-3</v>
          </cell>
          <cell r="M258">
            <v>5.2792000781464793E-3</v>
          </cell>
          <cell r="N258">
            <v>2.5445595346293627E-2</v>
          </cell>
          <cell r="O258">
            <v>2.6469046687188995E-3</v>
          </cell>
          <cell r="P258">
            <v>6.0790460763821925E-3</v>
          </cell>
        </row>
        <row r="259">
          <cell r="K259">
            <v>2.2433643241689363E-3</v>
          </cell>
          <cell r="L259">
            <v>1.6406894574600179E-3</v>
          </cell>
          <cell r="M259">
            <v>1.9254505790136305E-2</v>
          </cell>
          <cell r="N259">
            <v>1.5248595480260802E-2</v>
          </cell>
          <cell r="O259">
            <v>1.5847863855715451E-3</v>
          </cell>
          <cell r="P259">
            <v>1.0095912013522745E-3</v>
          </cell>
        </row>
        <row r="260">
          <cell r="K260">
            <v>1.5237291879233896E-2</v>
          </cell>
          <cell r="L260">
            <v>9.4632783230431256E-3</v>
          </cell>
          <cell r="M260">
            <v>1.9280550040265892E-2</v>
          </cell>
          <cell r="N260">
            <v>1.2195273093818206E-2</v>
          </cell>
          <cell r="O260">
            <v>1.8694576730269596E-2</v>
          </cell>
          <cell r="P260">
            <v>9.0407446521490239E-3</v>
          </cell>
        </row>
        <row r="261">
          <cell r="K261">
            <v>5.5428899658033067E-3</v>
          </cell>
          <cell r="L261">
            <v>-1.1373792760773764E-3</v>
          </cell>
          <cell r="M261">
            <v>-7.0395284835278078E-3</v>
          </cell>
          <cell r="N261">
            <v>7.0458268332026543E-3</v>
          </cell>
          <cell r="O261">
            <v>-2.8534390307661736E-3</v>
          </cell>
          <cell r="P261">
            <v>1.5873349156290163E-2</v>
          </cell>
        </row>
        <row r="262">
          <cell r="K262">
            <v>1.0994451895521054E-2</v>
          </cell>
          <cell r="L262">
            <v>-8.6538216601682368E-3</v>
          </cell>
          <cell r="M262">
            <v>7.8462146041792578E-4</v>
          </cell>
          <cell r="N262">
            <v>-1.4051994684014433E-3</v>
          </cell>
          <cell r="O262">
            <v>3.2419142703554783E-3</v>
          </cell>
          <cell r="P262">
            <v>0</v>
          </cell>
        </row>
        <row r="263">
          <cell r="K263">
            <v>-1.1319655150419564E-2</v>
          </cell>
          <cell r="L263">
            <v>-1.9697970912836479E-3</v>
          </cell>
          <cell r="M263">
            <v>-7.8462146041781791E-4</v>
          </cell>
          <cell r="N263">
            <v>8.0032439988302045E-3</v>
          </cell>
          <cell r="O263">
            <v>9.9195660399081353E-3</v>
          </cell>
          <cell r="P263">
            <v>-1.9704439872987251E-3</v>
          </cell>
        </row>
        <row r="264">
          <cell r="K264">
            <v>-1.087367129579196E-2</v>
          </cell>
          <cell r="L264">
            <v>-2.5966838465145282E-2</v>
          </cell>
          <cell r="M264">
            <v>-1.1780877074309387E-3</v>
          </cell>
          <cell r="N264">
            <v>7.9397003035428029E-3</v>
          </cell>
          <cell r="O264">
            <v>-1.2819691063012081E-4</v>
          </cell>
          <cell r="P264">
            <v>-2.5975486403260677E-2</v>
          </cell>
        </row>
        <row r="265">
          <cell r="K265">
            <v>-2.2360767077632081E-2</v>
          </cell>
          <cell r="L265">
            <v>-1.518859459994969E-3</v>
          </cell>
          <cell r="M265">
            <v>-3.0722543959344623E-2</v>
          </cell>
          <cell r="N265">
            <v>1.471913533039261E-2</v>
          </cell>
          <cell r="O265">
            <v>-1.1475852844722452E-2</v>
          </cell>
          <cell r="P265">
            <v>1.207258123426924E-2</v>
          </cell>
        </row>
        <row r="266">
          <cell r="K266">
            <v>1.4023602107746443E-2</v>
          </cell>
          <cell r="L266">
            <v>1.041676085825558E-2</v>
          </cell>
          <cell r="M266">
            <v>0.18211894307631293</v>
          </cell>
          <cell r="N266">
            <v>1.162128128401585E-2</v>
          </cell>
          <cell r="O266">
            <v>2.0156019675989147E-2</v>
          </cell>
          <cell r="P266">
            <v>0</v>
          </cell>
        </row>
        <row r="267">
          <cell r="K267">
            <v>-1.6592006461129051E-3</v>
          </cell>
          <cell r="L267">
            <v>-1.6515373695654645E-2</v>
          </cell>
          <cell r="M267">
            <v>2.7316821795379871E-2</v>
          </cell>
          <cell r="N267">
            <v>3.0345586549062328E-2</v>
          </cell>
          <cell r="O267">
            <v>3.6195140368554056E-2</v>
          </cell>
          <cell r="P267">
            <v>6.9756137364253585E-3</v>
          </cell>
        </row>
        <row r="268">
          <cell r="K268">
            <v>1.5763059637593098E-3</v>
          </cell>
          <cell r="L268">
            <v>-1.3514875109801859E-2</v>
          </cell>
          <cell r="M268">
            <v>-2.9345220056772477E-2</v>
          </cell>
          <cell r="N268">
            <v>-2.0954046510029675E-2</v>
          </cell>
          <cell r="O268">
            <v>-1.4818744868357384E-2</v>
          </cell>
          <cell r="P268">
            <v>-6.9756137364253229E-3</v>
          </cell>
        </row>
        <row r="269">
          <cell r="K269">
            <v>1.7393469411789762E-3</v>
          </cell>
          <cell r="L269">
            <v>-1.1606886476212623E-2</v>
          </cell>
          <cell r="M269">
            <v>4.0781384558625934E-2</v>
          </cell>
          <cell r="N269">
            <v>2.667176281094817E-3</v>
          </cell>
          <cell r="O269">
            <v>-3.732968375334308E-4</v>
          </cell>
          <cell r="P269">
            <v>-1.1060947359424835E-2</v>
          </cell>
        </row>
        <row r="270">
          <cell r="K270">
            <v>0.1075428397061666</v>
          </cell>
          <cell r="L270">
            <v>-6.6433810767807583E-3</v>
          </cell>
          <cell r="M270">
            <v>-1.2093626721459973E-2</v>
          </cell>
          <cell r="N270">
            <v>1.7108644036293876E-3</v>
          </cell>
          <cell r="O270">
            <v>1.604972723295274E-2</v>
          </cell>
          <cell r="P270">
            <v>-4.0526904506233081E-3</v>
          </cell>
        </row>
        <row r="271">
          <cell r="K271">
            <v>2.8282345189079194E-2</v>
          </cell>
          <cell r="L271">
            <v>-2.6345848206367822E-3</v>
          </cell>
          <cell r="M271">
            <v>1.6428457777425856E-3</v>
          </cell>
          <cell r="N271">
            <v>1.1519341805801745E-2</v>
          </cell>
          <cell r="O271">
            <v>8.8439220169489532E-2</v>
          </cell>
          <cell r="P271">
            <v>1.5113637810048106E-2</v>
          </cell>
        </row>
        <row r="272">
          <cell r="K272">
            <v>-2.2206902333255674E-2</v>
          </cell>
          <cell r="L272">
            <v>-1.0786065138324186E-2</v>
          </cell>
          <cell r="M272">
            <v>-2.2913172439330765E-2</v>
          </cell>
          <cell r="N272">
            <v>-1.8571691629764953E-2</v>
          </cell>
          <cell r="O272">
            <v>-1.9242246222394947E-2</v>
          </cell>
          <cell r="P272">
            <v>-2.0202707317519355E-2</v>
          </cell>
        </row>
        <row r="273">
          <cell r="K273">
            <v>4.2658097775188336E-2</v>
          </cell>
          <cell r="L273">
            <v>2.4584205630538588E-2</v>
          </cell>
          <cell r="M273">
            <v>3.7255008876014691E-2</v>
          </cell>
          <cell r="N273">
            <v>1.5563039491871902E-2</v>
          </cell>
          <cell r="O273">
            <v>1.2154406457922715E-2</v>
          </cell>
          <cell r="P273">
            <v>1.2170535620255114E-2</v>
          </cell>
        </row>
        <row r="274">
          <cell r="K274">
            <v>1.7331942821809939E-2</v>
          </cell>
          <cell r="L274">
            <v>8.9795112076021064E-3</v>
          </cell>
          <cell r="M274">
            <v>4.0899661407016917E-2</v>
          </cell>
          <cell r="N274">
            <v>3.4610653624675747E-2</v>
          </cell>
          <cell r="O274">
            <v>-6.0019431632306035E-3</v>
          </cell>
          <cell r="P274">
            <v>-1.4213437250055501E-2</v>
          </cell>
        </row>
        <row r="275">
          <cell r="K275">
            <v>1.3208664021983651E-3</v>
          </cell>
          <cell r="L275">
            <v>1.4676031329927879E-2</v>
          </cell>
          <cell r="M275">
            <v>3.9292400310557828E-2</v>
          </cell>
          <cell r="N275">
            <v>7.2612532963709217E-2</v>
          </cell>
          <cell r="O275">
            <v>3.5149421074443707E-3</v>
          </cell>
          <cell r="P275">
            <v>0</v>
          </cell>
        </row>
        <row r="276">
          <cell r="K276">
            <v>-5.5035145355341181E-3</v>
          </cell>
          <cell r="L276">
            <v>-1.0901146957151765E-2</v>
          </cell>
          <cell r="M276">
            <v>-1.2624153228396291E-2</v>
          </cell>
          <cell r="N276">
            <v>-2.2930505043103858E-2</v>
          </cell>
          <cell r="O276">
            <v>-1.7814791109551795E-2</v>
          </cell>
          <cell r="P276">
            <v>-1.1311174581522906E-2</v>
          </cell>
        </row>
        <row r="277">
          <cell r="K277">
            <v>-2.4479816386400017E-3</v>
          </cell>
          <cell r="L277">
            <v>-2.4005498496363288E-3</v>
          </cell>
          <cell r="M277">
            <v>-3.8543386631825452E-2</v>
          </cell>
          <cell r="N277">
            <v>-1.2191025244557513E-2</v>
          </cell>
          <cell r="O277">
            <v>2.8763754514791466E-3</v>
          </cell>
          <cell r="P277">
            <v>-5.1840447875879546E-3</v>
          </cell>
        </row>
        <row r="278">
          <cell r="K278">
            <v>1.3286689844417266E-2</v>
          </cell>
          <cell r="L278">
            <v>-3.6116644298228645E-3</v>
          </cell>
          <cell r="M278">
            <v>3.2779681915075243E-2</v>
          </cell>
          <cell r="N278">
            <v>1.8231254153465409E-2</v>
          </cell>
          <cell r="O278">
            <v>1.3465911569161059E-2</v>
          </cell>
          <cell r="P278">
            <v>1.5472201377076278E-2</v>
          </cell>
        </row>
        <row r="279">
          <cell r="K279">
            <v>-2.0032077983948935E-2</v>
          </cell>
          <cell r="L279">
            <v>-2.1068072706956986E-2</v>
          </cell>
          <cell r="M279">
            <v>-2.682448487640144E-2</v>
          </cell>
          <cell r="N279">
            <v>-2.4559276676145471E-2</v>
          </cell>
          <cell r="O279">
            <v>-7.737862914044295E-3</v>
          </cell>
          <cell r="P279">
            <v>-6.1601837514577342E-3</v>
          </cell>
        </row>
        <row r="280">
          <cell r="K280">
            <v>-8.8518086741364698E-3</v>
          </cell>
          <cell r="L280">
            <v>-1.8648973109687227E-2</v>
          </cell>
          <cell r="M280">
            <v>-2.8528083614538052E-2</v>
          </cell>
          <cell r="N280">
            <v>-1.2351126404722744E-3</v>
          </cell>
          <cell r="O280">
            <v>6.0361210546186995E-3</v>
          </cell>
          <cell r="P280">
            <v>-1.1393183829443163E-2</v>
          </cell>
        </row>
        <row r="281">
          <cell r="K281">
            <v>-1.1589770593325424E-2</v>
          </cell>
          <cell r="L281">
            <v>8.3906588851864923E-3</v>
          </cell>
          <cell r="M281">
            <v>-4.8348200545834047E-3</v>
          </cell>
          <cell r="N281">
            <v>-1.4583221277288264E-2</v>
          </cell>
          <cell r="O281">
            <v>-2.5064545039234644E-2</v>
          </cell>
          <cell r="P281">
            <v>1.5504186535965254E-2</v>
          </cell>
        </row>
        <row r="282">
          <cell r="K282">
            <v>1.9242326892768977E-2</v>
          </cell>
          <cell r="L282">
            <v>2.8404066673551995E-3</v>
          </cell>
          <cell r="M282">
            <v>2.0467615683388691E-2</v>
          </cell>
          <cell r="N282">
            <v>2.0743585738732119E-2</v>
          </cell>
          <cell r="O282">
            <v>1.0308772592071372E-2</v>
          </cell>
          <cell r="P282">
            <v>9.1884260544061701E-3</v>
          </cell>
        </row>
        <row r="283">
          <cell r="K283">
            <v>-6.7993745910950735E-3</v>
          </cell>
          <cell r="L283">
            <v>-1.5723032498368854E-2</v>
          </cell>
          <cell r="M283">
            <v>-1.8208457065601022E-2</v>
          </cell>
          <cell r="N283">
            <v>8.5612473639157978E-3</v>
          </cell>
          <cell r="O283">
            <v>2.7617969223293951E-3</v>
          </cell>
          <cell r="P283">
            <v>7.088637277734536E-3</v>
          </cell>
        </row>
        <row r="284">
          <cell r="K284">
            <v>-6.3981802914912962E-4</v>
          </cell>
          <cell r="L284">
            <v>-4.5122357941013739E-3</v>
          </cell>
          <cell r="M284">
            <v>-1.1347179622232497E-2</v>
          </cell>
          <cell r="N284">
            <v>1.2104591856231374E-2</v>
          </cell>
          <cell r="O284">
            <v>-7.2660489217412222E-3</v>
          </cell>
          <cell r="P284">
            <v>-5.0581797273526385E-3</v>
          </cell>
        </row>
        <row r="285">
          <cell r="K285">
            <v>-5.7768587712820211E-3</v>
          </cell>
          <cell r="L285">
            <v>2.2006434182337463E-2</v>
          </cell>
          <cell r="M285">
            <v>-3.011976816126909E-2</v>
          </cell>
          <cell r="N285">
            <v>-1.8737536405090991E-2</v>
          </cell>
          <cell r="O285">
            <v>-6.5033326406642028E-3</v>
          </cell>
          <cell r="P285">
            <v>1.5098424712585243E-2</v>
          </cell>
        </row>
        <row r="286">
          <cell r="K286">
            <v>2.2490339745022611E-2</v>
          </cell>
          <cell r="L286">
            <v>2.9467741095640248E-2</v>
          </cell>
          <cell r="M286">
            <v>-7.4199328616574231E-3</v>
          </cell>
          <cell r="N286">
            <v>-2.7340598775821529E-2</v>
          </cell>
          <cell r="O286">
            <v>1.2734601360844524E-2</v>
          </cell>
          <cell r="P286">
            <v>-3.352269203864356E-2</v>
          </cell>
        </row>
        <row r="287">
          <cell r="K287">
            <v>-2.9884752273353118E-2</v>
          </cell>
          <cell r="L287">
            <v>8.5873770841780449E-4</v>
          </cell>
          <cell r="M287">
            <v>-4.1118246929472579E-2</v>
          </cell>
          <cell r="N287">
            <v>-1.5965506030394261E-2</v>
          </cell>
          <cell r="O287">
            <v>-2.3033523946086611E-3</v>
          </cell>
          <cell r="P287">
            <v>-2.5105921131076358E-2</v>
          </cell>
        </row>
        <row r="288">
          <cell r="K288">
            <v>-5.0567181362849434E-3</v>
          </cell>
          <cell r="L288">
            <v>2.057966769889597E-3</v>
          </cell>
          <cell r="M288">
            <v>8.4299761604594015E-3</v>
          </cell>
          <cell r="N288">
            <v>1.4619885644991885E-3</v>
          </cell>
          <cell r="O288">
            <v>2.4183808642816527E-3</v>
          </cell>
          <cell r="P288">
            <v>7.3878963998895422E-3</v>
          </cell>
        </row>
        <row r="289">
          <cell r="K289">
            <v>7.2419162141929087E-5</v>
          </cell>
          <cell r="L289">
            <v>-8.7757596677106153E-3</v>
          </cell>
          <cell r="M289">
            <v>1.4238823652253516E-2</v>
          </cell>
          <cell r="N289">
            <v>3.2518808934816207E-2</v>
          </cell>
          <cell r="O289">
            <v>1.1663940125914287E-2</v>
          </cell>
          <cell r="P289">
            <v>2.0812405745934695E-2</v>
          </cell>
        </row>
        <row r="290">
          <cell r="K290">
            <v>-5.6645031635993983E-3</v>
          </cell>
          <cell r="L290">
            <v>1.7281603775835182E-4</v>
          </cell>
          <cell r="M290">
            <v>-8.6580627431145415E-3</v>
          </cell>
          <cell r="N290">
            <v>0.1161908194863057</v>
          </cell>
          <cell r="O290">
            <v>-1.2513510534542516E-3</v>
          </cell>
          <cell r="P290">
            <v>9.2261033732926323E-3</v>
          </cell>
        </row>
        <row r="291">
          <cell r="K291">
            <v>2.2539207966571079E-2</v>
          </cell>
          <cell r="L291">
            <v>6.9096565195112013E-4</v>
          </cell>
          <cell r="M291">
            <v>-2.0380185355078104E-2</v>
          </cell>
          <cell r="N291">
            <v>2.1794137833329771E-2</v>
          </cell>
          <cell r="O291">
            <v>1.9389627853997761E-2</v>
          </cell>
          <cell r="P291">
            <v>-1.0256500167189221E-2</v>
          </cell>
        </row>
        <row r="292">
          <cell r="K292">
            <v>5.9633855554184463E-3</v>
          </cell>
          <cell r="L292">
            <v>-3.9795882610047864E-3</v>
          </cell>
          <cell r="M292">
            <v>1.4449590613440071E-2</v>
          </cell>
          <cell r="N292">
            <v>-1.3643622493687784E-2</v>
          </cell>
          <cell r="O292">
            <v>-6.271719516263677E-3</v>
          </cell>
          <cell r="P292">
            <v>-1.0362787035546547E-2</v>
          </cell>
        </row>
        <row r="293">
          <cell r="K293">
            <v>7.7558028200772735E-3</v>
          </cell>
          <cell r="L293">
            <v>3.4668053736035221E-4</v>
          </cell>
          <cell r="M293">
            <v>6.9954532408571669E-4</v>
          </cell>
          <cell r="N293">
            <v>9.9410573258427518E-3</v>
          </cell>
          <cell r="O293">
            <v>1.5716758895618906E-2</v>
          </cell>
          <cell r="P293">
            <v>6.2305497506361628E-3</v>
          </cell>
        </row>
        <row r="294">
          <cell r="K294">
            <v>-1.4146508373451746E-2</v>
          </cell>
          <cell r="L294">
            <v>6.3920058699046154E-3</v>
          </cell>
          <cell r="M294">
            <v>4.5351551653911425E-3</v>
          </cell>
          <cell r="N294">
            <v>7.5448814295930649E-3</v>
          </cell>
          <cell r="O294">
            <v>-8.5522818153171403E-3</v>
          </cell>
          <cell r="P294">
            <v>3.1007776782481854E-3</v>
          </cell>
        </row>
        <row r="295">
          <cell r="K295">
            <v>1.6741817233844176E-2</v>
          </cell>
          <cell r="L295">
            <v>1.0449773890822564E-2</v>
          </cell>
          <cell r="M295">
            <v>1.0732316965397016E-2</v>
          </cell>
          <cell r="N295">
            <v>8.2493593390370323E-3</v>
          </cell>
          <cell r="O295">
            <v>1.9441681614585371E-2</v>
          </cell>
          <cell r="P295">
            <v>1.5361285161487149E-2</v>
          </cell>
        </row>
        <row r="296">
          <cell r="K296">
            <v>-4.2120104391107586E-3</v>
          </cell>
          <cell r="L296">
            <v>-7.1832017434924188E-3</v>
          </cell>
          <cell r="M296">
            <v>-1.5617183622374881E-2</v>
          </cell>
          <cell r="N296">
            <v>8.936068551554455E-3</v>
          </cell>
          <cell r="O296">
            <v>1.1096719610959014E-2</v>
          </cell>
          <cell r="P296">
            <v>-1.0214593409718295E-2</v>
          </cell>
        </row>
        <row r="297">
          <cell r="K297">
            <v>-1.445500971386866E-2</v>
          </cell>
          <cell r="L297">
            <v>-1.906139846962188E-2</v>
          </cell>
          <cell r="M297">
            <v>-2.1567037096885275E-2</v>
          </cell>
          <cell r="N297">
            <v>1.8077739180545626E-3</v>
          </cell>
          <cell r="O297">
            <v>-1.449379701077373E-2</v>
          </cell>
          <cell r="P297">
            <v>-1.1357891844409516E-2</v>
          </cell>
        </row>
        <row r="298">
          <cell r="K298">
            <v>1.7827223318742293E-3</v>
          </cell>
          <cell r="L298">
            <v>1.493342563159139E-2</v>
          </cell>
          <cell r="M298">
            <v>7.1454093786885034E-4</v>
          </cell>
          <cell r="N298">
            <v>1.2415087292420253E-2</v>
          </cell>
          <cell r="O298">
            <v>1.2544478654723972E-2</v>
          </cell>
          <cell r="P298">
            <v>-1.8868484304382916E-2</v>
          </cell>
        </row>
        <row r="299">
          <cell r="K299">
            <v>4.9859326507451689E-4</v>
          </cell>
          <cell r="L299">
            <v>-7.2652109914124133E-3</v>
          </cell>
          <cell r="M299">
            <v>-7.2570692834835498E-2</v>
          </cell>
          <cell r="N299">
            <v>-2.2398531276603489E-2</v>
          </cell>
          <cell r="O299">
            <v>-1.8489668465763793E-2</v>
          </cell>
          <cell r="P299">
            <v>-4.2417879083630292E-3</v>
          </cell>
        </row>
        <row r="300">
          <cell r="K300">
            <v>-2.2832206499600355E-2</v>
          </cell>
          <cell r="L300">
            <v>-1.3106347505300547E-2</v>
          </cell>
          <cell r="M300">
            <v>-5.8514714061426797E-2</v>
          </cell>
          <cell r="N300">
            <v>-3.8430511610780468E-2</v>
          </cell>
          <cell r="O300">
            <v>-2.0076516390479551E-2</v>
          </cell>
          <cell r="P300">
            <v>-2.3657017229692615E-2</v>
          </cell>
        </row>
        <row r="301">
          <cell r="K301">
            <v>-3.1903819791459766E-2</v>
          </cell>
          <cell r="L301">
            <v>1.3800550934776203E-2</v>
          </cell>
          <cell r="M301">
            <v>-0.11326354084914488</v>
          </cell>
          <cell r="N301">
            <v>2.4191581612322325E-2</v>
          </cell>
          <cell r="O301">
            <v>-2.3366880675324261E-2</v>
          </cell>
          <cell r="P301">
            <v>0</v>
          </cell>
        </row>
        <row r="302">
          <cell r="K302">
            <v>2.1725428547203513E-2</v>
          </cell>
          <cell r="L302">
            <v>2.9403827727803707E-2</v>
          </cell>
          <cell r="M302">
            <v>0</v>
          </cell>
          <cell r="N302">
            <v>2.5726359827877857E-2</v>
          </cell>
          <cell r="O302">
            <v>2.6741082504487246E-2</v>
          </cell>
          <cell r="P302">
            <v>1.9397159882735129E-2</v>
          </cell>
        </row>
        <row r="303">
          <cell r="K303">
            <v>-2.8139334707952653E-2</v>
          </cell>
          <cell r="L303">
            <v>4.7058910374127138E-3</v>
          </cell>
          <cell r="M303">
            <v>2.0312140453982306E-2</v>
          </cell>
          <cell r="N303">
            <v>6.8893488006352994E-3</v>
          </cell>
          <cell r="O303">
            <v>-4.1964199099032082E-2</v>
          </cell>
          <cell r="P303">
            <v>-3.3643976195442724E-2</v>
          </cell>
        </row>
        <row r="304">
          <cell r="K304">
            <v>5.5109036161323614E-3</v>
          </cell>
          <cell r="L304">
            <v>9.0135813053613886E-3</v>
          </cell>
          <cell r="M304">
            <v>-3.5810244177060277E-3</v>
          </cell>
          <cell r="N304">
            <v>1.6431425862260995E-2</v>
          </cell>
          <cell r="O304">
            <v>1.8791876498009827E-2</v>
          </cell>
          <cell r="P304">
            <v>4.4052934679161973E-3</v>
          </cell>
        </row>
        <row r="305">
          <cell r="K305">
            <v>-1.5706533288402252E-2</v>
          </cell>
          <cell r="L305">
            <v>-3.3239156031477588E-4</v>
          </cell>
          <cell r="M305">
            <v>-5.0585496788106338E-2</v>
          </cell>
          <cell r="N305">
            <v>2.1209394682322837E-2</v>
          </cell>
          <cell r="O305">
            <v>-2.8321920976610824E-2</v>
          </cell>
          <cell r="P305">
            <v>-9.9393419025577759E-3</v>
          </cell>
        </row>
        <row r="306">
          <cell r="K306">
            <v>1.2992622840160397E-2</v>
          </cell>
          <cell r="L306">
            <v>1.2225495074267002E-2</v>
          </cell>
          <cell r="M306">
            <v>5.2825139381611139E-2</v>
          </cell>
          <cell r="N306">
            <v>2.2972012973694425E-3</v>
          </cell>
          <cell r="O306">
            <v>-8.19044284276268E-3</v>
          </cell>
          <cell r="P306">
            <v>1.4325313845812258E-2</v>
          </cell>
        </row>
        <row r="307">
          <cell r="K307">
            <v>2.3353170810125036E-2</v>
          </cell>
          <cell r="L307">
            <v>-2.983305987957317E-2</v>
          </cell>
          <cell r="M307">
            <v>7.413993073540262E-2</v>
          </cell>
          <cell r="N307">
            <v>-3.4477839066835328E-3</v>
          </cell>
          <cell r="O307">
            <v>3.1212201625010767E-2</v>
          </cell>
          <cell r="P307">
            <v>2.5919377552074713E-2</v>
          </cell>
        </row>
        <row r="308">
          <cell r="K308">
            <v>-3.1919994743468544E-2</v>
          </cell>
          <cell r="L308">
            <v>-3.599803135175212E-2</v>
          </cell>
          <cell r="M308">
            <v>-3.0369267680074228E-2</v>
          </cell>
          <cell r="N308">
            <v>-1.8591675659607981E-2</v>
          </cell>
          <cell r="O308">
            <v>-1.6893277609301753E-2</v>
          </cell>
          <cell r="P308">
            <v>-3.1404854828745901E-2</v>
          </cell>
        </row>
        <row r="309">
          <cell r="K309">
            <v>-4.7317496511338226E-3</v>
          </cell>
          <cell r="L309">
            <v>4.7240049359604181E-3</v>
          </cell>
          <cell r="M309">
            <v>-2.2083599327096904E-2</v>
          </cell>
          <cell r="N309">
            <v>9.3390435080359432E-3</v>
          </cell>
          <cell r="O309">
            <v>8.2212700619793363E-4</v>
          </cell>
          <cell r="P309">
            <v>-2.0000666706669543E-2</v>
          </cell>
        </row>
        <row r="310">
          <cell r="K310">
            <v>5.3406703580289603E-3</v>
          </cell>
          <cell r="L310">
            <v>4.0703293113504187E-2</v>
          </cell>
          <cell r="M310">
            <v>8.7184510398810294E-3</v>
          </cell>
          <cell r="N310">
            <v>1.4523273571387388E-4</v>
          </cell>
          <cell r="O310">
            <v>1.4105263875725362E-2</v>
          </cell>
          <cell r="P310">
            <v>2.3295562603522082E-2</v>
          </cell>
        </row>
        <row r="311">
          <cell r="K311">
            <v>2.9687337610739828E-2</v>
          </cell>
          <cell r="L311">
            <v>3.3512064656782023E-4</v>
          </cell>
          <cell r="M311">
            <v>0</v>
          </cell>
          <cell r="N311">
            <v>4.4917847021155709E-3</v>
          </cell>
          <cell r="O311">
            <v>-3.4732272418621713E-4</v>
          </cell>
          <cell r="P311">
            <v>3.2840752011900187E-3</v>
          </cell>
        </row>
        <row r="312">
          <cell r="K312">
            <v>1.0872866443890199E-2</v>
          </cell>
          <cell r="L312">
            <v>1.1720386440032828E-3</v>
          </cell>
          <cell r="M312">
            <v>4.3393361496715815E-4</v>
          </cell>
          <cell r="N312">
            <v>5.334883967222123E-3</v>
          </cell>
          <cell r="O312">
            <v>1.0482155528613204E-2</v>
          </cell>
          <cell r="P312">
            <v>4.3620570801656067E-3</v>
          </cell>
        </row>
        <row r="313">
          <cell r="K313">
            <v>7.0625361819958137E-3</v>
          </cell>
          <cell r="L313">
            <v>7.8340262310677162E-3</v>
          </cell>
          <cell r="M313">
            <v>2.8652804686867022E-2</v>
          </cell>
          <cell r="N313">
            <v>5.5926151360602078E-3</v>
          </cell>
          <cell r="O313">
            <v>9.2387312392045989E-3</v>
          </cell>
          <cell r="P313">
            <v>1.7260406932999992E-2</v>
          </cell>
        </row>
        <row r="314">
          <cell r="K314">
            <v>-8.2322979764437865E-3</v>
          </cell>
          <cell r="L314">
            <v>2.3217257527050335E-3</v>
          </cell>
          <cell r="M314">
            <v>7.9782073407087956E-3</v>
          </cell>
          <cell r="N314">
            <v>1.2364258983898547E-2</v>
          </cell>
          <cell r="O314">
            <v>1.5881394780342263E-2</v>
          </cell>
          <cell r="P314">
            <v>3.2034197175378649E-3</v>
          </cell>
        </row>
        <row r="315">
          <cell r="K315">
            <v>2.7774553622637088E-2</v>
          </cell>
          <cell r="L315">
            <v>4.9570491458718622E-3</v>
          </cell>
          <cell r="M315">
            <v>1.4119835913258771E-2</v>
          </cell>
          <cell r="N315">
            <v>1.8333730228994111E-2</v>
          </cell>
          <cell r="O315">
            <v>9.8961167883667121E-3</v>
          </cell>
          <cell r="P315">
            <v>1.796139147450564E-2</v>
          </cell>
        </row>
        <row r="316">
          <cell r="K316">
            <v>2.1342439521835141E-4</v>
          </cell>
          <cell r="L316">
            <v>-3.3019676690849396E-3</v>
          </cell>
          <cell r="M316">
            <v>-5.3752455245074243E-3</v>
          </cell>
          <cell r="N316">
            <v>-1.2278652938405618E-2</v>
          </cell>
          <cell r="O316">
            <v>-5.4363033978256101E-3</v>
          </cell>
          <cell r="P316">
            <v>1.7644463979708837E-2</v>
          </cell>
        </row>
        <row r="317">
          <cell r="K317">
            <v>-4.7638458878649835E-2</v>
          </cell>
          <cell r="L317">
            <v>-5.8048094003478627E-3</v>
          </cell>
          <cell r="M317">
            <v>1.9705071079332337E-2</v>
          </cell>
          <cell r="N317">
            <v>8.3881380964476171E-3</v>
          </cell>
          <cell r="O317">
            <v>-1.966024117146694E-2</v>
          </cell>
          <cell r="P317">
            <v>-1.8692133012152747E-2</v>
          </cell>
        </row>
        <row r="318">
          <cell r="K318">
            <v>-1.9207459770281984E-2</v>
          </cell>
          <cell r="L318">
            <v>1.4203376675335026E-2</v>
          </cell>
          <cell r="M318">
            <v>-1.2270092591814359E-2</v>
          </cell>
          <cell r="N318">
            <v>-1.6139568635214416E-2</v>
          </cell>
          <cell r="O318">
            <v>-2.6441361091397879E-2</v>
          </cell>
          <cell r="P318">
            <v>2.0942416031149067E-3</v>
          </cell>
        </row>
        <row r="319">
          <cell r="K319">
            <v>-3.0265569548629002E-2</v>
          </cell>
          <cell r="L319">
            <v>1.3033745930326916E-2</v>
          </cell>
          <cell r="M319">
            <v>1.996399570059635E-2</v>
          </cell>
          <cell r="N319">
            <v>-5.5331062636816922E-3</v>
          </cell>
          <cell r="O319">
            <v>-1.3487567388935416E-2</v>
          </cell>
          <cell r="P319">
            <v>-3.1430093971992513E-3</v>
          </cell>
        </row>
        <row r="320">
          <cell r="K320">
            <v>2.5004205472899884E-2</v>
          </cell>
          <cell r="L320">
            <v>-4.8677688200406358E-3</v>
          </cell>
          <cell r="M320">
            <v>9.2351589916659302E-3</v>
          </cell>
          <cell r="N320">
            <v>1.7906717452704331E-2</v>
          </cell>
          <cell r="O320">
            <v>1.2321930236323275E-2</v>
          </cell>
          <cell r="P320">
            <v>2.0964368265281672E-3</v>
          </cell>
        </row>
        <row r="321">
          <cell r="K321">
            <v>3.3582690698024551E-3</v>
          </cell>
          <cell r="L321">
            <v>5.5150180335751184E-3</v>
          </cell>
          <cell r="M321">
            <v>3.3021868304946349E-2</v>
          </cell>
          <cell r="N321">
            <v>-1.3081275219687615E-2</v>
          </cell>
          <cell r="O321">
            <v>7.6682146401790925E-3</v>
          </cell>
          <cell r="P321">
            <v>1.041676085825558E-2</v>
          </cell>
        </row>
        <row r="322">
          <cell r="K322">
            <v>1.4974188892132426E-2</v>
          </cell>
          <cell r="L322">
            <v>-1.3189151540209259E-2</v>
          </cell>
          <cell r="M322">
            <v>-3.0626657578991488E-2</v>
          </cell>
          <cell r="N322">
            <v>5.5065440941109147E-3</v>
          </cell>
          <cell r="O322">
            <v>-3.710579396535713E-3</v>
          </cell>
          <cell r="P322">
            <v>-7.2803233681253852E-3</v>
          </cell>
        </row>
        <row r="323">
          <cell r="K323">
            <v>-2.8565004764875604E-3</v>
          </cell>
          <cell r="L323">
            <v>-5.0940870983084635E-3</v>
          </cell>
          <cell r="M323">
            <v>5.9630468882466E-3</v>
          </cell>
          <cell r="N323">
            <v>1.0505033927038783E-2</v>
          </cell>
          <cell r="O323">
            <v>9.365854437640252E-3</v>
          </cell>
          <cell r="P323">
            <v>4.1666726948459123E-3</v>
          </cell>
        </row>
        <row r="324">
          <cell r="K324">
            <v>1.4292701872685059E-3</v>
          </cell>
          <cell r="L324">
            <v>-1.5774507253832597E-2</v>
          </cell>
          <cell r="M324">
            <v>1.1820468600426045E-2</v>
          </cell>
          <cell r="N324">
            <v>-8.5356986443460708E-3</v>
          </cell>
          <cell r="O324">
            <v>2.3319034231435842E-2</v>
          </cell>
          <cell r="P324">
            <v>5.184044787587919E-3</v>
          </cell>
        </row>
        <row r="325">
          <cell r="K325">
            <v>1.5736611428213965E-2</v>
          </cell>
          <cell r="L325">
            <v>1.3135112781952596E-2</v>
          </cell>
          <cell r="M325">
            <v>9.3567934108810934E-3</v>
          </cell>
          <cell r="N325">
            <v>-1.1874609420712853E-2</v>
          </cell>
          <cell r="O325">
            <v>1.348314811005975E-3</v>
          </cell>
          <cell r="P325">
            <v>-7.2652109914124133E-3</v>
          </cell>
        </row>
        <row r="326">
          <cell r="K326">
            <v>3.029297820646178E-3</v>
          </cell>
          <cell r="L326">
            <v>-7.7937547315025633E-3</v>
          </cell>
          <cell r="M326">
            <v>-8.9651740598804541E-3</v>
          </cell>
          <cell r="N326">
            <v>1.9889195361700311E-3</v>
          </cell>
          <cell r="O326">
            <v>3.4747554997443053E-3</v>
          </cell>
          <cell r="P326">
            <v>-4.1753714104805105E-3</v>
          </cell>
        </row>
        <row r="327">
          <cell r="K327">
            <v>-8.856742773946097E-4</v>
          </cell>
          <cell r="L327">
            <v>1.0268390985693749E-2</v>
          </cell>
          <cell r="M327">
            <v>2.207253210664431E-2</v>
          </cell>
          <cell r="N327">
            <v>-6.5499308637325428E-3</v>
          </cell>
          <cell r="O327">
            <v>6.357725949260689E-3</v>
          </cell>
          <cell r="P327">
            <v>-1.0515343999523008E-2</v>
          </cell>
        </row>
        <row r="328">
          <cell r="K328">
            <v>9.772663103820519E-3</v>
          </cell>
          <cell r="L328">
            <v>1.6463619128673805E-3</v>
          </cell>
          <cell r="M328">
            <v>-3.9849022332706485E-2</v>
          </cell>
          <cell r="N328">
            <v>5.8400564816827741E-3</v>
          </cell>
          <cell r="O328">
            <v>-1.0618777473790506E-2</v>
          </cell>
          <cell r="P328">
            <v>-1.0627092574286351E-2</v>
          </cell>
        </row>
        <row r="329">
          <cell r="K329">
            <v>2.5559585974632309E-3</v>
          </cell>
          <cell r="L329">
            <v>-1.0750124200248061E-2</v>
          </cell>
          <cell r="M329">
            <v>-1.9722917440013712E-2</v>
          </cell>
          <cell r="N329">
            <v>5.3824492550561577E-3</v>
          </cell>
          <cell r="O329">
            <v>-5.4023521934186448E-2</v>
          </cell>
          <cell r="P329">
            <v>2.1344725286328412E-3</v>
          </cell>
        </row>
        <row r="330">
          <cell r="K330">
            <v>-1.3067283280149413E-2</v>
          </cell>
          <cell r="L330">
            <v>-1.662925089057112E-4</v>
          </cell>
          <cell r="M330">
            <v>9.7088141269609032E-3</v>
          </cell>
          <cell r="N330">
            <v>5.9155102079353787E-3</v>
          </cell>
          <cell r="O330">
            <v>-3.9218066785370494E-3</v>
          </cell>
          <cell r="P330">
            <v>-6.4171343206335402E-3</v>
          </cell>
        </row>
        <row r="331">
          <cell r="K331">
            <v>-1.1145902280131214E-2</v>
          </cell>
          <cell r="L331">
            <v>-5.5032240948912903E-3</v>
          </cell>
          <cell r="M331">
            <v>-2.0745100269846866E-2</v>
          </cell>
          <cell r="N331">
            <v>-2.9066015381539946E-2</v>
          </cell>
          <cell r="O331">
            <v>-1.4754660998874959E-2</v>
          </cell>
          <cell r="P331">
            <v>-1.2959144642505341E-2</v>
          </cell>
        </row>
        <row r="332">
          <cell r="K332">
            <v>-2.8113236203132441E-2</v>
          </cell>
          <cell r="L332">
            <v>-1.822527665032583E-2</v>
          </cell>
          <cell r="M332">
            <v>1.0222947342457453E-2</v>
          </cell>
          <cell r="N332">
            <v>-4.7822712691546528E-3</v>
          </cell>
          <cell r="O332">
            <v>3.8596115938077519E-3</v>
          </cell>
          <cell r="P332">
            <v>-8.7336799687546662E-3</v>
          </cell>
        </row>
        <row r="333">
          <cell r="K333">
            <v>3.2363326483898544E-2</v>
          </cell>
          <cell r="L333">
            <v>2.5512387339098534E-3</v>
          </cell>
          <cell r="M333">
            <v>6.0839773954361603E-3</v>
          </cell>
          <cell r="N333">
            <v>7.6695260538712723E-3</v>
          </cell>
          <cell r="O333">
            <v>-9.5555610662236418E-3</v>
          </cell>
          <cell r="P333">
            <v>5.3374460591375107E-2</v>
          </cell>
        </row>
        <row r="334">
          <cell r="K334">
            <v>-1.7873105740958627E-3</v>
          </cell>
          <cell r="L334">
            <v>-1.1897681355887957E-3</v>
          </cell>
          <cell r="M334">
            <v>2.6338314183262136E-2</v>
          </cell>
          <cell r="N334">
            <v>-4.6236175419088589E-3</v>
          </cell>
          <cell r="O334">
            <v>9.5555610662236209E-3</v>
          </cell>
          <cell r="P334">
            <v>4.0738830979103621E-2</v>
          </cell>
        </row>
        <row r="335">
          <cell r="K335">
            <v>-2.2843919971620587E-2</v>
          </cell>
          <cell r="L335">
            <v>1.3345919854306438E-2</v>
          </cell>
          <cell r="M335">
            <v>-1.3481568185713309E-2</v>
          </cell>
          <cell r="N335">
            <v>-1.1592524121012376E-3</v>
          </cell>
          <cell r="O335">
            <v>-3.0140477335589338E-3</v>
          </cell>
          <cell r="P335">
            <v>1.2890609831077609E-2</v>
          </cell>
        </row>
        <row r="336">
          <cell r="K336">
            <v>1.1432492385026938E-3</v>
          </cell>
          <cell r="L336">
            <v>-1.5218420188644492E-2</v>
          </cell>
          <cell r="M336">
            <v>-3.7003611861488324E-2</v>
          </cell>
          <cell r="N336">
            <v>-2.1692188687884813E-2</v>
          </cell>
          <cell r="O336">
            <v>-8.9751966949616884E-3</v>
          </cell>
          <cell r="P336">
            <v>-3.5091319811270061E-2</v>
          </cell>
        </row>
        <row r="337">
          <cell r="K337">
            <v>3.0422901469242193E-3</v>
          </cell>
          <cell r="L337">
            <v>4.589893310838057E-3</v>
          </cell>
          <cell r="M337">
            <v>-7.0671672230925549E-3</v>
          </cell>
          <cell r="N337">
            <v>-5.4973765963641993E-3</v>
          </cell>
          <cell r="O337">
            <v>-3.9062549670649885E-3</v>
          </cell>
          <cell r="P337">
            <v>-8.196767204178515E-3</v>
          </cell>
        </row>
        <row r="338">
          <cell r="K338">
            <v>-4.1160625158170268E-2</v>
          </cell>
          <cell r="L338">
            <v>1.831830064491137E-2</v>
          </cell>
          <cell r="M338">
            <v>-2.3639766943473552E-2</v>
          </cell>
          <cell r="N338">
            <v>-3.4325830286341583E-3</v>
          </cell>
          <cell r="O338">
            <v>-2.5016784502185418E-2</v>
          </cell>
          <cell r="P338">
            <v>-1.5552413007484884E-2</v>
          </cell>
        </row>
        <row r="339">
          <cell r="K339">
            <v>1.4611414700434977E-2</v>
          </cell>
          <cell r="L339">
            <v>-1.7640104620273E-2</v>
          </cell>
          <cell r="M339">
            <v>4.0189586134295414E-2</v>
          </cell>
          <cell r="N339">
            <v>1.9834871697015592E-2</v>
          </cell>
          <cell r="O339">
            <v>3.8260401919363002E-2</v>
          </cell>
          <cell r="P339">
            <v>1.658069073305074E-2</v>
          </cell>
        </row>
        <row r="340">
          <cell r="K340">
            <v>-2.889611132443598E-3</v>
          </cell>
          <cell r="L340">
            <v>-1.5265883721235114E-3</v>
          </cell>
          <cell r="M340">
            <v>-1.0311495778130182E-2</v>
          </cell>
          <cell r="N340">
            <v>-8.5369962105351672E-3</v>
          </cell>
          <cell r="O340">
            <v>2.0547849921559027E-2</v>
          </cell>
          <cell r="P340">
            <v>-1.0330670387879522E-2</v>
          </cell>
        </row>
        <row r="341">
          <cell r="K341">
            <v>-1.9571775926957549E-3</v>
          </cell>
          <cell r="L341">
            <v>-1.6976487605494347E-4</v>
          </cell>
          <cell r="M341">
            <v>8.6687849364464852E-3</v>
          </cell>
          <cell r="N341">
            <v>-5.9303361348486214E-3</v>
          </cell>
          <cell r="O341">
            <v>-1.1825223214859175E-4</v>
          </cell>
          <cell r="P341">
            <v>1.2384059199721622E-2</v>
          </cell>
        </row>
        <row r="342">
          <cell r="K342">
            <v>-2.5107898635417492E-3</v>
          </cell>
          <cell r="L342">
            <v>6.26218514220582E-3</v>
          </cell>
          <cell r="M342">
            <v>1.2322860462651017E-3</v>
          </cell>
          <cell r="N342">
            <v>1.90004979645143E-2</v>
          </cell>
          <cell r="O342">
            <v>6.2481782994838145E-3</v>
          </cell>
          <cell r="P342">
            <v>1.1218883604788244E-2</v>
          </cell>
        </row>
        <row r="343">
          <cell r="K343">
            <v>-7.8870982242644164E-3</v>
          </cell>
          <cell r="L343">
            <v>-9.4932057236522937E-3</v>
          </cell>
          <cell r="M343">
            <v>-8.2135528231510376E-4</v>
          </cell>
          <cell r="N343">
            <v>-1.4993666158761297E-2</v>
          </cell>
          <cell r="O343">
            <v>1.0521490561339159E-2</v>
          </cell>
          <cell r="P343">
            <v>-9.1697025598526556E-3</v>
          </cell>
        </row>
        <row r="344">
          <cell r="K344">
            <v>1.43084202102636E-2</v>
          </cell>
          <cell r="L344">
            <v>5.2662994386987417E-3</v>
          </cell>
          <cell r="M344">
            <v>-8.6652079224408349E-3</v>
          </cell>
          <cell r="N344">
            <v>1.184132761216772E-3</v>
          </cell>
          <cell r="O344">
            <v>-9.4643459277375455E-3</v>
          </cell>
          <cell r="P344">
            <v>-1.0240656296902568E-3</v>
          </cell>
        </row>
        <row r="345">
          <cell r="K345">
            <v>2.8061441751758994E-3</v>
          </cell>
          <cell r="L345">
            <v>-6.8004342320471273E-3</v>
          </cell>
          <cell r="M345">
            <v>1.9290563301376778E-2</v>
          </cell>
          <cell r="N345">
            <v>7.0755012162002804E-3</v>
          </cell>
          <cell r="O345">
            <v>-9.6733088844936435E-3</v>
          </cell>
          <cell r="P345">
            <v>4.0899852515252876E-3</v>
          </cell>
        </row>
        <row r="346">
          <cell r="K346">
            <v>-1.7193750353727416E-2</v>
          </cell>
          <cell r="L346">
            <v>-9.9435072667591919E-3</v>
          </cell>
          <cell r="M346">
            <v>-1.9290563301376809E-2</v>
          </cell>
          <cell r="N346">
            <v>-1.9113436679659165E-3</v>
          </cell>
          <cell r="O346">
            <v>-2.581640644653186E-2</v>
          </cell>
          <cell r="P346">
            <v>-1.2320484388040736E-2</v>
          </cell>
        </row>
        <row r="347">
          <cell r="K347">
            <v>1.5635753621968489E-2</v>
          </cell>
          <cell r="L347">
            <v>1.0625635533317919E-2</v>
          </cell>
          <cell r="M347">
            <v>4.1402016908807841E-2</v>
          </cell>
          <cell r="N347">
            <v>7.7695912363339977E-3</v>
          </cell>
          <cell r="O347">
            <v>1.7603541143465257E-2</v>
          </cell>
          <cell r="P347">
            <v>3.0943810147480229E-3</v>
          </cell>
        </row>
        <row r="348">
          <cell r="K348">
            <v>6.1399951959342086E-3</v>
          </cell>
          <cell r="L348">
            <v>-1.1940299926075785E-3</v>
          </cell>
          <cell r="M348">
            <v>4.280809249188465E-2</v>
          </cell>
          <cell r="N348">
            <v>1.9378769843403067E-2</v>
          </cell>
          <cell r="O348">
            <v>9.1607326726125468E-3</v>
          </cell>
          <cell r="P348">
            <v>1.532988631131026E-2</v>
          </cell>
        </row>
        <row r="349">
          <cell r="K349">
            <v>-7.5442706646489926E-3</v>
          </cell>
          <cell r="L349">
            <v>4.7675894834727055E-3</v>
          </cell>
          <cell r="M349">
            <v>-3.1736409603604535E-2</v>
          </cell>
          <cell r="N349">
            <v>1.0020758121476829E-3</v>
          </cell>
          <cell r="O349">
            <v>-2.846301731838806E-3</v>
          </cell>
          <cell r="P349">
            <v>9.086382555957442E-3</v>
          </cell>
        </row>
        <row r="350">
          <cell r="K350">
            <v>8.5840264352488884E-4</v>
          </cell>
          <cell r="L350">
            <v>6.4341569750706058E-3</v>
          </cell>
          <cell r="M350">
            <v>1.7154416763909618E-2</v>
          </cell>
          <cell r="N350">
            <v>2.08149107827163E-2</v>
          </cell>
          <cell r="O350">
            <v>-7.2710255372163005E-3</v>
          </cell>
          <cell r="P350">
            <v>1.198815555996962E-2</v>
          </cell>
        </row>
        <row r="351">
          <cell r="K351">
            <v>-2.0807812512816801E-2</v>
          </cell>
          <cell r="L351">
            <v>-3.3812373718693474E-3</v>
          </cell>
          <cell r="M351">
            <v>1.930875286136181E-3</v>
          </cell>
          <cell r="N351">
            <v>-2.0528787747860183E-2</v>
          </cell>
          <cell r="O351">
            <v>-2.1279971171774447E-2</v>
          </cell>
          <cell r="P351">
            <v>-1.0983635133963963E-2</v>
          </cell>
        </row>
        <row r="352">
          <cell r="K352">
            <v>-4.3899978712810357E-3</v>
          </cell>
          <cell r="L352">
            <v>-1.5014784720701078E-2</v>
          </cell>
          <cell r="M352">
            <v>-1.6728653096049973E-2</v>
          </cell>
          <cell r="N352">
            <v>-4.0131915694384766E-3</v>
          </cell>
          <cell r="O352">
            <v>-3.468987109967793E-2</v>
          </cell>
          <cell r="P352">
            <v>-6.0423144559626982E-3</v>
          </cell>
        </row>
        <row r="353">
          <cell r="K353">
            <v>-5.2935638530582007E-3</v>
          </cell>
          <cell r="L353">
            <v>-1.6116803234419958E-2</v>
          </cell>
          <cell r="M353">
            <v>-7.0866438309913383E-3</v>
          </cell>
          <cell r="N353">
            <v>3.707521676503904E-2</v>
          </cell>
          <cell r="O353">
            <v>8.3155323565569268E-3</v>
          </cell>
          <cell r="P353">
            <v>-1.7320860942630547E-2</v>
          </cell>
        </row>
        <row r="354">
          <cell r="K354">
            <v>2.1244384125415145E-2</v>
          </cell>
          <cell r="L354">
            <v>3.3138601879549485E-3</v>
          </cell>
          <cell r="M354">
            <v>1.2173721911555494E-2</v>
          </cell>
          <cell r="N354">
            <v>3.0796820013893503E-2</v>
          </cell>
          <cell r="O354">
            <v>2.9912006354563522E-2</v>
          </cell>
          <cell r="P354">
            <v>-1.0282777255659324E-3</v>
          </cell>
        </row>
        <row r="355">
          <cell r="K355">
            <v>-6.3002049650474597E-4</v>
          </cell>
          <cell r="L355">
            <v>-5.4124968448762325E-3</v>
          </cell>
          <cell r="M355">
            <v>1.587642253788573E-2</v>
          </cell>
          <cell r="N355">
            <v>1.3859496899921157E-2</v>
          </cell>
          <cell r="O355">
            <v>-2.2785640007247455E-2</v>
          </cell>
          <cell r="P355">
            <v>-1.0341353794732708E-2</v>
          </cell>
        </row>
        <row r="356">
          <cell r="K356">
            <v>-4.0267424306150539E-2</v>
          </cell>
          <cell r="L356">
            <v>-6.1463008486939549E-3</v>
          </cell>
          <cell r="M356">
            <v>-1.392672412342489E-2</v>
          </cell>
          <cell r="N356">
            <v>-2.9957240527600761E-2</v>
          </cell>
          <cell r="O356">
            <v>-9.3873897951668468E-3</v>
          </cell>
          <cell r="P356">
            <v>-1.255246607111986E-2</v>
          </cell>
        </row>
        <row r="357">
          <cell r="K357">
            <v>8.0052706547158251E-3</v>
          </cell>
          <cell r="L357">
            <v>-2.8045063899585197E-2</v>
          </cell>
          <cell r="M357">
            <v>1.6612319445598732E-2</v>
          </cell>
          <cell r="N357">
            <v>2.238496920758979E-2</v>
          </cell>
          <cell r="O357">
            <v>5.2677909348588046E-3</v>
          </cell>
          <cell r="P357">
            <v>1.0471299867295437E-2</v>
          </cell>
        </row>
        <row r="358">
          <cell r="K358">
            <v>6.8238647935159782E-2</v>
          </cell>
          <cell r="L358">
            <v>5.378113916276029E-2</v>
          </cell>
          <cell r="M358">
            <v>3.9809988361847681E-2</v>
          </cell>
          <cell r="N358">
            <v>-5.0802248298749278E-3</v>
          </cell>
          <cell r="O358">
            <v>3.5393224834243717E-2</v>
          </cell>
          <cell r="P358">
            <v>3.7817485499956435E-2</v>
          </cell>
        </row>
        <row r="359">
          <cell r="K359">
            <v>-3.0869030228397373E-2</v>
          </cell>
          <cell r="L359">
            <v>-1.9764859769038384E-2</v>
          </cell>
          <cell r="M359">
            <v>-2.0834086902841914E-2</v>
          </cell>
          <cell r="N359">
            <v>8.4084579494065996E-3</v>
          </cell>
          <cell r="O359">
            <v>3.2547795594690021E-3</v>
          </cell>
          <cell r="P359">
            <v>1.0025063496255707E-3</v>
          </cell>
        </row>
        <row r="360">
          <cell r="K360">
            <v>2.5764451699327715E-2</v>
          </cell>
          <cell r="L360">
            <v>1.8046646287901959E-2</v>
          </cell>
          <cell r="M360">
            <v>1.9360247284541394E-2</v>
          </cell>
          <cell r="N360">
            <v>-7.2029122940578854E-3</v>
          </cell>
          <cell r="O360">
            <v>2.2491577009775433E-2</v>
          </cell>
          <cell r="P360">
            <v>4.0000053333461372E-3</v>
          </cell>
        </row>
        <row r="361">
          <cell r="K361">
            <v>2.5266248451637122E-2</v>
          </cell>
          <cell r="L361">
            <v>2.5132924170341107E-2</v>
          </cell>
          <cell r="M361">
            <v>1.2094704883344699E-2</v>
          </cell>
          <cell r="N361">
            <v>-5.9076433898375838E-3</v>
          </cell>
          <cell r="O361">
            <v>1.1582463499687239E-2</v>
          </cell>
          <cell r="P361">
            <v>2.0741484306816372E-2</v>
          </cell>
        </row>
        <row r="362">
          <cell r="K362">
            <v>-4.4696067490221375E-4</v>
          </cell>
          <cell r="L362">
            <v>-9.774260491643311E-3</v>
          </cell>
          <cell r="M362">
            <v>-4.3811680155629766E-3</v>
          </cell>
          <cell r="N362">
            <v>-9.4307854749964802E-4</v>
          </cell>
          <cell r="O362">
            <v>5.2207323174344794E-3</v>
          </cell>
          <cell r="P362">
            <v>-3.9177327289017759E-3</v>
          </cell>
        </row>
        <row r="363">
          <cell r="K363">
            <v>-4.4806288089118025E-3</v>
          </cell>
          <cell r="L363">
            <v>-9.1868628432265204E-3</v>
          </cell>
          <cell r="M363">
            <v>-1.437282895775866E-2</v>
          </cell>
          <cell r="N363">
            <v>1.338887318850099E-2</v>
          </cell>
          <cell r="O363">
            <v>-1.1638865090466639E-2</v>
          </cell>
          <cell r="P363">
            <v>-7.8818142022533677E-3</v>
          </cell>
        </row>
        <row r="364">
          <cell r="K364">
            <v>7.5308859817644043E-3</v>
          </cell>
          <cell r="L364">
            <v>-1.169000763001783E-2</v>
          </cell>
          <cell r="M364">
            <v>-1.1142062434035757E-3</v>
          </cell>
          <cell r="N364">
            <v>1.5964452782539364E-2</v>
          </cell>
          <cell r="O364">
            <v>1.9246970953026219E-2</v>
          </cell>
          <cell r="P364">
            <v>2.0558727021036786E-2</v>
          </cell>
        </row>
        <row r="365">
          <cell r="K365">
            <v>1.7013851761575265E-2</v>
          </cell>
          <cell r="L365">
            <v>3.2801065231312593E-3</v>
          </cell>
          <cell r="M365">
            <v>3.3616610798984849E-2</v>
          </cell>
          <cell r="N365">
            <v>1.5326965839346191E-2</v>
          </cell>
          <cell r="O365">
            <v>1.7210720787804931E-3</v>
          </cell>
          <cell r="P365">
            <v>-1.8582441792824582E-2</v>
          </cell>
        </row>
        <row r="366">
          <cell r="K366">
            <v>-2.2974232989471557E-2</v>
          </cell>
          <cell r="L366">
            <v>-1.2312650129611918E-2</v>
          </cell>
          <cell r="M366">
            <v>-1.9227873346885322E-2</v>
          </cell>
          <cell r="N366">
            <v>-1.4803542639748856E-2</v>
          </cell>
          <cell r="O366">
            <v>-2.4251348045120878E-2</v>
          </cell>
          <cell r="P366">
            <v>-5.9406115301211711E-3</v>
          </cell>
        </row>
        <row r="367">
          <cell r="K367">
            <v>1.1959288312609149E-2</v>
          </cell>
          <cell r="L367">
            <v>2.613924987497311E-3</v>
          </cell>
          <cell r="M367">
            <v>1.092907053219023E-2</v>
          </cell>
          <cell r="N367">
            <v>-5.2342319959733613E-4</v>
          </cell>
          <cell r="O367">
            <v>9.2360509251253314E-3</v>
          </cell>
          <cell r="P367">
            <v>1.3806925446103419E-2</v>
          </cell>
        </row>
        <row r="368">
          <cell r="K368">
            <v>-1.1821205661774901E-3</v>
          </cell>
          <cell r="L368">
            <v>3.8214394255502138E-3</v>
          </cell>
          <cell r="M368">
            <v>-1.0929070532190317E-2</v>
          </cell>
          <cell r="N368">
            <v>-2.5989264398424958E-2</v>
          </cell>
          <cell r="O368">
            <v>6.9799909767324637E-4</v>
          </cell>
          <cell r="P368">
            <v>7.8049176693839152E-3</v>
          </cell>
        </row>
        <row r="369">
          <cell r="K369">
            <v>-8.8361443673296309E-3</v>
          </cell>
          <cell r="L369">
            <v>-1.0456700368057964E-2</v>
          </cell>
          <cell r="M369">
            <v>-2.0352228848898535E-2</v>
          </cell>
          <cell r="N369">
            <v>-6.1986453697419957E-3</v>
          </cell>
          <cell r="O369">
            <v>-3.6354722855226215E-2</v>
          </cell>
          <cell r="P369">
            <v>-2.9197101033347503E-3</v>
          </cell>
        </row>
        <row r="370">
          <cell r="K370">
            <v>2.3003078558011789E-2</v>
          </cell>
          <cell r="L370">
            <v>1.4005604530310199E-3</v>
          </cell>
          <cell r="M370">
            <v>-1.2791747032974747E-2</v>
          </cell>
          <cell r="N370">
            <v>-1.0053066597998119E-2</v>
          </cell>
          <cell r="O370">
            <v>-9.8164758468815179E-3</v>
          </cell>
          <cell r="P370">
            <v>1.9474202843956288E-3</v>
          </cell>
        </row>
        <row r="371">
          <cell r="K371">
            <v>-7.2912872351605707E-4</v>
          </cell>
          <cell r="L371">
            <v>-1.3030647487816373E-2</v>
          </cell>
          <cell r="M371">
            <v>-2.0658730111103047E-2</v>
          </cell>
          <cell r="N371">
            <v>-9.8793339196596823E-3</v>
          </cell>
          <cell r="O371">
            <v>-3.7825681119960245E-3</v>
          </cell>
          <cell r="P371">
            <v>-1.5686596167699619E-2</v>
          </cell>
        </row>
        <row r="372">
          <cell r="K372">
            <v>-9.0120403320363991E-3</v>
          </cell>
          <cell r="L372">
            <v>-1.6620881236040295E-2</v>
          </cell>
          <cell r="M372">
            <v>-1.9122533911696226E-2</v>
          </cell>
          <cell r="N372">
            <v>-1.0953315748307189E-2</v>
          </cell>
          <cell r="O372">
            <v>-1.5274995198394441E-2</v>
          </cell>
          <cell r="P372">
            <v>-1.1928570865273732E-2</v>
          </cell>
        </row>
        <row r="373">
          <cell r="K373">
            <v>2.169566751657628E-2</v>
          </cell>
          <cell r="L373">
            <v>1.5201938110416759E-2</v>
          </cell>
          <cell r="M373">
            <v>-2.2714664582531942E-2</v>
          </cell>
          <cell r="N373">
            <v>-1.1356588932335949E-2</v>
          </cell>
          <cell r="O373">
            <v>1.1165561609111374E-3</v>
          </cell>
          <cell r="P373">
            <v>1.5873349156290163E-2</v>
          </cell>
        </row>
        <row r="374">
          <cell r="K374">
            <v>1.8057086989999367E-2</v>
          </cell>
          <cell r="L374">
            <v>-2.1710729846634389E-2</v>
          </cell>
          <cell r="M374">
            <v>3.0563998446987015E-2</v>
          </cell>
          <cell r="N374">
            <v>3.6956665732500601E-2</v>
          </cell>
          <cell r="O374">
            <v>2.4737974693366367E-2</v>
          </cell>
          <cell r="P374">
            <v>6.8661378131992679E-3</v>
          </cell>
        </row>
        <row r="375">
          <cell r="K375">
            <v>-3.0460831826865059E-3</v>
          </cell>
          <cell r="L375">
            <v>-1.4065443318649302E-2</v>
          </cell>
          <cell r="M375">
            <v>1.590105250270224E-2</v>
          </cell>
          <cell r="N375">
            <v>1.1081194470662059E-2</v>
          </cell>
          <cell r="O375">
            <v>-3.1499904892920874E-3</v>
          </cell>
          <cell r="P375">
            <v>1.2627656867801876E-2</v>
          </cell>
        </row>
        <row r="376">
          <cell r="K376">
            <v>1.3389911116660633E-2</v>
          </cell>
          <cell r="L376">
            <v>1.2794910431518395E-2</v>
          </cell>
          <cell r="M376">
            <v>-3.082854079380234E-3</v>
          </cell>
          <cell r="N376">
            <v>8.1644032445714436E-3</v>
          </cell>
          <cell r="O376">
            <v>4.7212726159219214E-3</v>
          </cell>
          <cell r="P376">
            <v>2.0067563050809388E-2</v>
          </cell>
        </row>
        <row r="377">
          <cell r="K377">
            <v>5.3757940053894837E-3</v>
          </cell>
          <cell r="L377">
            <v>3.2638288266300568E-3</v>
          </cell>
          <cell r="M377">
            <v>3.0828540793803251E-3</v>
          </cell>
          <cell r="N377">
            <v>1.087111329302516E-2</v>
          </cell>
          <cell r="O377">
            <v>2.051035284979949E-3</v>
          </cell>
          <cell r="P377">
            <v>2.152633424802779E-2</v>
          </cell>
        </row>
        <row r="378">
          <cell r="K378">
            <v>1.3220612161168538E-3</v>
          </cell>
          <cell r="L378">
            <v>8.2928183921469664E-3</v>
          </cell>
          <cell r="M378">
            <v>1.3756426333972643E-2</v>
          </cell>
          <cell r="N378">
            <v>-6.4819328742620639E-3</v>
          </cell>
          <cell r="O378">
            <v>7.228915977453849E-4</v>
          </cell>
          <cell r="P378">
            <v>9.2549752094297122E-4</v>
          </cell>
        </row>
        <row r="379">
          <cell r="K379">
            <v>-1.4428041290426862E-2</v>
          </cell>
          <cell r="L379">
            <v>-3.2368307346892925E-3</v>
          </cell>
          <cell r="M379">
            <v>-1.7997805354671617E-2</v>
          </cell>
          <cell r="N379">
            <v>-1.1076379339116716E-2</v>
          </cell>
          <cell r="O379">
            <v>-2.4116736637665049E-3</v>
          </cell>
          <cell r="P379">
            <v>-2.7790661702658762E-3</v>
          </cell>
        </row>
        <row r="380">
          <cell r="K380">
            <v>-4.1709438007921538E-3</v>
          </cell>
          <cell r="L380">
            <v>-1.0501635531421302E-2</v>
          </cell>
          <cell r="M380">
            <v>-2.2666073899225175E-2</v>
          </cell>
          <cell r="N380">
            <v>-2.4588619071422242E-2</v>
          </cell>
          <cell r="O380">
            <v>4.5772183021657656E-3</v>
          </cell>
          <cell r="P380">
            <v>-1.4012373126994387E-2</v>
          </cell>
        </row>
        <row r="381">
          <cell r="K381">
            <v>8.3245630640556775E-3</v>
          </cell>
          <cell r="L381">
            <v>-1.8554771317992085E-2</v>
          </cell>
          <cell r="M381">
            <v>1.2959144642505116E-2</v>
          </cell>
          <cell r="N381">
            <v>-1.2733736073573613E-2</v>
          </cell>
          <cell r="O381">
            <v>2.5627218109876719E-2</v>
          </cell>
          <cell r="P381">
            <v>6.5635491140038473E-3</v>
          </cell>
        </row>
        <row r="382">
          <cell r="K382">
            <v>1.9204598019017045E-2</v>
          </cell>
          <cell r="L382">
            <v>-2.7852585084169835E-3</v>
          </cell>
          <cell r="M382">
            <v>9.706929256720169E-3</v>
          </cell>
          <cell r="N382">
            <v>2.6121914190516252E-2</v>
          </cell>
          <cell r="O382">
            <v>9.5594106370927249E-3</v>
          </cell>
          <cell r="P382">
            <v>9.3414299179714387E-4</v>
          </cell>
        </row>
        <row r="383">
          <cell r="K383">
            <v>8.8511332931781386E-3</v>
          </cell>
          <cell r="L383">
            <v>1.4765864439473815E-2</v>
          </cell>
          <cell r="M383">
            <v>2.1407545350785706E-2</v>
          </cell>
          <cell r="N383">
            <v>-1.0862187082933813E-3</v>
          </cell>
          <cell r="O383">
            <v>2.032800402725252E-2</v>
          </cell>
          <cell r="P383">
            <v>1.7584904775440554E-2</v>
          </cell>
        </row>
        <row r="384">
          <cell r="K384">
            <v>-7.6802132985281284E-3</v>
          </cell>
          <cell r="L384">
            <v>1.8320051347390972E-4</v>
          </cell>
          <cell r="M384">
            <v>2.0958851020843522E-2</v>
          </cell>
          <cell r="N384">
            <v>1.7239484190661073E-2</v>
          </cell>
          <cell r="O384">
            <v>2.5923013623503095E-2</v>
          </cell>
          <cell r="P384">
            <v>1.2762251613851071E-2</v>
          </cell>
        </row>
        <row r="385">
          <cell r="K385">
            <v>-1.5399860388672885E-2</v>
          </cell>
          <cell r="L385">
            <v>1.7792771498163579E-2</v>
          </cell>
          <cell r="M385">
            <v>1.2148133935647483E-2</v>
          </cell>
          <cell r="N385">
            <v>7.3172680639263295E-3</v>
          </cell>
          <cell r="O385">
            <v>8.4937910679574232E-3</v>
          </cell>
          <cell r="P385">
            <v>1.7063727901402689E-2</v>
          </cell>
        </row>
        <row r="386">
          <cell r="K386">
            <v>5.5908870000601464E-4</v>
          </cell>
          <cell r="L386">
            <v>-6.6805340087801859E-3</v>
          </cell>
          <cell r="M386">
            <v>-3.2728841635668186E-2</v>
          </cell>
          <cell r="N386">
            <v>-6.2496048102313063E-3</v>
          </cell>
          <cell r="O386">
            <v>-7.4972787782183565E-3</v>
          </cell>
          <cell r="P386">
            <v>-2.7077466561904653E-2</v>
          </cell>
        </row>
        <row r="387">
          <cell r="K387">
            <v>3.9744848888539274E-3</v>
          </cell>
          <cell r="L387">
            <v>0</v>
          </cell>
          <cell r="M387">
            <v>4.1501663039247095E-3</v>
          </cell>
          <cell r="N387">
            <v>3.063197440823456E-3</v>
          </cell>
          <cell r="O387">
            <v>-6.9965302898361689E-3</v>
          </cell>
          <cell r="P387">
            <v>-7.3462222019785904E-3</v>
          </cell>
        </row>
        <row r="388">
          <cell r="K388">
            <v>1.0522040867121512E-2</v>
          </cell>
          <cell r="L388">
            <v>-5.449604767564703E-3</v>
          </cell>
          <cell r="M388">
            <v>1.9389123435841163E-2</v>
          </cell>
          <cell r="N388">
            <v>-3.8638379960026768E-3</v>
          </cell>
          <cell r="O388">
            <v>1.6140080635607693E-2</v>
          </cell>
          <cell r="P388">
            <v>1.3730192811902037E-2</v>
          </cell>
        </row>
        <row r="389">
          <cell r="K389">
            <v>-2.1369738942679179E-3</v>
          </cell>
          <cell r="L389">
            <v>4.3620570801658279E-3</v>
          </cell>
          <cell r="M389">
            <v>5.2511164004616216E-2</v>
          </cell>
          <cell r="N389">
            <v>-9.2537373273400003E-3</v>
          </cell>
          <cell r="O389">
            <v>-2.0857354287240758E-3</v>
          </cell>
          <cell r="P389">
            <v>3.6297680505787311E-3</v>
          </cell>
        </row>
        <row r="390">
          <cell r="K390">
            <v>-1.0544669330885E-2</v>
          </cell>
          <cell r="L390">
            <v>1.9575016708459569E-2</v>
          </cell>
          <cell r="M390">
            <v>-2.3397026156367285E-2</v>
          </cell>
          <cell r="N390">
            <v>-2.5932939548530601E-2</v>
          </cell>
          <cell r="O390">
            <v>0</v>
          </cell>
          <cell r="P390">
            <v>0</v>
          </cell>
        </row>
        <row r="391">
          <cell r="K391">
            <v>-8.7557033281987929E-3</v>
          </cell>
          <cell r="L391">
            <v>-1.0188666206365601E-2</v>
          </cell>
          <cell r="M391">
            <v>-9.369437911177031E-3</v>
          </cell>
          <cell r="N391">
            <v>1.577644354826507E-2</v>
          </cell>
          <cell r="O391">
            <v>9.7106766773242592E-2</v>
          </cell>
          <cell r="P391">
            <v>-9.0620758353809774E-4</v>
          </cell>
        </row>
        <row r="392">
          <cell r="K392">
            <v>1.3358176837850702E-3</v>
          </cell>
          <cell r="L392">
            <v>2.1536261015982828E-3</v>
          </cell>
          <cell r="M392">
            <v>3.1013000528670776E-2</v>
          </cell>
          <cell r="N392">
            <v>-1.1912237801435693E-2</v>
          </cell>
          <cell r="O392">
            <v>-9.6193126501269103E-3</v>
          </cell>
          <cell r="P392">
            <v>1.5294945035637643E-2</v>
          </cell>
        </row>
        <row r="393">
          <cell r="K393">
            <v>1.0344678815754215E-2</v>
          </cell>
          <cell r="L393">
            <v>-8.6424736710538699E-3</v>
          </cell>
          <cell r="M393">
            <v>-2.4517127813225431E-2</v>
          </cell>
          <cell r="N393">
            <v>1.3272412113422697E-2</v>
          </cell>
          <cell r="O393">
            <v>-1.4196141875949789E-2</v>
          </cell>
          <cell r="P393">
            <v>-6.2696130135952623E-3</v>
          </cell>
        </row>
        <row r="394">
          <cell r="K394">
            <v>-7.0479339928042192E-3</v>
          </cell>
          <cell r="L394">
            <v>6.6684936671274125E-3</v>
          </cell>
          <cell r="M394">
            <v>1.1445046245872878E-2</v>
          </cell>
          <cell r="N394">
            <v>-5.4518330482343199E-3</v>
          </cell>
          <cell r="O394">
            <v>1.2382173828411946E-2</v>
          </cell>
          <cell r="P394">
            <v>1.7953326186743339E-3</v>
          </cell>
        </row>
        <row r="395">
          <cell r="K395">
            <v>-9.7108637293894535E-3</v>
          </cell>
          <cell r="L395">
            <v>-1.9590686401750081E-2</v>
          </cell>
          <cell r="M395">
            <v>3.5498794822037771E-3</v>
          </cell>
          <cell r="N395">
            <v>2.7329871719714005E-4</v>
          </cell>
          <cell r="O395">
            <v>-2.9168521340235173E-2</v>
          </cell>
          <cell r="P395">
            <v>-1.0820664640716762E-2</v>
          </cell>
        </row>
        <row r="396">
          <cell r="K396">
            <v>5.0783012226543866E-3</v>
          </cell>
          <cell r="L396">
            <v>-1.2831089653343988E-3</v>
          </cell>
          <cell r="M396">
            <v>2.1038644146708241E-2</v>
          </cell>
          <cell r="N396">
            <v>1.181677587233093E-2</v>
          </cell>
          <cell r="O396">
            <v>1.7398904958236039E-2</v>
          </cell>
          <cell r="P396">
            <v>1.8860011200134006E-2</v>
          </cell>
        </row>
        <row r="397">
          <cell r="K397">
            <v>1.1471866156976533E-2</v>
          </cell>
          <cell r="L397">
            <v>3.844398327494706E-3</v>
          </cell>
          <cell r="M397">
            <v>2.9740698204292339E-2</v>
          </cell>
          <cell r="N397">
            <v>1.1812217880074636E-2</v>
          </cell>
          <cell r="O397">
            <v>5.090105665769255E-3</v>
          </cell>
          <cell r="P397">
            <v>7.9752305743698224E-3</v>
          </cell>
        </row>
        <row r="398">
          <cell r="K398">
            <v>1.2029180654141441E-2</v>
          </cell>
          <cell r="L398">
            <v>-8.0719572384670077E-3</v>
          </cell>
          <cell r="M398">
            <v>-4.0499549112825951E-3</v>
          </cell>
          <cell r="N398">
            <v>-7.097451956371445E-3</v>
          </cell>
          <cell r="O398">
            <v>4.3568638755512451E-3</v>
          </cell>
          <cell r="P398">
            <v>-7.9752305743699473E-3</v>
          </cell>
        </row>
        <row r="399">
          <cell r="K399">
            <v>-1.3769461626577918E-2</v>
          </cell>
          <cell r="L399">
            <v>1.0991134644438228E-2</v>
          </cell>
          <cell r="M399">
            <v>-4.248609960185145E-2</v>
          </cell>
          <cell r="N399">
            <v>-3.0011800946079605E-2</v>
          </cell>
          <cell r="O399">
            <v>-6.2880531732112891E-3</v>
          </cell>
          <cell r="P399">
            <v>-1.1633240814006492E-2</v>
          </cell>
        </row>
        <row r="400">
          <cell r="K400">
            <v>-1.06465949263674E-2</v>
          </cell>
          <cell r="L400">
            <v>-1.8200704646846391E-2</v>
          </cell>
          <cell r="M400">
            <v>-1.8159658724734996E-2</v>
          </cell>
          <cell r="N400">
            <v>-2.2973415450351458E-2</v>
          </cell>
          <cell r="O400">
            <v>3.1489690300516068E-3</v>
          </cell>
          <cell r="P400">
            <v>8.0681746495101792E-3</v>
          </cell>
        </row>
        <row r="401">
          <cell r="K401">
            <v>-1.3398279327635557E-2</v>
          </cell>
          <cell r="L401">
            <v>-1.4200537583283981E-2</v>
          </cell>
          <cell r="M401">
            <v>2.168202939724093E-2</v>
          </cell>
          <cell r="N401">
            <v>-0.10085193466199459</v>
          </cell>
          <cell r="O401">
            <v>-9.6816042859016772E-3</v>
          </cell>
          <cell r="P401">
            <v>-6.2696130135952623E-3</v>
          </cell>
        </row>
        <row r="402">
          <cell r="K402">
            <v>8.739885810313295E-3</v>
          </cell>
          <cell r="L402">
            <v>2.2556400541186286E-3</v>
          </cell>
          <cell r="M402">
            <v>1.4054816087349464E-3</v>
          </cell>
          <cell r="N402">
            <v>-1.7870326114159996E-2</v>
          </cell>
          <cell r="O402">
            <v>1.3629177609027971E-2</v>
          </cell>
          <cell r="P402">
            <v>1.9573578639958122E-2</v>
          </cell>
        </row>
        <row r="403">
          <cell r="K403">
            <v>2.6141958576718486E-3</v>
          </cell>
          <cell r="L403">
            <v>2.8322115164538184E-2</v>
          </cell>
          <cell r="M403">
            <v>7.6950362218004128E-3</v>
          </cell>
          <cell r="N403">
            <v>-9.620083811022825E-3</v>
          </cell>
          <cell r="O403">
            <v>-1.6706103113507273E-2</v>
          </cell>
          <cell r="P403">
            <v>-8.8144562780565416E-4</v>
          </cell>
        </row>
        <row r="404">
          <cell r="K404">
            <v>-6.7259271573971418E-3</v>
          </cell>
          <cell r="L404">
            <v>-5.4904969553173548E-3</v>
          </cell>
          <cell r="M404">
            <v>-2.1483481649423129E-2</v>
          </cell>
          <cell r="N404">
            <v>-1.3462209636078375E-2</v>
          </cell>
          <cell r="O404">
            <v>-1.6572103757453299E-2</v>
          </cell>
          <cell r="P404">
            <v>1.7621149933992233E-3</v>
          </cell>
        </row>
        <row r="405">
          <cell r="K405">
            <v>6.517322057544285E-2</v>
          </cell>
          <cell r="L405">
            <v>-1.1017261488984061E-3</v>
          </cell>
          <cell r="M405">
            <v>-5.7122611590669347E-3</v>
          </cell>
          <cell r="N405">
            <v>5.8612997499909716E-3</v>
          </cell>
          <cell r="O405">
            <v>-1.4517402027513645E-2</v>
          </cell>
          <cell r="P405">
            <v>-4.4111231649761147E-3</v>
          </cell>
        </row>
        <row r="406">
          <cell r="K406">
            <v>7.096226349511587E-3</v>
          </cell>
          <cell r="L406">
            <v>8.4157101156892393E-3</v>
          </cell>
          <cell r="M406">
            <v>2.8602093149317307E-3</v>
          </cell>
          <cell r="N406">
            <v>1.6582525997847472E-2</v>
          </cell>
          <cell r="O406">
            <v>-3.7683271060400522E-2</v>
          </cell>
          <cell r="P406">
            <v>6.1701385701557771E-3</v>
          </cell>
        </row>
        <row r="407">
          <cell r="K407">
            <v>1.6646298265960268E-2</v>
          </cell>
          <cell r="L407">
            <v>-2.135967782106778E-2</v>
          </cell>
          <cell r="M407">
            <v>-1.8012014335533993E-2</v>
          </cell>
          <cell r="N407">
            <v>6.8422575795932155E-3</v>
          </cell>
          <cell r="O407">
            <v>1.4528629578208611E-2</v>
          </cell>
          <cell r="P407">
            <v>-7.0547029798900384E-3</v>
          </cell>
        </row>
        <row r="408">
          <cell r="K408">
            <v>-1.5127494526976495E-2</v>
          </cell>
          <cell r="L408">
            <v>-1.3868288236059345E-2</v>
          </cell>
          <cell r="M408">
            <v>-3.3262489946885382E-2</v>
          </cell>
          <cell r="N408">
            <v>-7.321376010861979E-3</v>
          </cell>
          <cell r="O408">
            <v>-1.4198578417283012E-2</v>
          </cell>
          <cell r="P408">
            <v>-7.104825623744683E-3</v>
          </cell>
        </row>
        <row r="409">
          <cell r="K409">
            <v>-2.8037030996815468E-2</v>
          </cell>
          <cell r="L409">
            <v>6.2082788058372184E-3</v>
          </cell>
          <cell r="M409">
            <v>-1.6291324507843954E-2</v>
          </cell>
          <cell r="N409">
            <v>-8.6636190858186898E-3</v>
          </cell>
          <cell r="O409">
            <v>-1.6190196179038625E-2</v>
          </cell>
          <cell r="P409">
            <v>-1.2556218775412594E-2</v>
          </cell>
        </row>
        <row r="410">
          <cell r="K410">
            <v>-3.0173812168291143E-2</v>
          </cell>
          <cell r="L410">
            <v>8.21820090438612E-3</v>
          </cell>
          <cell r="M410">
            <v>-7.64233892755906E-4</v>
          </cell>
          <cell r="N410">
            <v>-1.9854191629142055E-2</v>
          </cell>
          <cell r="O410">
            <v>3.1253513552382101E-3</v>
          </cell>
          <cell r="P410">
            <v>1.077209698191104E-2</v>
          </cell>
        </row>
        <row r="411">
          <cell r="K411">
            <v>2.4320668118416409E-2</v>
          </cell>
          <cell r="L411">
            <v>8.1512122307065577E-3</v>
          </cell>
          <cell r="M411">
            <v>1.1780489650011815E-2</v>
          </cell>
          <cell r="N411">
            <v>3.1180791653113663E-3</v>
          </cell>
          <cell r="O411">
            <v>1.0862443316886411E-2</v>
          </cell>
          <cell r="P411">
            <v>4.4543503493803746E-3</v>
          </cell>
        </row>
        <row r="412">
          <cell r="K412">
            <v>-5.5443517912174842E-3</v>
          </cell>
          <cell r="L412">
            <v>-1.0945290606154181E-2</v>
          </cell>
          <cell r="M412">
            <v>-3.0268657237771165E-3</v>
          </cell>
          <cell r="N412">
            <v>4.4142963857621287E-3</v>
          </cell>
          <cell r="O412">
            <v>1.0963819944000088E-2</v>
          </cell>
          <cell r="P412">
            <v>6.202944124607865E-3</v>
          </cell>
        </row>
        <row r="413">
          <cell r="K413">
            <v>1.5798762383192839E-2</v>
          </cell>
          <cell r="L413">
            <v>7.6187305250232998E-3</v>
          </cell>
          <cell r="M413">
            <v>-4.2971581236576024E-2</v>
          </cell>
          <cell r="N413">
            <v>3.7450178102332917E-3</v>
          </cell>
          <cell r="O413">
            <v>-1.0904530843359473E-4</v>
          </cell>
          <cell r="P413">
            <v>-1.0657294473988093E-2</v>
          </cell>
        </row>
        <row r="414">
          <cell r="K414">
            <v>2.0529658795158914E-2</v>
          </cell>
          <cell r="L414">
            <v>5.5519572074768156E-4</v>
          </cell>
          <cell r="M414">
            <v>1.0623747371056659E-2</v>
          </cell>
          <cell r="N414">
            <v>3.7794500631090251E-2</v>
          </cell>
          <cell r="O414">
            <v>8.0374061437607971E-3</v>
          </cell>
          <cell r="P414">
            <v>1.0657294473988199E-2</v>
          </cell>
        </row>
        <row r="415">
          <cell r="K415">
            <v>6.6629530400211879E-3</v>
          </cell>
          <cell r="L415">
            <v>-1.2473400108839126E-2</v>
          </cell>
          <cell r="M415">
            <v>6.6315827197051857E-3</v>
          </cell>
          <cell r="N415">
            <v>-1.5614227801550827E-2</v>
          </cell>
          <cell r="O415">
            <v>-1.6469805668358418E-2</v>
          </cell>
          <cell r="P415">
            <v>-1.1550550451203094E-2</v>
          </cell>
        </row>
        <row r="416">
          <cell r="K416">
            <v>6.2268742477200054E-3</v>
          </cell>
          <cell r="L416">
            <v>7.4655068643404397E-3</v>
          </cell>
          <cell r="M416">
            <v>-2.0424904852041004E-2</v>
          </cell>
          <cell r="N416">
            <v>1.9986502099772787E-2</v>
          </cell>
          <cell r="O416">
            <v>8.3233423239877681E-3</v>
          </cell>
          <cell r="P416">
            <v>1.2433552716081164E-2</v>
          </cell>
        </row>
        <row r="417">
          <cell r="K417">
            <v>-2.6140373956186965E-4</v>
          </cell>
          <cell r="L417">
            <v>1.6720858517237608E-3</v>
          </cell>
          <cell r="M417">
            <v>2.7739268827252244E-3</v>
          </cell>
          <cell r="N417">
            <v>4.6732612424596313E-4</v>
          </cell>
          <cell r="O417">
            <v>1.1709989603370803E-2</v>
          </cell>
          <cell r="P417">
            <v>1.0535654960333584E-2</v>
          </cell>
        </row>
        <row r="418">
          <cell r="K418">
            <v>2.8716897426925283E-3</v>
          </cell>
          <cell r="L418">
            <v>-1.4861604072911633E-3</v>
          </cell>
          <cell r="M418">
            <v>1.0627929204290338E-2</v>
          </cell>
          <cell r="N418">
            <v>2.0196477738857115E-2</v>
          </cell>
          <cell r="O418">
            <v>2.2067949532024674E-2</v>
          </cell>
          <cell r="P418">
            <v>1.7316450011460958E-2</v>
          </cell>
        </row>
        <row r="419">
          <cell r="K419">
            <v>1.3025923425759849E-3</v>
          </cell>
          <cell r="L419">
            <v>-5.5928557419924379E-3</v>
          </cell>
          <cell r="M419">
            <v>2.5513560162657861E-2</v>
          </cell>
          <cell r="N419">
            <v>1.6799487029631723E-2</v>
          </cell>
          <cell r="O419">
            <v>3.6836330660090229E-3</v>
          </cell>
          <cell r="P419">
            <v>-8.6207430439069754E-3</v>
          </cell>
        </row>
        <row r="420">
          <cell r="K420">
            <v>-1.3677665205896023E-3</v>
          </cell>
          <cell r="L420">
            <v>-1.0335523744203604E-2</v>
          </cell>
          <cell r="M420">
            <v>2.7110094009476018E-2</v>
          </cell>
          <cell r="N420">
            <v>-2.2537760272528353E-3</v>
          </cell>
          <cell r="O420">
            <v>4.2012394274072902E-4</v>
          </cell>
          <cell r="P420">
            <v>-4.3384015985982417E-3</v>
          </cell>
        </row>
        <row r="421">
          <cell r="K421">
            <v>1.7380505355299905E-2</v>
          </cell>
          <cell r="L421">
            <v>5.2750687505879329E-3</v>
          </cell>
          <cell r="M421">
            <v>4.3967117725238272E-2</v>
          </cell>
          <cell r="N421">
            <v>8.8356995644528653E-3</v>
          </cell>
          <cell r="O421">
            <v>1.1173300598125255E-2</v>
          </cell>
          <cell r="P421">
            <v>6.0685058363808787E-3</v>
          </cell>
        </row>
        <row r="422">
          <cell r="K422">
            <v>-1.1402191364245954E-2</v>
          </cell>
          <cell r="L422">
            <v>-2.588648543902481E-2</v>
          </cell>
          <cell r="M422">
            <v>-1.7210894533421645E-2</v>
          </cell>
          <cell r="N422">
            <v>-1.7446675047017239E-2</v>
          </cell>
          <cell r="O422">
            <v>-3.5368808325860778E-3</v>
          </cell>
          <cell r="P422">
            <v>-1.4802185805135388E-2</v>
          </cell>
        </row>
        <row r="423">
          <cell r="K423">
            <v>1.3961046394043455E-2</v>
          </cell>
          <cell r="L423">
            <v>1.4738519255169355E-2</v>
          </cell>
          <cell r="M423">
            <v>-1.5673730745023748E-2</v>
          </cell>
          <cell r="N423">
            <v>9.0991817015108258E-4</v>
          </cell>
          <cell r="O423">
            <v>1.088262800169847E-2</v>
          </cell>
          <cell r="P423">
            <v>-3.0278359306261018E-2</v>
          </cell>
        </row>
        <row r="424">
          <cell r="K424">
            <v>1.0865873388679944E-2</v>
          </cell>
          <cell r="L424">
            <v>2.0878815594529278E-3</v>
          </cell>
          <cell r="M424">
            <v>-2.4169237451597794E-2</v>
          </cell>
          <cell r="N424">
            <v>-6.2343393591505654E-3</v>
          </cell>
          <cell r="O424">
            <v>-1.2377515762794198E-3</v>
          </cell>
          <cell r="P424">
            <v>1.0791471632764386E-2</v>
          </cell>
        </row>
        <row r="425">
          <cell r="K425">
            <v>-1.1249284473957186E-2</v>
          </cell>
          <cell r="L425">
            <v>2.0835313911060538E-3</v>
          </cell>
          <cell r="M425">
            <v>2.3434213530229363E-2</v>
          </cell>
          <cell r="N425">
            <v>-9.1561123442268459E-4</v>
          </cell>
          <cell r="O425">
            <v>5.6604895646742035E-3</v>
          </cell>
          <cell r="P425">
            <v>5.3523767385920606E-3</v>
          </cell>
        </row>
        <row r="426">
          <cell r="K426">
            <v>2.5618159141781369E-2</v>
          </cell>
          <cell r="L426">
            <v>1.3718151800216002E-2</v>
          </cell>
          <cell r="M426">
            <v>1.3511251733753801E-2</v>
          </cell>
          <cell r="N426">
            <v>1.3797504911416037E-2</v>
          </cell>
          <cell r="O426">
            <v>1.1282631075332744E-3</v>
          </cell>
          <cell r="P426">
            <v>-2.3403408384160423E-2</v>
          </cell>
        </row>
        <row r="427">
          <cell r="K427">
            <v>-1.1402917866352752E-2</v>
          </cell>
          <cell r="L427">
            <v>-2.4292266454083488E-3</v>
          </cell>
          <cell r="M427">
            <v>1.2256822512525441E-2</v>
          </cell>
          <cell r="N427">
            <v>-3.4623556490976704E-2</v>
          </cell>
          <cell r="O427">
            <v>-4.520710462857575E-3</v>
          </cell>
          <cell r="P427">
            <v>2.695580998852808E-2</v>
          </cell>
        </row>
        <row r="428">
          <cell r="K428">
            <v>-2.1334991693306996E-2</v>
          </cell>
          <cell r="L428">
            <v>4.6663640437648443E-3</v>
          </cell>
          <cell r="M428">
            <v>-1.2619601402773082E-2</v>
          </cell>
          <cell r="N428">
            <v>3.5789348090165185E-3</v>
          </cell>
          <cell r="O428">
            <v>-1.5253214016138729E-2</v>
          </cell>
          <cell r="P428">
            <v>-2.6631174194836618E-3</v>
          </cell>
        </row>
        <row r="429">
          <cell r="K429">
            <v>7.8225584843750855E-3</v>
          </cell>
          <cell r="L429">
            <v>1.8267875843862257E-2</v>
          </cell>
          <cell r="M429">
            <v>5.0669670478349855E-3</v>
          </cell>
          <cell r="N429">
            <v>1.7399776873122937E-2</v>
          </cell>
          <cell r="O429">
            <v>-1.3261956291882603E-2</v>
          </cell>
          <cell r="P429">
            <v>-4.4543503493803087E-3</v>
          </cell>
        </row>
        <row r="430">
          <cell r="K430">
            <v>-3.583086564273565E-3</v>
          </cell>
          <cell r="L430">
            <v>-2.7464999412388316E-3</v>
          </cell>
          <cell r="M430">
            <v>2.1075972120183081E-2</v>
          </cell>
          <cell r="N430">
            <v>-1.3747806335471663E-3</v>
          </cell>
          <cell r="O430">
            <v>1.0120263478438274E-2</v>
          </cell>
          <cell r="P430">
            <v>-5.3715438019107647E-3</v>
          </cell>
        </row>
        <row r="431">
          <cell r="K431">
            <v>-7.2049201994906619E-3</v>
          </cell>
          <cell r="L431">
            <v>-6.8071277476348937E-3</v>
          </cell>
          <cell r="M431">
            <v>-1.8552083994767623E-2</v>
          </cell>
          <cell r="N431">
            <v>2.442749306264206E-3</v>
          </cell>
          <cell r="O431">
            <v>-2.0772260233888697E-2</v>
          </cell>
          <cell r="P431">
            <v>6.2640025849306355E-3</v>
          </cell>
        </row>
        <row r="432">
          <cell r="K432">
            <v>-8.2331669891314799E-3</v>
          </cell>
          <cell r="L432">
            <v>-1.281949743606519E-2</v>
          </cell>
          <cell r="M432">
            <v>-6.1405285956038095E-3</v>
          </cell>
          <cell r="N432">
            <v>-2.5325627784806803E-2</v>
          </cell>
          <cell r="O432">
            <v>7.4934435878097974E-4</v>
          </cell>
          <cell r="P432">
            <v>-1.2567490363523129E-2</v>
          </cell>
        </row>
        <row r="433">
          <cell r="K433">
            <v>-6.7929719084525268E-3</v>
          </cell>
          <cell r="L433">
            <v>2.6143805740708936E-3</v>
          </cell>
          <cell r="M433">
            <v>-2.7922460619623377E-2</v>
          </cell>
          <cell r="N433">
            <v>-8.4812821885151754E-3</v>
          </cell>
          <cell r="O433">
            <v>7.4627212015895943E-3</v>
          </cell>
          <cell r="P433">
            <v>9.8877210064076074E-3</v>
          </cell>
        </row>
        <row r="434">
          <cell r="K434">
            <v>2.4874006410078964E-3</v>
          </cell>
          <cell r="L434">
            <v>-3.7369251259983336E-3</v>
          </cell>
          <cell r="M434">
            <v>-2.0704673361691281E-2</v>
          </cell>
          <cell r="N434">
            <v>-2.8152850991265244E-2</v>
          </cell>
          <cell r="O434">
            <v>-4.684347967429287E-3</v>
          </cell>
          <cell r="P434">
            <v>-1.7140699311423049E-2</v>
          </cell>
        </row>
        <row r="435">
          <cell r="K435">
            <v>6.4514250674181008E-3</v>
          </cell>
          <cell r="L435">
            <v>3.1772758249441037E-3</v>
          </cell>
          <cell r="M435">
            <v>-6.8702560307524032E-3</v>
          </cell>
          <cell r="N435">
            <v>1.0168758432445571E-2</v>
          </cell>
          <cell r="O435">
            <v>2.6642526549797135E-3</v>
          </cell>
          <cell r="P435">
            <v>2.6931609746040558E-2</v>
          </cell>
        </row>
        <row r="436">
          <cell r="K436">
            <v>5.1184147507992404E-3</v>
          </cell>
          <cell r="L436">
            <v>1.4917026819785001E-3</v>
          </cell>
          <cell r="M436">
            <v>-5.7614908751481573E-3</v>
          </cell>
          <cell r="N436">
            <v>-2.2246594168509336E-2</v>
          </cell>
          <cell r="O436">
            <v>1.8975901459005823E-2</v>
          </cell>
          <cell r="P436">
            <v>-8.8613209165779884E-4</v>
          </cell>
        </row>
        <row r="437">
          <cell r="K437">
            <v>-3.7552650151975054E-3</v>
          </cell>
          <cell r="L437">
            <v>-3.2572468643501051E-2</v>
          </cell>
          <cell r="M437">
            <v>-1.7486359682169182E-2</v>
          </cell>
          <cell r="N437">
            <v>-2.9600416284768275E-3</v>
          </cell>
          <cell r="O437">
            <v>-2.4204532055225714E-2</v>
          </cell>
          <cell r="P437">
            <v>-6.2250089858442072E-3</v>
          </cell>
        </row>
        <row r="438">
          <cell r="K438">
            <v>6.4013667882784238E-3</v>
          </cell>
          <cell r="L438">
            <v>-1.5411291819277249E-3</v>
          </cell>
          <cell r="M438">
            <v>7.420459747453997E-3</v>
          </cell>
          <cell r="N438">
            <v>4.4367832209904999E-3</v>
          </cell>
          <cell r="O438">
            <v>5.9733510944934409E-3</v>
          </cell>
          <cell r="P438">
            <v>1.5929540375022255E-2</v>
          </cell>
        </row>
        <row r="439">
          <cell r="K439">
            <v>1.0132188771587556E-2</v>
          </cell>
          <cell r="L439">
            <v>-2.3011935879050857E-2</v>
          </cell>
          <cell r="M439">
            <v>7.3658018622721286E-3</v>
          </cell>
          <cell r="N439">
            <v>1.3193448155280127E-2</v>
          </cell>
          <cell r="O439">
            <v>1.655893976836997E-2</v>
          </cell>
          <cell r="P439">
            <v>1.7406879892569425E-2</v>
          </cell>
        </row>
        <row r="440">
          <cell r="K440">
            <v>-1.971713359873583E-2</v>
          </cell>
          <cell r="L440">
            <v>4.5271212049479374E-3</v>
          </cell>
          <cell r="M440">
            <v>1.5438057871266357E-3</v>
          </cell>
          <cell r="N440">
            <v>1.2222731773410737E-2</v>
          </cell>
          <cell r="O440">
            <v>-8.7199165752520139E-3</v>
          </cell>
          <cell r="P440">
            <v>-2.0044244058655066E-2</v>
          </cell>
        </row>
        <row r="441">
          <cell r="K441">
            <v>-1.9524258953693751E-4</v>
          </cell>
          <cell r="L441">
            <v>-4.6632242782757731E-2</v>
          </cell>
          <cell r="M441">
            <v>-3.8927659298682603E-2</v>
          </cell>
          <cell r="N441">
            <v>3.8289772370972515E-3</v>
          </cell>
          <cell r="O441">
            <v>-1.2208867610178864E-2</v>
          </cell>
          <cell r="P441">
            <v>-2.4054611930729563E-2</v>
          </cell>
        </row>
        <row r="442">
          <cell r="K442">
            <v>-2.2806512996879913E-3</v>
          </cell>
          <cell r="L442">
            <v>1.644737212878245E-3</v>
          </cell>
          <cell r="M442">
            <v>-3.2188560153308822E-2</v>
          </cell>
          <cell r="N442">
            <v>2.3856870162033742E-3</v>
          </cell>
          <cell r="O442">
            <v>-2.6956977363889193E-2</v>
          </cell>
          <cell r="P442">
            <v>-1.8050546417301423E-3</v>
          </cell>
        </row>
        <row r="443">
          <cell r="K443">
            <v>2.4758938892250094E-3</v>
          </cell>
          <cell r="L443">
            <v>2.555401673230066E-2</v>
          </cell>
          <cell r="M443">
            <v>8.2781461681018795E-4</v>
          </cell>
          <cell r="N443">
            <v>2.5099356802295185E-2</v>
          </cell>
          <cell r="O443">
            <v>1.0805016444448994E-2</v>
          </cell>
          <cell r="P443">
            <v>0</v>
          </cell>
        </row>
        <row r="444">
          <cell r="K444">
            <v>-5.2073163970405825E-4</v>
          </cell>
          <cell r="L444">
            <v>9.962226245091705E-3</v>
          </cell>
          <cell r="M444">
            <v>1.069969055425735E-2</v>
          </cell>
          <cell r="N444">
            <v>2.2063098102678817E-2</v>
          </cell>
          <cell r="O444">
            <v>-1.025650016718911E-2</v>
          </cell>
          <cell r="P444">
            <v>1.4350022029806307E-2</v>
          </cell>
        </row>
        <row r="445">
          <cell r="K445">
            <v>1.1587015094737856E-2</v>
          </cell>
          <cell r="L445">
            <v>1.8464480585018862E-2</v>
          </cell>
          <cell r="M445">
            <v>4.0849730007488259E-3</v>
          </cell>
          <cell r="N445">
            <v>-1.5115945499693069E-2</v>
          </cell>
          <cell r="O445">
            <v>3.1628736085401038E-2</v>
          </cell>
          <cell r="P445">
            <v>3.5555593013329627E-3</v>
          </cell>
        </row>
        <row r="446">
          <cell r="K446">
            <v>1.2026757041095125E-2</v>
          </cell>
          <cell r="L446">
            <v>-2.7285146532040625E-3</v>
          </cell>
          <cell r="M446">
            <v>8.9286307443013982E-3</v>
          </cell>
          <cell r="N446">
            <v>1.420630322957122E-2</v>
          </cell>
          <cell r="O446">
            <v>-1.1434802660287445E-2</v>
          </cell>
          <cell r="P446">
            <v>2.1940327216060148E-2</v>
          </cell>
        </row>
        <row r="447">
          <cell r="K447">
            <v>-1.2089207084290394E-3</v>
          </cell>
          <cell r="L447">
            <v>-1.1716462968907467E-3</v>
          </cell>
          <cell r="M447">
            <v>1.9208273638267191E-2</v>
          </cell>
          <cell r="N447">
            <v>1.6099046265757571E-2</v>
          </cell>
          <cell r="O447">
            <v>2.1373560724029097E-2</v>
          </cell>
          <cell r="P447">
            <v>6.0580020839151108E-3</v>
          </cell>
        </row>
        <row r="448">
          <cell r="K448">
            <v>1.9044591235062216E-2</v>
          </cell>
          <cell r="L448">
            <v>2.2220989652473568E-2</v>
          </cell>
          <cell r="M448">
            <v>-2.1230519019034957E-2</v>
          </cell>
          <cell r="N448">
            <v>1.290149132470108E-2</v>
          </cell>
          <cell r="O448">
            <v>4.8278851122081365E-3</v>
          </cell>
          <cell r="P448">
            <v>6.8787889468042715E-3</v>
          </cell>
        </row>
        <row r="449">
          <cell r="K449">
            <v>3.6164149652405217E-3</v>
          </cell>
          <cell r="L449">
            <v>-1.3466921492558617E-2</v>
          </cell>
          <cell r="M449">
            <v>-2.9166166782328345E-2</v>
          </cell>
          <cell r="N449">
            <v>-1.3349352793708207E-2</v>
          </cell>
          <cell r="O449">
            <v>-1.5085469896329444E-2</v>
          </cell>
          <cell r="P449">
            <v>-8.5726537611823103E-4</v>
          </cell>
        </row>
        <row r="450">
          <cell r="K450">
            <v>-1.3850376518147682E-2</v>
          </cell>
          <cell r="L450">
            <v>5.0231944880905696E-3</v>
          </cell>
          <cell r="M450">
            <v>-4.1771155138849601E-3</v>
          </cell>
          <cell r="N450">
            <v>-2.1126483646430862E-2</v>
          </cell>
          <cell r="O450">
            <v>-1.5208604161814486E-2</v>
          </cell>
          <cell r="P450">
            <v>1.4474497067949175E-2</v>
          </cell>
        </row>
        <row r="451">
          <cell r="K451">
            <v>9.9215884519382284E-3</v>
          </cell>
          <cell r="L451">
            <v>6.7223915885273426E-3</v>
          </cell>
          <cell r="M451">
            <v>2.2351923931930997E-2</v>
          </cell>
          <cell r="N451">
            <v>-3.0548366508896608E-3</v>
          </cell>
          <cell r="O451">
            <v>7.6332145073322441E-3</v>
          </cell>
          <cell r="P451">
            <v>5.899722127188322E-3</v>
          </cell>
        </row>
        <row r="452">
          <cell r="K452">
            <v>1.513113328309491E-2</v>
          </cell>
          <cell r="L452">
            <v>1.1478861027015177E-3</v>
          </cell>
          <cell r="M452">
            <v>1.0586418087439015E-2</v>
          </cell>
          <cell r="N452">
            <v>-1.6192812753927432E-2</v>
          </cell>
          <cell r="O452">
            <v>-8.5717352296484149E-4</v>
          </cell>
          <cell r="P452">
            <v>1.0033528989577784E-2</v>
          </cell>
        </row>
        <row r="453">
          <cell r="K453">
            <v>-2.3098303182709026E-2</v>
          </cell>
          <cell r="L453">
            <v>-5.752652489449811E-3</v>
          </cell>
          <cell r="M453">
            <v>8.4695001135737837E-3</v>
          </cell>
          <cell r="N453">
            <v>-1.0785567626010016E-2</v>
          </cell>
          <cell r="O453">
            <v>-1.9920546135995049E-2</v>
          </cell>
          <cell r="P453">
            <v>-3.333336419758116E-3</v>
          </cell>
        </row>
        <row r="454">
          <cell r="K454">
            <v>-2.267757542632692E-2</v>
          </cell>
          <cell r="L454">
            <v>-1.1022058794602527E-2</v>
          </cell>
          <cell r="M454">
            <v>-3.9734901550379877E-2</v>
          </cell>
          <cell r="N454">
            <v>-1.7278705215005557E-2</v>
          </cell>
          <cell r="O454">
            <v>-3.1999175015383227E-2</v>
          </cell>
          <cell r="P454">
            <v>-9.2243840657266953E-3</v>
          </cell>
        </row>
        <row r="455">
          <cell r="K455">
            <v>-1.4864129834881281E-2</v>
          </cell>
          <cell r="L455">
            <v>-9.7695188903115671E-3</v>
          </cell>
          <cell r="M455">
            <v>-2.3251945876359658E-2</v>
          </cell>
          <cell r="N455">
            <v>-2.2640035567006778E-2</v>
          </cell>
          <cell r="O455">
            <v>6.7765216717950758E-2</v>
          </cell>
          <cell r="P455">
            <v>-1.6863410404364776E-3</v>
          </cell>
        </row>
        <row r="456">
          <cell r="K456">
            <v>-1.5051866327917295E-3</v>
          </cell>
          <cell r="L456">
            <v>-7.8849215926959926E-3</v>
          </cell>
          <cell r="M456">
            <v>-3.1721104114879363E-2</v>
          </cell>
          <cell r="N456">
            <v>-1.0192427542533257E-2</v>
          </cell>
          <cell r="O456">
            <v>-4.7591438776804574E-3</v>
          </cell>
          <cell r="P456">
            <v>-5.0761530318606607E-3</v>
          </cell>
        </row>
        <row r="457">
          <cell r="K457">
            <v>3.2740726481783855E-4</v>
          </cell>
          <cell r="L457">
            <v>1.6097717070750101E-2</v>
          </cell>
          <cell r="M457">
            <v>-2.3677675274908917E-2</v>
          </cell>
          <cell r="N457">
            <v>7.8999752531559303E-3</v>
          </cell>
          <cell r="O457">
            <v>-3.1808302235004449E-4</v>
          </cell>
          <cell r="P457">
            <v>-4.2499001493290396E-3</v>
          </cell>
        </row>
        <row r="458">
          <cell r="K458">
            <v>-9.4064169967586798E-3</v>
          </cell>
          <cell r="L458">
            <v>3.8872740884016476E-3</v>
          </cell>
          <cell r="M458">
            <v>2.9400781364901939E-2</v>
          </cell>
          <cell r="N458">
            <v>-2.1541843774754803E-2</v>
          </cell>
          <cell r="O458">
            <v>1.1282873951409313E-2</v>
          </cell>
          <cell r="P458">
            <v>8.5142619021752355E-4</v>
          </cell>
        </row>
        <row r="459">
          <cell r="K459">
            <v>1.7816676172886767E-2</v>
          </cell>
          <cell r="L459">
            <v>5.9955696475495011E-3</v>
          </cell>
          <cell r="M459">
            <v>4.8171759454391254E-3</v>
          </cell>
          <cell r="N459">
            <v>-1.0055305020187607E-3</v>
          </cell>
          <cell r="O459">
            <v>-1.8840523421655972E-2</v>
          </cell>
          <cell r="P459">
            <v>1.6040867374287931E-2</v>
          </cell>
        </row>
        <row r="460">
          <cell r="K460">
            <v>-2.7646070581313343E-2</v>
          </cell>
          <cell r="L460">
            <v>-2.242465030359065E-2</v>
          </cell>
          <cell r="M460">
            <v>-8.7412592978549915E-4</v>
          </cell>
          <cell r="N460">
            <v>-2.5182586967233012E-3</v>
          </cell>
          <cell r="O460">
            <v>-3.0594705630629299E-2</v>
          </cell>
          <cell r="P460">
            <v>-1.7744445299071841E-2</v>
          </cell>
        </row>
        <row r="461">
          <cell r="K461">
            <v>4.7275115513330662E-3</v>
          </cell>
          <cell r="L461">
            <v>9.2257009247149538E-3</v>
          </cell>
          <cell r="M461">
            <v>1.5187968235055603E-2</v>
          </cell>
          <cell r="N461">
            <v>7.5358306887027037E-3</v>
          </cell>
          <cell r="O461">
            <v>-1.2861913642407697E-2</v>
          </cell>
          <cell r="P461">
            <v>5.1020518838953309E-3</v>
          </cell>
        </row>
        <row r="462">
          <cell r="K462">
            <v>1.3460219055697581E-2</v>
          </cell>
          <cell r="L462">
            <v>8.7540681599150832E-3</v>
          </cell>
          <cell r="M462">
            <v>2.5091684229025898E-2</v>
          </cell>
          <cell r="N462">
            <v>3.5723936391969129E-2</v>
          </cell>
          <cell r="O462">
            <v>4.6760272242573602E-3</v>
          </cell>
          <cell r="P462">
            <v>1.0965947087924295E-2</v>
          </cell>
        </row>
        <row r="463">
          <cell r="K463">
            <v>1.1404118250656885E-2</v>
          </cell>
          <cell r="L463">
            <v>6.9484935040667242E-3</v>
          </cell>
          <cell r="M463">
            <v>4.6092685836596611E-3</v>
          </cell>
          <cell r="N463">
            <v>-3.2200934105313381E-4</v>
          </cell>
          <cell r="O463">
            <v>1.3679198408400518E-2</v>
          </cell>
          <cell r="P463">
            <v>2.4037626485409642E-2</v>
          </cell>
        </row>
        <row r="464">
          <cell r="K464">
            <v>-2.5952132907570125E-3</v>
          </cell>
          <cell r="L464">
            <v>4.586408005048416E-2</v>
          </cell>
          <cell r="M464">
            <v>6.6313700426902919E-2</v>
          </cell>
          <cell r="N464">
            <v>-4.9345874103154976E-2</v>
          </cell>
          <cell r="O464">
            <v>2.2982226257946227E-3</v>
          </cell>
          <cell r="P464">
            <v>2.4273036356206333E-2</v>
          </cell>
        </row>
        <row r="465">
          <cell r="K465">
            <v>1.4255087070161567E-2</v>
          </cell>
          <cell r="L465">
            <v>-8.3018648562500925E-3</v>
          </cell>
          <cell r="M465">
            <v>4.4383719159110914E-2</v>
          </cell>
          <cell r="N465">
            <v>0.10630745339979515</v>
          </cell>
          <cell r="O465">
            <v>3.5543549310369786E-2</v>
          </cell>
          <cell r="P465">
            <v>-2.4009615375381503E-3</v>
          </cell>
        </row>
        <row r="466">
          <cell r="K466">
            <v>3.4524681054858204E-3</v>
          </cell>
          <cell r="L466">
            <v>7.9343529079753516E-3</v>
          </cell>
          <cell r="M466">
            <v>-2.2711044260214534E-2</v>
          </cell>
          <cell r="N466">
            <v>1.7491398898109529E-2</v>
          </cell>
          <cell r="O466">
            <v>6.2049944051279417E-3</v>
          </cell>
          <cell r="P466">
            <v>-4.0144574186619592E-3</v>
          </cell>
        </row>
        <row r="467">
          <cell r="K467">
            <v>2.231361099231762E-3</v>
          </cell>
          <cell r="L467">
            <v>-1.6679408174620731E-2</v>
          </cell>
          <cell r="M467">
            <v>-7.3007048576573599E-3</v>
          </cell>
          <cell r="N467">
            <v>2.2904584600275012E-2</v>
          </cell>
          <cell r="O467">
            <v>2.1992992055930877E-3</v>
          </cell>
          <cell r="P467">
            <v>-4.8387191182232211E-3</v>
          </cell>
        </row>
        <row r="468">
          <cell r="K468">
            <v>6.6011029924415371E-3</v>
          </cell>
          <cell r="L468">
            <v>-1.9055382725635155E-2</v>
          </cell>
          <cell r="M468">
            <v>-6.9659724408278707E-3</v>
          </cell>
          <cell r="N468">
            <v>1.3062595026382686E-2</v>
          </cell>
          <cell r="O468">
            <v>-4.0882702783515933E-3</v>
          </cell>
          <cell r="P468">
            <v>-2.7870656417809014E-2</v>
          </cell>
        </row>
        <row r="469">
          <cell r="K469">
            <v>-9.9180671868930991E-3</v>
          </cell>
          <cell r="L469">
            <v>-8.0321716972642666E-3</v>
          </cell>
          <cell r="M469">
            <v>-1.8816705709642362E-2</v>
          </cell>
          <cell r="N469">
            <v>1.1529040043415032E-3</v>
          </cell>
          <cell r="O469">
            <v>-2.3810648693718673E-2</v>
          </cell>
          <cell r="P469">
            <v>1.6611299500765373E-3</v>
          </cell>
        </row>
        <row r="470">
          <cell r="K470">
            <v>2.9525924370116845E-2</v>
          </cell>
          <cell r="L470">
            <v>-2.3068060979149481E-3</v>
          </cell>
          <cell r="M470">
            <v>-5.5555698446021051E-3</v>
          </cell>
          <cell r="N470">
            <v>8.6046709022442342E-3</v>
          </cell>
          <cell r="O470">
            <v>2.1181144154693816E-2</v>
          </cell>
          <cell r="P470">
            <v>2.486532570004878E-3</v>
          </cell>
        </row>
        <row r="471">
          <cell r="K471">
            <v>-5.0998306936452251E-3</v>
          </cell>
          <cell r="L471">
            <v>-7.7280137314121155E-3</v>
          </cell>
          <cell r="M471">
            <v>-2.7894020875785254E-3</v>
          </cell>
          <cell r="N471">
            <v>4.5590618929714985E-3</v>
          </cell>
          <cell r="O471">
            <v>4.5184756117832153E-3</v>
          </cell>
          <cell r="P471">
            <v>7.4227144927669257E-3</v>
          </cell>
        </row>
        <row r="472">
          <cell r="K472">
            <v>3.6968714093401106E-2</v>
          </cell>
          <cell r="L472">
            <v>5.1778048868902991E-2</v>
          </cell>
          <cell r="M472">
            <v>6.0389863499043434E-2</v>
          </cell>
          <cell r="N472">
            <v>5.5435379292845227E-2</v>
          </cell>
          <cell r="O472">
            <v>3.5734636746547567E-2</v>
          </cell>
          <cell r="P472">
            <v>1.6300279404960656E-2</v>
          </cell>
        </row>
        <row r="473">
          <cell r="K473">
            <v>-2.4267573740979289E-2</v>
          </cell>
          <cell r="L473">
            <v>0</v>
          </cell>
          <cell r="M473">
            <v>2.3757613301420961E-2</v>
          </cell>
          <cell r="N473">
            <v>-5.3937563343192784E-3</v>
          </cell>
          <cell r="O473">
            <v>1.4861203320895583E-2</v>
          </cell>
          <cell r="P473">
            <v>6.4464365063200491E-3</v>
          </cell>
        </row>
        <row r="474">
          <cell r="K474">
            <v>-9.6505543290879084E-3</v>
          </cell>
          <cell r="L474">
            <v>4.0433798884422553E-3</v>
          </cell>
          <cell r="M474">
            <v>-1.9259854594589593E-2</v>
          </cell>
          <cell r="N474">
            <v>-2.1456238213874001E-2</v>
          </cell>
          <cell r="O474">
            <v>-2.268128074962018E-2</v>
          </cell>
          <cell r="P474">
            <v>-8.0645598367304078E-3</v>
          </cell>
        </row>
        <row r="475">
          <cell r="K475">
            <v>9.9583318699125612E-3</v>
          </cell>
          <cell r="L475">
            <v>-1.4684290450666824E-3</v>
          </cell>
          <cell r="M475">
            <v>1.2634876370277067E-2</v>
          </cell>
          <cell r="N475">
            <v>2.1996924899119679E-2</v>
          </cell>
          <cell r="O475">
            <v>2.5368785477737476E-2</v>
          </cell>
          <cell r="P475">
            <v>1.7656959528169973E-2</v>
          </cell>
        </row>
        <row r="476">
          <cell r="K476">
            <v>-2.711698937639478E-3</v>
          </cell>
          <cell r="L476">
            <v>-5.5121728543138936E-4</v>
          </cell>
          <cell r="M476">
            <v>4.0538106003051074E-3</v>
          </cell>
          <cell r="N476">
            <v>2.1598280534299379E-3</v>
          </cell>
          <cell r="O476">
            <v>3.5721411272642183E-3</v>
          </cell>
          <cell r="P476">
            <v>-2.3894873973814672E-3</v>
          </cell>
        </row>
        <row r="477">
          <cell r="K477">
            <v>-1.223199877588362E-2</v>
          </cell>
          <cell r="L477">
            <v>-1.3507467834407566E-2</v>
          </cell>
          <cell r="M477">
            <v>-2.5327238343445191E-2</v>
          </cell>
          <cell r="N477">
            <v>-2.360434305036491E-2</v>
          </cell>
          <cell r="O477">
            <v>-1.1856861867487247E-2</v>
          </cell>
          <cell r="P477">
            <v>5.5666147720534898E-3</v>
          </cell>
        </row>
        <row r="478">
          <cell r="K478">
            <v>7.2827186903588661E-3</v>
          </cell>
          <cell r="L478">
            <v>2.6046526353334866E-3</v>
          </cell>
          <cell r="M478">
            <v>6.3922007464886545E-3</v>
          </cell>
          <cell r="N478">
            <v>-9.5721061030983254E-3</v>
          </cell>
          <cell r="O478">
            <v>1.0018033296274667E-3</v>
          </cell>
          <cell r="P478">
            <v>3.9572667392019246E-3</v>
          </cell>
        </row>
        <row r="479">
          <cell r="K479">
            <v>1.0488096633530699E-2</v>
          </cell>
          <cell r="L479">
            <v>3.7092030657097123E-3</v>
          </cell>
          <cell r="M479">
            <v>4.1144625090944117E-3</v>
          </cell>
          <cell r="N479">
            <v>7.637334908069328E-3</v>
          </cell>
          <cell r="O479">
            <v>7.779811830757326E-3</v>
          </cell>
          <cell r="P479">
            <v>1.1778699192612705E-2</v>
          </cell>
        </row>
        <row r="480">
          <cell r="K480">
            <v>4.2951373570265225E-4</v>
          </cell>
          <cell r="L480">
            <v>2.2189358216854809E-3</v>
          </cell>
          <cell r="M480">
            <v>-1.6939987241382334E-2</v>
          </cell>
          <cell r="N480">
            <v>-8.75309513539815E-3</v>
          </cell>
          <cell r="O480">
            <v>-2.1881846805527827E-3</v>
          </cell>
          <cell r="P480">
            <v>-9.4118341823467063E-3</v>
          </cell>
        </row>
        <row r="481">
          <cell r="K481">
            <v>-3.6356283878051732E-2</v>
          </cell>
          <cell r="L481">
            <v>4.4231550181695846E-3</v>
          </cell>
          <cell r="M481">
            <v>4.2005803792047457E-2</v>
          </cell>
          <cell r="N481">
            <v>-1.2567201263016298E-3</v>
          </cell>
          <cell r="O481">
            <v>-6.392989509026478E-3</v>
          </cell>
          <cell r="P481">
            <v>-1.2688512818319378E-2</v>
          </cell>
        </row>
        <row r="482">
          <cell r="K482">
            <v>-1.042375545259998E-2</v>
          </cell>
          <cell r="L482">
            <v>-1.0165506631458779E-2</v>
          </cell>
          <cell r="M482">
            <v>2.5872805018838728E-2</v>
          </cell>
          <cell r="N482">
            <v>5.5733737692068375E-3</v>
          </cell>
          <cell r="O482">
            <v>2.3374343367409834E-2</v>
          </cell>
          <cell r="P482">
            <v>1.1900180101103037E-2</v>
          </cell>
        </row>
        <row r="483">
          <cell r="K483">
            <v>2.4636166616992642E-2</v>
          </cell>
          <cell r="L483">
            <v>6.6654570051570047E-3</v>
          </cell>
          <cell r="M483">
            <v>2.0018227726824815E-2</v>
          </cell>
          <cell r="N483">
            <v>6.785319947218294E-3</v>
          </cell>
          <cell r="O483">
            <v>3.0301572474249515E-3</v>
          </cell>
          <cell r="P483">
            <v>1.4873072598955338E-2</v>
          </cell>
        </row>
        <row r="484">
          <cell r="K484">
            <v>3.4701950454910299E-2</v>
          </cell>
          <cell r="L484">
            <v>1.0098314034510312E-2</v>
          </cell>
          <cell r="M484">
            <v>5.4798964314780832E-2</v>
          </cell>
          <cell r="N484">
            <v>-2.2105563022121249E-3</v>
          </cell>
          <cell r="O484">
            <v>1.3667638728663835E-2</v>
          </cell>
          <cell r="P484">
            <v>4.6511711757308803E-3</v>
          </cell>
        </row>
        <row r="485">
          <cell r="K485">
            <v>1.5926295943112387E-2</v>
          </cell>
          <cell r="L485">
            <v>3.6469770545947554E-3</v>
          </cell>
          <cell r="M485">
            <v>-2.6367846523033278E-3</v>
          </cell>
          <cell r="N485">
            <v>-6.3827051707747058E-3</v>
          </cell>
          <cell r="O485">
            <v>2.5960304950330307E-3</v>
          </cell>
          <cell r="P485">
            <v>-7.7369442931026909E-4</v>
          </cell>
        </row>
        <row r="486">
          <cell r="K486">
            <v>-2.1880864515502911E-2</v>
          </cell>
          <cell r="L486">
            <v>7.7041934195548001E-2</v>
          </cell>
          <cell r="M486">
            <v>9.8960918516628185E-4</v>
          </cell>
          <cell r="N486">
            <v>-1.1761546952628757E-2</v>
          </cell>
          <cell r="O486">
            <v>-2.8933877516954028E-2</v>
          </cell>
          <cell r="P486">
            <v>-2.0329081638425672E-2</v>
          </cell>
        </row>
        <row r="487">
          <cell r="K487">
            <v>-4.9485392854696436E-3</v>
          </cell>
          <cell r="L487">
            <v>1.4056456339223346E-2</v>
          </cell>
          <cell r="M487">
            <v>-4.1742849193379387E-2</v>
          </cell>
          <cell r="N487">
            <v>-4.5172295898197002E-3</v>
          </cell>
          <cell r="O487">
            <v>-1.9788272015693713E-3</v>
          </cell>
          <cell r="P487">
            <v>-1.7530329404996776E-2</v>
          </cell>
        </row>
        <row r="488">
          <cell r="K488">
            <v>1.5910902322419035E-3</v>
          </cell>
          <cell r="L488">
            <v>1.8261812994150725E-3</v>
          </cell>
          <cell r="M488">
            <v>-6.2069164788555922E-3</v>
          </cell>
          <cell r="N488">
            <v>1.9787992322617682E-3</v>
          </cell>
          <cell r="O488">
            <v>-5.0638046943311055E-3</v>
          </cell>
          <cell r="P488">
            <v>-1.2945164592036963E-2</v>
          </cell>
        </row>
        <row r="489">
          <cell r="K489">
            <v>6.0353156647275207E-3</v>
          </cell>
          <cell r="L489">
            <v>-6.1559132923500633E-3</v>
          </cell>
          <cell r="M489">
            <v>2.3924586085245243E-2</v>
          </cell>
          <cell r="N489">
            <v>7.4558972390876997E-3</v>
          </cell>
          <cell r="O489">
            <v>-1.7933650318059857E-3</v>
          </cell>
          <cell r="P489">
            <v>1.7756721589259044E-2</v>
          </cell>
        </row>
        <row r="490">
          <cell r="K490">
            <v>7.8099382895139733E-3</v>
          </cell>
          <cell r="L490">
            <v>-2.5064763728012006E-3</v>
          </cell>
          <cell r="M490">
            <v>-2.0283982613926096E-3</v>
          </cell>
          <cell r="N490">
            <v>1.8606479573698684E-2</v>
          </cell>
          <cell r="O490">
            <v>0</v>
          </cell>
          <cell r="P490">
            <v>-1.2072581234269249E-2</v>
          </cell>
        </row>
        <row r="491">
          <cell r="K491">
            <v>6.3721285643897852E-3</v>
          </cell>
          <cell r="L491">
            <v>-6.8832639770378132E-3</v>
          </cell>
          <cell r="M491">
            <v>-6.7704809627591332E-4</v>
          </cell>
          <cell r="N491">
            <v>1.9886245087397149E-2</v>
          </cell>
          <cell r="O491">
            <v>-1.1973659383043454E-3</v>
          </cell>
          <cell r="P491">
            <v>-1.632689328742867E-2</v>
          </cell>
        </row>
        <row r="492">
          <cell r="K492">
            <v>1.2919537901432713E-2</v>
          </cell>
          <cell r="L492">
            <v>8.5549460781356185E-3</v>
          </cell>
          <cell r="M492">
            <v>8.0016658205595337E-2</v>
          </cell>
          <cell r="N492">
            <v>-9.3490281924199555E-3</v>
          </cell>
          <cell r="O492">
            <v>1.2008282042519847E-2</v>
          </cell>
          <cell r="P492">
            <v>8.1967672041784907E-3</v>
          </cell>
        </row>
        <row r="493">
          <cell r="K493">
            <v>2.4021493419884788E-2</v>
          </cell>
          <cell r="L493">
            <v>-9.7348872179843088E-3</v>
          </cell>
          <cell r="M493">
            <v>6.7971197312114914E-2</v>
          </cell>
          <cell r="N493">
            <v>1.2042632514642843E-2</v>
          </cell>
          <cell r="O493">
            <v>3.0314183651711134E-2</v>
          </cell>
          <cell r="P493">
            <v>-8.1665990655597793E-4</v>
          </cell>
        </row>
        <row r="494">
          <cell r="K494">
            <v>-5.5594305801494256E-3</v>
          </cell>
          <cell r="L494">
            <v>-6.7693607627969084E-3</v>
          </cell>
          <cell r="M494">
            <v>2.9163041957882383E-3</v>
          </cell>
          <cell r="N494">
            <v>-2.2891008447191667E-3</v>
          </cell>
          <cell r="O494">
            <v>-2.2355409143367519E-2</v>
          </cell>
          <cell r="P494">
            <v>-2.0636308044757187E-2</v>
          </cell>
        </row>
        <row r="495">
          <cell r="K495">
            <v>3.3625169371078556E-3</v>
          </cell>
          <cell r="L495">
            <v>-5.9610156927396279E-3</v>
          </cell>
          <cell r="M495">
            <v>-2.4466953720110651E-2</v>
          </cell>
          <cell r="N495">
            <v>-1.3481631297813357E-4</v>
          </cell>
          <cell r="O495">
            <v>7.7017197660075622E-3</v>
          </cell>
          <cell r="P495">
            <v>1.9000984704026475E-2</v>
          </cell>
        </row>
        <row r="496">
          <cell r="K496">
            <v>1.7925815075693933E-3</v>
          </cell>
          <cell r="L496">
            <v>1.6097949936074545E-2</v>
          </cell>
          <cell r="M496">
            <v>2.0674097240294256E-2</v>
          </cell>
          <cell r="N496">
            <v>-7.1713993835895752E-3</v>
          </cell>
          <cell r="O496">
            <v>1.3600402546607753E-2</v>
          </cell>
          <cell r="P496">
            <v>-8.1866562083588096E-4</v>
          </cell>
        </row>
        <row r="497">
          <cell r="K497">
            <v>-1.5545712038497587E-2</v>
          </cell>
          <cell r="L497">
            <v>-5.5625933572153053E-3</v>
          </cell>
          <cell r="M497">
            <v>-2.5460226627880597E-2</v>
          </cell>
          <cell r="N497">
            <v>7.9800247645784791E-3</v>
          </cell>
          <cell r="O497">
            <v>-1.9162594673947957E-4</v>
          </cell>
          <cell r="P497">
            <v>-1.5683359015551866E-2</v>
          </cell>
        </row>
        <row r="498">
          <cell r="K498">
            <v>5.150426930264386E-3</v>
          </cell>
          <cell r="L498">
            <v>1.009090298196294E-2</v>
          </cell>
          <cell r="M498">
            <v>1.1626304756189436E-2</v>
          </cell>
          <cell r="N498">
            <v>6.4455708582541104E-3</v>
          </cell>
          <cell r="O498">
            <v>2.7595778704895397E-2</v>
          </cell>
          <cell r="P498">
            <v>5.8067355196397795E-3</v>
          </cell>
        </row>
        <row r="499">
          <cell r="K499">
            <v>8.4869427624259357E-3</v>
          </cell>
          <cell r="L499">
            <v>7.1696847351176646E-3</v>
          </cell>
          <cell r="M499">
            <v>1.4808236083763311E-3</v>
          </cell>
          <cell r="N499">
            <v>0.10871454195953945</v>
          </cell>
          <cell r="O499">
            <v>8.3542674698579445E-3</v>
          </cell>
          <cell r="P499">
            <v>7.4165976550496192E-3</v>
          </cell>
        </row>
        <row r="500">
          <cell r="K500">
            <v>7.1519511220288021E-3</v>
          </cell>
          <cell r="L500">
            <v>9.9634681108492335E-4</v>
          </cell>
          <cell r="M500">
            <v>1.059768529060052E-2</v>
          </cell>
          <cell r="N500">
            <v>7.7737639581956005E-3</v>
          </cell>
          <cell r="O500">
            <v>9.9338565242906747E-3</v>
          </cell>
          <cell r="P500">
            <v>6.5466682263143677E-3</v>
          </cell>
        </row>
        <row r="501">
          <cell r="K501">
            <v>-1.7831981486077298E-3</v>
          </cell>
          <cell r="L501">
            <v>-5.6591362749308623E-3</v>
          </cell>
          <cell r="M501">
            <v>4.9656886029626219E-3</v>
          </cell>
          <cell r="N501">
            <v>3.5676099202752473E-3</v>
          </cell>
          <cell r="O501">
            <v>4.3835686632575947E-3</v>
          </cell>
          <cell r="P501">
            <v>-5.7259870148851887E-3</v>
          </cell>
        </row>
        <row r="502">
          <cell r="K502">
            <v>-1.2097820987558453E-3</v>
          </cell>
          <cell r="L502">
            <v>8.3423713856356431E-4</v>
          </cell>
          <cell r="M502">
            <v>7.2579793137715681E-3</v>
          </cell>
          <cell r="N502">
            <v>2.1344725286326196E-3</v>
          </cell>
          <cell r="O502">
            <v>1.0018671997899711E-3</v>
          </cell>
          <cell r="P502">
            <v>-1.6420364937442986E-3</v>
          </cell>
        </row>
        <row r="503">
          <cell r="K503">
            <v>-8.5097043088659258E-3</v>
          </cell>
          <cell r="L503">
            <v>-3.8432664901824291E-3</v>
          </cell>
          <cell r="M503">
            <v>-5.5112539788298685E-3</v>
          </cell>
          <cell r="N503">
            <v>-3.2034197175375891E-3</v>
          </cell>
          <cell r="O503">
            <v>-8.1349564294169556E-3</v>
          </cell>
          <cell r="P503">
            <v>-5.7684543967404201E-3</v>
          </cell>
        </row>
        <row r="504">
          <cell r="K504">
            <v>-1.3579371673564726E-2</v>
          </cell>
          <cell r="L504">
            <v>1.8413060646877671E-2</v>
          </cell>
          <cell r="M504">
            <v>1.2429701868644328E-2</v>
          </cell>
          <cell r="N504">
            <v>-7.4738912962231327E-2</v>
          </cell>
          <cell r="O504">
            <v>-2.6650753264419271E-3</v>
          </cell>
          <cell r="P504">
            <v>7.4104908904847507E-3</v>
          </cell>
        </row>
        <row r="505">
          <cell r="K505">
            <v>-2.2045697406606592E-2</v>
          </cell>
          <cell r="L505">
            <v>8.6736490099134783E-3</v>
          </cell>
          <cell r="M505">
            <v>-2.0314105392793273E-2</v>
          </cell>
          <cell r="N505">
            <v>-2.0440556430823122E-2</v>
          </cell>
          <cell r="O505">
            <v>-4.8068054473972797E-2</v>
          </cell>
          <cell r="P505">
            <v>-5.7589628520117436E-3</v>
          </cell>
        </row>
        <row r="506">
          <cell r="K506">
            <v>-2.4100741214452901E-4</v>
          </cell>
          <cell r="L506">
            <v>-3.9183723603715692E-3</v>
          </cell>
          <cell r="M506">
            <v>-1.0906519312732088E-2</v>
          </cell>
          <cell r="N506">
            <v>2.1080638383163933E-2</v>
          </cell>
          <cell r="O506">
            <v>-9.0199922934063852E-3</v>
          </cell>
          <cell r="P506">
            <v>-1.7478597273959558E-2</v>
          </cell>
        </row>
        <row r="507">
          <cell r="K507">
            <v>-1.0357765455305357E-2</v>
          </cell>
          <cell r="L507">
            <v>-4.2623015348010728E-3</v>
          </cell>
          <cell r="M507">
            <v>2.603628129650826E-2</v>
          </cell>
          <cell r="N507">
            <v>2.3524545046956977E-2</v>
          </cell>
          <cell r="O507">
            <v>2.3355401819281701E-3</v>
          </cell>
          <cell r="P507">
            <v>1.0025146619378646E-2</v>
          </cell>
        </row>
        <row r="508">
          <cell r="K508">
            <v>1.4146901796516389E-2</v>
          </cell>
          <cell r="L508">
            <v>2.6251040505706883E-3</v>
          </cell>
          <cell r="M508">
            <v>-1.307968072688589E-2</v>
          </cell>
          <cell r="N508">
            <v>3.2104103900532213E-2</v>
          </cell>
          <cell r="O508">
            <v>1.3803974198570549E-2</v>
          </cell>
          <cell r="P508">
            <v>-1.0865129869103764E-2</v>
          </cell>
        </row>
        <row r="509">
          <cell r="K509">
            <v>-7.6531754422736881E-3</v>
          </cell>
          <cell r="L509">
            <v>-4.4338688288314771E-3</v>
          </cell>
          <cell r="M509">
            <v>-1.7412274063243319E-2</v>
          </cell>
          <cell r="N509">
            <v>-7.411491310160773E-3</v>
          </cell>
          <cell r="O509">
            <v>-1.1861848903715394E-2</v>
          </cell>
          <cell r="P509">
            <v>-5.8997221271882708E-3</v>
          </cell>
        </row>
        <row r="510">
          <cell r="K510">
            <v>5.6100282859964925E-3</v>
          </cell>
          <cell r="L510">
            <v>-1.0090235306884207E-2</v>
          </cell>
          <cell r="M510">
            <v>-4.7747031921942049E-3</v>
          </cell>
          <cell r="N510">
            <v>1.8486601503561705E-2</v>
          </cell>
          <cell r="O510">
            <v>3.4863486794377376E-3</v>
          </cell>
          <cell r="P510">
            <v>3.3755306312812138E-3</v>
          </cell>
        </row>
        <row r="511">
          <cell r="K511">
            <v>1.0293328465075365E-2</v>
          </cell>
          <cell r="L511">
            <v>-1.1705819283897025E-2</v>
          </cell>
          <cell r="M511">
            <v>-1.1129608039129076E-2</v>
          </cell>
          <cell r="N511">
            <v>-8.3837360440843769E-4</v>
          </cell>
          <cell r="O511">
            <v>5.1106615262768119E-3</v>
          </cell>
          <cell r="P511">
            <v>-6.7624940722971127E-3</v>
          </cell>
        </row>
        <row r="512">
          <cell r="K512">
            <v>3.9811098661006669E-3</v>
          </cell>
          <cell r="L512">
            <v>1.0087425199697539E-3</v>
          </cell>
          <cell r="M512">
            <v>-1.6468807713268252E-2</v>
          </cell>
          <cell r="N512">
            <v>9.1836771638659897E-3</v>
          </cell>
          <cell r="O512">
            <v>-8.8880886534108017E-3</v>
          </cell>
          <cell r="P512">
            <v>4.2319149065801571E-3</v>
          </cell>
        </row>
        <row r="513">
          <cell r="K513">
            <v>-6.9624489058074624E-3</v>
          </cell>
          <cell r="L513">
            <v>-1.9171000230791949E-2</v>
          </cell>
          <cell r="M513">
            <v>3.0745580565007458E-4</v>
          </cell>
          <cell r="N513">
            <v>1.1865212592777833E-3</v>
          </cell>
          <cell r="O513">
            <v>2.423068789124818E-3</v>
          </cell>
          <cell r="P513">
            <v>2.5305791657170337E-3</v>
          </cell>
        </row>
        <row r="514">
          <cell r="K514">
            <v>-4.7287072222012248E-3</v>
          </cell>
          <cell r="L514">
            <v>-6.3579559479957932E-3</v>
          </cell>
          <cell r="M514">
            <v>-1.5177618285101712E-2</v>
          </cell>
          <cell r="N514">
            <v>5.7936904598944565E-3</v>
          </cell>
          <cell r="O514">
            <v>-2.0933954323828469E-2</v>
          </cell>
          <cell r="P514">
            <v>-5.9146771499574832E-3</v>
          </cell>
        </row>
        <row r="515">
          <cell r="K515">
            <v>3.1420526034316568E-2</v>
          </cell>
          <cell r="L515">
            <v>-1.144256590259321E-2</v>
          </cell>
          <cell r="M515">
            <v>-1.2879084882600974E-2</v>
          </cell>
          <cell r="N515">
            <v>4.0004759788340666E-3</v>
          </cell>
          <cell r="O515">
            <v>1.0912953016157068E-2</v>
          </cell>
          <cell r="P515">
            <v>-8.4781692233967039E-4</v>
          </cell>
        </row>
        <row r="516">
          <cell r="K516">
            <v>1.339898763837293E-2</v>
          </cell>
          <cell r="L516">
            <v>0</v>
          </cell>
          <cell r="M516">
            <v>0.10181328954014839</v>
          </cell>
          <cell r="N516">
            <v>6.5543305800975019E-3</v>
          </cell>
          <cell r="O516">
            <v>-4.1152321451066549E-3</v>
          </cell>
          <cell r="P516">
            <v>-4.2499001493290396E-3</v>
          </cell>
        </row>
        <row r="517">
          <cell r="K517">
            <v>1.1862129396611614E-2</v>
          </cell>
          <cell r="L517">
            <v>1.0580273877101903E-2</v>
          </cell>
          <cell r="M517">
            <v>2.0630942282310848E-2</v>
          </cell>
          <cell r="N517">
            <v>2.7613351328766092E-2</v>
          </cell>
          <cell r="O517">
            <v>1.0450844740728557E-2</v>
          </cell>
          <cell r="P517">
            <v>1.7729463977569242E-2</v>
          </cell>
        </row>
        <row r="518">
          <cell r="K518">
            <v>-9.642381848020173E-4</v>
          </cell>
          <cell r="L518">
            <v>-1.0357328735320908E-3</v>
          </cell>
          <cell r="M518">
            <v>6.4129593823703569E-3</v>
          </cell>
          <cell r="N518">
            <v>-5.005698734436969E-3</v>
          </cell>
          <cell r="O518">
            <v>-6.4333977616902504E-3</v>
          </cell>
          <cell r="P518">
            <v>-1.1784648168248587E-2</v>
          </cell>
        </row>
        <row r="519">
          <cell r="K519">
            <v>-8.0335446154911686E-3</v>
          </cell>
          <cell r="L519">
            <v>-2.2885093424517031E-2</v>
          </cell>
          <cell r="M519">
            <v>-1.9474202843955666E-3</v>
          </cell>
          <cell r="N519">
            <v>-2.4125369306187115E-2</v>
          </cell>
          <cell r="O519">
            <v>-1.5770088303639285E-2</v>
          </cell>
          <cell r="P519">
            <v>1.0947477755185092E-2</v>
          </cell>
        </row>
        <row r="520">
          <cell r="K520">
            <v>5.4197582532622551E-3</v>
          </cell>
          <cell r="L520">
            <v>2.5472416989467925E-2</v>
          </cell>
          <cell r="M520">
            <v>1.1628037995119214E-2</v>
          </cell>
          <cell r="N520">
            <v>-1.0520779508037803E-3</v>
          </cell>
          <cell r="O520">
            <v>1.7626373336694853E-2</v>
          </cell>
          <cell r="P520">
            <v>6.6778211426054479E-3</v>
          </cell>
        </row>
        <row r="521">
          <cell r="K521">
            <v>3.5780245470310636E-3</v>
          </cell>
          <cell r="L521">
            <v>-7.2614426953254855E-3</v>
          </cell>
          <cell r="M521">
            <v>1.9084548692410917E-2</v>
          </cell>
          <cell r="N521">
            <v>-3.0455687122982571E-3</v>
          </cell>
          <cell r="O521">
            <v>2.8103090926527408E-2</v>
          </cell>
          <cell r="P521">
            <v>3.3222621919778601E-3</v>
          </cell>
        </row>
        <row r="522">
          <cell r="K522">
            <v>1.0545706079185539E-2</v>
          </cell>
          <cell r="L522">
            <v>1.1387286608883301E-2</v>
          </cell>
          <cell r="M522">
            <v>3.2353762382468202E-3</v>
          </cell>
          <cell r="N522">
            <v>2.2733523684517556E-2</v>
          </cell>
          <cell r="O522">
            <v>1.5350868850469816E-2</v>
          </cell>
          <cell r="P522">
            <v>1.072175219414067E-2</v>
          </cell>
        </row>
        <row r="523">
          <cell r="K523">
            <v>1.740625066730668E-2</v>
          </cell>
          <cell r="L523">
            <v>-1.3733907738142455E-3</v>
          </cell>
          <cell r="M523">
            <v>-4.3161653194054884E-3</v>
          </cell>
          <cell r="N523">
            <v>-4.3673210434865412E-3</v>
          </cell>
          <cell r="O523">
            <v>1.4942102145018336E-3</v>
          </cell>
          <cell r="P523">
            <v>-8.2068121142922067E-4</v>
          </cell>
        </row>
        <row r="524">
          <cell r="K524">
            <v>-3.1473087145070994E-2</v>
          </cell>
          <cell r="L524">
            <v>-8.2801922108019649E-3</v>
          </cell>
          <cell r="M524">
            <v>-1.6078831201667764E-2</v>
          </cell>
          <cell r="N524">
            <v>-2.095048694080338E-2</v>
          </cell>
          <cell r="O524">
            <v>-1.1638952487709891E-2</v>
          </cell>
          <cell r="P524">
            <v>-1.1560822401076084E-2</v>
          </cell>
        </row>
        <row r="525">
          <cell r="K525">
            <v>2.909969014300327E-2</v>
          </cell>
          <cell r="L525">
            <v>2.2268820179755806E-2</v>
          </cell>
          <cell r="M525">
            <v>1.1200772748234965E-2</v>
          </cell>
          <cell r="N525">
            <v>1.1111875255708578E-2</v>
          </cell>
          <cell r="O525">
            <v>3.5612071788877153E-2</v>
          </cell>
          <cell r="P525">
            <v>1.6597514183644708E-3</v>
          </cell>
        </row>
        <row r="526">
          <cell r="K526">
            <v>6.8838556939770775E-3</v>
          </cell>
          <cell r="L526">
            <v>-2.2788615738544047E-2</v>
          </cell>
          <cell r="M526">
            <v>-1.8922818842145233E-2</v>
          </cell>
          <cell r="N526">
            <v>1.9467296804310315E-2</v>
          </cell>
          <cell r="O526">
            <v>-1.4587894636599842E-3</v>
          </cell>
          <cell r="P526">
            <v>-1.6597514183645081E-3</v>
          </cell>
        </row>
        <row r="527">
          <cell r="K527">
            <v>-1.9395487753081541E-2</v>
          </cell>
          <cell r="L527">
            <v>-1.9424882359621382E-2</v>
          </cell>
          <cell r="M527">
            <v>-1.759576189037949E-2</v>
          </cell>
          <cell r="N527">
            <v>-9.1680678839872621E-3</v>
          </cell>
          <cell r="O527">
            <v>-1.5261857323418407E-2</v>
          </cell>
          <cell r="P527">
            <v>-1.1696039763191187E-2</v>
          </cell>
        </row>
        <row r="528">
          <cell r="K528">
            <v>7.0813532970965872E-3</v>
          </cell>
          <cell r="L528">
            <v>4.5839290421126272E-3</v>
          </cell>
          <cell r="M528">
            <v>3.0946711995795935E-3</v>
          </cell>
          <cell r="N528">
            <v>2.0849516281685142E-2</v>
          </cell>
          <cell r="O528">
            <v>1.15139668354781E-2</v>
          </cell>
          <cell r="P528">
            <v>-1.0135221894043129E-2</v>
          </cell>
        </row>
        <row r="529">
          <cell r="K529">
            <v>1.4178374495843573E-2</v>
          </cell>
          <cell r="L529">
            <v>-1.7591696764511565E-4</v>
          </cell>
          <cell r="M529">
            <v>-5.3513717341725497E-3</v>
          </cell>
          <cell r="N529">
            <v>8.8679932335680289E-3</v>
          </cell>
          <cell r="O529">
            <v>-1.8020170658216317E-2</v>
          </cell>
          <cell r="P529">
            <v>1.6963532481785555E-3</v>
          </cell>
        </row>
        <row r="530">
          <cell r="K530">
            <v>6.9873093931345142E-3</v>
          </cell>
          <cell r="L530">
            <v>-7.7711447248867459E-3</v>
          </cell>
          <cell r="M530">
            <v>1.4021542114179209E-2</v>
          </cell>
          <cell r="N530">
            <v>7.0160096250171059E-3</v>
          </cell>
          <cell r="O530">
            <v>9.6511513783419361E-3</v>
          </cell>
          <cell r="P530">
            <v>-5.9498688062350549E-3</v>
          </cell>
        </row>
        <row r="531">
          <cell r="K531">
            <v>1.8112726318457398E-2</v>
          </cell>
          <cell r="L531">
            <v>9.3532844589773005E-3</v>
          </cell>
          <cell r="M531">
            <v>-2.7886242276500268E-3</v>
          </cell>
          <cell r="N531">
            <v>2.3579531882728481E-2</v>
          </cell>
          <cell r="O531">
            <v>4.5150963596585015E-3</v>
          </cell>
          <cell r="P531">
            <v>-5.9854817430378413E-3</v>
          </cell>
        </row>
        <row r="532">
          <cell r="K532">
            <v>-4.2828910695257068E-3</v>
          </cell>
          <cell r="L532">
            <v>1.4300906438912377E-2</v>
          </cell>
          <cell r="M532">
            <v>2.5911041648504281E-2</v>
          </cell>
          <cell r="N532">
            <v>-2.4578810264887917E-2</v>
          </cell>
          <cell r="O532">
            <v>8.5138061754257369E-3</v>
          </cell>
          <cell r="P532">
            <v>1.0238997301094286E-2</v>
          </cell>
        </row>
        <row r="533">
          <cell r="K533">
            <v>-2.7302109114380135E-2</v>
          </cell>
          <cell r="L533">
            <v>-3.470796720256001E-2</v>
          </cell>
          <cell r="M533">
            <v>-4.6792161506758939E-2</v>
          </cell>
          <cell r="N533">
            <v>-4.6848038874576815E-2</v>
          </cell>
          <cell r="O533">
            <v>-2.9135008736558464E-2</v>
          </cell>
          <cell r="P533">
            <v>-2.4926086362776288E-2</v>
          </cell>
        </row>
        <row r="534">
          <cell r="K534">
            <v>2.5207530083869389E-2</v>
          </cell>
          <cell r="L534">
            <v>1.7592634983292017E-2</v>
          </cell>
          <cell r="M534">
            <v>1.9483886153226639E-2</v>
          </cell>
          <cell r="N534">
            <v>3.5003001512062371E-2</v>
          </cell>
          <cell r="O534">
            <v>1.4442366100536319E-2</v>
          </cell>
          <cell r="P534">
            <v>1.7391308731268974E-3</v>
          </cell>
        </row>
        <row r="535">
          <cell r="K535">
            <v>1.3245226750020505E-2</v>
          </cell>
          <cell r="L535">
            <v>2.2468941413848878E-2</v>
          </cell>
          <cell r="M535">
            <v>2.1303890501877733E-2</v>
          </cell>
          <cell r="N535">
            <v>3.0117422464157436E-2</v>
          </cell>
          <cell r="O535">
            <v>2.9801266759846318E-2</v>
          </cell>
          <cell r="P535">
            <v>5.8219729005419607E-2</v>
          </cell>
        </row>
        <row r="536">
          <cell r="K536">
            <v>1.0605579528390899E-3</v>
          </cell>
          <cell r="L536">
            <v>-1.8963888107231281E-3</v>
          </cell>
          <cell r="M536">
            <v>-2.2983152021597692E-2</v>
          </cell>
          <cell r="N536">
            <v>-1.3285948928779261E-2</v>
          </cell>
          <cell r="O536">
            <v>-1.0198184139660496E-2</v>
          </cell>
          <cell r="P536">
            <v>8.193363834026493E-4</v>
          </cell>
        </row>
        <row r="537">
          <cell r="K537">
            <v>-1.3284800708100078E-2</v>
          </cell>
          <cell r="L537">
            <v>-1.5827793679720304E-2</v>
          </cell>
          <cell r="M537">
            <v>1.9692773401748614E-2</v>
          </cell>
          <cell r="N537">
            <v>-2.9501326276429689E-2</v>
          </cell>
          <cell r="O537">
            <v>-1.1954333170994171E-2</v>
          </cell>
          <cell r="P537">
            <v>4.9019706002066876E-3</v>
          </cell>
        </row>
        <row r="538">
          <cell r="K538">
            <v>-1.3973989159894579E-3</v>
          </cell>
          <cell r="L538">
            <v>-9.1582182897137644E-3</v>
          </cell>
          <cell r="M538">
            <v>-1.0769122439531915E-2</v>
          </cell>
          <cell r="N538">
            <v>-1.0643877311851832E-2</v>
          </cell>
          <cell r="O538">
            <v>3.2079217281258416E-3</v>
          </cell>
          <cell r="P538">
            <v>3.6018299189156125E-2</v>
          </cell>
        </row>
        <row r="539">
          <cell r="K539">
            <v>8.4619185296558319E-3</v>
          </cell>
          <cell r="L539">
            <v>-3.5448459665397667E-3</v>
          </cell>
          <cell r="M539">
            <v>-8.3635837395118259E-3</v>
          </cell>
          <cell r="N539">
            <v>3.3379803192645274E-2</v>
          </cell>
          <cell r="O539">
            <v>7.021412149990784E-3</v>
          </cell>
          <cell r="P539">
            <v>9.3897403498389171E-3</v>
          </cell>
        </row>
        <row r="540">
          <cell r="K540">
            <v>3.8324420144594871E-3</v>
          </cell>
          <cell r="L540">
            <v>3.0139194873836936E-3</v>
          </cell>
          <cell r="M540">
            <v>5.8618451171291788E-3</v>
          </cell>
          <cell r="N540">
            <v>-4.9502636925224129E-2</v>
          </cell>
          <cell r="O540">
            <v>9.2258252065578784E-3</v>
          </cell>
          <cell r="P540">
            <v>5.4369065967360443E-3</v>
          </cell>
        </row>
        <row r="541">
          <cell r="K541">
            <v>-5.0597961534311819E-3</v>
          </cell>
          <cell r="L541">
            <v>-1.5880430080634025E-2</v>
          </cell>
          <cell r="M541">
            <v>-4.7426508201140437E-3</v>
          </cell>
          <cell r="N541">
            <v>-2.9275739628315577E-3</v>
          </cell>
          <cell r="O541">
            <v>4.850018488594985E-3</v>
          </cell>
          <cell r="P541">
            <v>8.4844319218719093E-3</v>
          </cell>
        </row>
        <row r="542">
          <cell r="K542">
            <v>6.2809595959548974E-3</v>
          </cell>
          <cell r="L542">
            <v>7.7040603206564385E-3</v>
          </cell>
          <cell r="M542">
            <v>1.5538603427779166E-2</v>
          </cell>
          <cell r="N542">
            <v>-8.3613511919759381E-3</v>
          </cell>
          <cell r="O542">
            <v>1.5469725285914459E-2</v>
          </cell>
          <cell r="P542">
            <v>-4.6189458562944166E-3</v>
          </cell>
        </row>
        <row r="543">
          <cell r="K543">
            <v>1.1133798361674442E-2</v>
          </cell>
          <cell r="L543">
            <v>-1.0044927510050029E-2</v>
          </cell>
          <cell r="M543">
            <v>-1.0239469566036748E-2</v>
          </cell>
          <cell r="N543">
            <v>9.4562654800703025E-4</v>
          </cell>
          <cell r="O543">
            <v>-2.7386385772659371E-3</v>
          </cell>
          <cell r="P543">
            <v>6.1538655743780656E-3</v>
          </cell>
        </row>
        <row r="544">
          <cell r="K544">
            <v>-5.4722578020757863E-3</v>
          </cell>
          <cell r="L544">
            <v>9.687912154597713E-3</v>
          </cell>
          <cell r="M544">
            <v>2.0920113341687183E-2</v>
          </cell>
          <cell r="N544">
            <v>5.1850222220471845E-3</v>
          </cell>
          <cell r="O544">
            <v>1.4839803434779681E-2</v>
          </cell>
          <cell r="P544">
            <v>1.0678972575854314E-2</v>
          </cell>
        </row>
        <row r="545">
          <cell r="K545">
            <v>1.3000130666616335E-2</v>
          </cell>
          <cell r="L545">
            <v>-8.9309642446049444E-4</v>
          </cell>
          <cell r="M545">
            <v>8.9492122692355538E-3</v>
          </cell>
          <cell r="N545">
            <v>7.0274358074570963E-3</v>
          </cell>
          <cell r="O545">
            <v>6.0827438157693287E-3</v>
          </cell>
          <cell r="P545">
            <v>8.3113436507926807E-3</v>
          </cell>
        </row>
        <row r="546">
          <cell r="K546">
            <v>-3.2123412977113242E-2</v>
          </cell>
          <cell r="L546">
            <v>2.1741908129944389E-2</v>
          </cell>
          <cell r="M546">
            <v>-1.2223430746863053E-2</v>
          </cell>
          <cell r="N546">
            <v>1.2830234453805312E-3</v>
          </cell>
          <cell r="O546">
            <v>5.5291717537104277E-3</v>
          </cell>
          <cell r="P546">
            <v>1.503759681866502E-3</v>
          </cell>
        </row>
        <row r="547">
          <cell r="K547">
            <v>-2.1692116969543099E-2</v>
          </cell>
          <cell r="L547">
            <v>-8.7812295910124974E-3</v>
          </cell>
          <cell r="M547">
            <v>-1.0163526575848195E-2</v>
          </cell>
          <cell r="N547">
            <v>-5.1054060670404647E-2</v>
          </cell>
          <cell r="O547">
            <v>-3.2792573397337718E-3</v>
          </cell>
          <cell r="P547">
            <v>3.7495357014793104E-3</v>
          </cell>
        </row>
        <row r="548">
          <cell r="K548">
            <v>9.0275541282213035E-3</v>
          </cell>
          <cell r="L548">
            <v>6.3302479718723905E-3</v>
          </cell>
          <cell r="M548">
            <v>-1.2222374374694188E-2</v>
          </cell>
          <cell r="N548">
            <v>1.3161291612463094E-2</v>
          </cell>
          <cell r="O548">
            <v>8.349521284694069E-3</v>
          </cell>
          <cell r="P548">
            <v>0</v>
          </cell>
        </row>
        <row r="549">
          <cell r="K549">
            <v>6.5146810211938935E-3</v>
          </cell>
          <cell r="L549">
            <v>-5.9775142821479402E-3</v>
          </cell>
          <cell r="M549">
            <v>1.3326127246131872E-2</v>
          </cell>
          <cell r="N549">
            <v>1.083695132987742E-2</v>
          </cell>
          <cell r="O549">
            <v>8.0253141390349714E-3</v>
          </cell>
          <cell r="P549">
            <v>-1.0534333684959327E-2</v>
          </cell>
        </row>
        <row r="550">
          <cell r="K550">
            <v>-7.5786286310202799E-4</v>
          </cell>
          <cell r="L550">
            <v>7.2037560053922721E-3</v>
          </cell>
          <cell r="M550">
            <v>2.3979350597854755E-2</v>
          </cell>
          <cell r="N550">
            <v>-1.2412041011545822E-2</v>
          </cell>
          <cell r="O550">
            <v>-1.5424470325631639E-2</v>
          </cell>
          <cell r="P550">
            <v>-6.0698213670758337E-3</v>
          </cell>
        </row>
        <row r="551">
          <cell r="K551">
            <v>-1.3027192107639632E-2</v>
          </cell>
          <cell r="L551">
            <v>1.0102855482725116E-2</v>
          </cell>
          <cell r="M551">
            <v>1.0764263687381911E-3</v>
          </cell>
          <cell r="N551">
            <v>-7.2780206997186668E-4</v>
          </cell>
          <cell r="O551">
            <v>1.9497795713267523E-2</v>
          </cell>
          <cell r="P551">
            <v>2.4061311160117293E-2</v>
          </cell>
        </row>
        <row r="552">
          <cell r="K552">
            <v>1.4380115982052679E-2</v>
          </cell>
          <cell r="L552">
            <v>-1.3610400292402323E-2</v>
          </cell>
          <cell r="M552">
            <v>1.7331456351639941E-2</v>
          </cell>
          <cell r="N552">
            <v>-3.1599442920149448E-3</v>
          </cell>
          <cell r="O552">
            <v>1.0865552254784651E-2</v>
          </cell>
          <cell r="P552">
            <v>-3.7216269229946885E-3</v>
          </cell>
        </row>
        <row r="553">
          <cell r="K553">
            <v>2.1069130724193225E-3</v>
          </cell>
          <cell r="L553">
            <v>3.3324594551199268E-3</v>
          </cell>
          <cell r="M553">
            <v>6.5867712782266595E-3</v>
          </cell>
          <cell r="N553">
            <v>-8.9259014084443755E-3</v>
          </cell>
          <cell r="O553">
            <v>1.7439405605232463E-2</v>
          </cell>
          <cell r="P553">
            <v>2.2346378014163628E-3</v>
          </cell>
        </row>
        <row r="554">
          <cell r="K554">
            <v>7.4733539579220146E-3</v>
          </cell>
          <cell r="L554">
            <v>-5.7950816319463794E-3</v>
          </cell>
          <cell r="M554">
            <v>-2.0695883273394746E-2</v>
          </cell>
          <cell r="N554">
            <v>1.9631908145796213E-3</v>
          </cell>
          <cell r="O554">
            <v>-6.0278453438993868E-3</v>
          </cell>
          <cell r="P554">
            <v>-2.0293819339813796E-2</v>
          </cell>
        </row>
        <row r="555">
          <cell r="K555">
            <v>1.2932246968497098E-2</v>
          </cell>
          <cell r="L555">
            <v>1.5726341931868507E-2</v>
          </cell>
          <cell r="M555">
            <v>8.0396627672263876E-4</v>
          </cell>
          <cell r="N555">
            <v>-3.1756606672528387E-2</v>
          </cell>
          <cell r="O555">
            <v>-1.1327790627776274E-2</v>
          </cell>
          <cell r="P555">
            <v>-1.5197571314160771E-3</v>
          </cell>
        </row>
        <row r="556">
          <cell r="K556">
            <v>1.6778917129109287E-2</v>
          </cell>
          <cell r="L556">
            <v>-7.8322565556827838E-3</v>
          </cell>
          <cell r="M556">
            <v>9.5975143525515779E-3</v>
          </cell>
          <cell r="N556">
            <v>1.5692996711253463E-2</v>
          </cell>
          <cell r="O556">
            <v>-8.5808552084948499E-3</v>
          </cell>
          <cell r="P556">
            <v>3.0372081054496547E-3</v>
          </cell>
        </row>
        <row r="557">
          <cell r="K557">
            <v>1.0345633347074289E-2</v>
          </cell>
          <cell r="L557">
            <v>-3.4952814057349126E-4</v>
          </cell>
          <cell r="M557">
            <v>-2.9228132937247453E-3</v>
          </cell>
          <cell r="N557">
            <v>4.2262337608823331E-3</v>
          </cell>
          <cell r="O557">
            <v>2.6999678906121441E-3</v>
          </cell>
          <cell r="P557">
            <v>1.9520139318624816E-2</v>
          </cell>
        </row>
        <row r="558">
          <cell r="K558">
            <v>1.079984905226801E-2</v>
          </cell>
          <cell r="L558">
            <v>2.269752174786355E-3</v>
          </cell>
          <cell r="M558">
            <v>5.3366715476468006E-2</v>
          </cell>
          <cell r="N558">
            <v>3.1139948191576471E-2</v>
          </cell>
          <cell r="O558">
            <v>1.6711618868239193E-2</v>
          </cell>
          <cell r="P558">
            <v>1.485884374424553E-3</v>
          </cell>
        </row>
        <row r="559">
          <cell r="K559">
            <v>2.1156281945924529E-2</v>
          </cell>
          <cell r="L559">
            <v>7.9903152231079431E-3</v>
          </cell>
          <cell r="M559">
            <v>1.626458974146873E-2</v>
          </cell>
          <cell r="N559">
            <v>4.2719915785708197E-2</v>
          </cell>
          <cell r="O559">
            <v>4.8770503778400465E-3</v>
          </cell>
          <cell r="P559">
            <v>2.2753275163239856E-2</v>
          </cell>
        </row>
        <row r="560">
          <cell r="K560">
            <v>-1.9172810221270133E-2</v>
          </cell>
          <cell r="L560">
            <v>1.3831260849513473E-3</v>
          </cell>
          <cell r="M560">
            <v>-3.2798096208749822E-2</v>
          </cell>
          <cell r="N560">
            <v>-2.6263546321715223E-2</v>
          </cell>
          <cell r="O560">
            <v>1.286323090392128E-2</v>
          </cell>
          <cell r="P560">
            <v>-5.0927720112893676E-3</v>
          </cell>
        </row>
        <row r="561">
          <cell r="K561">
            <v>-1.0726976231622425E-2</v>
          </cell>
          <cell r="L561">
            <v>-1.7278617753575503E-4</v>
          </cell>
          <cell r="M561">
            <v>3.5842332278151067E-3</v>
          </cell>
          <cell r="N561">
            <v>-2.1311871670538149E-3</v>
          </cell>
          <cell r="O561">
            <v>-8.666557392193644E-3</v>
          </cell>
          <cell r="P561">
            <v>-5.8522478657818365E-3</v>
          </cell>
        </row>
        <row r="562">
          <cell r="K562">
            <v>2.2058643874069525E-3</v>
          </cell>
          <cell r="L562">
            <v>-1.6201033735855904E-2</v>
          </cell>
          <cell r="M562">
            <v>-6.4094566300828123E-3</v>
          </cell>
          <cell r="N562">
            <v>8.9676117184301386E-3</v>
          </cell>
          <cell r="O562">
            <v>-1.1313552276300378E-2</v>
          </cell>
          <cell r="P562">
            <v>-4.41177186166356E-3</v>
          </cell>
        </row>
        <row r="563">
          <cell r="K563">
            <v>1.197009071455258E-2</v>
          </cell>
          <cell r="L563">
            <v>2.1371676072778699E-2</v>
          </cell>
          <cell r="M563">
            <v>1.6073824831060835E-2</v>
          </cell>
          <cell r="N563">
            <v>1.3302413192521645E-2</v>
          </cell>
          <cell r="O563">
            <v>8.5177277431922136E-3</v>
          </cell>
          <cell r="P563">
            <v>7.3421768890803134E-3</v>
          </cell>
        </row>
        <row r="564">
          <cell r="K564">
            <v>-1.6215671942812586E-3</v>
          </cell>
          <cell r="L564">
            <v>1.3828645464460002E-2</v>
          </cell>
          <cell r="M564">
            <v>1.9301263427062367E-2</v>
          </cell>
          <cell r="N564">
            <v>-1.3919501145487061E-3</v>
          </cell>
          <cell r="O564">
            <v>-1.3763586811003391E-2</v>
          </cell>
          <cell r="P564">
            <v>1.163649494080864E-2</v>
          </cell>
        </row>
        <row r="565">
          <cell r="K565">
            <v>-1.1066177846745925E-2</v>
          </cell>
          <cell r="L565">
            <v>-1.6956337471733484E-4</v>
          </cell>
          <cell r="M565">
            <v>-2.4885034279993213E-2</v>
          </cell>
          <cell r="N565">
            <v>-7.924525796012041E-3</v>
          </cell>
          <cell r="O565">
            <v>1.1681269580258885E-3</v>
          </cell>
          <cell r="P565">
            <v>7.2046421150475104E-3</v>
          </cell>
        </row>
        <row r="566">
          <cell r="K566">
            <v>-1.5399229478127621E-2</v>
          </cell>
          <cell r="L566">
            <v>7.0970220153559905E-3</v>
          </cell>
          <cell r="M566">
            <v>-1.4613771161992136E-2</v>
          </cell>
          <cell r="N566">
            <v>-2.020987061564512E-2</v>
          </cell>
          <cell r="O566">
            <v>-1.9876012243625635E-2</v>
          </cell>
          <cell r="P566">
            <v>1.0710562938181976E-2</v>
          </cell>
        </row>
        <row r="567">
          <cell r="K567">
            <v>1.4732374699510373E-2</v>
          </cell>
          <cell r="L567">
            <v>-4.8949376157163193E-3</v>
          </cell>
          <cell r="M567">
            <v>5.1639557047364663E-4</v>
          </cell>
          <cell r="N567">
            <v>-1.0750762547742194E-3</v>
          </cell>
          <cell r="O567">
            <v>2.5486378590506443E-3</v>
          </cell>
          <cell r="P567">
            <v>2.1284151348263543E-3</v>
          </cell>
        </row>
        <row r="568">
          <cell r="K568">
            <v>-5.0929965786184203E-3</v>
          </cell>
          <cell r="L568">
            <v>-6.1099986415784728E-3</v>
          </cell>
          <cell r="M568">
            <v>-1.4298956741425055E-2</v>
          </cell>
          <cell r="N568">
            <v>-2.5130151441007747E-3</v>
          </cell>
          <cell r="O568">
            <v>-4.8479788763535836E-3</v>
          </cell>
          <cell r="P568">
            <v>-2.8388947384248649E-3</v>
          </cell>
        </row>
        <row r="569">
          <cell r="K569">
            <v>9.5473469279986727E-3</v>
          </cell>
          <cell r="L569">
            <v>-1.5333506709896509E-3</v>
          </cell>
          <cell r="M569">
            <v>-2.6219207469120693E-3</v>
          </cell>
          <cell r="N569">
            <v>1.321211863072437E-2</v>
          </cell>
          <cell r="O569">
            <v>1.7829700425088031E-2</v>
          </cell>
          <cell r="P569">
            <v>-7.1098474377882326E-4</v>
          </cell>
        </row>
        <row r="570">
          <cell r="K570">
            <v>3.6205133758110833E-3</v>
          </cell>
          <cell r="L570">
            <v>1.9250847793328554E-2</v>
          </cell>
          <cell r="M570">
            <v>4.7145189470981031E-3</v>
          </cell>
          <cell r="N570">
            <v>1.595341753100098E-2</v>
          </cell>
          <cell r="O570">
            <v>2.0080328032456131E-3</v>
          </cell>
          <cell r="P570">
            <v>-6.4217131136483953E-3</v>
          </cell>
        </row>
        <row r="571">
          <cell r="K571">
            <v>-5.5124680219271246E-3</v>
          </cell>
          <cell r="L571">
            <v>4.5056396623711966E-3</v>
          </cell>
          <cell r="M571">
            <v>1.5041777376045513E-2</v>
          </cell>
          <cell r="N571">
            <v>-9.2360509251254094E-3</v>
          </cell>
          <cell r="O571">
            <v>2.2542276295946283E-3</v>
          </cell>
          <cell r="P571">
            <v>-7.1607593464397316E-4</v>
          </cell>
        </row>
        <row r="572">
          <cell r="K572">
            <v>-1.7659363234751656E-2</v>
          </cell>
          <cell r="L572">
            <v>-3.1458707817792031E-2</v>
          </cell>
          <cell r="M572">
            <v>-3.2704026417807591E-2</v>
          </cell>
          <cell r="N572">
            <v>-3.5993602647905368E-2</v>
          </cell>
          <cell r="O572">
            <v>-2.2091960857928052E-2</v>
          </cell>
          <cell r="P572">
            <v>-2.8694424279529316E-3</v>
          </cell>
        </row>
        <row r="573">
          <cell r="K573">
            <v>2.0815994194170813E-3</v>
          </cell>
          <cell r="L573">
            <v>6.870491510383883E-4</v>
          </cell>
          <cell r="M573">
            <v>2.9212608744168291E-3</v>
          </cell>
          <cell r="N573">
            <v>1.8577132555406422E-2</v>
          </cell>
          <cell r="O573">
            <v>-6.8230279832494302E-4</v>
          </cell>
          <cell r="P573">
            <v>-8.6580627431145415E-3</v>
          </cell>
        </row>
        <row r="574">
          <cell r="K574">
            <v>-8.5098010211267956E-3</v>
          </cell>
          <cell r="L574">
            <v>-9.6619109117369716E-3</v>
          </cell>
          <cell r="M574">
            <v>-2.0630336499171897E-2</v>
          </cell>
          <cell r="N574">
            <v>-1.8942473849124879E-2</v>
          </cell>
          <cell r="O574">
            <v>-2.2170414215172404E-2</v>
          </cell>
          <cell r="P574">
            <v>-8.0029528628015895E-3</v>
          </cell>
        </row>
        <row r="575">
          <cell r="K575">
            <v>-9.7469226110777057E-3</v>
          </cell>
          <cell r="L575">
            <v>-9.406096174066618E-3</v>
          </cell>
          <cell r="M575">
            <v>-1.7201789344849325E-2</v>
          </cell>
          <cell r="N575">
            <v>-1.3241978683838055E-2</v>
          </cell>
          <cell r="O575">
            <v>5.4804190930047127E-3</v>
          </cell>
          <cell r="P575">
            <v>-1.8430304205354065E-2</v>
          </cell>
        </row>
        <row r="576">
          <cell r="K576">
            <v>-7.2263863886095694E-3</v>
          </cell>
          <cell r="L576">
            <v>-6.6725445107851068E-3</v>
          </cell>
          <cell r="M576">
            <v>-1.7502877714435882E-2</v>
          </cell>
          <cell r="N576">
            <v>1.480020003756675E-3</v>
          </cell>
          <cell r="O576">
            <v>-2.4320345523478363E-3</v>
          </cell>
          <cell r="P576">
            <v>-5.2219439811517126E-3</v>
          </cell>
        </row>
        <row r="577">
          <cell r="K577">
            <v>-1.8678046563617611E-2</v>
          </cell>
          <cell r="L577">
            <v>8.2463841291690702E-3</v>
          </cell>
          <cell r="M577">
            <v>8.6508143791307699E-3</v>
          </cell>
          <cell r="N577">
            <v>-7.1738093679942615E-3</v>
          </cell>
          <cell r="O577">
            <v>6.954707747938208E-4</v>
          </cell>
          <cell r="P577">
            <v>4.4776194212944797E-3</v>
          </cell>
        </row>
        <row r="578">
          <cell r="K578">
            <v>-2.2301404440089176E-3</v>
          </cell>
          <cell r="L578">
            <v>1.0602341429498502E-2</v>
          </cell>
          <cell r="M578">
            <v>6.5076720266873986E-2</v>
          </cell>
          <cell r="N578">
            <v>2.6033610438980074E-3</v>
          </cell>
          <cell r="O578">
            <v>-1.1625496956713596E-2</v>
          </cell>
          <cell r="P578">
            <v>1.2578782206860185E-2</v>
          </cell>
        </row>
        <row r="579">
          <cell r="K579">
            <v>-2.9448677005562722E-3</v>
          </cell>
          <cell r="L579">
            <v>2.0703964792861993E-2</v>
          </cell>
          <cell r="M579">
            <v>8.8129134415427177E-3</v>
          </cell>
          <cell r="N579">
            <v>1.9008482071589155E-2</v>
          </cell>
          <cell r="O579">
            <v>4.1237171838621562E-3</v>
          </cell>
          <cell r="P579">
            <v>7.3260400920728812E-3</v>
          </cell>
        </row>
        <row r="580">
          <cell r="K580">
            <v>8.1888908629579272E-4</v>
          </cell>
          <cell r="L580">
            <v>4.0561150759051414E-3</v>
          </cell>
          <cell r="M580">
            <v>1.7649773935078505E-2</v>
          </cell>
          <cell r="N580">
            <v>-1.2155100560617446E-3</v>
          </cell>
          <cell r="O580">
            <v>2.1139139404923426E-2</v>
          </cell>
          <cell r="P580">
            <v>5.8224327514332288E-3</v>
          </cell>
        </row>
        <row r="581">
          <cell r="K581">
            <v>1.4680256055623253E-2</v>
          </cell>
          <cell r="L581">
            <v>-2.533143294945145E-3</v>
          </cell>
          <cell r="M581">
            <v>-7.6093852752243021E-4</v>
          </cell>
          <cell r="N581">
            <v>1.8795734049156566E-2</v>
          </cell>
          <cell r="O581">
            <v>5.9829238295935495E-3</v>
          </cell>
          <cell r="P581">
            <v>1.1544139746865261E-2</v>
          </cell>
        </row>
        <row r="582">
          <cell r="K582">
            <v>-1.1837504745217011E-3</v>
          </cell>
          <cell r="L582">
            <v>2.5331432949451068E-3</v>
          </cell>
          <cell r="M582">
            <v>1.2679093875570065E-3</v>
          </cell>
          <cell r="N582">
            <v>-3.9466654110447497E-3</v>
          </cell>
          <cell r="O582">
            <v>-4.2616663760273928E-4</v>
          </cell>
          <cell r="P582">
            <v>5.7224762740663154E-3</v>
          </cell>
        </row>
        <row r="583">
          <cell r="K583">
            <v>-3.9199177905463657E-2</v>
          </cell>
          <cell r="L583">
            <v>-6.4298021856804112E-3</v>
          </cell>
          <cell r="M583">
            <v>-1.5836857171345101E-2</v>
          </cell>
          <cell r="N583">
            <v>-3.2407157930784301E-3</v>
          </cell>
          <cell r="O583">
            <v>-1.7804624633506592E-2</v>
          </cell>
          <cell r="P583">
            <v>1.4867530495316993E-2</v>
          </cell>
        </row>
        <row r="584">
          <cell r="K584">
            <v>1.0859079281068136E-2</v>
          </cell>
          <cell r="L584">
            <v>-9.3801318790109993E-3</v>
          </cell>
          <cell r="M584">
            <v>4.1110027065222876E-3</v>
          </cell>
          <cell r="N584">
            <v>4.7973227050035908E-3</v>
          </cell>
          <cell r="O584">
            <v>5.405351860442182E-2</v>
          </cell>
          <cell r="P584">
            <v>-2.8149209298097841E-3</v>
          </cell>
        </row>
        <row r="585">
          <cell r="K585">
            <v>2.0991097646981434E-2</v>
          </cell>
          <cell r="L585">
            <v>6.4902021158892197E-3</v>
          </cell>
          <cell r="M585">
            <v>-3.5962021803524311E-3</v>
          </cell>
          <cell r="N585">
            <v>-1.3490929741015402E-2</v>
          </cell>
          <cell r="O585">
            <v>-8.5872875148437656E-3</v>
          </cell>
          <cell r="P585">
            <v>-7.0497006796982125E-4</v>
          </cell>
        </row>
        <row r="586">
          <cell r="K586">
            <v>-8.0592899736282135E-3</v>
          </cell>
          <cell r="L586">
            <v>-3.0690561174178833E-3</v>
          </cell>
          <cell r="M586">
            <v>-1.3210916136028823E-2</v>
          </cell>
          <cell r="N586">
            <v>-2.4677453840361654E-2</v>
          </cell>
          <cell r="O586">
            <v>-1.2097089914959818E-2</v>
          </cell>
          <cell r="P586">
            <v>-2.4269570914457896E-2</v>
          </cell>
        </row>
        <row r="587">
          <cell r="K587">
            <v>-1.4372889842711283E-2</v>
          </cell>
          <cell r="L587">
            <v>1.8777511880934336E-2</v>
          </cell>
          <cell r="M587">
            <v>5.4609419290797051E-3</v>
          </cell>
          <cell r="N587">
            <v>1.1862242147493965E-2</v>
          </cell>
          <cell r="O587">
            <v>5.3574546357750379E-3</v>
          </cell>
          <cell r="P587">
            <v>-1.0897310889166002E-2</v>
          </cell>
        </row>
        <row r="588">
          <cell r="K588">
            <v>2.1889674513607474E-2</v>
          </cell>
          <cell r="L588">
            <v>8.1782981075937591E-3</v>
          </cell>
          <cell r="M588">
            <v>6.2047768868828696E-3</v>
          </cell>
          <cell r="N588">
            <v>4.1676941914763838E-3</v>
          </cell>
          <cell r="O588">
            <v>1.1290174716484793E-2</v>
          </cell>
          <cell r="P588">
            <v>1.9530458033869089E-2</v>
          </cell>
        </row>
        <row r="589">
          <cell r="K589">
            <v>7.2991051534156484E-3</v>
          </cell>
          <cell r="L589">
            <v>5.4976662026930925E-2</v>
          </cell>
          <cell r="M589">
            <v>1.4583858326418342E-2</v>
          </cell>
          <cell r="N589">
            <v>-3.4309554548123517E-3</v>
          </cell>
          <cell r="O589">
            <v>-3.3902542085050887E-3</v>
          </cell>
          <cell r="P589">
            <v>1.3518526755020136E-2</v>
          </cell>
        </row>
        <row r="590">
          <cell r="K590">
            <v>1.9471955008944931E-2</v>
          </cell>
          <cell r="L590">
            <v>-1.9862415112384554E-2</v>
          </cell>
          <cell r="M590">
            <v>1.3372218940171732E-2</v>
          </cell>
          <cell r="N590">
            <v>1.884668830234228E-2</v>
          </cell>
          <cell r="O590">
            <v>2.0090052914601132E-2</v>
          </cell>
          <cell r="P590">
            <v>4.2313180197626242E-3</v>
          </cell>
        </row>
        <row r="591">
          <cell r="K591">
            <v>2.1791680916445278E-2</v>
          </cell>
          <cell r="L591">
            <v>1.4433488192513277E-3</v>
          </cell>
          <cell r="M591">
            <v>-1.2610507591929696E-2</v>
          </cell>
          <cell r="N591">
            <v>3.6311718044970687E-2</v>
          </cell>
          <cell r="O591">
            <v>8.9260362156420175E-4</v>
          </cell>
          <cell r="P591">
            <v>4.9140148024289414E-3</v>
          </cell>
        </row>
        <row r="592">
          <cell r="K592">
            <v>2.5843132331455741E-4</v>
          </cell>
          <cell r="L592">
            <v>-5.4636163551478201E-3</v>
          </cell>
          <cell r="M592">
            <v>2.0283982613926192E-3</v>
          </cell>
          <cell r="N592">
            <v>-1.0391826834593203E-2</v>
          </cell>
          <cell r="O592">
            <v>3.8857006714694891E-3</v>
          </cell>
          <cell r="P592">
            <v>-1.4015419252884445E-3</v>
          </cell>
        </row>
        <row r="593">
          <cell r="K593">
            <v>1.3602160185725113E-2</v>
          </cell>
          <cell r="L593">
            <v>2.7355395608921768E-3</v>
          </cell>
          <cell r="M593">
            <v>6.81562653506026E-3</v>
          </cell>
          <cell r="N593">
            <v>5.6179923042232738E-3</v>
          </cell>
          <cell r="O593">
            <v>4.5143164129153287E-3</v>
          </cell>
          <cell r="P593">
            <v>6.988148633928163E-3</v>
          </cell>
        </row>
        <row r="594">
          <cell r="K594">
            <v>4.1209897805817592E-3</v>
          </cell>
          <cell r="L594">
            <v>4.3293581612294223E-3</v>
          </cell>
          <cell r="M594">
            <v>-8.5902498934286309E-3</v>
          </cell>
          <cell r="N594">
            <v>-4.6696241801139039E-4</v>
          </cell>
          <cell r="O594">
            <v>-5.3225932108804542E-3</v>
          </cell>
          <cell r="P594">
            <v>4.1695682367248309E-3</v>
          </cell>
        </row>
        <row r="595">
          <cell r="K595">
            <v>-1.1335326885533254E-2</v>
          </cell>
          <cell r="L595">
            <v>4.6292683836622189E-3</v>
          </cell>
          <cell r="M595">
            <v>6.3235318847375682E-3</v>
          </cell>
          <cell r="N595">
            <v>-1.9870265435554184E-3</v>
          </cell>
          <cell r="O595">
            <v>-1.474388293361736E-2</v>
          </cell>
          <cell r="P595">
            <v>2.7700848738156096E-3</v>
          </cell>
        </row>
        <row r="596">
          <cell r="K596">
            <v>5.0197308703126657E-3</v>
          </cell>
          <cell r="L596">
            <v>2.2271724128240795E-3</v>
          </cell>
          <cell r="M596">
            <v>2.7848642054659253E-2</v>
          </cell>
          <cell r="N596">
            <v>1.4864981649041953E-2</v>
          </cell>
          <cell r="O596">
            <v>-3.9467244126391984E-3</v>
          </cell>
          <cell r="P596">
            <v>1.3054118732457638E-2</v>
          </cell>
        </row>
        <row r="597">
          <cell r="K597">
            <v>2.0531694683080862E-2</v>
          </cell>
          <cell r="L597">
            <v>3.4898512576578369E-3</v>
          </cell>
          <cell r="M597">
            <v>7.8163563558798239E-3</v>
          </cell>
          <cell r="N597">
            <v>4.6289441504288611E-2</v>
          </cell>
          <cell r="O597">
            <v>3.058689747007428E-2</v>
          </cell>
          <cell r="P597">
            <v>1.364256691813968E-3</v>
          </cell>
        </row>
        <row r="598">
          <cell r="K598">
            <v>-1.4723944902938319E-2</v>
          </cell>
          <cell r="L598">
            <v>-2.5368651626624665E-3</v>
          </cell>
          <cell r="M598">
            <v>-1.767350861749744E-2</v>
          </cell>
          <cell r="N598">
            <v>2.4183808642816527E-3</v>
          </cell>
          <cell r="O598">
            <v>3.0317559523338599E-3</v>
          </cell>
          <cell r="P598">
            <v>5.4384906309384272E-3</v>
          </cell>
        </row>
        <row r="599">
          <cell r="K599">
            <v>6.6014982719892086E-4</v>
          </cell>
          <cell r="L599">
            <v>-3.0209101596847666E-3</v>
          </cell>
          <cell r="M599">
            <v>-6.4596497909567441E-3</v>
          </cell>
          <cell r="N599">
            <v>-6.3883904896584187E-3</v>
          </cell>
          <cell r="O599">
            <v>-8.1587398657958377E-3</v>
          </cell>
          <cell r="P599">
            <v>1.1459511989786E-2</v>
          </cell>
        </row>
        <row r="600">
          <cell r="K600">
            <v>2.0102189549396333E-2</v>
          </cell>
          <cell r="L600">
            <v>1.3444251529262449E-2</v>
          </cell>
          <cell r="M600">
            <v>-1.7094433359300068E-2</v>
          </cell>
          <cell r="N600">
            <v>1.0661198962392744E-2</v>
          </cell>
          <cell r="O600">
            <v>8.0282599045489211E-4</v>
          </cell>
          <cell r="P600">
            <v>6.6800515603737875E-3</v>
          </cell>
        </row>
        <row r="601">
          <cell r="K601">
            <v>4.4768324671411993E-4</v>
          </cell>
          <cell r="L601">
            <v>-2.2019511885320517E-3</v>
          </cell>
          <cell r="M601">
            <v>-2.0304575503819517E-3</v>
          </cell>
          <cell r="N601">
            <v>-8.0127754324553057E-3</v>
          </cell>
          <cell r="O601">
            <v>7.7541457311870697E-3</v>
          </cell>
          <cell r="P601">
            <v>-1.1382781087280068E-2</v>
          </cell>
        </row>
        <row r="602">
          <cell r="K602">
            <v>-1.0046317158532563E-2</v>
          </cell>
          <cell r="L602">
            <v>-8.5389513142321641E-3</v>
          </cell>
          <cell r="M602">
            <v>-6.6276051927325746E-3</v>
          </cell>
          <cell r="N602">
            <v>-9.923370349576579E-4</v>
          </cell>
          <cell r="O602">
            <v>-4.9493195945875847E-3</v>
          </cell>
          <cell r="P602">
            <v>-1.2195273093818243E-2</v>
          </cell>
        </row>
        <row r="603">
          <cell r="K603">
            <v>-1.7789283955397237E-2</v>
          </cell>
          <cell r="L603">
            <v>-6.3724924903791587E-3</v>
          </cell>
          <cell r="M603">
            <v>-1.9107216976082631E-2</v>
          </cell>
          <cell r="N603">
            <v>1.2127227107808958E-3</v>
          </cell>
          <cell r="O603">
            <v>-4.5718948695025203E-3</v>
          </cell>
          <cell r="P603">
            <v>-1.7882182143459612E-2</v>
          </cell>
        </row>
        <row r="604">
          <cell r="K604">
            <v>8.1782871047800124E-4</v>
          </cell>
          <cell r="L604">
            <v>5.5781481798049259E-3</v>
          </cell>
          <cell r="M604">
            <v>1.1404996613990161E-2</v>
          </cell>
          <cell r="N604">
            <v>2.330498590815186E-2</v>
          </cell>
          <cell r="O604">
            <v>1.0714959383216654E-2</v>
          </cell>
          <cell r="P604">
            <v>6.937218453723083E-4</v>
          </cell>
        </row>
        <row r="605">
          <cell r="K605">
            <v>7.1505187172558676E-4</v>
          </cell>
          <cell r="L605">
            <v>-7.9783413474436519E-3</v>
          </cell>
          <cell r="M605">
            <v>-1.7681167843226445E-2</v>
          </cell>
          <cell r="N605">
            <v>-2.2093732112537175E-2</v>
          </cell>
          <cell r="O605">
            <v>2.6528003581537563E-2</v>
          </cell>
          <cell r="P605">
            <v>3.4614087865894746E-3</v>
          </cell>
        </row>
        <row r="606">
          <cell r="K606">
            <v>-2.7905416442180302E-2</v>
          </cell>
          <cell r="L606">
            <v>-2.7272014978163635E-3</v>
          </cell>
          <cell r="M606">
            <v>-6.051853755491856E-3</v>
          </cell>
          <cell r="N606">
            <v>-1.3182134943351081E-2</v>
          </cell>
          <cell r="O606">
            <v>-2.4382847235149416E-2</v>
          </cell>
          <cell r="P606">
            <v>-4.1551306319618534E-3</v>
          </cell>
        </row>
        <row r="607">
          <cell r="K607">
            <v>5.3408860856075553E-3</v>
          </cell>
          <cell r="L607">
            <v>7.6812667638349631E-3</v>
          </cell>
          <cell r="M607">
            <v>1.0762671156090715E-2</v>
          </cell>
          <cell r="N607">
            <v>-1.4828400211988184E-2</v>
          </cell>
          <cell r="O607">
            <v>5.5401803756153509E-3</v>
          </cell>
          <cell r="P607">
            <v>-3.4758463913526529E-3</v>
          </cell>
        </row>
        <row r="608">
          <cell r="K608">
            <v>7.854600968809973E-3</v>
          </cell>
          <cell r="L608">
            <v>6.6730466878483436E-3</v>
          </cell>
          <cell r="M608">
            <v>1.7342223164017498E-2</v>
          </cell>
          <cell r="N608">
            <v>-1.1725332126274864E-2</v>
          </cell>
          <cell r="O608">
            <v>6.8431462231052119E-3</v>
          </cell>
          <cell r="P608">
            <v>1.9993771842998324E-2</v>
          </cell>
        </row>
      </sheetData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8DA482-A647-A341-8D2E-F76EA7D20E21}" name="Bonds_returns" displayName="Bonds_returns" ref="G2:J608" totalsRowShown="0" dataDxfId="27" tableBorderDxfId="26">
  <autoFilter ref="G2:J608" xr:uid="{97C81A83-F105-44B2-B665-E0DAD2FB1ABD}"/>
  <tableColumns count="4">
    <tableColumn id="1" xr3:uid="{B16697FB-5528-4382-BD2F-1BF3FB85E928}" name="Date" dataDxfId="25"/>
    <tableColumn id="2" xr3:uid="{9A8B59EF-CA6B-47D7-8569-204835281378}" name="A" dataDxfId="24"/>
    <tableColumn id="3" xr3:uid="{D0CD9E3E-A075-47B4-B9F6-394AF2F9518D}" name="B" dataDxfId="23"/>
    <tableColumn id="4" xr3:uid="{7131D44D-4013-4D73-8835-14E1DA5452EF}" name="C" dataDxfId="2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751D87-1137-004D-AC06-A8EF0ADCC637}" name="Structured_Product" displayName="Structured_Product" ref="A2:E608" totalsRowShown="0" dataDxfId="21" tableBorderDxfId="20">
  <autoFilter ref="A2:E608" xr:uid="{C344B021-0005-4E08-B23E-849944E646C2}"/>
  <tableColumns count="5">
    <tableColumn id="1" xr3:uid="{079DFB03-2E19-4DD5-835B-ED8ACCECED73}" name="Date" dataDxfId="19"/>
    <tableColumn id="2" xr3:uid="{9C733CD0-4B05-4CC0-A467-DE7759E99EA9}" name="A" dataDxfId="18"/>
    <tableColumn id="3" xr3:uid="{4AC516CD-173B-4CDB-B22B-0F1C86839F07}" name="B" dataDxfId="17"/>
    <tableColumn id="4" xr3:uid="{0C166C93-67F2-4406-85FE-9A16D69A7B61}" name="C" dataDxfId="16"/>
    <tableColumn id="5" xr3:uid="{C9500605-1C8C-4662-AF72-E60015C8CA59}" name="D" dataDxfId="1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110012-EA6D-8244-AE55-1520F0C5E86E}" name="Trading" displayName="Trading" ref="L2:P608" totalsRowShown="0" dataDxfId="14" tableBorderDxfId="13">
  <autoFilter ref="L2:P608" xr:uid="{CC1AA3DA-3B26-4308-B37A-7F791F03C065}"/>
  <tableColumns count="5">
    <tableColumn id="1" xr3:uid="{FC5601A2-BE26-46F4-B7C6-CBBA860F7B6D}" name="Date" dataDxfId="12"/>
    <tableColumn id="2" xr3:uid="{DEA2534B-23C4-45E7-8462-61790087496A}" name="Forex" dataDxfId="11"/>
    <tableColumn id="3" xr3:uid="{3B7F3998-7382-4BED-B60A-6E140219E3FC}" name="Commodity" dataDxfId="10"/>
    <tableColumn id="4" xr3:uid="{09E83D88-5BE9-4E9B-B668-EF4F9E371D6B}" name="Gold" dataDxfId="9"/>
    <tableColumn id="5" xr3:uid="{98ED9FBE-8E7E-4C54-852F-895BFA375EFD}" name="Oil" dataDxfId="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20EBBE-A595-5546-90D5-571A9B99F726}" name="Crypto" displayName="Crypto" ref="R2:V608" totalsRowShown="0" tableBorderDxfId="7">
  <autoFilter ref="R2:V608" xr:uid="{932DA74E-5BC5-40A7-8BF4-D2C91FFAD7AB}"/>
  <tableColumns count="5">
    <tableColumn id="1" xr3:uid="{5B03B7F7-F03D-4BF3-8DEF-F72ED98F07D5}" name="Date" dataDxfId="6"/>
    <tableColumn id="2" xr3:uid="{B53BF9EF-8638-47CD-BB24-8F952E57A149}" name="A"/>
    <tableColumn id="3" xr3:uid="{C5C2A83C-D35E-4779-9A91-1828CD60C110}" name="B"/>
    <tableColumn id="4" xr3:uid="{513BBB23-578A-4975-971A-9B679D0F3883}" name="C"/>
    <tableColumn id="5" xr3:uid="{23D842A7-B604-4E14-A888-503055223A64}" name="D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4950F-F6C0-E24A-BF67-97596E485E8D}" name="Alternate_investment" displayName="Alternate_investment" ref="X2:Z608" totalsRowShown="0" tableBorderDxfId="5">
  <autoFilter ref="X2:Z608" xr:uid="{5451F8EE-A477-4C81-8338-5AD47AF39636}"/>
  <tableColumns count="3">
    <tableColumn id="1" xr3:uid="{DF783FB2-721A-4E13-A32C-06090B748FBD}" name="Date" dataDxfId="4"/>
    <tableColumn id="2" xr3:uid="{532FCF96-2AA7-40CA-B1BA-98582C010252}" name="Low risk loans" dataDxfId="3"/>
    <tableColumn id="3" xr3:uid="{B8E70030-17D3-4758-8A0A-FAB16527AC8D}" name="VC" dataDxfId="2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4A8BCB6-FFEA-B344-8770-B588F357FFD1}" name="Equities" displayName="Equities" ref="AB2:AG608" totalsRowShown="0" tableBorderDxfId="1">
  <autoFilter ref="AB2:AG608" xr:uid="{928DB3BA-21FA-4A6C-B999-5410012F8CD6}"/>
  <tableColumns count="6">
    <tableColumn id="1" xr3:uid="{D7F5A081-CECD-407A-AD48-E59294010AFA}" name="Date" dataDxfId="0"/>
    <tableColumn id="2" xr3:uid="{075D19B6-E55B-4575-9727-66FEE9B97575}" name="A"/>
    <tableColumn id="3" xr3:uid="{898574C9-3C0A-4ED4-8CB7-322553381242}" name="B"/>
    <tableColumn id="4" xr3:uid="{47DF63CD-DEEA-4489-BCAA-4E22A262BA77}" name="C"/>
    <tableColumn id="5" xr3:uid="{451812D3-4FEB-4947-9369-38ABC080AE0C}" name="D"/>
    <tableColumn id="6" xr3:uid="{4388B95C-503F-4B41-983F-4313176C117F}" name="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41F89B5-C33B-5C4E-B02A-8E0AA09767C8}">
  <we:reference id="wa200000018" version="24.0.0.0" store="en-GB" storeType="OMEX"/>
  <we:alternateReferences>
    <we:reference id="wa200000018" version="24.0.0.0" store="WA200000018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PsiVary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PsiSixSigma</we:customFunctionIds>
        <we:customFunctionIds>PsiTSSync</we:customFunctionIds>
        <we:customFunctionIds>PsiConvergence</we:customFunctionIds>
        <we:customFunctionIds>PsiIsDate</we:customFunctionIds>
        <we:customFunctionIds>PsiIsDiscrete</we:customFunctionIds>
        <we:customFunctionIds>PsiLibrary</we:customFunctionIds>
        <we:customFunctionIds>PsiFitInfo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PsiBoxIterator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  <we:customFunctionIds>PsiModelDesc</we:customFunctionIds>
        <we:customFunctionIds>PsiCorrectCorrmat</we:customFunctionIds>
        <we:customFunctionIds>PsiStatic</we:customFunctionIds>
        <we:customFunctionIds>PsiMakeInput</we:customFunctionIds>
        <we:customFunctionIds>PsiSimulationInfo</we:customFunctionIds>
        <we:customFunctionIds>PsiConverged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C2358-D22D-394E-A010-63D152161D68}">
  <dimension ref="A1:AC1006"/>
  <sheetViews>
    <sheetView showGridLines="0" zoomScale="62" workbookViewId="0">
      <selection activeCell="N37" sqref="N37"/>
    </sheetView>
  </sheetViews>
  <sheetFormatPr baseColWidth="10" defaultColWidth="11.1640625" defaultRowHeight="15" customHeight="1" x14ac:dyDescent="0.2"/>
  <cols>
    <col min="1" max="1" width="14.33203125" customWidth="1"/>
    <col min="2" max="2" width="17.5" customWidth="1"/>
    <col min="3" max="3" width="8.5" customWidth="1"/>
    <col min="4" max="4" width="8.83203125" customWidth="1"/>
    <col min="5" max="5" width="14.6640625" customWidth="1"/>
    <col min="6" max="6" width="11.33203125" customWidth="1"/>
    <col min="7" max="7" width="14.5" customWidth="1"/>
    <col min="8" max="8" width="12" customWidth="1"/>
    <col min="9" max="9" width="8.83203125" customWidth="1"/>
    <col min="10" max="10" width="9.5" customWidth="1"/>
    <col min="11" max="11" width="21.33203125" customWidth="1"/>
    <col min="12" max="12" width="8.83203125" customWidth="1"/>
    <col min="13" max="13" width="9.5" customWidth="1"/>
    <col min="14" max="14" width="21.33203125" customWidth="1"/>
    <col min="15" max="15" width="8.83203125" customWidth="1"/>
    <col min="16" max="16" width="14.33203125" customWidth="1"/>
    <col min="17" max="17" width="16.5" customWidth="1"/>
    <col min="18" max="18" width="8.83203125" customWidth="1"/>
    <col min="19" max="19" width="22" customWidth="1"/>
    <col min="20" max="22" width="16.33203125" customWidth="1"/>
    <col min="23" max="29" width="8.83203125" customWidth="1"/>
  </cols>
  <sheetData>
    <row r="1" spans="1:29" ht="16" x14ac:dyDescent="0.2">
      <c r="A1" s="79"/>
      <c r="B1" s="183" t="s">
        <v>157</v>
      </c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5"/>
      <c r="U1" s="79"/>
      <c r="V1" s="79"/>
      <c r="W1" s="79"/>
      <c r="X1" s="79"/>
      <c r="Y1" s="79"/>
      <c r="Z1" s="79"/>
      <c r="AA1" s="79"/>
      <c r="AB1" s="79"/>
      <c r="AC1" s="79"/>
    </row>
    <row r="2" spans="1:29" ht="16.5" customHeight="1" x14ac:dyDescent="0.2">
      <c r="A2" s="79"/>
      <c r="B2" s="186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8"/>
      <c r="U2" s="79"/>
      <c r="V2" s="79"/>
      <c r="W2" s="79"/>
      <c r="X2" s="79"/>
      <c r="Y2" s="79"/>
      <c r="Z2" s="79"/>
      <c r="AA2" s="79"/>
      <c r="AB2" s="79"/>
      <c r="AC2" s="79"/>
    </row>
    <row r="3" spans="1:29" ht="16.5" customHeight="1" thickBot="1" x14ac:dyDescent="0.25">
      <c r="A3" s="126"/>
      <c r="B3" s="179"/>
      <c r="C3" s="179"/>
      <c r="D3" s="179"/>
      <c r="E3" s="179"/>
      <c r="F3" s="179"/>
      <c r="G3" s="179"/>
      <c r="H3" s="179"/>
      <c r="I3" s="189" t="s">
        <v>148</v>
      </c>
      <c r="J3" s="190"/>
      <c r="K3" s="181"/>
      <c r="L3" s="189" t="s">
        <v>149</v>
      </c>
      <c r="M3" s="190"/>
      <c r="N3" s="181"/>
      <c r="O3" s="189" t="s">
        <v>173</v>
      </c>
      <c r="P3" s="190"/>
      <c r="Q3" s="181"/>
      <c r="R3" s="86"/>
      <c r="S3" s="178" t="s">
        <v>18</v>
      </c>
      <c r="T3" s="177">
        <v>6.8000000000000005E-2</v>
      </c>
      <c r="U3" s="176"/>
      <c r="V3" s="176"/>
      <c r="W3" s="176"/>
      <c r="X3" s="176"/>
      <c r="Y3" s="79"/>
      <c r="Z3" s="79"/>
      <c r="AA3" s="79"/>
      <c r="AB3" s="79"/>
      <c r="AC3" s="79"/>
    </row>
    <row r="4" spans="1:29" ht="16" x14ac:dyDescent="0.2">
      <c r="A4" s="79"/>
      <c r="B4" s="189" t="s">
        <v>156</v>
      </c>
      <c r="C4" s="181"/>
      <c r="D4" s="115"/>
      <c r="E4" s="174" t="s">
        <v>96</v>
      </c>
      <c r="F4" s="174" t="s">
        <v>155</v>
      </c>
      <c r="G4" s="174" t="s">
        <v>154</v>
      </c>
      <c r="H4" s="174" t="s">
        <v>153</v>
      </c>
      <c r="I4" s="175" t="s">
        <v>174</v>
      </c>
      <c r="J4" s="174" t="s">
        <v>152</v>
      </c>
      <c r="K4" s="173" t="s">
        <v>151</v>
      </c>
      <c r="L4" s="173"/>
      <c r="M4" s="174" t="s">
        <v>152</v>
      </c>
      <c r="N4" s="173" t="s">
        <v>151</v>
      </c>
      <c r="O4" s="173"/>
      <c r="P4" s="174" t="s">
        <v>152</v>
      </c>
      <c r="Q4" s="173" t="s">
        <v>151</v>
      </c>
      <c r="R4" s="172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</row>
    <row r="5" spans="1:29" ht="16" x14ac:dyDescent="0.2">
      <c r="A5" s="79"/>
      <c r="B5" s="115"/>
      <c r="C5" s="115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</row>
    <row r="6" spans="1:29" ht="16" x14ac:dyDescent="0.2">
      <c r="A6" s="79"/>
      <c r="B6" s="182" t="s">
        <v>11</v>
      </c>
      <c r="C6" s="181"/>
      <c r="D6" s="79"/>
      <c r="E6" s="79"/>
      <c r="F6" s="79"/>
      <c r="G6" s="79"/>
      <c r="H6" s="79"/>
      <c r="I6" s="141">
        <v>0.2</v>
      </c>
      <c r="J6" s="142"/>
      <c r="K6" s="166"/>
      <c r="L6" s="141">
        <v>0.2</v>
      </c>
      <c r="M6" s="142"/>
      <c r="N6" s="166"/>
      <c r="O6" s="141">
        <v>0.2</v>
      </c>
      <c r="P6" s="12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</row>
    <row r="7" spans="1:29" ht="16" x14ac:dyDescent="0.2">
      <c r="A7" s="79"/>
      <c r="B7" s="119"/>
      <c r="C7" s="119" t="s">
        <v>150</v>
      </c>
      <c r="D7" s="140"/>
      <c r="E7" s="139">
        <f>(H7-$T$3)/G7</f>
        <v>-2.2154671426581567</v>
      </c>
      <c r="F7" s="138">
        <f>COUNTIF('returns sheet (2)'!$C$2:$C$608,"&gt;"&amp;0)/COUNT('returns sheet (2)'!$C$2:$C$608)</f>
        <v>0.64356435643564358</v>
      </c>
      <c r="G7" s="165">
        <f>SQRT(_xlfn.VAR.P('returns sheet (2)'!$C$2:$C$608)*252)</f>
        <v>7.9538776597036075E-3</v>
      </c>
      <c r="H7" s="156">
        <f>(1+AVERAGE('returns sheet (2)'!$C$2:$C$608))^252-1</f>
        <v>5.0378445388203907E-2</v>
      </c>
      <c r="I7" s="149"/>
      <c r="J7" s="134">
        <f>20%/4</f>
        <v>0.05</v>
      </c>
      <c r="K7" s="136">
        <f>J7*H7</f>
        <v>2.5189222694101954E-3</v>
      </c>
      <c r="L7" s="149"/>
      <c r="M7" s="134">
        <f>20%/4</f>
        <v>0.05</v>
      </c>
      <c r="N7" s="133">
        <f>M7*H7</f>
        <v>2.5189222694101954E-3</v>
      </c>
      <c r="O7" s="149"/>
      <c r="P7" s="134">
        <f>20%/4</f>
        <v>0.05</v>
      </c>
      <c r="Q7" s="133">
        <f>P7*H7</f>
        <v>2.5189222694101954E-3</v>
      </c>
      <c r="R7" s="79"/>
      <c r="S7" s="171"/>
      <c r="T7" s="170" t="s">
        <v>148</v>
      </c>
      <c r="U7" s="169" t="s">
        <v>149</v>
      </c>
      <c r="V7" s="169" t="s">
        <v>173</v>
      </c>
      <c r="W7" s="79"/>
      <c r="X7" s="79"/>
      <c r="Y7" s="79"/>
      <c r="Z7" s="79"/>
      <c r="AA7" s="79"/>
      <c r="AB7" s="79"/>
      <c r="AC7" s="79"/>
    </row>
    <row r="8" spans="1:29" ht="16" x14ac:dyDescent="0.2">
      <c r="A8" s="79"/>
      <c r="B8" s="119"/>
      <c r="C8" s="119" t="s">
        <v>147</v>
      </c>
      <c r="D8" s="79"/>
      <c r="E8" s="132">
        <f>(H8-$T$3)/G8</f>
        <v>5.1476339069943054E-2</v>
      </c>
      <c r="F8" s="131">
        <f>COUNTIF('returns sheet (2)'!$D$2:$D$608,"&gt;"&amp;0)/COUNT('returns sheet (2)'!$D$2:$D$608)</f>
        <v>0.55115511551155116</v>
      </c>
      <c r="G8" s="80">
        <f>SQRT(_xlfn.VAR.P('returns sheet (2)'!$D$2:$D$608)*252)</f>
        <v>4.1482650239017177E-2</v>
      </c>
      <c r="H8" s="154">
        <f>(1+AVERAGE('returns sheet (2)'!$D$2:$D$608))^252-1</f>
        <v>7.0135374969223507E-2</v>
      </c>
      <c r="I8" s="142"/>
      <c r="J8" s="128">
        <f>20%/4</f>
        <v>0.05</v>
      </c>
      <c r="K8" s="130">
        <f>J8*H8</f>
        <v>3.5067687484611754E-3</v>
      </c>
      <c r="L8" s="142"/>
      <c r="M8" s="128">
        <f>20%/4</f>
        <v>0.05</v>
      </c>
      <c r="N8" s="127">
        <f>M8*H8</f>
        <v>3.5067687484611754E-3</v>
      </c>
      <c r="O8" s="142"/>
      <c r="P8" s="128">
        <f>20%/4</f>
        <v>0.05</v>
      </c>
      <c r="Q8" s="127">
        <f>P8*H8</f>
        <v>3.5067687484611754E-3</v>
      </c>
      <c r="R8" s="79"/>
      <c r="S8" s="168" t="s">
        <v>146</v>
      </c>
      <c r="T8" s="162">
        <f>I6</f>
        <v>0.2</v>
      </c>
      <c r="U8" s="162">
        <f>L6</f>
        <v>0.2</v>
      </c>
      <c r="V8" s="162">
        <f>O6</f>
        <v>0.2</v>
      </c>
      <c r="W8" s="79"/>
      <c r="X8" s="79"/>
      <c r="Y8" s="79"/>
      <c r="Z8" s="79"/>
      <c r="AA8" s="79"/>
      <c r="AB8" s="79"/>
      <c r="AC8" s="79"/>
    </row>
    <row r="9" spans="1:29" ht="16" x14ac:dyDescent="0.2">
      <c r="A9" s="79"/>
      <c r="B9" s="119"/>
      <c r="C9" s="119" t="s">
        <v>145</v>
      </c>
      <c r="D9" s="79"/>
      <c r="E9" s="132">
        <f>(H9-$T$3)/G9</f>
        <v>0.69833447121464398</v>
      </c>
      <c r="F9" s="131">
        <f>COUNTIF('returns sheet (2)'!$E$2:$E$608,"&gt;"&amp;0)/COUNT('returns sheet (2)'!$E$2:$E$608)</f>
        <v>0.51155115511551152</v>
      </c>
      <c r="G9" s="80">
        <f>SQRT(_xlfn.VAR.P('returns sheet (2)'!$E$2:$E$608)*252)</f>
        <v>7.031005080939258E-2</v>
      </c>
      <c r="H9" s="154">
        <f>(1+AVERAGE('returns sheet (2)'!$E$2:$E$608))^252-1</f>
        <v>0.11709993215305192</v>
      </c>
      <c r="I9" s="142"/>
      <c r="J9" s="128">
        <f>20%/4</f>
        <v>0.05</v>
      </c>
      <c r="K9" s="130">
        <f>J9*H9</f>
        <v>5.8549966076525961E-3</v>
      </c>
      <c r="L9" s="142"/>
      <c r="M9" s="128">
        <f>20%/4</f>
        <v>0.05</v>
      </c>
      <c r="N9" s="127">
        <f>M9*H9</f>
        <v>5.8549966076525961E-3</v>
      </c>
      <c r="O9" s="142"/>
      <c r="P9" s="128">
        <f>20%/4</f>
        <v>0.05</v>
      </c>
      <c r="Q9" s="127">
        <f>P9*H9</f>
        <v>5.8549966076525961E-3</v>
      </c>
      <c r="R9" s="79"/>
      <c r="S9" s="168" t="s">
        <v>144</v>
      </c>
      <c r="T9" s="162">
        <f>I13</f>
        <v>0.4</v>
      </c>
      <c r="U9" s="162">
        <f>L13</f>
        <v>0.2</v>
      </c>
      <c r="V9" s="162">
        <f>O13</f>
        <v>0.05</v>
      </c>
      <c r="W9" s="79"/>
      <c r="X9" s="79"/>
      <c r="Y9" s="79"/>
      <c r="Z9" s="79"/>
      <c r="AA9" s="79"/>
      <c r="AB9" s="79"/>
      <c r="AC9" s="79"/>
    </row>
    <row r="10" spans="1:29" ht="16" x14ac:dyDescent="0.2">
      <c r="A10" s="79"/>
      <c r="B10" s="119"/>
      <c r="C10" s="119" t="s">
        <v>143</v>
      </c>
      <c r="D10" s="126"/>
      <c r="E10" s="125">
        <f>(H10-$T$3)/G10</f>
        <v>-0.39266405366887686</v>
      </c>
      <c r="F10" s="124">
        <f>COUNTIF('returns sheet (2)'!$F$2:$F$608,"&gt;"&amp;0)/COUNT('returns sheet (2)'!$F$2:$F$608)</f>
        <v>0.53960396039603964</v>
      </c>
      <c r="G10" s="159">
        <f>SQRT(_xlfn.VAR.P('returns sheet (2)'!$F$2:$F$608)*252)</f>
        <v>9.6045815054077679E-2</v>
      </c>
      <c r="H10" s="153">
        <f>(1+AVERAGE('returns sheet (2)'!$F$2:$F$608))^252-1</f>
        <v>3.0286260922934627E-2</v>
      </c>
      <c r="I10" s="146"/>
      <c r="J10" s="121">
        <f>20%/4</f>
        <v>0.05</v>
      </c>
      <c r="K10" s="123">
        <f>J10*H10</f>
        <v>1.5143130461467314E-3</v>
      </c>
      <c r="L10" s="146"/>
      <c r="M10" s="121">
        <f>20%/4</f>
        <v>0.05</v>
      </c>
      <c r="N10" s="120">
        <f>M10*H10</f>
        <v>1.5143130461467314E-3</v>
      </c>
      <c r="O10" s="146"/>
      <c r="P10" s="121">
        <f>20%/4</f>
        <v>0.05</v>
      </c>
      <c r="Q10" s="120">
        <f>P10*H10</f>
        <v>1.5143130461467314E-3</v>
      </c>
      <c r="R10" s="79"/>
      <c r="S10" s="167" t="s">
        <v>129</v>
      </c>
      <c r="T10" s="162">
        <f>I19</f>
        <v>0.05</v>
      </c>
      <c r="U10" s="162">
        <f>L19</f>
        <v>0.15</v>
      </c>
      <c r="V10" s="162">
        <f>O19</f>
        <v>0.25</v>
      </c>
      <c r="W10" s="79"/>
      <c r="X10" s="79"/>
      <c r="Y10" s="79"/>
      <c r="Z10" s="79"/>
      <c r="AA10" s="79"/>
      <c r="AB10" s="79"/>
      <c r="AC10" s="79"/>
    </row>
    <row r="11" spans="1:29" ht="16" x14ac:dyDescent="0.2">
      <c r="A11" s="79"/>
      <c r="B11" s="119"/>
      <c r="C11" s="119"/>
      <c r="D11" s="79"/>
      <c r="E11" s="132"/>
      <c r="F11" s="131"/>
      <c r="G11" s="79"/>
      <c r="H11" s="79"/>
      <c r="I11" s="142"/>
      <c r="J11" s="151">
        <f>SUM(J7:J10)</f>
        <v>0.2</v>
      </c>
      <c r="K11" s="130"/>
      <c r="L11" s="142"/>
      <c r="M11" s="151">
        <f>SUM(M7:M10)</f>
        <v>0.2</v>
      </c>
      <c r="N11" s="166"/>
      <c r="O11" s="142"/>
      <c r="P11" s="151">
        <f>SUM(P7:P10)</f>
        <v>0.2</v>
      </c>
      <c r="Q11" s="127"/>
      <c r="R11" s="79"/>
      <c r="S11" s="161" t="s">
        <v>128</v>
      </c>
      <c r="T11" s="162">
        <f>I26</f>
        <v>0.05</v>
      </c>
      <c r="U11" s="162">
        <f>L26</f>
        <v>0.1</v>
      </c>
      <c r="V11" s="162">
        <f>O26</f>
        <v>0.2</v>
      </c>
      <c r="W11" s="79"/>
      <c r="X11" s="79"/>
      <c r="Y11" s="79"/>
      <c r="Z11" s="79"/>
      <c r="AA11" s="79"/>
      <c r="AB11" s="79"/>
      <c r="AC11" s="79"/>
    </row>
    <row r="12" spans="1:29" ht="16" x14ac:dyDescent="0.2">
      <c r="A12" s="79"/>
      <c r="B12" s="119"/>
      <c r="C12" s="119"/>
      <c r="D12" s="79"/>
      <c r="E12" s="132"/>
      <c r="F12" s="131"/>
      <c r="G12" s="79"/>
      <c r="H12" s="79"/>
      <c r="I12" s="142"/>
      <c r="J12" s="142"/>
      <c r="K12" s="130"/>
      <c r="L12" s="142"/>
      <c r="M12" s="142"/>
      <c r="N12" s="127"/>
      <c r="O12" s="142"/>
      <c r="P12" s="129"/>
      <c r="Q12" s="127"/>
      <c r="R12" s="79"/>
      <c r="S12" s="163" t="s">
        <v>142</v>
      </c>
      <c r="T12" s="162">
        <f>I33</f>
        <v>0.15</v>
      </c>
      <c r="U12" s="162">
        <f>L33</f>
        <v>0.15</v>
      </c>
      <c r="V12" s="162">
        <f>O33</f>
        <v>0.1</v>
      </c>
      <c r="W12" s="79"/>
      <c r="X12" s="79"/>
      <c r="Y12" s="79"/>
      <c r="Z12" s="79"/>
      <c r="AA12" s="79"/>
      <c r="AB12" s="79"/>
      <c r="AC12" s="79"/>
    </row>
    <row r="13" spans="1:29" ht="16" x14ac:dyDescent="0.2">
      <c r="A13" s="79"/>
      <c r="B13" s="180" t="s">
        <v>12</v>
      </c>
      <c r="C13" s="181"/>
      <c r="D13" s="79"/>
      <c r="E13" s="132"/>
      <c r="F13" s="131"/>
      <c r="G13" s="79"/>
      <c r="H13" s="79"/>
      <c r="I13" s="141">
        <v>0.4</v>
      </c>
      <c r="J13" s="142"/>
      <c r="K13" s="130"/>
      <c r="L13" s="141">
        <v>0.2</v>
      </c>
      <c r="M13" s="142"/>
      <c r="N13" s="127"/>
      <c r="O13" s="141">
        <v>0.05</v>
      </c>
      <c r="P13" s="129"/>
      <c r="Q13" s="127"/>
      <c r="R13" s="79"/>
      <c r="S13" s="163" t="s">
        <v>87</v>
      </c>
      <c r="T13" s="162">
        <f>I38</f>
        <v>0.15</v>
      </c>
      <c r="U13" s="162">
        <f>L38</f>
        <v>0.2</v>
      </c>
      <c r="V13" s="162">
        <f>O38</f>
        <v>0.2</v>
      </c>
      <c r="W13" s="79"/>
      <c r="X13" s="79"/>
      <c r="Y13" s="79"/>
      <c r="Z13" s="79"/>
      <c r="AA13" s="79"/>
      <c r="AB13" s="79"/>
      <c r="AC13" s="79"/>
    </row>
    <row r="14" spans="1:29" ht="16" x14ac:dyDescent="0.2">
      <c r="A14" s="79"/>
      <c r="B14" s="119"/>
      <c r="C14" s="119" t="s">
        <v>141</v>
      </c>
      <c r="D14" s="140"/>
      <c r="E14" s="139">
        <f>(H14-$T$3)/G14</f>
        <v>-4.8695771723652506</v>
      </c>
      <c r="F14" s="138">
        <f>COUNTIF('returns sheet (2)'!$I$2:$I$608,"&gt;"&amp;0)/COUNT('returns sheet (2)'!$I$2:$I$608)</f>
        <v>0.51650165016501648</v>
      </c>
      <c r="G14" s="165">
        <f>SQRT(_xlfn.VAR.P('returns sheet (2)'!$I$2:$I$608)*252)</f>
        <v>1.0378138483428919E-2</v>
      </c>
      <c r="H14" s="138">
        <f>(1+AVERAGE('returns sheet (2)'!$I$2:$I$608))^252-1</f>
        <v>1.7462853749449225E-2</v>
      </c>
      <c r="I14" s="149"/>
      <c r="J14" s="164">
        <f>40%/3</f>
        <v>0.13333333333333333</v>
      </c>
      <c r="K14" s="136">
        <f>J14*H14</f>
        <v>2.3283804999265634E-3</v>
      </c>
      <c r="L14" s="149"/>
      <c r="M14" s="148">
        <f>20%/3</f>
        <v>6.6666666666666666E-2</v>
      </c>
      <c r="N14" s="133">
        <f>M14*H14</f>
        <v>1.1641902499632817E-3</v>
      </c>
      <c r="O14" s="149"/>
      <c r="P14" s="134">
        <f>5%/3</f>
        <v>1.6666666666666666E-2</v>
      </c>
      <c r="Q14" s="133">
        <f>P14*H14</f>
        <v>2.9104756249082042E-4</v>
      </c>
      <c r="R14" s="79"/>
      <c r="S14" s="163" t="s">
        <v>139</v>
      </c>
      <c r="T14" s="162">
        <f>SUM(T8:T13)</f>
        <v>1.0000000000000002</v>
      </c>
      <c r="U14" s="162">
        <f>SUM(U8:U13)</f>
        <v>1</v>
      </c>
      <c r="V14" s="162">
        <f>SUM(V8:V13)</f>
        <v>1</v>
      </c>
      <c r="W14" s="79"/>
      <c r="X14" s="79"/>
      <c r="Y14" s="79"/>
      <c r="Z14" s="79"/>
      <c r="AA14" s="79"/>
      <c r="AB14" s="79"/>
      <c r="AC14" s="79"/>
    </row>
    <row r="15" spans="1:29" ht="16" x14ac:dyDescent="0.2">
      <c r="A15" s="79"/>
      <c r="B15" s="119"/>
      <c r="C15" s="119" t="s">
        <v>140</v>
      </c>
      <c r="D15" s="79"/>
      <c r="E15" s="132">
        <f>(H15-$T$3)/G15</f>
        <v>-1.3384137519176991</v>
      </c>
      <c r="F15" s="131">
        <f>COUNTIF('returns sheet (2)'!$J$2:$J$608,"&gt;"&amp;0)/COUNT('returns sheet (2)'!$I$2:$I$608)</f>
        <v>0.51155115511551152</v>
      </c>
      <c r="G15" s="80">
        <f>SQRT(_xlfn.VAR.P('returns sheet (2)'!$J$2:$J$608)*252)</f>
        <v>2.9716033621136249E-2</v>
      </c>
      <c r="H15" s="131">
        <f>(1+AVERAGE('returns sheet (2)'!$J$2:$J$608))^252-1</f>
        <v>2.8227651949022547E-2</v>
      </c>
      <c r="I15" s="142"/>
      <c r="J15" s="141">
        <f>40%/3</f>
        <v>0.13333333333333333</v>
      </c>
      <c r="K15" s="130">
        <f>J15*H15</f>
        <v>3.7636869265363394E-3</v>
      </c>
      <c r="L15" s="142"/>
      <c r="M15" s="144">
        <f>20%/3</f>
        <v>6.6666666666666666E-2</v>
      </c>
      <c r="N15" s="127">
        <f>M15*H15</f>
        <v>1.8818434632681697E-3</v>
      </c>
      <c r="O15" s="142"/>
      <c r="P15" s="128">
        <f>5%/3</f>
        <v>1.6666666666666666E-2</v>
      </c>
      <c r="Q15" s="127">
        <f>P15*H15</f>
        <v>4.7046086581704243E-4</v>
      </c>
      <c r="R15" s="79"/>
      <c r="S15" s="161" t="s">
        <v>137</v>
      </c>
      <c r="T15" s="160">
        <f>SUM(K7:K43)</f>
        <v>0.10231240335481161</v>
      </c>
      <c r="U15" s="160">
        <f>SUM(N7:N43)</f>
        <v>0.13154466553620051</v>
      </c>
      <c r="V15" s="160">
        <f>SUM(Q7:Q43)</f>
        <v>0.16577149616128187</v>
      </c>
      <c r="W15" s="79"/>
      <c r="X15" s="79"/>
      <c r="Y15" s="79"/>
      <c r="Z15" s="79"/>
      <c r="AA15" s="79"/>
      <c r="AB15" s="79"/>
      <c r="AC15" s="79"/>
    </row>
    <row r="16" spans="1:29" ht="16" x14ac:dyDescent="0.2">
      <c r="A16" s="79"/>
      <c r="B16" s="119"/>
      <c r="C16" s="119" t="s">
        <v>138</v>
      </c>
      <c r="D16" s="126"/>
      <c r="E16" s="125">
        <f>(H16-$T$3)/G16</f>
        <v>-1.0030784519333686</v>
      </c>
      <c r="F16" s="124">
        <f>COUNTIF('returns sheet (2)'!$K$2:$K$608,"&gt;"&amp;0)/COUNT('returns sheet (2)'!$K$2:$K$608)</f>
        <v>0.55115511551155116</v>
      </c>
      <c r="G16" s="159">
        <f>SQRT(_xlfn.VAR.P('returns sheet (2)'!$K$2:$K$608)*252)</f>
        <v>3.0933802871319131E-2</v>
      </c>
      <c r="H16" s="124">
        <f>(1+AVERAGE('returns sheet (2)'!$K$2:$K$608))^252-1</f>
        <v>3.6970968903425216E-2</v>
      </c>
      <c r="I16" s="146"/>
      <c r="J16" s="158">
        <f>40%/3</f>
        <v>0.13333333333333333</v>
      </c>
      <c r="K16" s="123">
        <f>J16*H16</f>
        <v>4.9294625204566959E-3</v>
      </c>
      <c r="L16" s="146"/>
      <c r="M16" s="145">
        <f>20%/3</f>
        <v>6.6666666666666666E-2</v>
      </c>
      <c r="N16" s="120">
        <f>M16*H16</f>
        <v>2.4647312602283479E-3</v>
      </c>
      <c r="O16" s="146"/>
      <c r="P16" s="121">
        <f>5%/3</f>
        <v>1.6666666666666666E-2</v>
      </c>
      <c r="Q16" s="120">
        <f>P16*H16</f>
        <v>6.1618281505708698E-4</v>
      </c>
      <c r="R16" s="79"/>
      <c r="S16" s="157"/>
      <c r="T16" s="157"/>
      <c r="U16" s="157"/>
      <c r="V16" s="157"/>
      <c r="W16" s="79"/>
      <c r="X16" s="79"/>
      <c r="Y16" s="79"/>
      <c r="Z16" s="79"/>
      <c r="AA16" s="79"/>
      <c r="AB16" s="79"/>
      <c r="AC16" s="79"/>
    </row>
    <row r="17" spans="1:29" ht="16" x14ac:dyDescent="0.2">
      <c r="A17" s="79"/>
      <c r="B17" s="119"/>
      <c r="C17" s="119"/>
      <c r="D17" s="79"/>
      <c r="E17" s="132"/>
      <c r="F17" s="131"/>
      <c r="G17" s="79"/>
      <c r="H17" s="131"/>
      <c r="I17" s="142"/>
      <c r="J17" s="141">
        <f>SUM(J14:J16)</f>
        <v>0.4</v>
      </c>
      <c r="K17" s="130"/>
      <c r="L17" s="142"/>
      <c r="M17" s="144">
        <f>SUM(M14:M16)</f>
        <v>0.2</v>
      </c>
      <c r="N17" s="127"/>
      <c r="O17" s="142"/>
      <c r="P17" s="150">
        <f>SUM(P14:P16)</f>
        <v>0.05</v>
      </c>
      <c r="Q17" s="127"/>
      <c r="R17" s="79"/>
      <c r="S17" s="157"/>
      <c r="T17" s="157"/>
      <c r="U17" s="157"/>
      <c r="V17" s="157"/>
      <c r="W17" s="79"/>
      <c r="X17" s="79"/>
      <c r="Y17" s="79"/>
      <c r="Z17" s="79"/>
      <c r="AA17" s="79"/>
      <c r="AB17" s="79"/>
      <c r="AC17" s="79"/>
    </row>
    <row r="18" spans="1:29" ht="16" x14ac:dyDescent="0.2">
      <c r="A18" s="79"/>
      <c r="B18" s="119"/>
      <c r="C18" s="119"/>
      <c r="D18" s="79"/>
      <c r="E18" s="132"/>
      <c r="F18" s="131"/>
      <c r="G18" s="79"/>
      <c r="H18" s="131"/>
      <c r="I18" s="142"/>
      <c r="J18" s="142"/>
      <c r="K18" s="130"/>
      <c r="L18" s="142"/>
      <c r="M18" s="142"/>
      <c r="N18" s="127"/>
      <c r="O18" s="142"/>
      <c r="P18" s="129"/>
      <c r="Q18" s="127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</row>
    <row r="19" spans="1:29" ht="16" x14ac:dyDescent="0.2">
      <c r="A19" s="79"/>
      <c r="B19" s="180" t="s">
        <v>129</v>
      </c>
      <c r="C19" s="181"/>
      <c r="D19" s="79"/>
      <c r="E19" s="132"/>
      <c r="F19" s="131"/>
      <c r="G19" s="79"/>
      <c r="H19" s="79"/>
      <c r="I19" s="141">
        <v>0.05</v>
      </c>
      <c r="J19" s="142"/>
      <c r="K19" s="130"/>
      <c r="L19" s="141">
        <v>0.15</v>
      </c>
      <c r="M19" s="142"/>
      <c r="N19" s="127"/>
      <c r="O19" s="141">
        <v>0.25</v>
      </c>
      <c r="P19" s="129"/>
      <c r="Q19" s="127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</row>
    <row r="20" spans="1:29" ht="16" x14ac:dyDescent="0.2">
      <c r="A20" s="79"/>
      <c r="B20" s="119"/>
      <c r="C20" s="119" t="s">
        <v>127</v>
      </c>
      <c r="D20" s="140"/>
      <c r="E20" s="139">
        <f>(H20-$T$3)/G20</f>
        <v>-1.9020126584831549</v>
      </c>
      <c r="F20" s="138">
        <f>COUNTIF('returns sheet (2)'!$N$2:$N$608,"&gt;"&amp;0)/COUNT('returns sheet (2)'!$N$2:$N$608)</f>
        <v>0.54785478547854782</v>
      </c>
      <c r="G20" s="137">
        <f>SQRT(_xlfn.VAR.P('returns sheet (2)'!$N$3:$N$608)*252)</f>
        <v>1.6187832673805483E-2</v>
      </c>
      <c r="H20" s="138">
        <f>(1+AVERAGE('returns sheet (2)'!$N$2:$N$608))^252-1</f>
        <v>3.721053734101476E-2</v>
      </c>
      <c r="I20" s="149"/>
      <c r="J20" s="155">
        <f>5%/4</f>
        <v>1.2500000000000001E-2</v>
      </c>
      <c r="K20" s="136">
        <f>J20*H20</f>
        <v>4.651317167626845E-4</v>
      </c>
      <c r="L20" s="149"/>
      <c r="M20" s="155">
        <f>15%/4</f>
        <v>3.7499999999999999E-2</v>
      </c>
      <c r="N20" s="133">
        <f>M20*H20</f>
        <v>1.3953951502880535E-3</v>
      </c>
      <c r="O20" s="149"/>
      <c r="P20" s="134">
        <f>25%/4</f>
        <v>6.25E-2</v>
      </c>
      <c r="Q20" s="133">
        <f>P20*H20</f>
        <v>2.3256585838134225E-3</v>
      </c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</row>
    <row r="21" spans="1:29" ht="16" x14ac:dyDescent="0.2">
      <c r="A21" s="79"/>
      <c r="B21" s="119"/>
      <c r="C21" s="119" t="s">
        <v>126</v>
      </c>
      <c r="D21" s="79"/>
      <c r="E21" s="132">
        <f>(H21-$T$3)/G21</f>
        <v>-1.0154887075448893</v>
      </c>
      <c r="F21" s="131">
        <f>COUNTIF('returns sheet (2)'!$O$2:$O$608,"&gt;"&amp;0)/COUNT('returns sheet (2)'!$O$2:$O$608)</f>
        <v>0.53465346534653468</v>
      </c>
      <c r="G21" s="81">
        <f>SQRT(_xlfn.VAR.P('returns sheet (2)'!$O$3:$O$608)*252)</f>
        <v>3.0894686249819468E-2</v>
      </c>
      <c r="H21" s="131">
        <f>(1+AVERAGE('returns sheet (2)'!$O$2:$O$608))^252-1</f>
        <v>3.6626794990165967E-2</v>
      </c>
      <c r="I21" s="142"/>
      <c r="J21" s="151">
        <f>5%/4</f>
        <v>1.2500000000000001E-2</v>
      </c>
      <c r="K21" s="130">
        <f>J21*H21</f>
        <v>4.5783493737707462E-4</v>
      </c>
      <c r="L21" s="142"/>
      <c r="M21" s="151">
        <f>15%/4</f>
        <v>3.7499999999999999E-2</v>
      </c>
      <c r="N21" s="127">
        <f>M21*H21</f>
        <v>1.3735048121312238E-3</v>
      </c>
      <c r="O21" s="142"/>
      <c r="P21" s="128">
        <f>25%/4</f>
        <v>6.25E-2</v>
      </c>
      <c r="Q21" s="127">
        <f>P21*H21</f>
        <v>2.289174686885373E-3</v>
      </c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</row>
    <row r="22" spans="1:29" ht="16" x14ac:dyDescent="0.2">
      <c r="A22" s="79"/>
      <c r="B22" s="119"/>
      <c r="C22" s="119" t="s">
        <v>136</v>
      </c>
      <c r="D22" s="79"/>
      <c r="E22" s="132">
        <f>(H22-$T$3)/G22</f>
        <v>-2.7122965222248956</v>
      </c>
      <c r="F22" s="131">
        <f>COUNTIF('returns sheet (2)'!$P$2:$P$608,"&gt;"&amp;0)/COUNT('returns sheet (2)'!$P$2:$P$608)</f>
        <v>0.52475247524752477</v>
      </c>
      <c r="G22" s="81">
        <f>SQRT(_xlfn.VAR.P('returns sheet (2)'!$P$3:$P$608)*252)</f>
        <v>1.9652240679128956E-2</v>
      </c>
      <c r="H22" s="131">
        <f>(1+AVERAGE('returns sheet (2)'!$P$2:$P$608))^252-1</f>
        <v>1.469729595207192E-2</v>
      </c>
      <c r="I22" s="142"/>
      <c r="J22" s="151">
        <f>5%/4</f>
        <v>1.2500000000000001E-2</v>
      </c>
      <c r="K22" s="130">
        <f>J22*H22</f>
        <v>1.8371619940089901E-4</v>
      </c>
      <c r="L22" s="142"/>
      <c r="M22" s="151">
        <f>15%/4</f>
        <v>3.7499999999999999E-2</v>
      </c>
      <c r="N22" s="127">
        <f>M22*H22</f>
        <v>5.5114859820269702E-4</v>
      </c>
      <c r="O22" s="142"/>
      <c r="P22" s="128">
        <f>25%/4</f>
        <v>6.25E-2</v>
      </c>
      <c r="Q22" s="127">
        <f>P22*H22</f>
        <v>9.1858099700449503E-4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</row>
    <row r="23" spans="1:29" ht="15.75" customHeight="1" x14ac:dyDescent="0.2">
      <c r="A23" s="79"/>
      <c r="B23" s="119"/>
      <c r="C23" s="119" t="s">
        <v>124</v>
      </c>
      <c r="D23" s="126"/>
      <c r="E23" s="125">
        <f>(H23-$T$3)/G23</f>
        <v>0.60616505084516448</v>
      </c>
      <c r="F23" s="124">
        <f>COUNTIF('returns sheet (2)'!$Q$2:$Q$608,"&gt;"&amp;0)/COUNT('returns sheet (2)'!$Q$2:$Q$608)</f>
        <v>0.51155115511551152</v>
      </c>
      <c r="G23" s="147">
        <f>SQRT(_xlfn.VAR.P('returns sheet (2)'!$Q$3:$Q$608)*252)</f>
        <v>0.32670516727592641</v>
      </c>
      <c r="H23" s="124">
        <f>(1+AVERAGE('returns sheet (2)'!$Q$2:$Q$608))^252-1</f>
        <v>0.26603725433318992</v>
      </c>
      <c r="I23" s="146"/>
      <c r="J23" s="152">
        <f>5%/4</f>
        <v>1.2500000000000001E-2</v>
      </c>
      <c r="K23" s="123">
        <f>J23*H23</f>
        <v>3.3254656791648742E-3</v>
      </c>
      <c r="L23" s="146"/>
      <c r="M23" s="152">
        <f>15%/4</f>
        <v>3.7499999999999999E-2</v>
      </c>
      <c r="N23" s="120">
        <f>M23*H23</f>
        <v>9.9763970374946217E-3</v>
      </c>
      <c r="O23" s="146"/>
      <c r="P23" s="121">
        <f>25%/4</f>
        <v>6.25E-2</v>
      </c>
      <c r="Q23" s="120">
        <f>P23*H23</f>
        <v>1.662732839582437E-2</v>
      </c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</row>
    <row r="24" spans="1:29" ht="15.75" customHeight="1" x14ac:dyDescent="0.2">
      <c r="A24" s="79"/>
      <c r="B24" s="119"/>
      <c r="C24" s="119"/>
      <c r="D24" s="79"/>
      <c r="E24" s="132"/>
      <c r="F24" s="131"/>
      <c r="G24" s="79"/>
      <c r="H24" s="131"/>
      <c r="I24" s="142"/>
      <c r="J24" s="151">
        <f>SUM(J20:J23)</f>
        <v>0.05</v>
      </c>
      <c r="K24" s="130"/>
      <c r="L24" s="142"/>
      <c r="M24" s="151">
        <f>SUM(M20:M23)</f>
        <v>0.15</v>
      </c>
      <c r="N24" s="127"/>
      <c r="O24" s="142"/>
      <c r="P24" s="150">
        <f>SUM(P20:P23)</f>
        <v>0.25</v>
      </c>
      <c r="Q24" s="127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</row>
    <row r="25" spans="1:29" ht="15.75" customHeight="1" x14ac:dyDescent="0.2">
      <c r="A25" s="79"/>
      <c r="B25" s="119"/>
      <c r="C25" s="119"/>
      <c r="D25" s="79"/>
      <c r="E25" s="132"/>
      <c r="F25" s="131"/>
      <c r="G25" s="79"/>
      <c r="H25" s="131"/>
      <c r="I25" s="142"/>
      <c r="J25" s="142"/>
      <c r="K25" s="130"/>
      <c r="L25" s="142"/>
      <c r="M25" s="142"/>
      <c r="N25" s="127"/>
      <c r="O25" s="142"/>
      <c r="P25" s="129"/>
      <c r="Q25" s="127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</row>
    <row r="26" spans="1:29" ht="15.75" customHeight="1" x14ac:dyDescent="0.2">
      <c r="A26" s="79"/>
      <c r="B26" s="180" t="s">
        <v>135</v>
      </c>
      <c r="C26" s="181"/>
      <c r="D26" s="79"/>
      <c r="E26" s="132"/>
      <c r="F26" s="131"/>
      <c r="G26" s="79"/>
      <c r="H26" s="79"/>
      <c r="I26" s="141">
        <v>0.05</v>
      </c>
      <c r="J26" s="142"/>
      <c r="K26" s="130"/>
      <c r="L26" s="141">
        <v>0.1</v>
      </c>
      <c r="M26" s="142"/>
      <c r="N26" s="127"/>
      <c r="O26" s="141">
        <v>0.2</v>
      </c>
      <c r="P26" s="129"/>
      <c r="Q26" s="127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</row>
    <row r="27" spans="1:29" ht="15.75" customHeight="1" x14ac:dyDescent="0.2">
      <c r="A27" s="79"/>
      <c r="B27" s="119"/>
      <c r="C27" s="119" t="s">
        <v>134</v>
      </c>
      <c r="D27" s="140"/>
      <c r="E27" s="139">
        <f>(H27-$T$3)/G27</f>
        <v>-0.50310412118845382</v>
      </c>
      <c r="F27" s="138">
        <f>COUNTIF('returns sheet (2)'!$T$2:$T$608,"&gt;"&amp;0)/COUNT('returns sheet (2)'!$T$2:$T$608)</f>
        <v>0.47854785478547857</v>
      </c>
      <c r="G27" s="138">
        <f>SQRT(_xlfn.VAR.P('returns sheet (2)'!$T$2:$T$608)*252)</f>
        <v>0.47269657880102789</v>
      </c>
      <c r="H27" s="156">
        <f>(1+AVERAGE('returns sheet (2)'!$T$2:$T$608))^252-1</f>
        <v>-0.16981559686647985</v>
      </c>
      <c r="I27" s="149"/>
      <c r="J27" s="155">
        <f>5%/4</f>
        <v>1.2500000000000001E-2</v>
      </c>
      <c r="K27" s="136">
        <f>J27*H27</f>
        <v>-2.1226949608309982E-3</v>
      </c>
      <c r="L27" s="149"/>
      <c r="M27" s="155">
        <f>10%/4</f>
        <v>2.5000000000000001E-2</v>
      </c>
      <c r="N27" s="133">
        <f>M27*H27</f>
        <v>-4.2453899216619963E-3</v>
      </c>
      <c r="O27" s="149"/>
      <c r="P27" s="134">
        <f>20%/4</f>
        <v>0.05</v>
      </c>
      <c r="Q27" s="133">
        <f>P27*H27</f>
        <v>-8.4907798433239926E-3</v>
      </c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</row>
    <row r="28" spans="1:29" ht="15.75" customHeight="1" x14ac:dyDescent="0.2">
      <c r="A28" s="79"/>
      <c r="B28" s="119"/>
      <c r="C28" s="119" t="s">
        <v>133</v>
      </c>
      <c r="D28" s="79"/>
      <c r="E28" s="132">
        <f>(H28-$T$3)/G28</f>
        <v>-0.95910954929197845</v>
      </c>
      <c r="F28" s="131">
        <f>COUNTIF('returns sheet (2)'!$U$2:$U$608,"&gt;"&amp;0)/COUNT('returns sheet (2)'!$U$2:$U$608)</f>
        <v>0.4636963696369637</v>
      </c>
      <c r="G28" s="131">
        <f>SQRT(_xlfn.VAR.P('returns sheet (2)'!$U$2:$U$608)*252)</f>
        <v>0.79862025262127989</v>
      </c>
      <c r="H28" s="154">
        <f>(1+AVERAGE('returns sheet (2)'!$U$2:$U$608))^252-1</f>
        <v>-0.69796431054704167</v>
      </c>
      <c r="I28" s="142"/>
      <c r="J28" s="151">
        <f>5%/4</f>
        <v>1.2500000000000001E-2</v>
      </c>
      <c r="K28" s="130">
        <f>J28*H28</f>
        <v>-8.7245538818380205E-3</v>
      </c>
      <c r="L28" s="142"/>
      <c r="M28" s="151">
        <f>10%/4</f>
        <v>2.5000000000000001E-2</v>
      </c>
      <c r="N28" s="127">
        <f>M28*H28</f>
        <v>-1.7449107763676041E-2</v>
      </c>
      <c r="O28" s="142"/>
      <c r="P28" s="128">
        <f>20%/4</f>
        <v>0.05</v>
      </c>
      <c r="Q28" s="127">
        <f>P28*H28</f>
        <v>-3.4898215527352082E-2</v>
      </c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</row>
    <row r="29" spans="1:29" ht="15.75" customHeight="1" x14ac:dyDescent="0.2">
      <c r="A29" s="79"/>
      <c r="B29" s="119"/>
      <c r="C29" s="119" t="s">
        <v>132</v>
      </c>
      <c r="D29" s="79"/>
      <c r="E29" s="132">
        <f>(H29-$T$3)/G29</f>
        <v>1.2452926330613996</v>
      </c>
      <c r="F29" s="131">
        <f>COUNTIF('returns sheet (2)'!$V$2:$V$608,"&gt;"&amp;0)/COUNT('returns sheet (2)'!$V$2:$V$608)</f>
        <v>0.52310231023102305</v>
      </c>
      <c r="G29" s="131">
        <f>SQRT(_xlfn.VAR.P('returns sheet (2)'!$V$2:$V$608)*252)</f>
        <v>1.0830960340999376</v>
      </c>
      <c r="H29" s="154">
        <f>(1+AVERAGE('returns sheet (2)'!$V$2:$V$608))^252-1</f>
        <v>1.4167715121626707</v>
      </c>
      <c r="I29" s="142"/>
      <c r="J29" s="151">
        <f>5%/4</f>
        <v>1.2500000000000001E-2</v>
      </c>
      <c r="K29" s="130">
        <f>J29*H29</f>
        <v>1.7709643902033386E-2</v>
      </c>
      <c r="L29" s="142"/>
      <c r="M29" s="151">
        <f>10%/4</f>
        <v>2.5000000000000001E-2</v>
      </c>
      <c r="N29" s="127">
        <f>M29*H29</f>
        <v>3.5419287804066772E-2</v>
      </c>
      <c r="O29" s="142"/>
      <c r="P29" s="128">
        <f>20%/4</f>
        <v>0.05</v>
      </c>
      <c r="Q29" s="127">
        <f>P29*H29</f>
        <v>7.0838575608133544E-2</v>
      </c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</row>
    <row r="30" spans="1:29" ht="15.75" customHeight="1" x14ac:dyDescent="0.2">
      <c r="A30" s="79"/>
      <c r="B30" s="119"/>
      <c r="C30" s="119" t="s">
        <v>131</v>
      </c>
      <c r="D30" s="126"/>
      <c r="E30" s="125">
        <f>(H30-$T$3)/G30</f>
        <v>0.667654464304694</v>
      </c>
      <c r="F30" s="124">
        <f>COUNTIF('returns sheet (2)'!$W$2:$W$608,"&gt;"&amp;0)/COUNT('returns sheet (2)'!$W$2:$W$608)</f>
        <v>0.53795379537953791</v>
      </c>
      <c r="G30" s="124">
        <f>SQRT(_xlfn.VAR.P('returns sheet (2)'!$W$2:$W$608)*252)</f>
        <v>1.6015702260815383</v>
      </c>
      <c r="H30" s="153">
        <f>(1+AVERAGE('returns sheet (2)'!$W$2:$W$608))^252-1</f>
        <v>1.1372955113408172</v>
      </c>
      <c r="I30" s="146"/>
      <c r="J30" s="152">
        <f>5%/4</f>
        <v>1.2500000000000001E-2</v>
      </c>
      <c r="K30" s="123">
        <f>J30*H30</f>
        <v>1.4216193891760216E-2</v>
      </c>
      <c r="L30" s="146"/>
      <c r="M30" s="152">
        <f>10%/4</f>
        <v>2.5000000000000001E-2</v>
      </c>
      <c r="N30" s="120">
        <f>M30*H30</f>
        <v>2.8432387783520433E-2</v>
      </c>
      <c r="O30" s="146"/>
      <c r="P30" s="121">
        <f>20%/4</f>
        <v>0.05</v>
      </c>
      <c r="Q30" s="120">
        <f>P30*H30</f>
        <v>5.6864775567040865E-2</v>
      </c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</row>
    <row r="31" spans="1:29" ht="15.75" customHeight="1" x14ac:dyDescent="0.2">
      <c r="A31" s="79"/>
      <c r="B31" s="119"/>
      <c r="C31" s="119"/>
      <c r="D31" s="79"/>
      <c r="E31" s="132"/>
      <c r="F31" s="131"/>
      <c r="G31" s="79"/>
      <c r="H31" s="79"/>
      <c r="I31" s="142"/>
      <c r="J31" s="151">
        <f>SUM(J27:J30)</f>
        <v>0.05</v>
      </c>
      <c r="K31" s="130"/>
      <c r="L31" s="142"/>
      <c r="M31" s="151">
        <f>SUM(M27:M30)</f>
        <v>0.1</v>
      </c>
      <c r="N31" s="127"/>
      <c r="O31" s="142"/>
      <c r="P31" s="150">
        <f>SUM(P27:P30)</f>
        <v>0.2</v>
      </c>
      <c r="Q31" s="127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</row>
    <row r="32" spans="1:29" ht="15.75" customHeight="1" x14ac:dyDescent="0.2">
      <c r="A32" s="79"/>
      <c r="B32" s="119"/>
      <c r="C32" s="119"/>
      <c r="D32" s="79"/>
      <c r="E32" s="132"/>
      <c r="F32" s="131"/>
      <c r="G32" s="79"/>
      <c r="H32" s="79"/>
      <c r="I32" s="142"/>
      <c r="J32" s="142"/>
      <c r="K32" s="130"/>
      <c r="L32" s="142"/>
      <c r="M32" s="142"/>
      <c r="N32" s="127"/>
      <c r="O32" s="142"/>
      <c r="P32" s="129"/>
      <c r="Q32" s="127">
        <f>P32*H32</f>
        <v>0</v>
      </c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</row>
    <row r="33" spans="1:29" ht="15.75" customHeight="1" x14ac:dyDescent="0.2">
      <c r="A33" s="79"/>
      <c r="B33" s="180" t="s">
        <v>86</v>
      </c>
      <c r="C33" s="181"/>
      <c r="D33" s="79"/>
      <c r="E33" s="132"/>
      <c r="F33" s="131"/>
      <c r="G33" s="79"/>
      <c r="H33" s="79"/>
      <c r="I33" s="141">
        <v>0.15</v>
      </c>
      <c r="J33" s="142"/>
      <c r="K33" s="130"/>
      <c r="L33" s="141">
        <v>0.15</v>
      </c>
      <c r="M33" s="142"/>
      <c r="N33" s="127"/>
      <c r="O33" s="141">
        <v>0.1</v>
      </c>
      <c r="P33" s="129"/>
      <c r="Q33" s="127">
        <f>P33*H33</f>
        <v>0</v>
      </c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</row>
    <row r="34" spans="1:29" ht="15.75" customHeight="1" x14ac:dyDescent="0.2">
      <c r="A34" s="79"/>
      <c r="B34" s="119"/>
      <c r="C34" s="119" t="s">
        <v>130</v>
      </c>
      <c r="D34" s="140"/>
      <c r="E34" s="139">
        <f>(H34-$T$3)/G34</f>
        <v>-4.9655034947928867</v>
      </c>
      <c r="F34" s="138">
        <f>COUNTIF('returns sheet (2)'!$Z$2:$Z$608,"&gt;"&amp;0)/COUNT('returns sheet (2)'!$Z$2:$Z$608)</f>
        <v>0.59735973597359737</v>
      </c>
      <c r="G34" s="138">
        <f>SQRT(_xlfn.VAR.P('returns sheet (2)'!$Z$2:$Z$608)*252)</f>
        <v>7.5903133642090627E-3</v>
      </c>
      <c r="H34" s="137">
        <f>(1+AVERAGE('returns sheet (2)'!$Z$2:$Z$608))^252-1</f>
        <v>3.0310272463446752E-2</v>
      </c>
      <c r="I34" s="149"/>
      <c r="J34" s="148">
        <v>7.4999999999999997E-2</v>
      </c>
      <c r="K34" s="136">
        <f>J34*H34</f>
        <v>2.2732704347585065E-3</v>
      </c>
      <c r="L34" s="149"/>
      <c r="M34" s="148">
        <v>7.4999999999999997E-2</v>
      </c>
      <c r="N34" s="133">
        <f>M34*H34</f>
        <v>2.2732704347585065E-3</v>
      </c>
      <c r="O34" s="149"/>
      <c r="P34" s="148">
        <f>5%</f>
        <v>0.05</v>
      </c>
      <c r="Q34" s="133">
        <f>P34*H34</f>
        <v>1.5155136231723378E-3</v>
      </c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</row>
    <row r="35" spans="1:29" ht="15.75" customHeight="1" x14ac:dyDescent="0.2">
      <c r="A35" s="79"/>
      <c r="B35" s="119"/>
      <c r="C35" s="119" t="s">
        <v>122</v>
      </c>
      <c r="D35" s="126"/>
      <c r="E35" s="125">
        <f>(H35-$T$3)/G35</f>
        <v>2.5514772204048968</v>
      </c>
      <c r="F35" s="124">
        <f>COUNTIF('returns sheet (2)'!$AA$2:$AA$608,"&gt;"&amp;0)/COUNT('returns sheet (2)'!$AA$2:$AA$608)</f>
        <v>0.56600660066006603</v>
      </c>
      <c r="G35" s="124">
        <f>SQRT(_xlfn.VAR.P('returns sheet (2)'!$AA$2:$AA$608)*252)</f>
        <v>0.15996715501584774</v>
      </c>
      <c r="H35" s="147">
        <f>(1+AVERAGE('returns sheet (2)'!$AA$2:$AA$608))^252-1</f>
        <v>0.47615255203591444</v>
      </c>
      <c r="I35" s="146"/>
      <c r="J35" s="145">
        <v>7.4999999999999997E-2</v>
      </c>
      <c r="K35" s="123">
        <f>J35*H35</f>
        <v>3.5711441402693583E-2</v>
      </c>
      <c r="L35" s="146"/>
      <c r="M35" s="145">
        <v>7.4999999999999997E-2</v>
      </c>
      <c r="N35" s="120">
        <f>M35*H35</f>
        <v>3.5711441402693583E-2</v>
      </c>
      <c r="O35" s="146"/>
      <c r="P35" s="145">
        <f>5%</f>
        <v>0.05</v>
      </c>
      <c r="Q35" s="120">
        <f>P35*H35</f>
        <v>2.3807627601795722E-2</v>
      </c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</row>
    <row r="36" spans="1:29" ht="15.75" customHeight="1" x14ac:dyDescent="0.2">
      <c r="A36" s="79"/>
      <c r="B36" s="119"/>
      <c r="C36" s="119"/>
      <c r="D36" s="79"/>
      <c r="E36" s="132"/>
      <c r="F36" s="131"/>
      <c r="G36" s="79"/>
      <c r="H36" s="79"/>
      <c r="I36" s="142"/>
      <c r="J36" s="144">
        <f>SUM(J34:J35)</f>
        <v>0.15</v>
      </c>
      <c r="K36" s="130"/>
      <c r="L36" s="142"/>
      <c r="M36" s="144">
        <f>SUM(M34:M35)</f>
        <v>0.15</v>
      </c>
      <c r="N36" s="127"/>
      <c r="O36" s="142"/>
      <c r="P36" s="143">
        <f>SUM(P34:P35)</f>
        <v>0.1</v>
      </c>
      <c r="Q36" s="127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</row>
    <row r="37" spans="1:29" ht="15.75" customHeight="1" x14ac:dyDescent="0.2">
      <c r="A37" s="79"/>
      <c r="B37" s="119"/>
      <c r="C37" s="119"/>
      <c r="D37" s="79"/>
      <c r="E37" s="132"/>
      <c r="F37" s="131"/>
      <c r="G37" s="79"/>
      <c r="H37" s="79"/>
      <c r="I37" s="142"/>
      <c r="J37" s="142"/>
      <c r="K37" s="130"/>
      <c r="L37" s="142"/>
      <c r="M37" s="142"/>
      <c r="N37" s="127"/>
      <c r="O37" s="142"/>
      <c r="P37" s="129"/>
      <c r="Q37" s="127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</row>
    <row r="38" spans="1:29" ht="15.75" customHeight="1" x14ac:dyDescent="0.2">
      <c r="A38" s="79"/>
      <c r="B38" s="180" t="s">
        <v>87</v>
      </c>
      <c r="C38" s="181"/>
      <c r="D38" s="79"/>
      <c r="E38" s="132"/>
      <c r="F38" s="131"/>
      <c r="G38" s="79"/>
      <c r="H38" s="79"/>
      <c r="I38" s="141">
        <v>0.15</v>
      </c>
      <c r="J38" s="142"/>
      <c r="K38" s="130"/>
      <c r="L38" s="141">
        <v>0.2</v>
      </c>
      <c r="M38" s="142"/>
      <c r="N38" s="127"/>
      <c r="O38" s="141">
        <v>0.2</v>
      </c>
      <c r="P38" s="129"/>
      <c r="Q38" s="127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</row>
    <row r="39" spans="1:29" ht="15.75" customHeight="1" x14ac:dyDescent="0.2">
      <c r="A39" s="79"/>
      <c r="B39" s="119"/>
      <c r="C39" s="119" t="s">
        <v>121</v>
      </c>
      <c r="D39" s="140"/>
      <c r="E39" s="139">
        <f>(H39-$T$3)/G39</f>
        <v>0.8121808718966288</v>
      </c>
      <c r="F39" s="138">
        <f>COUNTIF('returns sheet (2)'!$AD$2:$AD$608,"&gt;"&amp;0)/COUNT('returns sheet (2)'!$AD$2:$AD$608)</f>
        <v>0.52475247524752477</v>
      </c>
      <c r="G39" s="138">
        <f>SQRT(_xlfn.VAR.P('returns sheet (2)'!$AD$2:$AD$608)*252)</f>
        <v>0.29601185856873674</v>
      </c>
      <c r="H39" s="137">
        <f>(1+AVERAGE('returns sheet (2)'!$AD$3:$AD$608))^252-1</f>
        <v>0.30841516938409819</v>
      </c>
      <c r="I39" s="135"/>
      <c r="J39" s="134">
        <f>15%/5</f>
        <v>0.03</v>
      </c>
      <c r="K39" s="136">
        <f>J39*H39</f>
        <v>9.2524550815229461E-3</v>
      </c>
      <c r="L39" s="135"/>
      <c r="M39" s="134">
        <f>20%/5</f>
        <v>0.04</v>
      </c>
      <c r="N39" s="133">
        <f>M39*H39</f>
        <v>1.2336606775363928E-2</v>
      </c>
      <c r="O39" s="135"/>
      <c r="P39" s="134">
        <f>20%/5</f>
        <v>0.04</v>
      </c>
      <c r="Q39" s="133">
        <f>P39*H39</f>
        <v>1.2336606775363928E-2</v>
      </c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</row>
    <row r="40" spans="1:29" ht="15.75" customHeight="1" x14ac:dyDescent="0.2">
      <c r="A40" s="79"/>
      <c r="B40" s="119"/>
      <c r="C40" s="119" t="s">
        <v>120</v>
      </c>
      <c r="D40" s="79"/>
      <c r="E40" s="132">
        <f>(H40-$T$3)/G40</f>
        <v>-0.1693017968411345</v>
      </c>
      <c r="F40" s="131">
        <f>COUNTIF('returns sheet (2)'!$AE$2:$AE$608,"&gt;"&amp;0)/COUNT('returns sheet (2)'!$AE$2:$AE$608)</f>
        <v>0.49009900990099009</v>
      </c>
      <c r="G40" s="131">
        <f>SQRT(_xlfn.VAR.P('returns sheet (2)'!$AE$2:$AE$608)*252)</f>
        <v>0.23343293084720076</v>
      </c>
      <c r="H40" s="81">
        <f>(1+AVERAGE('returns sheet (2)'!$AE$2:$AE$608))^252-1</f>
        <v>2.8479385365676624E-2</v>
      </c>
      <c r="I40" s="129"/>
      <c r="J40" s="128">
        <f>15%/5</f>
        <v>0.03</v>
      </c>
      <c r="K40" s="130">
        <f>J40*H40</f>
        <v>8.5438156097029873E-4</v>
      </c>
      <c r="L40" s="129"/>
      <c r="M40" s="128">
        <f>20%/5</f>
        <v>0.04</v>
      </c>
      <c r="N40" s="127">
        <f>M40*H40</f>
        <v>1.139175414627065E-3</v>
      </c>
      <c r="O40" s="129"/>
      <c r="P40" s="128">
        <f>20%/5</f>
        <v>0.04</v>
      </c>
      <c r="Q40" s="127">
        <f>P40*H40</f>
        <v>1.139175414627065E-3</v>
      </c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</row>
    <row r="41" spans="1:29" ht="15.75" customHeight="1" x14ac:dyDescent="0.2">
      <c r="A41" s="79"/>
      <c r="B41" s="119"/>
      <c r="C41" s="119" t="s">
        <v>119</v>
      </c>
      <c r="D41" s="79"/>
      <c r="E41" s="132">
        <f>(H41-$T$3)/G41</f>
        <v>-0.27385188018040763</v>
      </c>
      <c r="F41" s="131">
        <f>COUNTIF('returns sheet (2)'!$AF$2:$AF$608,"&gt;"&amp;0)/COUNT('returns sheet (2)'!$AF$2:$AF$608)</f>
        <v>0.49669966996699672</v>
      </c>
      <c r="G41" s="131">
        <f>SQRT(_xlfn.VAR.P('returns sheet (2)'!$AF$2:$AF$608)*252)</f>
        <v>0.42746871797080294</v>
      </c>
      <c r="H41" s="81">
        <f>(1+AVERAGE('returns sheet (2)'!$AF$2:$AF$608))^252-1</f>
        <v>-4.9063112134612785E-2</v>
      </c>
      <c r="I41" s="129"/>
      <c r="J41" s="128">
        <f>15%/5</f>
        <v>0.03</v>
      </c>
      <c r="K41" s="130">
        <f>J41*H41</f>
        <v>-1.4718933640383836E-3</v>
      </c>
      <c r="L41" s="129"/>
      <c r="M41" s="128">
        <f>20%/5</f>
        <v>0.04</v>
      </c>
      <c r="N41" s="127">
        <f>M41*H41</f>
        <v>-1.9625244853845114E-3</v>
      </c>
      <c r="O41" s="129"/>
      <c r="P41" s="128">
        <f>20%/5</f>
        <v>0.04</v>
      </c>
      <c r="Q41" s="127">
        <f>P41*H41</f>
        <v>-1.9625244853845114E-3</v>
      </c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</row>
    <row r="42" spans="1:29" ht="15.75" customHeight="1" x14ac:dyDescent="0.2">
      <c r="A42" s="79"/>
      <c r="B42" s="119"/>
      <c r="C42" s="119" t="s">
        <v>118</v>
      </c>
      <c r="D42" s="79"/>
      <c r="E42" s="132">
        <f>(H42-$T$3)/G42</f>
        <v>2.9752250175399959E-2</v>
      </c>
      <c r="F42" s="131">
        <f>COUNTIF('returns sheet (2)'!$AG$2:$AG$608,"&gt;"&amp;0)/COUNT('returns sheet (2)'!$AG$2:$AG$608)</f>
        <v>0.49834983498349833</v>
      </c>
      <c r="G42" s="131">
        <f>SQRT(_xlfn.VAR.P('returns sheet (2)'!$AG$2:$AG$608)*252)</f>
        <v>0.35737029687263827</v>
      </c>
      <c r="H42" s="81">
        <f>(1+AVERAGE('returns sheet (2)'!$AG$2:$AG$608))^252-1</f>
        <v>7.8632570477811692E-2</v>
      </c>
      <c r="I42" s="129"/>
      <c r="J42" s="128">
        <f>15%/5</f>
        <v>0.03</v>
      </c>
      <c r="K42" s="130">
        <f>J42*H42</f>
        <v>2.3589771143343505E-3</v>
      </c>
      <c r="L42" s="129"/>
      <c r="M42" s="128">
        <f>20%/5</f>
        <v>0.04</v>
      </c>
      <c r="N42" s="127">
        <f>M42*H42</f>
        <v>3.145302819112468E-3</v>
      </c>
      <c r="O42" s="129"/>
      <c r="P42" s="128">
        <f>20%/5</f>
        <v>0.04</v>
      </c>
      <c r="Q42" s="127">
        <f>P42*H42</f>
        <v>3.145302819112468E-3</v>
      </c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</row>
    <row r="43" spans="1:29" ht="15.75" customHeight="1" x14ac:dyDescent="0.2">
      <c r="A43" s="79"/>
      <c r="B43" s="119"/>
      <c r="C43" s="119" t="s">
        <v>117</v>
      </c>
      <c r="D43" s="126"/>
      <c r="E43" s="125">
        <f>(H43-$T$3)/G43</f>
        <v>0.13256641454718116</v>
      </c>
      <c r="F43" s="124">
        <f>COUNTIF('returns sheet (2)'!$AH$2:$AH$608,"&gt;"&amp;0)/COUNT('returns sheet (2)'!$AH$2:$AH$608)</f>
        <v>0.53135313531353134</v>
      </c>
      <c r="G43" s="124">
        <f>SQRT(_xlfn.VAR.P('returns sheet (2)'!$AH$2:$AH$608)*252)</f>
        <v>0.34360211742860702</v>
      </c>
      <c r="H43" s="124">
        <f>(1+AVERAGE('returns sheet (2)'!$AH$3:$AH$608))^252-1</f>
        <v>0.11355010073832994</v>
      </c>
      <c r="I43" s="122"/>
      <c r="J43" s="121">
        <f>15%/5</f>
        <v>0.03</v>
      </c>
      <c r="K43" s="123">
        <f>J43*H43</f>
        <v>3.4065030221498982E-3</v>
      </c>
      <c r="L43" s="122"/>
      <c r="M43" s="121">
        <f>20%/5</f>
        <v>0.04</v>
      </c>
      <c r="N43" s="120">
        <f>M43*H43</f>
        <v>4.5420040295331976E-3</v>
      </c>
      <c r="O43" s="122"/>
      <c r="P43" s="121">
        <f>20%/5</f>
        <v>0.04</v>
      </c>
      <c r="Q43" s="120">
        <f>P43*H43</f>
        <v>4.5420040295331976E-3</v>
      </c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</row>
    <row r="44" spans="1:29" ht="15.75" customHeight="1" x14ac:dyDescent="0.2">
      <c r="A44" s="79"/>
      <c r="B44" s="119"/>
      <c r="C44" s="119"/>
      <c r="D44" s="79"/>
      <c r="E44" s="79"/>
      <c r="F44" s="79"/>
      <c r="G44" s="79"/>
      <c r="H44" s="79"/>
      <c r="I44" s="118"/>
      <c r="J44" s="118">
        <f>SUM(J39:J43)</f>
        <v>0.15</v>
      </c>
      <c r="K44" s="118"/>
      <c r="L44" s="118"/>
      <c r="M44" s="118">
        <f>SUM(M39:M43)</f>
        <v>0.2</v>
      </c>
      <c r="N44" s="118"/>
      <c r="O44" s="118"/>
      <c r="P44" s="117">
        <f>SUM(P39:P43)</f>
        <v>0.2</v>
      </c>
      <c r="Q44" s="116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</row>
    <row r="45" spans="1:29" ht="15.75" customHeight="1" x14ac:dyDescent="0.2">
      <c r="A45" s="79"/>
      <c r="B45" s="119"/>
      <c r="C45" s="119"/>
      <c r="D45" s="79"/>
      <c r="E45" s="79"/>
      <c r="F45" s="79"/>
      <c r="G45" s="79"/>
      <c r="H45" s="79"/>
      <c r="I45" s="118">
        <f t="array" ref="I45">SUM(I6:I38)</f>
        <v>1.0000000000000002</v>
      </c>
      <c r="J45" s="118">
        <f>SUM(J44,J36,J31,J24,J17,J11)</f>
        <v>1</v>
      </c>
      <c r="K45" s="118"/>
      <c r="L45" s="118">
        <f t="array" ref="L45">SUM(L6:L38)</f>
        <v>1</v>
      </c>
      <c r="M45" s="118">
        <f>SUM(M44,M36,M31,M24,M17,M11)</f>
        <v>1</v>
      </c>
      <c r="N45" s="118"/>
      <c r="O45" s="118">
        <f>SUM(O6:O38)</f>
        <v>1</v>
      </c>
      <c r="P45" s="117">
        <f>SUM(P44,P36,P31,P24,P17,P11)</f>
        <v>1</v>
      </c>
      <c r="Q45" s="116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</row>
    <row r="46" spans="1:29" ht="15.75" customHeight="1" x14ac:dyDescent="0.2">
      <c r="A46" s="79"/>
      <c r="B46" s="115"/>
      <c r="C46" s="115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</row>
    <row r="47" spans="1:29" ht="15.75" customHeight="1" x14ac:dyDescent="0.2">
      <c r="A47" s="79"/>
      <c r="B47" s="111" t="s">
        <v>172</v>
      </c>
      <c r="C47" s="110"/>
      <c r="D47" s="108"/>
      <c r="E47" s="108"/>
      <c r="F47" s="108"/>
      <c r="G47" s="108"/>
      <c r="H47" s="108"/>
      <c r="I47" s="108"/>
      <c r="J47" s="109">
        <f>SUM(J11,J24,J31,J44)</f>
        <v>0.44999999999999996</v>
      </c>
      <c r="K47" s="108"/>
      <c r="L47" s="108"/>
      <c r="M47" s="109">
        <f>SUM(M11,M24,M31,M44)</f>
        <v>0.64999999999999991</v>
      </c>
      <c r="N47" s="108"/>
      <c r="O47" s="108"/>
      <c r="P47" s="109">
        <f>SUM(P11,P24,P31,P44)</f>
        <v>0.85000000000000009</v>
      </c>
      <c r="Q47" s="108"/>
      <c r="R47" s="107"/>
      <c r="S47" s="106"/>
      <c r="T47" s="79"/>
      <c r="U47" s="79"/>
      <c r="V47" s="79"/>
      <c r="W47" s="79"/>
      <c r="X47" s="79"/>
      <c r="Y47" s="79"/>
      <c r="Z47" s="79"/>
      <c r="AA47" s="79"/>
      <c r="AB47" s="79"/>
      <c r="AC47" s="79"/>
    </row>
    <row r="48" spans="1:29" ht="15.75" customHeight="1" x14ac:dyDescent="0.2">
      <c r="A48" s="79"/>
      <c r="B48" s="114" t="s">
        <v>171</v>
      </c>
      <c r="C48" s="110"/>
      <c r="D48" s="112"/>
      <c r="E48" s="112"/>
      <c r="F48" s="112"/>
      <c r="G48" s="112"/>
      <c r="H48" s="112"/>
      <c r="I48" s="112"/>
      <c r="J48" s="113">
        <f>SUM(I13,I33)</f>
        <v>0.55000000000000004</v>
      </c>
      <c r="K48" s="112"/>
      <c r="L48" s="112"/>
      <c r="M48" s="113">
        <f>SUM(L13,L33)</f>
        <v>0.35</v>
      </c>
      <c r="N48" s="112"/>
      <c r="O48" s="112"/>
      <c r="P48" s="113">
        <f>SUM(O13,O33)</f>
        <v>0.15000000000000002</v>
      </c>
      <c r="Q48" s="112"/>
      <c r="R48" s="112"/>
      <c r="S48" s="106"/>
      <c r="T48" s="79"/>
      <c r="U48" s="79"/>
      <c r="V48" s="79"/>
      <c r="W48" s="79"/>
      <c r="X48" s="79"/>
      <c r="Y48" s="79"/>
      <c r="Z48" s="79"/>
      <c r="AA48" s="79"/>
      <c r="AB48" s="79"/>
      <c r="AC48" s="79"/>
    </row>
    <row r="49" spans="1:29" ht="15.75" customHeight="1" x14ac:dyDescent="0.2">
      <c r="A49" s="79"/>
      <c r="B49" s="111" t="s">
        <v>170</v>
      </c>
      <c r="C49" s="110"/>
      <c r="D49" s="108"/>
      <c r="E49" s="108"/>
      <c r="F49" s="108"/>
      <c r="G49" s="108"/>
      <c r="H49" s="108"/>
      <c r="I49" s="108"/>
      <c r="J49" s="109">
        <f>SUM(J47:J48)</f>
        <v>1</v>
      </c>
      <c r="K49" s="108"/>
      <c r="L49" s="108"/>
      <c r="M49" s="109">
        <f>SUM(M47:M48)</f>
        <v>0.99999999999999989</v>
      </c>
      <c r="N49" s="108"/>
      <c r="O49" s="108"/>
      <c r="P49" s="109">
        <f>SUM(P47:P48)</f>
        <v>1</v>
      </c>
      <c r="Q49" s="108"/>
      <c r="R49" s="107"/>
      <c r="S49" s="106"/>
      <c r="T49" s="79"/>
      <c r="U49" s="79"/>
      <c r="V49" s="79"/>
      <c r="W49" s="79"/>
      <c r="X49" s="79"/>
      <c r="Y49" s="79"/>
      <c r="Z49" s="79"/>
      <c r="AA49" s="79"/>
      <c r="AB49" s="79"/>
      <c r="AC49" s="79"/>
    </row>
    <row r="50" spans="1:29" ht="15.75" customHeight="1" x14ac:dyDescent="0.2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</row>
    <row r="51" spans="1:29" ht="15.75" customHeight="1" x14ac:dyDescent="0.2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</row>
    <row r="52" spans="1:29" ht="15.75" customHeight="1" x14ac:dyDescent="0.2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</row>
    <row r="53" spans="1:29" ht="15.75" customHeight="1" x14ac:dyDescent="0.2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</row>
    <row r="54" spans="1:29" ht="15.75" customHeight="1" x14ac:dyDescent="0.2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</row>
    <row r="55" spans="1:29" ht="15.75" customHeight="1" x14ac:dyDescent="0.2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</row>
    <row r="56" spans="1:29" ht="15.75" customHeight="1" x14ac:dyDescent="0.2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</row>
    <row r="57" spans="1:29" ht="15.75" customHeight="1" x14ac:dyDescent="0.2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</row>
    <row r="58" spans="1:29" ht="15.75" customHeight="1" x14ac:dyDescent="0.2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</row>
    <row r="59" spans="1:29" ht="15.75" customHeight="1" x14ac:dyDescent="0.2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</row>
    <row r="60" spans="1:29" ht="15.75" customHeight="1" x14ac:dyDescent="0.2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</row>
    <row r="61" spans="1:29" ht="15.75" customHeight="1" x14ac:dyDescent="0.2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</row>
    <row r="62" spans="1:29" ht="15.75" customHeight="1" x14ac:dyDescent="0.2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</row>
    <row r="63" spans="1:29" ht="15.75" customHeight="1" x14ac:dyDescent="0.2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</row>
    <row r="64" spans="1:29" ht="15.75" customHeight="1" x14ac:dyDescent="0.2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</row>
    <row r="65" spans="1:29" ht="15.75" customHeight="1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</row>
    <row r="66" spans="1:29" ht="15.75" customHeight="1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</row>
    <row r="67" spans="1:29" ht="15.75" customHeight="1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</row>
    <row r="68" spans="1:29" ht="15.75" customHeight="1" x14ac:dyDescent="0.2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</row>
    <row r="69" spans="1:29" ht="15.75" customHeight="1" x14ac:dyDescent="0.2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</row>
    <row r="70" spans="1:29" ht="15.75" customHeight="1" x14ac:dyDescent="0.2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</row>
    <row r="71" spans="1:29" ht="15.75" customHeight="1" x14ac:dyDescent="0.2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</row>
    <row r="72" spans="1:29" ht="15.75" customHeight="1" x14ac:dyDescent="0.2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</row>
    <row r="73" spans="1:29" ht="15.75" customHeight="1" x14ac:dyDescent="0.2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</row>
    <row r="74" spans="1:29" ht="15.75" customHeight="1" x14ac:dyDescent="0.2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</row>
    <row r="75" spans="1:29" ht="15.75" customHeight="1" x14ac:dyDescent="0.2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</row>
    <row r="76" spans="1:29" ht="15.75" customHeight="1" x14ac:dyDescent="0.2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</row>
    <row r="77" spans="1:29" ht="15.75" customHeight="1" x14ac:dyDescent="0.2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</row>
    <row r="78" spans="1:29" ht="15.75" customHeight="1" x14ac:dyDescent="0.2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</row>
    <row r="79" spans="1:29" ht="15.75" customHeight="1" x14ac:dyDescent="0.2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</row>
    <row r="80" spans="1:29" ht="15.75" customHeight="1" x14ac:dyDescent="0.2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</row>
    <row r="81" spans="1:29" ht="15.75" customHeight="1" x14ac:dyDescent="0.2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</row>
    <row r="82" spans="1:29" ht="15.75" customHeight="1" x14ac:dyDescent="0.2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</row>
    <row r="83" spans="1:29" ht="15.75" customHeight="1" x14ac:dyDescent="0.2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</row>
    <row r="84" spans="1:29" ht="15.75" customHeight="1" x14ac:dyDescent="0.2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</row>
    <row r="85" spans="1:29" ht="15.75" customHeight="1" x14ac:dyDescent="0.2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</row>
    <row r="86" spans="1:29" ht="15.75" customHeight="1" x14ac:dyDescent="0.2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</row>
    <row r="87" spans="1:29" ht="15.75" customHeight="1" x14ac:dyDescent="0.2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</row>
    <row r="88" spans="1:29" ht="15.75" customHeight="1" x14ac:dyDescent="0.2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</row>
    <row r="89" spans="1:29" ht="15.75" customHeight="1" x14ac:dyDescent="0.2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</row>
    <row r="90" spans="1:29" ht="15.75" customHeight="1" x14ac:dyDescent="0.2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</row>
    <row r="91" spans="1:29" ht="15.75" customHeight="1" x14ac:dyDescent="0.2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</row>
    <row r="92" spans="1:29" ht="15.75" customHeight="1" x14ac:dyDescent="0.2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</row>
    <row r="93" spans="1:29" ht="15.75" customHeight="1" x14ac:dyDescent="0.2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</row>
    <row r="94" spans="1:29" ht="15.75" customHeight="1" x14ac:dyDescent="0.2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</row>
    <row r="95" spans="1:29" ht="15.75" customHeight="1" x14ac:dyDescent="0.2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</row>
    <row r="96" spans="1:29" ht="15.75" customHeight="1" x14ac:dyDescent="0.2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</row>
    <row r="97" spans="1:29" ht="15.75" customHeight="1" x14ac:dyDescent="0.2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</row>
    <row r="98" spans="1:29" ht="15.75" customHeight="1" x14ac:dyDescent="0.2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</row>
    <row r="99" spans="1:29" ht="15.75" customHeight="1" x14ac:dyDescent="0.2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</row>
    <row r="100" spans="1:29" ht="15.75" customHeight="1" x14ac:dyDescent="0.2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</row>
    <row r="101" spans="1:29" ht="15.75" customHeight="1" x14ac:dyDescent="0.2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</row>
    <row r="102" spans="1:29" ht="15.75" customHeight="1" x14ac:dyDescent="0.2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</row>
    <row r="103" spans="1:29" ht="15.75" customHeight="1" x14ac:dyDescent="0.2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</row>
    <row r="104" spans="1:29" ht="15.75" customHeight="1" x14ac:dyDescent="0.2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</row>
    <row r="105" spans="1:29" ht="15.75" customHeight="1" x14ac:dyDescent="0.2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</row>
    <row r="106" spans="1:29" ht="15.75" customHeight="1" x14ac:dyDescent="0.2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</row>
    <row r="107" spans="1:29" ht="15.75" customHeight="1" x14ac:dyDescent="0.2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</row>
    <row r="108" spans="1:29" ht="15.75" customHeight="1" x14ac:dyDescent="0.2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</row>
    <row r="109" spans="1:29" ht="15.75" customHeight="1" x14ac:dyDescent="0.2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</row>
    <row r="110" spans="1:29" ht="15.75" customHeight="1" x14ac:dyDescent="0.2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</row>
    <row r="111" spans="1:29" ht="15.75" customHeight="1" x14ac:dyDescent="0.2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</row>
    <row r="112" spans="1:29" ht="15.75" customHeight="1" x14ac:dyDescent="0.2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</row>
    <row r="113" spans="1:29" ht="15.75" customHeight="1" x14ac:dyDescent="0.2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</row>
    <row r="114" spans="1:29" ht="15.75" customHeight="1" x14ac:dyDescent="0.2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</row>
    <row r="115" spans="1:29" ht="15.75" customHeight="1" x14ac:dyDescent="0.2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</row>
    <row r="116" spans="1:29" ht="15.75" customHeight="1" x14ac:dyDescent="0.2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</row>
    <row r="117" spans="1:29" ht="15.75" customHeight="1" x14ac:dyDescent="0.2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</row>
    <row r="118" spans="1:29" ht="15.75" customHeight="1" x14ac:dyDescent="0.2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</row>
    <row r="119" spans="1:29" ht="15.75" customHeight="1" x14ac:dyDescent="0.2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</row>
    <row r="120" spans="1:29" ht="15.75" customHeight="1" x14ac:dyDescent="0.2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</row>
    <row r="121" spans="1:29" ht="15.75" customHeight="1" x14ac:dyDescent="0.2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</row>
    <row r="122" spans="1:29" ht="15.75" customHeight="1" x14ac:dyDescent="0.2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</row>
    <row r="123" spans="1:29" ht="15.75" customHeight="1" x14ac:dyDescent="0.2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</row>
    <row r="124" spans="1:29" ht="15.75" customHeight="1" x14ac:dyDescent="0.2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</row>
    <row r="125" spans="1:29" ht="15.75" customHeight="1" x14ac:dyDescent="0.2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</row>
    <row r="126" spans="1:29" ht="15.75" customHeight="1" x14ac:dyDescent="0.2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</row>
    <row r="127" spans="1:29" ht="15.75" customHeight="1" x14ac:dyDescent="0.2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</row>
    <row r="128" spans="1:29" ht="15.75" customHeight="1" x14ac:dyDescent="0.2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</row>
    <row r="129" spans="1:29" ht="15.75" customHeight="1" x14ac:dyDescent="0.2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</row>
    <row r="130" spans="1:29" ht="15.75" customHeight="1" x14ac:dyDescent="0.2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</row>
    <row r="131" spans="1:29" ht="15.75" customHeight="1" x14ac:dyDescent="0.2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</row>
    <row r="132" spans="1:29" ht="15.75" customHeight="1" x14ac:dyDescent="0.2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</row>
    <row r="133" spans="1:29" ht="15.75" customHeight="1" x14ac:dyDescent="0.2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</row>
    <row r="134" spans="1:29" ht="15.75" customHeight="1" x14ac:dyDescent="0.2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</row>
    <row r="135" spans="1:29" ht="15.75" customHeight="1" x14ac:dyDescent="0.2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</row>
    <row r="136" spans="1:29" ht="15.75" customHeight="1" x14ac:dyDescent="0.2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</row>
    <row r="137" spans="1:29" ht="15.75" customHeight="1" x14ac:dyDescent="0.2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</row>
    <row r="138" spans="1:29" ht="15.75" customHeight="1" x14ac:dyDescent="0.2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</row>
    <row r="139" spans="1:29" ht="15.75" customHeight="1" x14ac:dyDescent="0.2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</row>
    <row r="140" spans="1:29" ht="15.75" customHeight="1" x14ac:dyDescent="0.2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</row>
    <row r="141" spans="1:29" ht="15.75" customHeight="1" x14ac:dyDescent="0.2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</row>
    <row r="142" spans="1:29" ht="15.75" customHeight="1" x14ac:dyDescent="0.2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</row>
    <row r="143" spans="1:29" ht="15.75" customHeight="1" x14ac:dyDescent="0.2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</row>
    <row r="144" spans="1:29" ht="15.75" customHeight="1" x14ac:dyDescent="0.2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</row>
    <row r="145" spans="1:29" ht="15.75" customHeight="1" x14ac:dyDescent="0.2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</row>
    <row r="146" spans="1:29" ht="15.75" customHeight="1" x14ac:dyDescent="0.2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</row>
    <row r="147" spans="1:29" ht="15.75" customHeight="1" x14ac:dyDescent="0.2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</row>
    <row r="148" spans="1:29" ht="15.75" customHeight="1" x14ac:dyDescent="0.2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</row>
    <row r="149" spans="1:29" ht="15.75" customHeight="1" x14ac:dyDescent="0.2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</row>
    <row r="150" spans="1:29" ht="15.75" customHeight="1" x14ac:dyDescent="0.2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</row>
    <row r="151" spans="1:29" ht="15.75" customHeight="1" x14ac:dyDescent="0.2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</row>
    <row r="152" spans="1:29" ht="15.75" customHeight="1" x14ac:dyDescent="0.2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</row>
    <row r="153" spans="1:29" ht="15.75" customHeight="1" x14ac:dyDescent="0.2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</row>
    <row r="154" spans="1:29" ht="15.75" customHeight="1" x14ac:dyDescent="0.2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</row>
    <row r="155" spans="1:29" ht="15.75" customHeight="1" x14ac:dyDescent="0.2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</row>
    <row r="156" spans="1:29" ht="15.75" customHeight="1" x14ac:dyDescent="0.2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</row>
    <row r="157" spans="1:29" ht="15.75" customHeight="1" x14ac:dyDescent="0.2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</row>
    <row r="158" spans="1:29" ht="15.75" customHeight="1" x14ac:dyDescent="0.2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</row>
    <row r="159" spans="1:29" ht="15.75" customHeight="1" x14ac:dyDescent="0.2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</row>
    <row r="160" spans="1:29" ht="15.75" customHeight="1" x14ac:dyDescent="0.2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</row>
    <row r="161" spans="1:29" ht="15.75" customHeight="1" x14ac:dyDescent="0.2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</row>
    <row r="162" spans="1:29" ht="15.75" customHeight="1" x14ac:dyDescent="0.2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</row>
    <row r="163" spans="1:29" ht="15.75" customHeight="1" x14ac:dyDescent="0.2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</row>
    <row r="164" spans="1:29" ht="15.75" customHeight="1" x14ac:dyDescent="0.2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</row>
    <row r="165" spans="1:29" ht="15.75" customHeight="1" x14ac:dyDescent="0.2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</row>
    <row r="166" spans="1:29" ht="15.75" customHeight="1" x14ac:dyDescent="0.2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</row>
    <row r="167" spans="1:29" ht="15.75" customHeight="1" x14ac:dyDescent="0.2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</row>
    <row r="168" spans="1:29" ht="15.75" customHeight="1" x14ac:dyDescent="0.2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</row>
    <row r="169" spans="1:29" ht="15.75" customHeight="1" x14ac:dyDescent="0.2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</row>
    <row r="170" spans="1:29" ht="15.75" customHeight="1" x14ac:dyDescent="0.2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</row>
    <row r="171" spans="1:29" ht="15.75" customHeight="1" x14ac:dyDescent="0.2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</row>
    <row r="172" spans="1:29" ht="15.75" customHeight="1" x14ac:dyDescent="0.2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</row>
    <row r="173" spans="1:29" ht="15.75" customHeight="1" x14ac:dyDescent="0.2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</row>
    <row r="174" spans="1:29" ht="15.75" customHeight="1" x14ac:dyDescent="0.2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</row>
    <row r="175" spans="1:29" ht="15.75" customHeight="1" x14ac:dyDescent="0.2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</row>
    <row r="176" spans="1:29" ht="15.75" customHeight="1" x14ac:dyDescent="0.2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</row>
    <row r="177" spans="1:29" ht="15.75" customHeight="1" x14ac:dyDescent="0.2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</row>
    <row r="178" spans="1:29" ht="15.75" customHeight="1" x14ac:dyDescent="0.2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</row>
    <row r="179" spans="1:29" ht="15.75" customHeight="1" x14ac:dyDescent="0.2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</row>
    <row r="180" spans="1:29" ht="15.75" customHeight="1" x14ac:dyDescent="0.2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</row>
    <row r="181" spans="1:29" ht="15.75" customHeight="1" x14ac:dyDescent="0.2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</row>
    <row r="182" spans="1:29" ht="15.75" customHeight="1" x14ac:dyDescent="0.2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</row>
    <row r="183" spans="1:29" ht="15.75" customHeight="1" x14ac:dyDescent="0.2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</row>
    <row r="184" spans="1:29" ht="15.75" customHeight="1" x14ac:dyDescent="0.2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</row>
    <row r="185" spans="1:29" ht="15.75" customHeight="1" x14ac:dyDescent="0.2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</row>
    <row r="186" spans="1:29" ht="15.75" customHeight="1" x14ac:dyDescent="0.2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</row>
    <row r="187" spans="1:29" ht="15.75" customHeight="1" x14ac:dyDescent="0.2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</row>
    <row r="188" spans="1:29" ht="15.75" customHeight="1" x14ac:dyDescent="0.2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</row>
    <row r="189" spans="1:29" ht="15.75" customHeight="1" x14ac:dyDescent="0.2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</row>
    <row r="190" spans="1:29" ht="15.75" customHeight="1" x14ac:dyDescent="0.2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</row>
    <row r="191" spans="1:29" ht="15.75" customHeight="1" x14ac:dyDescent="0.2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</row>
    <row r="192" spans="1:29" ht="15.75" customHeight="1" x14ac:dyDescent="0.2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</row>
    <row r="193" spans="1:29" ht="15.75" customHeight="1" x14ac:dyDescent="0.2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</row>
    <row r="194" spans="1:29" ht="15.75" customHeight="1" x14ac:dyDescent="0.2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</row>
    <row r="195" spans="1:29" ht="15.75" customHeight="1" x14ac:dyDescent="0.2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</row>
    <row r="196" spans="1:29" ht="15.75" customHeight="1" x14ac:dyDescent="0.2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</row>
    <row r="197" spans="1:29" ht="15.75" customHeight="1" x14ac:dyDescent="0.2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</row>
    <row r="198" spans="1:29" ht="15.75" customHeight="1" x14ac:dyDescent="0.2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</row>
    <row r="199" spans="1:29" ht="15.75" customHeight="1" x14ac:dyDescent="0.2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</row>
    <row r="200" spans="1:29" ht="15.75" customHeight="1" x14ac:dyDescent="0.2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</row>
    <row r="201" spans="1:29" ht="15.75" customHeight="1" x14ac:dyDescent="0.2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</row>
    <row r="202" spans="1:29" ht="15.75" customHeight="1" x14ac:dyDescent="0.2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</row>
    <row r="203" spans="1:29" ht="15.75" customHeight="1" x14ac:dyDescent="0.2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</row>
    <row r="204" spans="1:29" ht="15.75" customHeight="1" x14ac:dyDescent="0.2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</row>
    <row r="205" spans="1:29" ht="15.75" customHeight="1" x14ac:dyDescent="0.2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</row>
    <row r="206" spans="1:29" ht="15.75" customHeight="1" x14ac:dyDescent="0.2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</row>
    <row r="207" spans="1:29" ht="15.75" customHeight="1" x14ac:dyDescent="0.2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</row>
    <row r="208" spans="1:29" ht="15.75" customHeight="1" x14ac:dyDescent="0.2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</row>
    <row r="209" spans="1:29" ht="15.75" customHeight="1" x14ac:dyDescent="0.2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</row>
    <row r="210" spans="1:29" ht="15.75" customHeight="1" x14ac:dyDescent="0.2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</row>
    <row r="211" spans="1:29" ht="15.75" customHeight="1" x14ac:dyDescent="0.2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</row>
    <row r="212" spans="1:29" ht="15.75" customHeight="1" x14ac:dyDescent="0.2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</row>
    <row r="213" spans="1:29" ht="15.75" customHeight="1" x14ac:dyDescent="0.2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</row>
    <row r="214" spans="1:29" ht="15.75" customHeight="1" x14ac:dyDescent="0.2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</row>
    <row r="215" spans="1:29" ht="15.75" customHeight="1" x14ac:dyDescent="0.2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</row>
    <row r="216" spans="1:29" ht="15.75" customHeight="1" x14ac:dyDescent="0.2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</row>
    <row r="217" spans="1:29" ht="15.75" customHeight="1" x14ac:dyDescent="0.2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</row>
    <row r="218" spans="1:29" ht="15.75" customHeight="1" x14ac:dyDescent="0.2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</row>
    <row r="219" spans="1:29" ht="15.75" customHeight="1" x14ac:dyDescent="0.2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</row>
    <row r="220" spans="1:29" ht="15.75" customHeight="1" x14ac:dyDescent="0.2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</row>
    <row r="221" spans="1:29" ht="15.75" customHeight="1" x14ac:dyDescent="0.2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</row>
    <row r="222" spans="1:29" ht="15.75" customHeight="1" x14ac:dyDescent="0.2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</row>
    <row r="223" spans="1:29" ht="15.75" customHeight="1" x14ac:dyDescent="0.2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</row>
    <row r="224" spans="1:29" ht="15.75" customHeight="1" x14ac:dyDescent="0.2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</row>
    <row r="225" spans="1:29" ht="15.75" customHeight="1" x14ac:dyDescent="0.2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</row>
    <row r="226" spans="1:29" ht="15.75" customHeight="1" x14ac:dyDescent="0.2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</row>
    <row r="227" spans="1:29" ht="15.75" customHeight="1" x14ac:dyDescent="0.2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</row>
    <row r="228" spans="1:29" ht="15.75" customHeight="1" x14ac:dyDescent="0.2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</row>
    <row r="229" spans="1:29" ht="15.75" customHeight="1" x14ac:dyDescent="0.2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</row>
    <row r="230" spans="1:29" ht="15.75" customHeight="1" x14ac:dyDescent="0.2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</row>
    <row r="231" spans="1:29" ht="15.75" customHeight="1" x14ac:dyDescent="0.2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</row>
    <row r="232" spans="1:29" ht="15.75" customHeight="1" x14ac:dyDescent="0.2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</row>
    <row r="233" spans="1:29" ht="15.75" customHeight="1" x14ac:dyDescent="0.2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</row>
    <row r="234" spans="1:29" ht="15.75" customHeight="1" x14ac:dyDescent="0.2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</row>
    <row r="235" spans="1:29" ht="15.75" customHeight="1" x14ac:dyDescent="0.2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</row>
    <row r="236" spans="1:29" ht="15.75" customHeight="1" x14ac:dyDescent="0.2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</row>
    <row r="237" spans="1:29" ht="15.75" customHeight="1" x14ac:dyDescent="0.2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</row>
    <row r="238" spans="1:29" ht="15.75" customHeight="1" x14ac:dyDescent="0.2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</row>
    <row r="239" spans="1:29" ht="15.75" customHeight="1" x14ac:dyDescent="0.2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</row>
    <row r="240" spans="1:29" ht="15.75" customHeight="1" x14ac:dyDescent="0.2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</row>
    <row r="241" spans="1:29" ht="15.75" customHeight="1" x14ac:dyDescent="0.2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</row>
    <row r="242" spans="1:29" ht="15.75" customHeight="1" x14ac:dyDescent="0.2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</row>
    <row r="243" spans="1:29" ht="15.75" customHeight="1" x14ac:dyDescent="0.2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</row>
    <row r="244" spans="1:29" ht="15.75" customHeight="1" x14ac:dyDescent="0.2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</row>
    <row r="245" spans="1:29" ht="15.75" customHeight="1" x14ac:dyDescent="0.2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</row>
    <row r="246" spans="1:29" ht="15.75" customHeight="1" x14ac:dyDescent="0.2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</row>
    <row r="247" spans="1:29" ht="15.75" customHeight="1" x14ac:dyDescent="0.2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</row>
    <row r="248" spans="1:29" ht="15.75" customHeight="1" x14ac:dyDescent="0.2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</row>
    <row r="249" spans="1:29" ht="15.75" customHeight="1" x14ac:dyDescent="0.2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</row>
    <row r="250" spans="1:29" ht="15.75" customHeight="1" x14ac:dyDescent="0.2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</row>
    <row r="251" spans="1:29" ht="15.75" customHeight="1" x14ac:dyDescent="0.2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</row>
    <row r="252" spans="1:29" ht="15.75" customHeight="1" x14ac:dyDescent="0.2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</row>
    <row r="253" spans="1:29" ht="15.75" customHeight="1" x14ac:dyDescent="0.2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</row>
    <row r="254" spans="1:29" ht="15.75" customHeight="1" x14ac:dyDescent="0.2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</row>
    <row r="255" spans="1:29" ht="15.75" customHeight="1" x14ac:dyDescent="0.2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</row>
    <row r="256" spans="1:29" ht="15.75" customHeight="1" x14ac:dyDescent="0.2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</row>
    <row r="257" spans="1:29" ht="15.75" customHeight="1" x14ac:dyDescent="0.2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</row>
    <row r="258" spans="1:29" ht="15.75" customHeight="1" x14ac:dyDescent="0.2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</row>
    <row r="259" spans="1:29" ht="15.75" customHeight="1" x14ac:dyDescent="0.2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</row>
    <row r="260" spans="1:29" ht="15.75" customHeight="1" x14ac:dyDescent="0.2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</row>
    <row r="261" spans="1:29" ht="15.75" customHeight="1" x14ac:dyDescent="0.2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</row>
    <row r="262" spans="1:29" ht="15.75" customHeight="1" x14ac:dyDescent="0.2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</row>
    <row r="263" spans="1:29" ht="15.75" customHeight="1" x14ac:dyDescent="0.2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</row>
    <row r="264" spans="1:29" ht="15.75" customHeight="1" x14ac:dyDescent="0.2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</row>
    <row r="265" spans="1:29" ht="15.75" customHeight="1" x14ac:dyDescent="0.2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</row>
    <row r="266" spans="1:29" ht="15.75" customHeight="1" x14ac:dyDescent="0.2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</row>
    <row r="267" spans="1:29" ht="15.75" customHeight="1" x14ac:dyDescent="0.2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</row>
    <row r="268" spans="1:29" ht="15.75" customHeight="1" x14ac:dyDescent="0.2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</row>
    <row r="269" spans="1:29" ht="15.75" customHeight="1" x14ac:dyDescent="0.2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</row>
    <row r="270" spans="1:29" ht="15.75" customHeight="1" x14ac:dyDescent="0.2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</row>
    <row r="271" spans="1:29" ht="15.75" customHeight="1" x14ac:dyDescent="0.2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</row>
    <row r="272" spans="1:29" ht="15.75" customHeight="1" x14ac:dyDescent="0.2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</row>
    <row r="273" spans="1:29" ht="15.75" customHeight="1" x14ac:dyDescent="0.2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</row>
    <row r="274" spans="1:29" ht="15.75" customHeight="1" x14ac:dyDescent="0.2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</row>
    <row r="275" spans="1:29" ht="15.75" customHeight="1" x14ac:dyDescent="0.2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</row>
    <row r="276" spans="1:29" ht="15.75" customHeight="1" x14ac:dyDescent="0.2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</row>
    <row r="277" spans="1:29" ht="15.75" customHeight="1" x14ac:dyDescent="0.2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</row>
    <row r="278" spans="1:29" ht="15.75" customHeight="1" x14ac:dyDescent="0.2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</row>
    <row r="279" spans="1:29" ht="15.75" customHeight="1" x14ac:dyDescent="0.2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</row>
    <row r="280" spans="1:29" ht="15.75" customHeight="1" x14ac:dyDescent="0.2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</row>
    <row r="281" spans="1:29" ht="15.75" customHeight="1" x14ac:dyDescent="0.2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</row>
    <row r="282" spans="1:29" ht="15.75" customHeight="1" x14ac:dyDescent="0.2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</row>
    <row r="283" spans="1:29" ht="15.75" customHeight="1" x14ac:dyDescent="0.2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</row>
    <row r="284" spans="1:29" ht="15.75" customHeight="1" x14ac:dyDescent="0.2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</row>
    <row r="285" spans="1:29" ht="15.75" customHeight="1" x14ac:dyDescent="0.2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</row>
    <row r="286" spans="1:29" ht="15.75" customHeight="1" x14ac:dyDescent="0.2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</row>
    <row r="287" spans="1:29" ht="15.75" customHeight="1" x14ac:dyDescent="0.2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</row>
    <row r="288" spans="1:29" ht="15.75" customHeight="1" x14ac:dyDescent="0.2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</row>
    <row r="289" spans="1:29" ht="15.75" customHeight="1" x14ac:dyDescent="0.2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</row>
    <row r="290" spans="1:29" ht="15.75" customHeight="1" x14ac:dyDescent="0.2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</row>
    <row r="291" spans="1:29" ht="15.75" customHeight="1" x14ac:dyDescent="0.2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</row>
    <row r="292" spans="1:29" ht="15.75" customHeight="1" x14ac:dyDescent="0.2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</row>
    <row r="293" spans="1:29" ht="15.75" customHeight="1" x14ac:dyDescent="0.2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</row>
    <row r="294" spans="1:29" ht="15.75" customHeight="1" x14ac:dyDescent="0.2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</row>
    <row r="295" spans="1:29" ht="15.75" customHeight="1" x14ac:dyDescent="0.2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</row>
    <row r="296" spans="1:29" ht="15.75" customHeight="1" x14ac:dyDescent="0.2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</row>
    <row r="297" spans="1:29" ht="15.75" customHeight="1" x14ac:dyDescent="0.2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</row>
    <row r="298" spans="1:29" ht="15.75" customHeight="1" x14ac:dyDescent="0.2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</row>
    <row r="299" spans="1:29" ht="15.75" customHeight="1" x14ac:dyDescent="0.2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</row>
    <row r="300" spans="1:29" ht="15.75" customHeight="1" x14ac:dyDescent="0.2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</row>
    <row r="301" spans="1:29" ht="15.75" customHeight="1" x14ac:dyDescent="0.2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</row>
    <row r="302" spans="1:29" ht="15.75" customHeight="1" x14ac:dyDescent="0.2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</row>
    <row r="303" spans="1:29" ht="15.75" customHeight="1" x14ac:dyDescent="0.2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</row>
    <row r="304" spans="1:29" ht="15.75" customHeight="1" x14ac:dyDescent="0.2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</row>
    <row r="305" spans="1:29" ht="15.75" customHeight="1" x14ac:dyDescent="0.2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</row>
    <row r="306" spans="1:29" ht="15.75" customHeight="1" x14ac:dyDescent="0.2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</row>
    <row r="307" spans="1:29" ht="15.75" customHeight="1" x14ac:dyDescent="0.2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</row>
    <row r="308" spans="1:29" ht="15.75" customHeight="1" x14ac:dyDescent="0.2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</row>
    <row r="309" spans="1:29" ht="15.75" customHeight="1" x14ac:dyDescent="0.2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</row>
    <row r="310" spans="1:29" ht="15.75" customHeight="1" x14ac:dyDescent="0.2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</row>
    <row r="311" spans="1:29" ht="15.75" customHeight="1" x14ac:dyDescent="0.2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</row>
    <row r="312" spans="1:29" ht="15.75" customHeight="1" x14ac:dyDescent="0.2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</row>
    <row r="313" spans="1:29" ht="15.75" customHeight="1" x14ac:dyDescent="0.2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</row>
    <row r="314" spans="1:29" ht="15.75" customHeight="1" x14ac:dyDescent="0.2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</row>
    <row r="315" spans="1:29" ht="15.75" customHeight="1" x14ac:dyDescent="0.2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</row>
    <row r="316" spans="1:29" ht="15.75" customHeight="1" x14ac:dyDescent="0.2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</row>
    <row r="317" spans="1:29" ht="15.75" customHeight="1" x14ac:dyDescent="0.2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</row>
    <row r="318" spans="1:29" ht="15.75" customHeight="1" x14ac:dyDescent="0.2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</row>
    <row r="319" spans="1:29" ht="15.75" customHeight="1" x14ac:dyDescent="0.2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</row>
    <row r="320" spans="1:29" ht="15.75" customHeight="1" x14ac:dyDescent="0.2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</row>
    <row r="321" spans="1:29" ht="15.75" customHeight="1" x14ac:dyDescent="0.2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</row>
    <row r="322" spans="1:29" ht="15.75" customHeight="1" x14ac:dyDescent="0.2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</row>
    <row r="323" spans="1:29" ht="15.75" customHeight="1" x14ac:dyDescent="0.2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</row>
    <row r="324" spans="1:29" ht="15.75" customHeight="1" x14ac:dyDescent="0.2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</row>
    <row r="325" spans="1:29" ht="15.75" customHeight="1" x14ac:dyDescent="0.2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</row>
    <row r="326" spans="1:29" ht="15.75" customHeight="1" x14ac:dyDescent="0.2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</row>
    <row r="327" spans="1:29" ht="15.75" customHeight="1" x14ac:dyDescent="0.2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</row>
    <row r="328" spans="1:29" ht="15.75" customHeight="1" x14ac:dyDescent="0.2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</row>
    <row r="329" spans="1:29" ht="15.75" customHeight="1" x14ac:dyDescent="0.2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</row>
    <row r="330" spans="1:29" ht="15.75" customHeight="1" x14ac:dyDescent="0.2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</row>
    <row r="331" spans="1:29" ht="15.75" customHeight="1" x14ac:dyDescent="0.2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</row>
    <row r="332" spans="1:29" ht="15.75" customHeight="1" x14ac:dyDescent="0.2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</row>
    <row r="333" spans="1:29" ht="15.75" customHeight="1" x14ac:dyDescent="0.2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</row>
    <row r="334" spans="1:29" ht="15.75" customHeight="1" x14ac:dyDescent="0.2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</row>
    <row r="335" spans="1:29" ht="15.75" customHeight="1" x14ac:dyDescent="0.2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</row>
    <row r="336" spans="1:29" ht="15.75" customHeight="1" x14ac:dyDescent="0.2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</row>
    <row r="337" spans="1:29" ht="15.75" customHeight="1" x14ac:dyDescent="0.2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</row>
    <row r="338" spans="1:29" ht="15.75" customHeight="1" x14ac:dyDescent="0.2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</row>
    <row r="339" spans="1:29" ht="15.75" customHeight="1" x14ac:dyDescent="0.2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</row>
    <row r="340" spans="1:29" ht="15.75" customHeight="1" x14ac:dyDescent="0.2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</row>
    <row r="341" spans="1:29" ht="15.75" customHeight="1" x14ac:dyDescent="0.2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</row>
    <row r="342" spans="1:29" ht="15.75" customHeight="1" x14ac:dyDescent="0.2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</row>
    <row r="343" spans="1:29" ht="15.75" customHeight="1" x14ac:dyDescent="0.2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</row>
    <row r="344" spans="1:29" ht="15.75" customHeight="1" x14ac:dyDescent="0.2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</row>
    <row r="345" spans="1:29" ht="15.75" customHeight="1" x14ac:dyDescent="0.2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</row>
    <row r="346" spans="1:29" ht="15.75" customHeight="1" x14ac:dyDescent="0.2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</row>
    <row r="347" spans="1:29" ht="15.75" customHeight="1" x14ac:dyDescent="0.2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</row>
    <row r="348" spans="1:29" ht="15.75" customHeight="1" x14ac:dyDescent="0.2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</row>
    <row r="349" spans="1:29" ht="15.75" customHeight="1" x14ac:dyDescent="0.2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</row>
    <row r="350" spans="1:29" ht="15.75" customHeight="1" x14ac:dyDescent="0.2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</row>
    <row r="351" spans="1:29" ht="15.75" customHeight="1" x14ac:dyDescent="0.2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</row>
    <row r="352" spans="1:29" ht="15.75" customHeight="1" x14ac:dyDescent="0.2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</row>
    <row r="353" spans="1:29" ht="15.75" customHeight="1" x14ac:dyDescent="0.2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</row>
    <row r="354" spans="1:29" ht="15.75" customHeight="1" x14ac:dyDescent="0.2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</row>
    <row r="355" spans="1:29" ht="15.75" customHeight="1" x14ac:dyDescent="0.2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</row>
    <row r="356" spans="1:29" ht="15.75" customHeight="1" x14ac:dyDescent="0.2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</row>
    <row r="357" spans="1:29" ht="15.75" customHeight="1" x14ac:dyDescent="0.2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</row>
    <row r="358" spans="1:29" ht="15.75" customHeight="1" x14ac:dyDescent="0.2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</row>
    <row r="359" spans="1:29" ht="15.75" customHeight="1" x14ac:dyDescent="0.2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</row>
    <row r="360" spans="1:29" ht="15.75" customHeight="1" x14ac:dyDescent="0.2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</row>
    <row r="361" spans="1:29" ht="15.75" customHeight="1" x14ac:dyDescent="0.2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</row>
    <row r="362" spans="1:29" ht="15.75" customHeight="1" x14ac:dyDescent="0.2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</row>
    <row r="363" spans="1:29" ht="15.75" customHeight="1" x14ac:dyDescent="0.2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</row>
    <row r="364" spans="1:29" ht="15.75" customHeight="1" x14ac:dyDescent="0.2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</row>
    <row r="365" spans="1:29" ht="15.75" customHeight="1" x14ac:dyDescent="0.2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</row>
    <row r="366" spans="1:29" ht="15.75" customHeight="1" x14ac:dyDescent="0.2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</row>
    <row r="367" spans="1:29" ht="15.75" customHeight="1" x14ac:dyDescent="0.2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</row>
    <row r="368" spans="1:29" ht="15.75" customHeight="1" x14ac:dyDescent="0.2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</row>
    <row r="369" spans="1:29" ht="15.75" customHeight="1" x14ac:dyDescent="0.2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</row>
    <row r="370" spans="1:29" ht="15.75" customHeight="1" x14ac:dyDescent="0.2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</row>
    <row r="371" spans="1:29" ht="15.75" customHeight="1" x14ac:dyDescent="0.2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</row>
    <row r="372" spans="1:29" ht="15.75" customHeight="1" x14ac:dyDescent="0.2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</row>
    <row r="373" spans="1:29" ht="15.75" customHeight="1" x14ac:dyDescent="0.2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</row>
    <row r="374" spans="1:29" ht="15.75" customHeight="1" x14ac:dyDescent="0.2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</row>
    <row r="375" spans="1:29" ht="15.75" customHeight="1" x14ac:dyDescent="0.2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</row>
    <row r="376" spans="1:29" ht="15.75" customHeight="1" x14ac:dyDescent="0.2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</row>
    <row r="377" spans="1:29" ht="15.75" customHeight="1" x14ac:dyDescent="0.2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</row>
    <row r="378" spans="1:29" ht="15.75" customHeight="1" x14ac:dyDescent="0.2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</row>
    <row r="379" spans="1:29" ht="15.75" customHeight="1" x14ac:dyDescent="0.2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</row>
    <row r="380" spans="1:29" ht="15.75" customHeight="1" x14ac:dyDescent="0.2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</row>
    <row r="381" spans="1:29" ht="15.75" customHeight="1" x14ac:dyDescent="0.2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</row>
    <row r="382" spans="1:29" ht="15.75" customHeight="1" x14ac:dyDescent="0.2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</row>
    <row r="383" spans="1:29" ht="15.75" customHeight="1" x14ac:dyDescent="0.2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</row>
    <row r="384" spans="1:29" ht="15.75" customHeight="1" x14ac:dyDescent="0.2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</row>
    <row r="385" spans="1:29" ht="15.75" customHeight="1" x14ac:dyDescent="0.2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</row>
    <row r="386" spans="1:29" ht="15.75" customHeight="1" x14ac:dyDescent="0.2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</row>
    <row r="387" spans="1:29" ht="15.75" customHeight="1" x14ac:dyDescent="0.2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</row>
    <row r="388" spans="1:29" ht="15.75" customHeight="1" x14ac:dyDescent="0.2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</row>
    <row r="389" spans="1:29" ht="15.75" customHeight="1" x14ac:dyDescent="0.2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</row>
    <row r="390" spans="1:29" ht="15.75" customHeight="1" x14ac:dyDescent="0.2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</row>
    <row r="391" spans="1:29" ht="15.75" customHeight="1" x14ac:dyDescent="0.2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</row>
    <row r="392" spans="1:29" ht="15.75" customHeight="1" x14ac:dyDescent="0.2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</row>
    <row r="393" spans="1:29" ht="15.75" customHeight="1" x14ac:dyDescent="0.2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</row>
    <row r="394" spans="1:29" ht="15.75" customHeight="1" x14ac:dyDescent="0.2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</row>
    <row r="395" spans="1:29" ht="15.75" customHeight="1" x14ac:dyDescent="0.2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</row>
    <row r="396" spans="1:29" ht="15.75" customHeight="1" x14ac:dyDescent="0.2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</row>
    <row r="397" spans="1:29" ht="15.75" customHeight="1" x14ac:dyDescent="0.2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</row>
    <row r="398" spans="1:29" ht="15.75" customHeight="1" x14ac:dyDescent="0.2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</row>
    <row r="399" spans="1:29" ht="15.75" customHeight="1" x14ac:dyDescent="0.2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</row>
    <row r="400" spans="1:29" ht="15.75" customHeight="1" x14ac:dyDescent="0.2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</row>
    <row r="401" spans="1:29" ht="15.75" customHeight="1" x14ac:dyDescent="0.2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</row>
    <row r="402" spans="1:29" ht="15.75" customHeight="1" x14ac:dyDescent="0.2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</row>
    <row r="403" spans="1:29" ht="15.75" customHeight="1" x14ac:dyDescent="0.2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</row>
    <row r="404" spans="1:29" ht="15.75" customHeight="1" x14ac:dyDescent="0.2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</row>
    <row r="405" spans="1:29" ht="15.75" customHeight="1" x14ac:dyDescent="0.2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</row>
    <row r="406" spans="1:29" ht="15.75" customHeight="1" x14ac:dyDescent="0.2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</row>
    <row r="407" spans="1:29" ht="15.75" customHeight="1" x14ac:dyDescent="0.2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</row>
    <row r="408" spans="1:29" ht="15.75" customHeight="1" x14ac:dyDescent="0.2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</row>
    <row r="409" spans="1:29" ht="15.75" customHeight="1" x14ac:dyDescent="0.2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</row>
    <row r="410" spans="1:29" ht="15.75" customHeight="1" x14ac:dyDescent="0.2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</row>
    <row r="411" spans="1:29" ht="15.75" customHeight="1" x14ac:dyDescent="0.2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</row>
    <row r="412" spans="1:29" ht="15.75" customHeight="1" x14ac:dyDescent="0.2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</row>
    <row r="413" spans="1:29" ht="15.75" customHeight="1" x14ac:dyDescent="0.2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</row>
    <row r="414" spans="1:29" ht="15.75" customHeight="1" x14ac:dyDescent="0.2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</row>
    <row r="415" spans="1:29" ht="15.75" customHeight="1" x14ac:dyDescent="0.2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</row>
    <row r="416" spans="1:29" ht="15.75" customHeight="1" x14ac:dyDescent="0.2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</row>
    <row r="417" spans="1:29" ht="15.75" customHeight="1" x14ac:dyDescent="0.2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</row>
    <row r="418" spans="1:29" ht="15.75" customHeight="1" x14ac:dyDescent="0.2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</row>
    <row r="419" spans="1:29" ht="15.75" customHeight="1" x14ac:dyDescent="0.2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</row>
    <row r="420" spans="1:29" ht="15.75" customHeight="1" x14ac:dyDescent="0.2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</row>
    <row r="421" spans="1:29" ht="15.75" customHeight="1" x14ac:dyDescent="0.2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</row>
    <row r="422" spans="1:29" ht="15.75" customHeight="1" x14ac:dyDescent="0.2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</row>
    <row r="423" spans="1:29" ht="15.75" customHeight="1" x14ac:dyDescent="0.2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</row>
    <row r="424" spans="1:29" ht="15.75" customHeight="1" x14ac:dyDescent="0.2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</row>
    <row r="425" spans="1:29" ht="15.75" customHeight="1" x14ac:dyDescent="0.2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</row>
    <row r="426" spans="1:29" ht="15.75" customHeight="1" x14ac:dyDescent="0.2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</row>
    <row r="427" spans="1:29" ht="15.75" customHeight="1" x14ac:dyDescent="0.2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</row>
    <row r="428" spans="1:29" ht="15.75" customHeight="1" x14ac:dyDescent="0.2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</row>
    <row r="429" spans="1:29" ht="15.75" customHeight="1" x14ac:dyDescent="0.2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</row>
    <row r="430" spans="1:29" ht="15.75" customHeight="1" x14ac:dyDescent="0.2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</row>
    <row r="431" spans="1:29" ht="15.75" customHeight="1" x14ac:dyDescent="0.2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</row>
    <row r="432" spans="1:29" ht="15.75" customHeight="1" x14ac:dyDescent="0.2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</row>
    <row r="433" spans="1:29" ht="15.75" customHeight="1" x14ac:dyDescent="0.2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</row>
    <row r="434" spans="1:29" ht="15.75" customHeight="1" x14ac:dyDescent="0.2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</row>
    <row r="435" spans="1:29" ht="15.75" customHeight="1" x14ac:dyDescent="0.2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</row>
    <row r="436" spans="1:29" ht="15.75" customHeight="1" x14ac:dyDescent="0.2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</row>
    <row r="437" spans="1:29" ht="15.75" customHeight="1" x14ac:dyDescent="0.2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</row>
    <row r="438" spans="1:29" ht="15.75" customHeight="1" x14ac:dyDescent="0.2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</row>
    <row r="439" spans="1:29" ht="15.75" customHeight="1" x14ac:dyDescent="0.2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</row>
    <row r="440" spans="1:29" ht="15.75" customHeight="1" x14ac:dyDescent="0.2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</row>
    <row r="441" spans="1:29" ht="15.75" customHeight="1" x14ac:dyDescent="0.2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</row>
    <row r="442" spans="1:29" ht="15.75" customHeight="1" x14ac:dyDescent="0.2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</row>
    <row r="443" spans="1:29" ht="15.75" customHeight="1" x14ac:dyDescent="0.2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</row>
    <row r="444" spans="1:29" ht="15.75" customHeight="1" x14ac:dyDescent="0.2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</row>
    <row r="445" spans="1:29" ht="15.75" customHeight="1" x14ac:dyDescent="0.2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</row>
    <row r="446" spans="1:29" ht="15.75" customHeight="1" x14ac:dyDescent="0.2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</row>
    <row r="447" spans="1:29" ht="15.75" customHeight="1" x14ac:dyDescent="0.2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</row>
    <row r="448" spans="1:29" ht="15.75" customHeight="1" x14ac:dyDescent="0.2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</row>
    <row r="449" spans="1:29" ht="15.75" customHeight="1" x14ac:dyDescent="0.2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</row>
    <row r="450" spans="1:29" ht="15.75" customHeight="1" x14ac:dyDescent="0.2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</row>
    <row r="451" spans="1:29" ht="15.75" customHeight="1" x14ac:dyDescent="0.2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</row>
    <row r="452" spans="1:29" ht="15.75" customHeight="1" x14ac:dyDescent="0.2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</row>
    <row r="453" spans="1:29" ht="15.75" customHeight="1" x14ac:dyDescent="0.2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</row>
    <row r="454" spans="1:29" ht="15.75" customHeight="1" x14ac:dyDescent="0.2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</row>
    <row r="455" spans="1:29" ht="15.75" customHeight="1" x14ac:dyDescent="0.2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</row>
    <row r="456" spans="1:29" ht="15.75" customHeight="1" x14ac:dyDescent="0.2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</row>
    <row r="457" spans="1:29" ht="15.75" customHeight="1" x14ac:dyDescent="0.2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</row>
    <row r="458" spans="1:29" ht="15.75" customHeight="1" x14ac:dyDescent="0.2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</row>
    <row r="459" spans="1:29" ht="15.75" customHeight="1" x14ac:dyDescent="0.2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</row>
    <row r="460" spans="1:29" ht="15.75" customHeight="1" x14ac:dyDescent="0.2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</row>
    <row r="461" spans="1:29" ht="15.75" customHeight="1" x14ac:dyDescent="0.2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</row>
    <row r="462" spans="1:29" ht="15.75" customHeight="1" x14ac:dyDescent="0.2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</row>
    <row r="463" spans="1:29" ht="15.75" customHeight="1" x14ac:dyDescent="0.2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</row>
    <row r="464" spans="1:29" ht="15.75" customHeight="1" x14ac:dyDescent="0.2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</row>
    <row r="465" spans="1:29" ht="15.75" customHeight="1" x14ac:dyDescent="0.2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</row>
    <row r="466" spans="1:29" ht="15.75" customHeight="1" x14ac:dyDescent="0.2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</row>
    <row r="467" spans="1:29" ht="15.75" customHeight="1" x14ac:dyDescent="0.2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</row>
    <row r="468" spans="1:29" ht="15.75" customHeight="1" x14ac:dyDescent="0.2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</row>
    <row r="469" spans="1:29" ht="15.75" customHeight="1" x14ac:dyDescent="0.2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</row>
    <row r="470" spans="1:29" ht="15.75" customHeight="1" x14ac:dyDescent="0.2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</row>
    <row r="471" spans="1:29" ht="15.75" customHeight="1" x14ac:dyDescent="0.2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</row>
    <row r="472" spans="1:29" ht="15.75" customHeight="1" x14ac:dyDescent="0.2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</row>
    <row r="473" spans="1:29" ht="15.75" customHeight="1" x14ac:dyDescent="0.2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</row>
    <row r="474" spans="1:29" ht="15.75" customHeight="1" x14ac:dyDescent="0.2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</row>
    <row r="475" spans="1:29" ht="15.75" customHeight="1" x14ac:dyDescent="0.2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</row>
    <row r="476" spans="1:29" ht="15.75" customHeight="1" x14ac:dyDescent="0.2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</row>
    <row r="477" spans="1:29" ht="15.75" customHeight="1" x14ac:dyDescent="0.2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</row>
    <row r="478" spans="1:29" ht="15.75" customHeight="1" x14ac:dyDescent="0.2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</row>
    <row r="479" spans="1:29" ht="15.75" customHeight="1" x14ac:dyDescent="0.2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</row>
    <row r="480" spans="1:29" ht="15.75" customHeight="1" x14ac:dyDescent="0.2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</row>
    <row r="481" spans="1:29" ht="15.75" customHeight="1" x14ac:dyDescent="0.2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</row>
    <row r="482" spans="1:29" ht="15.75" customHeight="1" x14ac:dyDescent="0.2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</row>
    <row r="483" spans="1:29" ht="15.75" customHeight="1" x14ac:dyDescent="0.2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</row>
    <row r="484" spans="1:29" ht="15.75" customHeight="1" x14ac:dyDescent="0.2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</row>
    <row r="485" spans="1:29" ht="15.75" customHeight="1" x14ac:dyDescent="0.2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</row>
    <row r="486" spans="1:29" ht="15.75" customHeight="1" x14ac:dyDescent="0.2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</row>
    <row r="487" spans="1:29" ht="15.75" customHeight="1" x14ac:dyDescent="0.2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</row>
    <row r="488" spans="1:29" ht="15.75" customHeight="1" x14ac:dyDescent="0.2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</row>
    <row r="489" spans="1:29" ht="15.75" customHeight="1" x14ac:dyDescent="0.2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</row>
    <row r="490" spans="1:29" ht="15.75" customHeight="1" x14ac:dyDescent="0.2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</row>
    <row r="491" spans="1:29" ht="15.75" customHeight="1" x14ac:dyDescent="0.2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</row>
    <row r="492" spans="1:29" ht="15.75" customHeight="1" x14ac:dyDescent="0.2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</row>
    <row r="493" spans="1:29" ht="15.75" customHeight="1" x14ac:dyDescent="0.2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</row>
    <row r="494" spans="1:29" ht="15.75" customHeight="1" x14ac:dyDescent="0.2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</row>
    <row r="495" spans="1:29" ht="15.75" customHeight="1" x14ac:dyDescent="0.2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</row>
    <row r="496" spans="1:29" ht="15.75" customHeight="1" x14ac:dyDescent="0.2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</row>
    <row r="497" spans="1:29" ht="15.75" customHeight="1" x14ac:dyDescent="0.2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</row>
    <row r="498" spans="1:29" ht="15.75" customHeight="1" x14ac:dyDescent="0.2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</row>
    <row r="499" spans="1:29" ht="15.75" customHeight="1" x14ac:dyDescent="0.2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</row>
    <row r="500" spans="1:29" ht="15.75" customHeight="1" x14ac:dyDescent="0.2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</row>
    <row r="501" spans="1:29" ht="15.75" customHeight="1" x14ac:dyDescent="0.2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</row>
    <row r="502" spans="1:29" ht="15.75" customHeight="1" x14ac:dyDescent="0.2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</row>
    <row r="503" spans="1:29" ht="15.75" customHeight="1" x14ac:dyDescent="0.2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</row>
    <row r="504" spans="1:29" ht="15.75" customHeight="1" x14ac:dyDescent="0.2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</row>
    <row r="505" spans="1:29" ht="15.75" customHeight="1" x14ac:dyDescent="0.2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</row>
    <row r="506" spans="1:29" ht="15.75" customHeight="1" x14ac:dyDescent="0.2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</row>
    <row r="507" spans="1:29" ht="15.75" customHeight="1" x14ac:dyDescent="0.2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</row>
    <row r="508" spans="1:29" ht="15.75" customHeight="1" x14ac:dyDescent="0.2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</row>
    <row r="509" spans="1:29" ht="15.75" customHeight="1" x14ac:dyDescent="0.2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</row>
    <row r="510" spans="1:29" ht="15.75" customHeight="1" x14ac:dyDescent="0.2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</row>
    <row r="511" spans="1:29" ht="15.75" customHeight="1" x14ac:dyDescent="0.2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</row>
    <row r="512" spans="1:29" ht="15.75" customHeight="1" x14ac:dyDescent="0.2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</row>
    <row r="513" spans="1:29" ht="15.75" customHeight="1" x14ac:dyDescent="0.2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</row>
    <row r="514" spans="1:29" ht="15.75" customHeight="1" x14ac:dyDescent="0.2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</row>
    <row r="515" spans="1:29" ht="15.75" customHeight="1" x14ac:dyDescent="0.2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</row>
    <row r="516" spans="1:29" ht="15.75" customHeight="1" x14ac:dyDescent="0.2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</row>
    <row r="517" spans="1:29" ht="15.75" customHeight="1" x14ac:dyDescent="0.2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</row>
    <row r="518" spans="1:29" ht="15.75" customHeight="1" x14ac:dyDescent="0.2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</row>
    <row r="519" spans="1:29" ht="15.75" customHeight="1" x14ac:dyDescent="0.2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</row>
    <row r="520" spans="1:29" ht="15.75" customHeight="1" x14ac:dyDescent="0.2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</row>
    <row r="521" spans="1:29" ht="15.75" customHeight="1" x14ac:dyDescent="0.2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</row>
    <row r="522" spans="1:29" ht="15.75" customHeight="1" x14ac:dyDescent="0.2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</row>
    <row r="523" spans="1:29" ht="15.75" customHeight="1" x14ac:dyDescent="0.2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</row>
    <row r="524" spans="1:29" ht="15.75" customHeight="1" x14ac:dyDescent="0.2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</row>
    <row r="525" spans="1:29" ht="15.75" customHeight="1" x14ac:dyDescent="0.2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</row>
    <row r="526" spans="1:29" ht="15.75" customHeight="1" x14ac:dyDescent="0.2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</row>
    <row r="527" spans="1:29" ht="15.75" customHeight="1" x14ac:dyDescent="0.2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</row>
    <row r="528" spans="1:29" ht="15.75" customHeight="1" x14ac:dyDescent="0.2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</row>
    <row r="529" spans="1:29" ht="15.75" customHeight="1" x14ac:dyDescent="0.2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</row>
    <row r="530" spans="1:29" ht="15.75" customHeight="1" x14ac:dyDescent="0.2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</row>
    <row r="531" spans="1:29" ht="15.75" customHeight="1" x14ac:dyDescent="0.2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</row>
    <row r="532" spans="1:29" ht="15.75" customHeight="1" x14ac:dyDescent="0.2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</row>
    <row r="533" spans="1:29" ht="15.75" customHeight="1" x14ac:dyDescent="0.2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</row>
    <row r="534" spans="1:29" ht="15.75" customHeight="1" x14ac:dyDescent="0.2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</row>
    <row r="535" spans="1:29" ht="15.75" customHeight="1" x14ac:dyDescent="0.2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</row>
    <row r="536" spans="1:29" ht="15.75" customHeight="1" x14ac:dyDescent="0.2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</row>
    <row r="537" spans="1:29" ht="15.75" customHeight="1" x14ac:dyDescent="0.2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</row>
    <row r="538" spans="1:29" ht="15.75" customHeight="1" x14ac:dyDescent="0.2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</row>
    <row r="539" spans="1:29" ht="15.75" customHeight="1" x14ac:dyDescent="0.2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</row>
    <row r="540" spans="1:29" ht="15.75" customHeight="1" x14ac:dyDescent="0.2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</row>
    <row r="541" spans="1:29" ht="15.75" customHeight="1" x14ac:dyDescent="0.2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</row>
    <row r="542" spans="1:29" ht="15.75" customHeight="1" x14ac:dyDescent="0.2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</row>
    <row r="543" spans="1:29" ht="15.75" customHeight="1" x14ac:dyDescent="0.2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</row>
    <row r="544" spans="1:29" ht="15.75" customHeight="1" x14ac:dyDescent="0.2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</row>
    <row r="545" spans="1:29" ht="15.75" customHeight="1" x14ac:dyDescent="0.2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</row>
    <row r="546" spans="1:29" ht="15.75" customHeight="1" x14ac:dyDescent="0.2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</row>
    <row r="547" spans="1:29" ht="15.75" customHeight="1" x14ac:dyDescent="0.2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</row>
    <row r="548" spans="1:29" ht="15.75" customHeight="1" x14ac:dyDescent="0.2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</row>
    <row r="549" spans="1:29" ht="15.75" customHeight="1" x14ac:dyDescent="0.2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</row>
    <row r="550" spans="1:29" ht="15.75" customHeight="1" x14ac:dyDescent="0.2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</row>
    <row r="551" spans="1:29" ht="15.75" customHeight="1" x14ac:dyDescent="0.2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</row>
    <row r="552" spans="1:29" ht="15.75" customHeight="1" x14ac:dyDescent="0.2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</row>
    <row r="553" spans="1:29" ht="15.75" customHeight="1" x14ac:dyDescent="0.2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</row>
    <row r="554" spans="1:29" ht="15.75" customHeight="1" x14ac:dyDescent="0.2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</row>
    <row r="555" spans="1:29" ht="15.75" customHeight="1" x14ac:dyDescent="0.2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</row>
    <row r="556" spans="1:29" ht="15.75" customHeight="1" x14ac:dyDescent="0.2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</row>
    <row r="557" spans="1:29" ht="15.75" customHeight="1" x14ac:dyDescent="0.2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</row>
    <row r="558" spans="1:29" ht="15.75" customHeight="1" x14ac:dyDescent="0.2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</row>
    <row r="559" spans="1:29" ht="15.75" customHeight="1" x14ac:dyDescent="0.2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</row>
    <row r="560" spans="1:29" ht="15.75" customHeight="1" x14ac:dyDescent="0.2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</row>
    <row r="561" spans="1:29" ht="15.75" customHeight="1" x14ac:dyDescent="0.2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</row>
    <row r="562" spans="1:29" ht="15.75" customHeight="1" x14ac:dyDescent="0.2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</row>
    <row r="563" spans="1:29" ht="15.75" customHeight="1" x14ac:dyDescent="0.2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</row>
    <row r="564" spans="1:29" ht="15.75" customHeight="1" x14ac:dyDescent="0.2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</row>
    <row r="565" spans="1:29" ht="15.75" customHeight="1" x14ac:dyDescent="0.2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</row>
    <row r="566" spans="1:29" ht="15.75" customHeight="1" x14ac:dyDescent="0.2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</row>
    <row r="567" spans="1:29" ht="15.75" customHeight="1" x14ac:dyDescent="0.2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</row>
    <row r="568" spans="1:29" ht="15.75" customHeight="1" x14ac:dyDescent="0.2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</row>
    <row r="569" spans="1:29" ht="15.75" customHeight="1" x14ac:dyDescent="0.2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</row>
    <row r="570" spans="1:29" ht="15.75" customHeight="1" x14ac:dyDescent="0.2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</row>
    <row r="571" spans="1:29" ht="15.75" customHeight="1" x14ac:dyDescent="0.2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</row>
    <row r="572" spans="1:29" ht="15.75" customHeight="1" x14ac:dyDescent="0.2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</row>
    <row r="573" spans="1:29" ht="15.75" customHeight="1" x14ac:dyDescent="0.2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</row>
    <row r="574" spans="1:29" ht="15.75" customHeight="1" x14ac:dyDescent="0.2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</row>
    <row r="575" spans="1:29" ht="15.75" customHeight="1" x14ac:dyDescent="0.2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</row>
    <row r="576" spans="1:29" ht="15.75" customHeight="1" x14ac:dyDescent="0.2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</row>
    <row r="577" spans="1:29" ht="15.75" customHeight="1" x14ac:dyDescent="0.2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</row>
    <row r="578" spans="1:29" ht="15.75" customHeight="1" x14ac:dyDescent="0.2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</row>
    <row r="579" spans="1:29" ht="15.75" customHeight="1" x14ac:dyDescent="0.2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</row>
    <row r="580" spans="1:29" ht="15.75" customHeight="1" x14ac:dyDescent="0.2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</row>
    <row r="581" spans="1:29" ht="15.75" customHeight="1" x14ac:dyDescent="0.2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</row>
    <row r="582" spans="1:29" ht="15.75" customHeight="1" x14ac:dyDescent="0.2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</row>
    <row r="583" spans="1:29" ht="15.75" customHeight="1" x14ac:dyDescent="0.2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</row>
    <row r="584" spans="1:29" ht="15.75" customHeight="1" x14ac:dyDescent="0.2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</row>
    <row r="585" spans="1:29" ht="15.75" customHeight="1" x14ac:dyDescent="0.2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</row>
    <row r="586" spans="1:29" ht="15.75" customHeight="1" x14ac:dyDescent="0.2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</row>
    <row r="587" spans="1:29" ht="15.75" customHeight="1" x14ac:dyDescent="0.2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</row>
    <row r="588" spans="1:29" ht="15.75" customHeight="1" x14ac:dyDescent="0.2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</row>
    <row r="589" spans="1:29" ht="15.75" customHeight="1" x14ac:dyDescent="0.2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</row>
    <row r="590" spans="1:29" ht="15.75" customHeight="1" x14ac:dyDescent="0.2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</row>
    <row r="591" spans="1:29" ht="15.75" customHeight="1" x14ac:dyDescent="0.2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</row>
    <row r="592" spans="1:29" ht="15.75" customHeight="1" x14ac:dyDescent="0.2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</row>
    <row r="593" spans="1:29" ht="15.75" customHeight="1" x14ac:dyDescent="0.2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</row>
    <row r="594" spans="1:29" ht="15.75" customHeight="1" x14ac:dyDescent="0.2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</row>
    <row r="595" spans="1:29" ht="15.75" customHeight="1" x14ac:dyDescent="0.2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</row>
    <row r="596" spans="1:29" ht="15.75" customHeight="1" x14ac:dyDescent="0.2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</row>
    <row r="597" spans="1:29" ht="15.75" customHeight="1" x14ac:dyDescent="0.2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</row>
    <row r="598" spans="1:29" ht="15.75" customHeight="1" x14ac:dyDescent="0.2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</row>
    <row r="599" spans="1:29" ht="15.75" customHeight="1" x14ac:dyDescent="0.2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</row>
    <row r="600" spans="1:29" ht="15.75" customHeight="1" x14ac:dyDescent="0.2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</row>
    <row r="601" spans="1:29" ht="15.75" customHeight="1" x14ac:dyDescent="0.2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</row>
    <row r="602" spans="1:29" ht="15.75" customHeight="1" x14ac:dyDescent="0.2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</row>
    <row r="603" spans="1:29" ht="15.75" customHeight="1" x14ac:dyDescent="0.2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</row>
    <row r="604" spans="1:29" ht="15.75" customHeight="1" x14ac:dyDescent="0.2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</row>
    <row r="605" spans="1:29" ht="15.75" customHeight="1" x14ac:dyDescent="0.2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</row>
    <row r="606" spans="1:29" ht="15.75" customHeight="1" x14ac:dyDescent="0.2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</row>
    <row r="607" spans="1:29" ht="15.75" customHeight="1" x14ac:dyDescent="0.2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</row>
    <row r="608" spans="1:29" ht="15.75" customHeight="1" x14ac:dyDescent="0.2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</row>
    <row r="609" spans="1:29" ht="15.75" customHeight="1" x14ac:dyDescent="0.2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</row>
    <row r="610" spans="1:29" ht="15.75" customHeight="1" x14ac:dyDescent="0.2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</row>
    <row r="611" spans="1:29" ht="15.75" customHeight="1" x14ac:dyDescent="0.2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</row>
    <row r="612" spans="1:29" ht="15.75" customHeight="1" x14ac:dyDescent="0.2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</row>
    <row r="613" spans="1:29" ht="15.75" customHeight="1" x14ac:dyDescent="0.2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</row>
    <row r="614" spans="1:29" ht="15.75" customHeight="1" x14ac:dyDescent="0.2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</row>
    <row r="615" spans="1:29" ht="15.75" customHeight="1" x14ac:dyDescent="0.2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</row>
    <row r="616" spans="1:29" ht="15.75" customHeight="1" x14ac:dyDescent="0.2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</row>
    <row r="617" spans="1:29" ht="15.75" customHeight="1" x14ac:dyDescent="0.2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</row>
    <row r="618" spans="1:29" ht="15.75" customHeight="1" x14ac:dyDescent="0.2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</row>
    <row r="619" spans="1:29" ht="15.75" customHeight="1" x14ac:dyDescent="0.2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</row>
    <row r="620" spans="1:29" ht="15.75" customHeight="1" x14ac:dyDescent="0.2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</row>
    <row r="621" spans="1:29" ht="15.75" customHeight="1" x14ac:dyDescent="0.2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</row>
    <row r="622" spans="1:29" ht="15.75" customHeight="1" x14ac:dyDescent="0.2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</row>
    <row r="623" spans="1:29" ht="15.75" customHeight="1" x14ac:dyDescent="0.2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</row>
    <row r="624" spans="1:29" ht="15.75" customHeight="1" x14ac:dyDescent="0.2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</row>
    <row r="625" spans="1:29" ht="15.75" customHeight="1" x14ac:dyDescent="0.2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</row>
    <row r="626" spans="1:29" ht="15.75" customHeight="1" x14ac:dyDescent="0.2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</row>
    <row r="627" spans="1:29" ht="15.75" customHeight="1" x14ac:dyDescent="0.2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</row>
    <row r="628" spans="1:29" ht="15.75" customHeight="1" x14ac:dyDescent="0.2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</row>
    <row r="629" spans="1:29" ht="15.75" customHeight="1" x14ac:dyDescent="0.2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</row>
    <row r="630" spans="1:29" ht="15.75" customHeight="1" x14ac:dyDescent="0.2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</row>
    <row r="631" spans="1:29" ht="15.75" customHeight="1" x14ac:dyDescent="0.2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</row>
    <row r="632" spans="1:29" ht="15.75" customHeight="1" x14ac:dyDescent="0.2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</row>
    <row r="633" spans="1:29" ht="15.75" customHeight="1" x14ac:dyDescent="0.2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</row>
    <row r="634" spans="1:29" ht="15.75" customHeight="1" x14ac:dyDescent="0.2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</row>
    <row r="635" spans="1:29" ht="15.75" customHeight="1" x14ac:dyDescent="0.2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</row>
    <row r="636" spans="1:29" ht="15.75" customHeight="1" x14ac:dyDescent="0.2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</row>
    <row r="637" spans="1:29" ht="15.75" customHeight="1" x14ac:dyDescent="0.2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</row>
    <row r="638" spans="1:29" ht="15.75" customHeight="1" x14ac:dyDescent="0.2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</row>
    <row r="639" spans="1:29" ht="15.75" customHeight="1" x14ac:dyDescent="0.2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</row>
    <row r="640" spans="1:29" ht="15.75" customHeight="1" x14ac:dyDescent="0.2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</row>
    <row r="641" spans="1:29" ht="15.75" customHeight="1" x14ac:dyDescent="0.2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</row>
    <row r="642" spans="1:29" ht="15.75" customHeight="1" x14ac:dyDescent="0.2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</row>
    <row r="643" spans="1:29" ht="15.75" customHeight="1" x14ac:dyDescent="0.2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</row>
    <row r="644" spans="1:29" ht="15.75" customHeight="1" x14ac:dyDescent="0.2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</row>
    <row r="645" spans="1:29" ht="15.75" customHeight="1" x14ac:dyDescent="0.2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</row>
    <row r="646" spans="1:29" ht="15.75" customHeight="1" x14ac:dyDescent="0.2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</row>
    <row r="647" spans="1:29" ht="15.75" customHeight="1" x14ac:dyDescent="0.2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</row>
    <row r="648" spans="1:29" ht="15.75" customHeight="1" x14ac:dyDescent="0.2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</row>
    <row r="649" spans="1:29" ht="15.75" customHeight="1" x14ac:dyDescent="0.2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</row>
    <row r="650" spans="1:29" ht="15.75" customHeight="1" x14ac:dyDescent="0.2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</row>
    <row r="651" spans="1:29" ht="15.75" customHeight="1" x14ac:dyDescent="0.2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</row>
    <row r="652" spans="1:29" ht="15.75" customHeight="1" x14ac:dyDescent="0.2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</row>
    <row r="653" spans="1:29" ht="15.75" customHeight="1" x14ac:dyDescent="0.2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</row>
    <row r="654" spans="1:29" ht="15.75" customHeight="1" x14ac:dyDescent="0.2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</row>
    <row r="655" spans="1:29" ht="15.75" customHeight="1" x14ac:dyDescent="0.2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</row>
    <row r="656" spans="1:29" ht="15.75" customHeight="1" x14ac:dyDescent="0.2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</row>
    <row r="657" spans="1:29" ht="15.75" customHeight="1" x14ac:dyDescent="0.2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</row>
    <row r="658" spans="1:29" ht="15.75" customHeight="1" x14ac:dyDescent="0.2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</row>
    <row r="659" spans="1:29" ht="15.75" customHeight="1" x14ac:dyDescent="0.2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</row>
    <row r="660" spans="1:29" ht="15.75" customHeight="1" x14ac:dyDescent="0.2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</row>
    <row r="661" spans="1:29" ht="15.75" customHeight="1" x14ac:dyDescent="0.2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</row>
    <row r="662" spans="1:29" ht="15.75" customHeight="1" x14ac:dyDescent="0.2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</row>
    <row r="663" spans="1:29" ht="15.75" customHeight="1" x14ac:dyDescent="0.2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</row>
    <row r="664" spans="1:29" ht="15.75" customHeight="1" x14ac:dyDescent="0.2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</row>
    <row r="665" spans="1:29" ht="15.75" customHeight="1" x14ac:dyDescent="0.2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</row>
    <row r="666" spans="1:29" ht="15.75" customHeight="1" x14ac:dyDescent="0.2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</row>
    <row r="667" spans="1:29" ht="15.75" customHeight="1" x14ac:dyDescent="0.2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</row>
    <row r="668" spans="1:29" ht="15.75" customHeight="1" x14ac:dyDescent="0.2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</row>
    <row r="669" spans="1:29" ht="15.75" customHeight="1" x14ac:dyDescent="0.2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</row>
    <row r="670" spans="1:29" ht="15.75" customHeight="1" x14ac:dyDescent="0.2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</row>
    <row r="671" spans="1:29" ht="15.75" customHeight="1" x14ac:dyDescent="0.2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</row>
    <row r="672" spans="1:29" ht="15.75" customHeight="1" x14ac:dyDescent="0.2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</row>
    <row r="673" spans="1:29" ht="15.75" customHeight="1" x14ac:dyDescent="0.2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</row>
    <row r="674" spans="1:29" ht="15.75" customHeight="1" x14ac:dyDescent="0.2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</row>
    <row r="675" spans="1:29" ht="15.75" customHeight="1" x14ac:dyDescent="0.2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</row>
    <row r="676" spans="1:29" ht="15.75" customHeight="1" x14ac:dyDescent="0.2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</row>
    <row r="677" spans="1:29" ht="15.75" customHeight="1" x14ac:dyDescent="0.2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</row>
    <row r="678" spans="1:29" ht="15.75" customHeight="1" x14ac:dyDescent="0.2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</row>
    <row r="679" spans="1:29" ht="15.75" customHeight="1" x14ac:dyDescent="0.2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</row>
    <row r="680" spans="1:29" ht="15.75" customHeight="1" x14ac:dyDescent="0.2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</row>
    <row r="681" spans="1:29" ht="15.75" customHeight="1" x14ac:dyDescent="0.2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</row>
    <row r="682" spans="1:29" ht="15.75" customHeight="1" x14ac:dyDescent="0.2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</row>
    <row r="683" spans="1:29" ht="15.75" customHeight="1" x14ac:dyDescent="0.2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</row>
    <row r="684" spans="1:29" ht="15.75" customHeight="1" x14ac:dyDescent="0.2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</row>
    <row r="685" spans="1:29" ht="15.75" customHeight="1" x14ac:dyDescent="0.2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</row>
    <row r="686" spans="1:29" ht="15.75" customHeight="1" x14ac:dyDescent="0.2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</row>
    <row r="687" spans="1:29" ht="15.75" customHeight="1" x14ac:dyDescent="0.2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</row>
    <row r="688" spans="1:29" ht="15.75" customHeight="1" x14ac:dyDescent="0.2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</row>
    <row r="689" spans="1:29" ht="15.75" customHeight="1" x14ac:dyDescent="0.2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</row>
    <row r="690" spans="1:29" ht="15.75" customHeight="1" x14ac:dyDescent="0.2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</row>
    <row r="691" spans="1:29" ht="15.75" customHeight="1" x14ac:dyDescent="0.2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</row>
    <row r="692" spans="1:29" ht="15.75" customHeight="1" x14ac:dyDescent="0.2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</row>
    <row r="693" spans="1:29" ht="15.75" customHeight="1" x14ac:dyDescent="0.2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</row>
    <row r="694" spans="1:29" ht="15.75" customHeight="1" x14ac:dyDescent="0.2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</row>
    <row r="695" spans="1:29" ht="15.75" customHeight="1" x14ac:dyDescent="0.2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</row>
    <row r="696" spans="1:29" ht="15.75" customHeight="1" x14ac:dyDescent="0.2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</row>
    <row r="697" spans="1:29" ht="15.75" customHeight="1" x14ac:dyDescent="0.2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</row>
    <row r="698" spans="1:29" ht="15.75" customHeight="1" x14ac:dyDescent="0.2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</row>
    <row r="699" spans="1:29" ht="15.75" customHeight="1" x14ac:dyDescent="0.2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</row>
    <row r="700" spans="1:29" ht="15.75" customHeight="1" x14ac:dyDescent="0.2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</row>
    <row r="701" spans="1:29" ht="15.75" customHeight="1" x14ac:dyDescent="0.2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</row>
    <row r="702" spans="1:29" ht="15.75" customHeight="1" x14ac:dyDescent="0.2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</row>
    <row r="703" spans="1:29" ht="15.75" customHeight="1" x14ac:dyDescent="0.2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</row>
    <row r="704" spans="1:29" ht="15.75" customHeight="1" x14ac:dyDescent="0.2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</row>
    <row r="705" spans="1:29" ht="15.75" customHeight="1" x14ac:dyDescent="0.2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</row>
    <row r="706" spans="1:29" ht="15.75" customHeight="1" x14ac:dyDescent="0.2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</row>
    <row r="707" spans="1:29" ht="15.75" customHeight="1" x14ac:dyDescent="0.2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</row>
    <row r="708" spans="1:29" ht="15.75" customHeight="1" x14ac:dyDescent="0.2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</row>
    <row r="709" spans="1:29" ht="15.75" customHeight="1" x14ac:dyDescent="0.2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</row>
    <row r="710" spans="1:29" ht="15.75" customHeight="1" x14ac:dyDescent="0.2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</row>
    <row r="711" spans="1:29" ht="15.75" customHeight="1" x14ac:dyDescent="0.2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</row>
    <row r="712" spans="1:29" ht="15.75" customHeight="1" x14ac:dyDescent="0.2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</row>
    <row r="713" spans="1:29" ht="15.75" customHeight="1" x14ac:dyDescent="0.2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</row>
    <row r="714" spans="1:29" ht="15.75" customHeight="1" x14ac:dyDescent="0.2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</row>
    <row r="715" spans="1:29" ht="15.75" customHeight="1" x14ac:dyDescent="0.2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</row>
    <row r="716" spans="1:29" ht="15.75" customHeight="1" x14ac:dyDescent="0.2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</row>
    <row r="717" spans="1:29" ht="15.75" customHeight="1" x14ac:dyDescent="0.2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</row>
    <row r="718" spans="1:29" ht="15.75" customHeight="1" x14ac:dyDescent="0.2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</row>
    <row r="719" spans="1:29" ht="15.75" customHeight="1" x14ac:dyDescent="0.2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</row>
    <row r="720" spans="1:29" ht="15.75" customHeight="1" x14ac:dyDescent="0.2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</row>
    <row r="721" spans="1:29" ht="15.75" customHeight="1" x14ac:dyDescent="0.2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</row>
    <row r="722" spans="1:29" ht="15.75" customHeight="1" x14ac:dyDescent="0.2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</row>
    <row r="723" spans="1:29" ht="15.75" customHeight="1" x14ac:dyDescent="0.2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</row>
    <row r="724" spans="1:29" ht="15.75" customHeight="1" x14ac:dyDescent="0.2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</row>
    <row r="725" spans="1:29" ht="15.75" customHeight="1" x14ac:dyDescent="0.2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</row>
    <row r="726" spans="1:29" ht="15.75" customHeight="1" x14ac:dyDescent="0.2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</row>
    <row r="727" spans="1:29" ht="15.75" customHeight="1" x14ac:dyDescent="0.2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</row>
    <row r="728" spans="1:29" ht="15.75" customHeight="1" x14ac:dyDescent="0.2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</row>
    <row r="729" spans="1:29" ht="15.75" customHeight="1" x14ac:dyDescent="0.2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</row>
    <row r="730" spans="1:29" ht="15.75" customHeight="1" x14ac:dyDescent="0.2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</row>
    <row r="731" spans="1:29" ht="15.75" customHeight="1" x14ac:dyDescent="0.2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</row>
    <row r="732" spans="1:29" ht="15.75" customHeight="1" x14ac:dyDescent="0.2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</row>
    <row r="733" spans="1:29" ht="15.75" customHeight="1" x14ac:dyDescent="0.2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</row>
    <row r="734" spans="1:29" ht="15.75" customHeight="1" x14ac:dyDescent="0.2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</row>
    <row r="735" spans="1:29" ht="15.75" customHeight="1" x14ac:dyDescent="0.2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</row>
    <row r="736" spans="1:29" ht="15.75" customHeight="1" x14ac:dyDescent="0.2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</row>
    <row r="737" spans="1:29" ht="15.75" customHeight="1" x14ac:dyDescent="0.2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</row>
    <row r="738" spans="1:29" ht="15.75" customHeight="1" x14ac:dyDescent="0.2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</row>
    <row r="739" spans="1:29" ht="15.75" customHeight="1" x14ac:dyDescent="0.2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</row>
    <row r="740" spans="1:29" ht="15.75" customHeight="1" x14ac:dyDescent="0.2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</row>
    <row r="741" spans="1:29" ht="15.75" customHeight="1" x14ac:dyDescent="0.2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</row>
    <row r="742" spans="1:29" ht="15.75" customHeight="1" x14ac:dyDescent="0.2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</row>
    <row r="743" spans="1:29" ht="15.75" customHeight="1" x14ac:dyDescent="0.2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</row>
    <row r="744" spans="1:29" ht="15.75" customHeight="1" x14ac:dyDescent="0.2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</row>
    <row r="745" spans="1:29" ht="15.75" customHeight="1" x14ac:dyDescent="0.2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</row>
    <row r="746" spans="1:29" ht="15.75" customHeight="1" x14ac:dyDescent="0.2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</row>
    <row r="747" spans="1:29" ht="15.75" customHeight="1" x14ac:dyDescent="0.2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</row>
    <row r="748" spans="1:29" ht="15.75" customHeight="1" x14ac:dyDescent="0.2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</row>
    <row r="749" spans="1:29" ht="15.75" customHeight="1" x14ac:dyDescent="0.2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</row>
    <row r="750" spans="1:29" ht="15.75" customHeight="1" x14ac:dyDescent="0.2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</row>
    <row r="751" spans="1:29" ht="15.75" customHeight="1" x14ac:dyDescent="0.2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</row>
    <row r="752" spans="1:29" ht="15.75" customHeight="1" x14ac:dyDescent="0.2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</row>
    <row r="753" spans="1:29" ht="15.75" customHeight="1" x14ac:dyDescent="0.2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</row>
    <row r="754" spans="1:29" ht="15.75" customHeight="1" x14ac:dyDescent="0.2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</row>
    <row r="755" spans="1:29" ht="15.75" customHeight="1" x14ac:dyDescent="0.2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</row>
    <row r="756" spans="1:29" ht="15.75" customHeight="1" x14ac:dyDescent="0.2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</row>
    <row r="757" spans="1:29" ht="15.75" customHeight="1" x14ac:dyDescent="0.2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</row>
    <row r="758" spans="1:29" ht="15.75" customHeight="1" x14ac:dyDescent="0.2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</row>
    <row r="759" spans="1:29" ht="15.75" customHeight="1" x14ac:dyDescent="0.2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</row>
    <row r="760" spans="1:29" ht="15.75" customHeight="1" x14ac:dyDescent="0.2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</row>
    <row r="761" spans="1:29" ht="15.75" customHeight="1" x14ac:dyDescent="0.2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</row>
    <row r="762" spans="1:29" ht="15.75" customHeight="1" x14ac:dyDescent="0.2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</row>
    <row r="763" spans="1:29" ht="15.75" customHeight="1" x14ac:dyDescent="0.2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</row>
    <row r="764" spans="1:29" ht="15.75" customHeight="1" x14ac:dyDescent="0.2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</row>
    <row r="765" spans="1:29" ht="15.75" customHeight="1" x14ac:dyDescent="0.2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</row>
    <row r="766" spans="1:29" ht="15.75" customHeight="1" x14ac:dyDescent="0.2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</row>
    <row r="767" spans="1:29" ht="15.75" customHeight="1" x14ac:dyDescent="0.2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</row>
    <row r="768" spans="1:29" ht="15.75" customHeight="1" x14ac:dyDescent="0.2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</row>
    <row r="769" spans="1:29" ht="15.75" customHeight="1" x14ac:dyDescent="0.2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</row>
    <row r="770" spans="1:29" ht="15.75" customHeight="1" x14ac:dyDescent="0.2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</row>
    <row r="771" spans="1:29" ht="15.75" customHeight="1" x14ac:dyDescent="0.2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</row>
    <row r="772" spans="1:29" ht="15.75" customHeight="1" x14ac:dyDescent="0.2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</row>
    <row r="773" spans="1:29" ht="15.75" customHeight="1" x14ac:dyDescent="0.2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</row>
    <row r="774" spans="1:29" ht="15.75" customHeight="1" x14ac:dyDescent="0.2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</row>
    <row r="775" spans="1:29" ht="15.75" customHeight="1" x14ac:dyDescent="0.2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</row>
    <row r="776" spans="1:29" ht="15.75" customHeight="1" x14ac:dyDescent="0.2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</row>
    <row r="777" spans="1:29" ht="15.75" customHeight="1" x14ac:dyDescent="0.2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</row>
    <row r="778" spans="1:29" ht="15.75" customHeight="1" x14ac:dyDescent="0.2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</row>
    <row r="779" spans="1:29" ht="15.75" customHeight="1" x14ac:dyDescent="0.2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</row>
    <row r="780" spans="1:29" ht="15.75" customHeight="1" x14ac:dyDescent="0.2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</row>
    <row r="781" spans="1:29" ht="15.75" customHeight="1" x14ac:dyDescent="0.2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</row>
    <row r="782" spans="1:29" ht="15.75" customHeight="1" x14ac:dyDescent="0.2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</row>
    <row r="783" spans="1:29" ht="15.75" customHeight="1" x14ac:dyDescent="0.2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</row>
    <row r="784" spans="1:29" ht="15.75" customHeight="1" x14ac:dyDescent="0.2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</row>
    <row r="785" spans="1:29" ht="15.75" customHeight="1" x14ac:dyDescent="0.2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</row>
    <row r="786" spans="1:29" ht="15.75" customHeight="1" x14ac:dyDescent="0.2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</row>
    <row r="787" spans="1:29" ht="15.75" customHeight="1" x14ac:dyDescent="0.2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</row>
    <row r="788" spans="1:29" ht="15.75" customHeight="1" x14ac:dyDescent="0.2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</row>
    <row r="789" spans="1:29" ht="15.75" customHeight="1" x14ac:dyDescent="0.2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</row>
    <row r="790" spans="1:29" ht="15.75" customHeight="1" x14ac:dyDescent="0.2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</row>
    <row r="791" spans="1:29" ht="15.75" customHeight="1" x14ac:dyDescent="0.2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</row>
    <row r="792" spans="1:29" ht="15.75" customHeight="1" x14ac:dyDescent="0.2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</row>
    <row r="793" spans="1:29" ht="15.75" customHeight="1" x14ac:dyDescent="0.2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</row>
    <row r="794" spans="1:29" ht="15.75" customHeight="1" x14ac:dyDescent="0.2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</row>
    <row r="795" spans="1:29" ht="15.75" customHeight="1" x14ac:dyDescent="0.2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</row>
    <row r="796" spans="1:29" ht="15.75" customHeight="1" x14ac:dyDescent="0.2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</row>
    <row r="797" spans="1:29" ht="15.75" customHeight="1" x14ac:dyDescent="0.2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</row>
    <row r="798" spans="1:29" ht="15.75" customHeight="1" x14ac:dyDescent="0.2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</row>
    <row r="799" spans="1:29" ht="15.75" customHeight="1" x14ac:dyDescent="0.2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</row>
    <row r="800" spans="1:29" ht="15.75" customHeight="1" x14ac:dyDescent="0.2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</row>
    <row r="801" spans="1:29" ht="15.75" customHeight="1" x14ac:dyDescent="0.2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</row>
    <row r="802" spans="1:29" ht="15.75" customHeight="1" x14ac:dyDescent="0.2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</row>
    <row r="803" spans="1:29" ht="15.75" customHeight="1" x14ac:dyDescent="0.2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</row>
    <row r="804" spans="1:29" ht="15.75" customHeight="1" x14ac:dyDescent="0.2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</row>
    <row r="805" spans="1:29" ht="15.75" customHeight="1" x14ac:dyDescent="0.2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</row>
    <row r="806" spans="1:29" ht="15.75" customHeight="1" x14ac:dyDescent="0.2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</row>
    <row r="807" spans="1:29" ht="15.75" customHeight="1" x14ac:dyDescent="0.2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</row>
    <row r="808" spans="1:29" ht="15.75" customHeight="1" x14ac:dyDescent="0.2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</row>
    <row r="809" spans="1:29" ht="15.75" customHeight="1" x14ac:dyDescent="0.2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</row>
    <row r="810" spans="1:29" ht="15.75" customHeight="1" x14ac:dyDescent="0.2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</row>
    <row r="811" spans="1:29" ht="15.75" customHeight="1" x14ac:dyDescent="0.2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</row>
    <row r="812" spans="1:29" ht="15.75" customHeight="1" x14ac:dyDescent="0.2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</row>
    <row r="813" spans="1:29" ht="15.75" customHeight="1" x14ac:dyDescent="0.2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</row>
    <row r="814" spans="1:29" ht="15.75" customHeight="1" x14ac:dyDescent="0.2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</row>
    <row r="815" spans="1:29" ht="15.75" customHeight="1" x14ac:dyDescent="0.2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</row>
    <row r="816" spans="1:29" ht="15.75" customHeight="1" x14ac:dyDescent="0.2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</row>
    <row r="817" spans="1:29" ht="15.75" customHeight="1" x14ac:dyDescent="0.2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</row>
    <row r="818" spans="1:29" ht="15.75" customHeight="1" x14ac:dyDescent="0.2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</row>
    <row r="819" spans="1:29" ht="15.75" customHeight="1" x14ac:dyDescent="0.2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</row>
    <row r="820" spans="1:29" ht="15.75" customHeight="1" x14ac:dyDescent="0.2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</row>
    <row r="821" spans="1:29" ht="15.75" customHeight="1" x14ac:dyDescent="0.2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</row>
    <row r="822" spans="1:29" ht="15.75" customHeight="1" x14ac:dyDescent="0.2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</row>
    <row r="823" spans="1:29" ht="15.75" customHeight="1" x14ac:dyDescent="0.2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</row>
    <row r="824" spans="1:29" ht="15.75" customHeight="1" x14ac:dyDescent="0.2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</row>
    <row r="825" spans="1:29" ht="15.75" customHeight="1" x14ac:dyDescent="0.2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</row>
    <row r="826" spans="1:29" ht="15.75" customHeight="1" x14ac:dyDescent="0.2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</row>
    <row r="827" spans="1:29" ht="15.75" customHeight="1" x14ac:dyDescent="0.2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</row>
    <row r="828" spans="1:29" ht="15.75" customHeight="1" x14ac:dyDescent="0.2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</row>
    <row r="829" spans="1:29" ht="15.75" customHeight="1" x14ac:dyDescent="0.2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</row>
    <row r="830" spans="1:29" ht="15.75" customHeight="1" x14ac:dyDescent="0.2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</row>
    <row r="831" spans="1:29" ht="15.75" customHeight="1" x14ac:dyDescent="0.2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</row>
    <row r="832" spans="1:29" ht="15.75" customHeight="1" x14ac:dyDescent="0.2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</row>
    <row r="833" spans="1:29" ht="15.75" customHeight="1" x14ac:dyDescent="0.2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</row>
    <row r="834" spans="1:29" ht="15.75" customHeight="1" x14ac:dyDescent="0.2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</row>
    <row r="835" spans="1:29" ht="15.75" customHeight="1" x14ac:dyDescent="0.2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</row>
    <row r="836" spans="1:29" ht="15.75" customHeight="1" x14ac:dyDescent="0.2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</row>
    <row r="837" spans="1:29" ht="15.75" customHeight="1" x14ac:dyDescent="0.2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</row>
    <row r="838" spans="1:29" ht="15.75" customHeight="1" x14ac:dyDescent="0.2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</row>
    <row r="839" spans="1:29" ht="15.75" customHeight="1" x14ac:dyDescent="0.2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</row>
    <row r="840" spans="1:29" ht="15.75" customHeight="1" x14ac:dyDescent="0.2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</row>
    <row r="841" spans="1:29" ht="15.75" customHeight="1" x14ac:dyDescent="0.2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</row>
    <row r="842" spans="1:29" ht="15.75" customHeight="1" x14ac:dyDescent="0.2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</row>
    <row r="843" spans="1:29" ht="15.75" customHeight="1" x14ac:dyDescent="0.2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</row>
    <row r="844" spans="1:29" ht="15.75" customHeight="1" x14ac:dyDescent="0.2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</row>
    <row r="845" spans="1:29" ht="15.75" customHeight="1" x14ac:dyDescent="0.2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</row>
    <row r="846" spans="1:29" ht="15.75" customHeight="1" x14ac:dyDescent="0.2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</row>
    <row r="847" spans="1:29" ht="15.75" customHeight="1" x14ac:dyDescent="0.2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</row>
    <row r="848" spans="1:29" ht="15.75" customHeight="1" x14ac:dyDescent="0.2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</row>
    <row r="849" spans="1:29" ht="15.75" customHeight="1" x14ac:dyDescent="0.2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</row>
    <row r="850" spans="1:29" ht="15.75" customHeight="1" x14ac:dyDescent="0.2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</row>
    <row r="851" spans="1:29" ht="15.75" customHeight="1" x14ac:dyDescent="0.2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</row>
    <row r="852" spans="1:29" ht="15.75" customHeight="1" x14ac:dyDescent="0.2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</row>
    <row r="853" spans="1:29" ht="15.75" customHeight="1" x14ac:dyDescent="0.2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</row>
    <row r="854" spans="1:29" ht="15.75" customHeight="1" x14ac:dyDescent="0.2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</row>
    <row r="855" spans="1:29" ht="15.75" customHeight="1" x14ac:dyDescent="0.2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</row>
    <row r="856" spans="1:29" ht="15.75" customHeight="1" x14ac:dyDescent="0.2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</row>
    <row r="857" spans="1:29" ht="15.75" customHeight="1" x14ac:dyDescent="0.2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</row>
    <row r="858" spans="1:29" ht="15.75" customHeight="1" x14ac:dyDescent="0.2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</row>
    <row r="859" spans="1:29" ht="15.75" customHeight="1" x14ac:dyDescent="0.2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</row>
    <row r="860" spans="1:29" ht="15.75" customHeight="1" x14ac:dyDescent="0.2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</row>
    <row r="861" spans="1:29" ht="15.75" customHeight="1" x14ac:dyDescent="0.2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</row>
    <row r="862" spans="1:29" ht="15.75" customHeight="1" x14ac:dyDescent="0.2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</row>
    <row r="863" spans="1:29" ht="15.75" customHeight="1" x14ac:dyDescent="0.2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</row>
    <row r="864" spans="1:29" ht="15.75" customHeight="1" x14ac:dyDescent="0.2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</row>
    <row r="865" spans="1:29" ht="15.75" customHeight="1" x14ac:dyDescent="0.2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</row>
    <row r="866" spans="1:29" ht="15.75" customHeight="1" x14ac:dyDescent="0.2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</row>
    <row r="867" spans="1:29" ht="15.75" customHeight="1" x14ac:dyDescent="0.2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</row>
    <row r="868" spans="1:29" ht="15.75" customHeight="1" x14ac:dyDescent="0.2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</row>
    <row r="869" spans="1:29" ht="15.75" customHeight="1" x14ac:dyDescent="0.2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</row>
    <row r="870" spans="1:29" ht="15.75" customHeight="1" x14ac:dyDescent="0.2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</row>
    <row r="871" spans="1:29" ht="15.75" customHeight="1" x14ac:dyDescent="0.2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</row>
    <row r="872" spans="1:29" ht="15.75" customHeight="1" x14ac:dyDescent="0.2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</row>
    <row r="873" spans="1:29" ht="15.75" customHeight="1" x14ac:dyDescent="0.2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</row>
    <row r="874" spans="1:29" ht="15.75" customHeight="1" x14ac:dyDescent="0.2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</row>
    <row r="875" spans="1:29" ht="15.75" customHeight="1" x14ac:dyDescent="0.2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</row>
    <row r="876" spans="1:29" ht="15.75" customHeight="1" x14ac:dyDescent="0.2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</row>
    <row r="877" spans="1:29" ht="15.75" customHeight="1" x14ac:dyDescent="0.2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</row>
    <row r="878" spans="1:29" ht="15.75" customHeight="1" x14ac:dyDescent="0.2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</row>
    <row r="879" spans="1:29" ht="15.75" customHeight="1" x14ac:dyDescent="0.2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</row>
    <row r="880" spans="1:29" ht="15.75" customHeight="1" x14ac:dyDescent="0.2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</row>
    <row r="881" spans="1:29" ht="15.75" customHeight="1" x14ac:dyDescent="0.2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</row>
    <row r="882" spans="1:29" ht="15.75" customHeight="1" x14ac:dyDescent="0.2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</row>
    <row r="883" spans="1:29" ht="15.75" customHeight="1" x14ac:dyDescent="0.2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</row>
    <row r="884" spans="1:29" ht="15.75" customHeight="1" x14ac:dyDescent="0.2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</row>
    <row r="885" spans="1:29" ht="15.75" customHeight="1" x14ac:dyDescent="0.2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</row>
    <row r="886" spans="1:29" ht="15.75" customHeight="1" x14ac:dyDescent="0.2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</row>
    <row r="887" spans="1:29" ht="15.75" customHeight="1" x14ac:dyDescent="0.2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</row>
    <row r="888" spans="1:29" ht="15.75" customHeight="1" x14ac:dyDescent="0.2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</row>
    <row r="889" spans="1:29" ht="15.75" customHeight="1" x14ac:dyDescent="0.2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</row>
    <row r="890" spans="1:29" ht="15.75" customHeight="1" x14ac:dyDescent="0.2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</row>
    <row r="891" spans="1:29" ht="15.75" customHeight="1" x14ac:dyDescent="0.2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</row>
    <row r="892" spans="1:29" ht="15.75" customHeight="1" x14ac:dyDescent="0.2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</row>
    <row r="893" spans="1:29" ht="15.75" customHeight="1" x14ac:dyDescent="0.2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</row>
    <row r="894" spans="1:29" ht="15.75" customHeight="1" x14ac:dyDescent="0.2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</row>
    <row r="895" spans="1:29" ht="15.75" customHeight="1" x14ac:dyDescent="0.2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</row>
    <row r="896" spans="1:29" ht="15.75" customHeight="1" x14ac:dyDescent="0.2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</row>
    <row r="897" spans="1:29" ht="15.75" customHeight="1" x14ac:dyDescent="0.2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</row>
    <row r="898" spans="1:29" ht="15.75" customHeight="1" x14ac:dyDescent="0.2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</row>
    <row r="899" spans="1:29" ht="15.75" customHeight="1" x14ac:dyDescent="0.2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</row>
    <row r="900" spans="1:29" ht="15.75" customHeight="1" x14ac:dyDescent="0.2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</row>
    <row r="901" spans="1:29" ht="15.75" customHeight="1" x14ac:dyDescent="0.2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</row>
    <row r="902" spans="1:29" ht="15.75" customHeight="1" x14ac:dyDescent="0.2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</row>
    <row r="903" spans="1:29" ht="15.75" customHeight="1" x14ac:dyDescent="0.2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</row>
    <row r="904" spans="1:29" ht="15.75" customHeight="1" x14ac:dyDescent="0.2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</row>
    <row r="905" spans="1:29" ht="15.75" customHeight="1" x14ac:dyDescent="0.2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</row>
    <row r="906" spans="1:29" ht="15.75" customHeight="1" x14ac:dyDescent="0.2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</row>
    <row r="907" spans="1:29" ht="15.75" customHeight="1" x14ac:dyDescent="0.2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</row>
    <row r="908" spans="1:29" ht="15.75" customHeight="1" x14ac:dyDescent="0.2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</row>
    <row r="909" spans="1:29" ht="15.75" customHeight="1" x14ac:dyDescent="0.2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</row>
    <row r="910" spans="1:29" ht="15.75" customHeight="1" x14ac:dyDescent="0.2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</row>
    <row r="911" spans="1:29" ht="15.75" customHeight="1" x14ac:dyDescent="0.2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</row>
    <row r="912" spans="1:29" ht="15.75" customHeight="1" x14ac:dyDescent="0.2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</row>
    <row r="913" spans="1:29" ht="15.75" customHeight="1" x14ac:dyDescent="0.2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</row>
    <row r="914" spans="1:29" ht="15.75" customHeight="1" x14ac:dyDescent="0.2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</row>
    <row r="915" spans="1:29" ht="15.75" customHeight="1" x14ac:dyDescent="0.2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</row>
    <row r="916" spans="1:29" ht="15.75" customHeight="1" x14ac:dyDescent="0.2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</row>
    <row r="917" spans="1:29" ht="15.75" customHeight="1" x14ac:dyDescent="0.2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</row>
    <row r="918" spans="1:29" ht="15.75" customHeight="1" x14ac:dyDescent="0.2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</row>
    <row r="919" spans="1:29" ht="15.75" customHeight="1" x14ac:dyDescent="0.2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</row>
    <row r="920" spans="1:29" ht="15.75" customHeight="1" x14ac:dyDescent="0.2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</row>
    <row r="921" spans="1:29" ht="15.75" customHeight="1" x14ac:dyDescent="0.2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</row>
    <row r="922" spans="1:29" ht="15.75" customHeight="1" x14ac:dyDescent="0.2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</row>
    <row r="923" spans="1:29" ht="15.75" customHeight="1" x14ac:dyDescent="0.2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</row>
    <row r="924" spans="1:29" ht="15.75" customHeight="1" x14ac:dyDescent="0.2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</row>
    <row r="925" spans="1:29" ht="15.75" customHeight="1" x14ac:dyDescent="0.2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</row>
    <row r="926" spans="1:29" ht="15.75" customHeight="1" x14ac:dyDescent="0.2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</row>
    <row r="927" spans="1:29" ht="15.75" customHeight="1" x14ac:dyDescent="0.2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</row>
    <row r="928" spans="1:29" ht="15.75" customHeight="1" x14ac:dyDescent="0.2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</row>
    <row r="929" spans="1:29" ht="15.75" customHeight="1" x14ac:dyDescent="0.2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</row>
    <row r="930" spans="1:29" ht="15.75" customHeight="1" x14ac:dyDescent="0.2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</row>
    <row r="931" spans="1:29" ht="15.75" customHeight="1" x14ac:dyDescent="0.2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</row>
    <row r="932" spans="1:29" ht="15.75" customHeight="1" x14ac:dyDescent="0.2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</row>
    <row r="933" spans="1:29" ht="15.75" customHeight="1" x14ac:dyDescent="0.2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</row>
    <row r="934" spans="1:29" ht="15.75" customHeight="1" x14ac:dyDescent="0.2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</row>
    <row r="935" spans="1:29" ht="15.75" customHeight="1" x14ac:dyDescent="0.2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</row>
    <row r="936" spans="1:29" ht="15.75" customHeight="1" x14ac:dyDescent="0.2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</row>
    <row r="937" spans="1:29" ht="15.75" customHeight="1" x14ac:dyDescent="0.2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</row>
    <row r="938" spans="1:29" ht="15.75" customHeight="1" x14ac:dyDescent="0.2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</row>
    <row r="939" spans="1:29" ht="15.75" customHeight="1" x14ac:dyDescent="0.2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</row>
    <row r="940" spans="1:29" ht="15.75" customHeight="1" x14ac:dyDescent="0.2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</row>
    <row r="941" spans="1:29" ht="15.75" customHeight="1" x14ac:dyDescent="0.2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</row>
    <row r="942" spans="1:29" ht="15.75" customHeight="1" x14ac:dyDescent="0.2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</row>
    <row r="943" spans="1:29" ht="15.75" customHeight="1" x14ac:dyDescent="0.2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</row>
    <row r="944" spans="1:29" ht="15.75" customHeight="1" x14ac:dyDescent="0.2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</row>
    <row r="945" spans="1:29" ht="15.75" customHeight="1" x14ac:dyDescent="0.2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</row>
    <row r="946" spans="1:29" ht="15.75" customHeight="1" x14ac:dyDescent="0.2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</row>
    <row r="947" spans="1:29" ht="15.75" customHeight="1" x14ac:dyDescent="0.2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</row>
    <row r="948" spans="1:29" ht="15.75" customHeight="1" x14ac:dyDescent="0.2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</row>
    <row r="949" spans="1:29" ht="15.75" customHeight="1" x14ac:dyDescent="0.2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</row>
    <row r="950" spans="1:29" ht="15.75" customHeight="1" x14ac:dyDescent="0.2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</row>
    <row r="951" spans="1:29" ht="15.75" customHeight="1" x14ac:dyDescent="0.2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</row>
    <row r="952" spans="1:29" ht="15.75" customHeight="1" x14ac:dyDescent="0.2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</row>
    <row r="953" spans="1:29" ht="15.75" customHeight="1" x14ac:dyDescent="0.2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</row>
    <row r="954" spans="1:29" ht="15.75" customHeight="1" x14ac:dyDescent="0.2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</row>
    <row r="955" spans="1:29" ht="15.75" customHeight="1" x14ac:dyDescent="0.2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</row>
    <row r="956" spans="1:29" ht="15.75" customHeight="1" x14ac:dyDescent="0.2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</row>
    <row r="957" spans="1:29" ht="15.75" customHeight="1" x14ac:dyDescent="0.2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</row>
    <row r="958" spans="1:29" ht="15.75" customHeight="1" x14ac:dyDescent="0.2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</row>
    <row r="959" spans="1:29" ht="15.75" customHeight="1" x14ac:dyDescent="0.2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</row>
    <row r="960" spans="1:29" ht="15.75" customHeight="1" x14ac:dyDescent="0.2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</row>
    <row r="961" spans="1:29" ht="15.75" customHeight="1" x14ac:dyDescent="0.2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</row>
    <row r="962" spans="1:29" ht="15.75" customHeight="1" x14ac:dyDescent="0.2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</row>
    <row r="963" spans="1:29" ht="15.75" customHeight="1" x14ac:dyDescent="0.2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</row>
    <row r="964" spans="1:29" ht="15.75" customHeight="1" x14ac:dyDescent="0.2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</row>
    <row r="965" spans="1:29" ht="15.75" customHeight="1" x14ac:dyDescent="0.2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</row>
    <row r="966" spans="1:29" ht="15.75" customHeight="1" x14ac:dyDescent="0.2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</row>
    <row r="967" spans="1:29" ht="15.75" customHeight="1" x14ac:dyDescent="0.2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</row>
    <row r="968" spans="1:29" ht="15.75" customHeight="1" x14ac:dyDescent="0.2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</row>
    <row r="969" spans="1:29" ht="15.75" customHeight="1" x14ac:dyDescent="0.2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</row>
    <row r="970" spans="1:29" ht="15.75" customHeight="1" x14ac:dyDescent="0.2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</row>
    <row r="971" spans="1:29" ht="15.75" customHeight="1" x14ac:dyDescent="0.2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</row>
    <row r="972" spans="1:29" ht="15.75" customHeight="1" x14ac:dyDescent="0.2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</row>
    <row r="973" spans="1:29" ht="15.75" customHeight="1" x14ac:dyDescent="0.2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</row>
    <row r="974" spans="1:29" ht="15.75" customHeight="1" x14ac:dyDescent="0.2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</row>
    <row r="975" spans="1:29" ht="15.75" customHeight="1" x14ac:dyDescent="0.2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</row>
    <row r="976" spans="1:29" ht="15.75" customHeight="1" x14ac:dyDescent="0.2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</row>
    <row r="977" spans="1:29" ht="15.75" customHeight="1" x14ac:dyDescent="0.2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</row>
    <row r="978" spans="1:29" ht="15.75" customHeight="1" x14ac:dyDescent="0.2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</row>
    <row r="979" spans="1:29" ht="15.75" customHeight="1" x14ac:dyDescent="0.2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</row>
    <row r="980" spans="1:29" ht="15.75" customHeight="1" x14ac:dyDescent="0.2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</row>
    <row r="981" spans="1:29" ht="15.75" customHeight="1" x14ac:dyDescent="0.2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</row>
    <row r="982" spans="1:29" ht="15.75" customHeight="1" x14ac:dyDescent="0.2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</row>
    <row r="983" spans="1:29" ht="15.75" customHeight="1" x14ac:dyDescent="0.2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</row>
    <row r="984" spans="1:29" ht="15.75" customHeight="1" x14ac:dyDescent="0.2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</row>
    <row r="985" spans="1:29" ht="15.75" customHeight="1" x14ac:dyDescent="0.2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</row>
    <row r="986" spans="1:29" ht="15.75" customHeight="1" x14ac:dyDescent="0.2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</row>
    <row r="987" spans="1:29" ht="15.75" customHeight="1" x14ac:dyDescent="0.2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</row>
    <row r="988" spans="1:29" ht="15.75" customHeight="1" x14ac:dyDescent="0.2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</row>
    <row r="989" spans="1:29" ht="15.75" customHeight="1" x14ac:dyDescent="0.2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</row>
    <row r="990" spans="1:29" ht="15.75" customHeight="1" x14ac:dyDescent="0.2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</row>
    <row r="991" spans="1:29" ht="15.75" customHeight="1" x14ac:dyDescent="0.2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</row>
    <row r="992" spans="1:29" ht="15.75" customHeight="1" x14ac:dyDescent="0.2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</row>
    <row r="993" spans="1:29" ht="15.75" customHeight="1" x14ac:dyDescent="0.2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</row>
    <row r="994" spans="1:29" ht="15.75" customHeight="1" x14ac:dyDescent="0.2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</row>
    <row r="995" spans="1:29" ht="15.75" customHeight="1" x14ac:dyDescent="0.2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</row>
    <row r="996" spans="1:29" ht="15.75" customHeight="1" x14ac:dyDescent="0.2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</row>
    <row r="997" spans="1:29" ht="15.75" customHeight="1" x14ac:dyDescent="0.2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</row>
    <row r="998" spans="1:29" ht="15.75" customHeight="1" x14ac:dyDescent="0.2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</row>
    <row r="999" spans="1:29" ht="15.75" customHeight="1" x14ac:dyDescent="0.2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</row>
    <row r="1000" spans="1:29" ht="15.75" customHeight="1" x14ac:dyDescent="0.2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</row>
    <row r="1001" spans="1:29" ht="15.75" customHeight="1" x14ac:dyDescent="0.2">
      <c r="A1001" s="79"/>
      <c r="B1001" s="79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</row>
    <row r="1002" spans="1:29" ht="15.75" customHeight="1" x14ac:dyDescent="0.2">
      <c r="A1002" s="79"/>
      <c r="B1002" s="79"/>
      <c r="C1002" s="79"/>
      <c r="D1002" s="79"/>
      <c r="E1002" s="79"/>
      <c r="F1002" s="79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  <c r="AA1002" s="79"/>
      <c r="AB1002" s="79"/>
      <c r="AC1002" s="79"/>
    </row>
    <row r="1003" spans="1:29" ht="15.75" customHeight="1" x14ac:dyDescent="0.2">
      <c r="A1003" s="79"/>
      <c r="B1003" s="79"/>
      <c r="C1003" s="79"/>
      <c r="D1003" s="79"/>
      <c r="E1003" s="79"/>
      <c r="F1003" s="79"/>
      <c r="G1003" s="79"/>
      <c r="H1003" s="79"/>
      <c r="I1003" s="79"/>
      <c r="J1003" s="79"/>
      <c r="K1003" s="79"/>
      <c r="L1003" s="79"/>
      <c r="M1003" s="79"/>
      <c r="N1003" s="79"/>
      <c r="O1003" s="79"/>
      <c r="P1003" s="79"/>
      <c r="Q1003" s="79"/>
      <c r="R1003" s="79"/>
      <c r="S1003" s="79"/>
      <c r="T1003" s="79"/>
      <c r="U1003" s="79"/>
      <c r="V1003" s="79"/>
      <c r="W1003" s="79"/>
      <c r="X1003" s="79"/>
      <c r="Y1003" s="79"/>
      <c r="Z1003" s="79"/>
      <c r="AA1003" s="79"/>
      <c r="AB1003" s="79"/>
      <c r="AC1003" s="79"/>
    </row>
    <row r="1004" spans="1:29" ht="15.75" customHeight="1" x14ac:dyDescent="0.2">
      <c r="A1004" s="79"/>
      <c r="B1004" s="79"/>
      <c r="C1004" s="79"/>
      <c r="D1004" s="79"/>
      <c r="E1004" s="79"/>
      <c r="F1004" s="79"/>
      <c r="G1004" s="79"/>
      <c r="H1004" s="79"/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/>
      <c r="Y1004" s="79"/>
      <c r="Z1004" s="79"/>
      <c r="AA1004" s="79"/>
      <c r="AB1004" s="79"/>
      <c r="AC1004" s="79"/>
    </row>
    <row r="1005" spans="1:29" ht="15.75" customHeight="1" x14ac:dyDescent="0.2">
      <c r="A1005" s="79"/>
      <c r="B1005" s="79"/>
      <c r="C1005" s="79"/>
      <c r="D1005" s="79"/>
      <c r="E1005" s="79"/>
      <c r="F1005" s="79"/>
      <c r="G1005" s="79"/>
      <c r="H1005" s="79"/>
      <c r="I1005" s="79"/>
      <c r="J1005" s="79"/>
      <c r="K1005" s="79"/>
      <c r="L1005" s="79"/>
      <c r="M1005" s="79"/>
      <c r="N1005" s="79"/>
      <c r="O1005" s="79"/>
      <c r="P1005" s="79"/>
      <c r="Q1005" s="79"/>
      <c r="R1005" s="79"/>
      <c r="S1005" s="79"/>
      <c r="T1005" s="79"/>
      <c r="U1005" s="79"/>
      <c r="V1005" s="79"/>
      <c r="W1005" s="79"/>
      <c r="X1005" s="79"/>
      <c r="Y1005" s="79"/>
      <c r="Z1005" s="79"/>
      <c r="AA1005" s="79"/>
      <c r="AB1005" s="79"/>
      <c r="AC1005" s="79"/>
    </row>
    <row r="1006" spans="1:29" ht="15.75" customHeight="1" x14ac:dyDescent="0.2">
      <c r="A1006" s="79"/>
      <c r="B1006" s="79"/>
      <c r="C1006" s="79"/>
      <c r="D1006" s="79"/>
      <c r="E1006" s="79"/>
      <c r="F1006" s="79"/>
      <c r="G1006" s="79"/>
      <c r="H1006" s="79"/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W1006" s="79"/>
      <c r="X1006" s="79"/>
      <c r="Y1006" s="79"/>
      <c r="Z1006" s="79"/>
      <c r="AA1006" s="79"/>
      <c r="AB1006" s="79"/>
      <c r="AC1006" s="79"/>
    </row>
  </sheetData>
  <mergeCells count="11">
    <mergeCell ref="B6:C6"/>
    <mergeCell ref="B1:T2"/>
    <mergeCell ref="I3:K3"/>
    <mergeCell ref="L3:N3"/>
    <mergeCell ref="O3:Q3"/>
    <mergeCell ref="B4:C4"/>
    <mergeCell ref="B13:C13"/>
    <mergeCell ref="B19:C19"/>
    <mergeCell ref="B26:C26"/>
    <mergeCell ref="B33:C33"/>
    <mergeCell ref="B38:C38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6F5FD-19CF-9747-9371-518BF65CB277}">
  <sheetPr codeName="Sheet1"/>
  <dimension ref="B2:J35"/>
  <sheetViews>
    <sheetView zoomScale="85" zoomScaleNormal="102" workbookViewId="0">
      <selection activeCell="C16" sqref="C16"/>
    </sheetView>
  </sheetViews>
  <sheetFormatPr baseColWidth="10" defaultRowHeight="16" x14ac:dyDescent="0.2"/>
  <cols>
    <col min="2" max="2" width="23.6640625" customWidth="1"/>
    <col min="3" max="3" width="17.33203125" customWidth="1"/>
    <col min="4" max="4" width="9.33203125" customWidth="1"/>
    <col min="5" max="5" width="17.83203125" customWidth="1"/>
    <col min="6" max="6" width="14.5" customWidth="1"/>
    <col min="7" max="7" width="19.33203125" customWidth="1"/>
    <col min="8" max="8" width="16" customWidth="1"/>
    <col min="9" max="9" width="15.1640625" customWidth="1"/>
    <col min="10" max="10" width="11.33203125" customWidth="1"/>
  </cols>
  <sheetData>
    <row r="2" spans="2:10" x14ac:dyDescent="0.2">
      <c r="B2" s="191"/>
      <c r="C2" s="191"/>
    </row>
    <row r="3" spans="2:10" x14ac:dyDescent="0.2">
      <c r="B3" s="191"/>
      <c r="C3" s="191"/>
    </row>
    <row r="4" spans="2:10" x14ac:dyDescent="0.2">
      <c r="B4" s="192"/>
      <c r="C4" s="192"/>
    </row>
    <row r="5" spans="2:10" x14ac:dyDescent="0.2">
      <c r="B5" s="1" t="s">
        <v>0</v>
      </c>
      <c r="C5" s="1" t="s">
        <v>11</v>
      </c>
      <c r="D5" s="1" t="s">
        <v>12</v>
      </c>
      <c r="E5" s="1" t="s">
        <v>13</v>
      </c>
      <c r="F5" s="1" t="s">
        <v>16</v>
      </c>
      <c r="G5" s="1" t="s">
        <v>14</v>
      </c>
      <c r="H5" s="1" t="s">
        <v>15</v>
      </c>
      <c r="I5" s="1" t="s">
        <v>3</v>
      </c>
      <c r="J5" s="1" t="s">
        <v>24</v>
      </c>
    </row>
    <row r="6" spans="2:10" x14ac:dyDescent="0.2">
      <c r="B6" s="18" t="s">
        <v>1</v>
      </c>
      <c r="C6" s="6">
        <f>EXP(AVERAGE(Return_Calc!J3:INDEX(Return_Calc!J:J, COUNTA(Return_Calc!J:J) + 2))*252)-1</f>
        <v>0.31538065174474084</v>
      </c>
      <c r="D6" s="6">
        <f>EXP(AVERAGE(Return_Calc!K3:INDEX(Return_Calc!K:K, COUNTA(Return_Calc!K:K) + 2))*252)-1</f>
        <v>2.6547412687193628E-2</v>
      </c>
      <c r="E6" s="6">
        <f>EXP(AVERAGE(Return_Calc!L3:INDEX(Return_Calc!L:L, COUNTA(Return_Calc!L:L) + 2))*252)-1</f>
        <v>-5.1638613594446658E-2</v>
      </c>
      <c r="F6" s="6">
        <f>EXP(AVERAGE(Return_Calc!M3:INDEX(Return_Calc!M:M, COUNTA(Return_Calc!M:M) + 2))*252)-1</f>
        <v>7.9673042509588177E-2</v>
      </c>
      <c r="G6" s="6">
        <f>EXP(AVERAGE(Return_Calc!N3:INDEX(Return_Calc!N:N, COUNTA(Return_Calc!N:N) + 2))*252)-1</f>
        <v>0.1206346999838328</v>
      </c>
      <c r="H6" s="6">
        <f>EXP(AVERAGE(Return_Calc!O3:INDEX(Return_Calc!O:O, COUNTA(Return_Calc!O:O) + 2))*252)-1</f>
        <v>0.28259733159224099</v>
      </c>
      <c r="I6" s="21">
        <f>SUMPRODUCT(C10:H10,C6:H6)</f>
        <v>0.17744045398362052</v>
      </c>
      <c r="J6" s="25">
        <f>AVERAGE(Return_Calc!Q3:INDEX(Return_Calc!Q:Q, COUNTA(Return_Calc!Q:Q) + 2))*252</f>
        <v>5.6689586776859389E-2</v>
      </c>
    </row>
    <row r="7" spans="2:10" x14ac:dyDescent="0.2">
      <c r="B7" s="18" t="s">
        <v>2</v>
      </c>
      <c r="C7" s="6">
        <f>SQRT(_xlfn.VAR.S(Return_Calc!J3:INDEX(Return_Calc!J:J, COUNTA(Return_Calc!J:J) + 2))*252)</f>
        <v>0.29639311405623181</v>
      </c>
      <c r="D7" s="6">
        <f>SQRT(_xlfn.VAR.S(Return_Calc!K3:INDEX(Return_Calc!K:K, COUNTA(Return_Calc!K:K) + 2))*252)</f>
        <v>0.23380084886482039</v>
      </c>
      <c r="E7" s="6">
        <f>SQRT(_xlfn.VAR.S(Return_Calc!L3:INDEX(Return_Calc!L:L, COUNTA(Return_Calc!L:L) + 2))*252)</f>
        <v>0.42815509671380858</v>
      </c>
      <c r="F7" s="6">
        <f>SQRT(_xlfn.VAR.S(Return_Calc!M3:INDEX(Return_Calc!M:M, COUNTA(Return_Calc!M:M) + 2))*252)</f>
        <v>0.35795842622086982</v>
      </c>
      <c r="G7" s="6">
        <f>SQRT(_xlfn.VAR.S(Return_Calc!N3:INDEX(Return_Calc!N:N, COUNTA(Return_Calc!N:N) + 2))*252)</f>
        <v>0.34403076564635532</v>
      </c>
      <c r="H7" s="6">
        <f>SQRT(_xlfn.VAR.S(Return_Calc!O3:INDEX(Return_Calc!O:O, COUNTA(Return_Calc!O:O) + 2))*252)</f>
        <v>0.28191020542860851</v>
      </c>
      <c r="I7" s="21" cm="1">
        <f t="array" ref="I7">SQRT(MMULT(MMULT(C10:H10,C21:H26),TRANSPOSE(C10:H10))*252)</f>
        <v>0.22385711784996304</v>
      </c>
      <c r="J7" s="26">
        <f>_xlfn.STDEV.S(Return_Calc!Q3:Q608)*SQRT(252)</f>
        <v>0.18336545073137397</v>
      </c>
    </row>
    <row r="8" spans="2:10" x14ac:dyDescent="0.2">
      <c r="B8" s="19" t="s">
        <v>9</v>
      </c>
      <c r="C8" s="11">
        <f>SLOPE(Return_Calc!J3:J608,Return_Calc!$Q$3:$Q$608)</f>
        <v>0.89608277172877115</v>
      </c>
      <c r="D8" s="11">
        <f>SLOPE(Return_Calc!K3:K608,Return_Calc!$Q$3:$Q$608)</f>
        <v>0.50396750633647491</v>
      </c>
      <c r="E8" s="11">
        <f>SLOPE(Return_Calc!L3:L608,Return_Calc!$Q$3:$Q$608)</f>
        <v>1.5099403150261692</v>
      </c>
      <c r="F8" s="11">
        <f>SLOPE(Return_Calc!M3:M608,Return_Calc!$Q$3:$Q$608)</f>
        <v>1.19622309521159</v>
      </c>
      <c r="G8" s="11">
        <f>SLOPE(Return_Calc!N3:N608,Return_Calc!$Q$3:$Q$608)</f>
        <v>1.1968808443961578</v>
      </c>
      <c r="H8" s="11">
        <f>SLOPE(Return_Calc!O3:O608,Return_Calc!$Q$3:$Q$608)</f>
        <v>0.88342638914966243</v>
      </c>
      <c r="I8" s="22">
        <f>SUMPRODUCT(C8:H8,C10:H10)</f>
        <v>1.004633731627308</v>
      </c>
      <c r="J8" s="27">
        <v>1</v>
      </c>
    </row>
    <row r="9" spans="2:10" x14ac:dyDescent="0.2">
      <c r="B9" s="19" t="s">
        <v>17</v>
      </c>
      <c r="C9" s="12">
        <f>SQRT(_xlfn.VAR.S(Return_Calc!AB4:AB608)*252)</f>
        <v>0.13241906137705603</v>
      </c>
      <c r="D9" s="12">
        <f>SQRT(_xlfn.VAR.S(Return_Calc!AC4:AC608)*252)</f>
        <v>0.13571990431448328</v>
      </c>
      <c r="E9" s="12">
        <f>SQRT(_xlfn.VAR.S(Return_Calc!AD4:AD608)*252)</f>
        <v>0.19600072879735253</v>
      </c>
      <c r="F9" s="12">
        <f>SQRT(_xlfn.VAR.S(Return_Calc!AE4:AE608)*252)</f>
        <v>0.16887619287706096</v>
      </c>
      <c r="G9" s="12">
        <f>SQRT(_xlfn.VAR.S(Return_Calc!AF4:AF608)*252)</f>
        <v>0.15581284883582128</v>
      </c>
      <c r="H9" s="12">
        <f>SQRT(_xlfn.VAR.S(Return_Calc!AG4:AG608)*252)</f>
        <v>0.1325795025869887</v>
      </c>
      <c r="I9" s="23">
        <f>SQRT(_xlfn.VAR.S(Return_Calc!T3:T608)*252)</f>
        <v>0.22404235339497786</v>
      </c>
      <c r="J9" s="27"/>
    </row>
    <row r="10" spans="2:10" x14ac:dyDescent="0.2">
      <c r="B10" s="18" t="s">
        <v>10</v>
      </c>
      <c r="C10" s="6">
        <v>0.2</v>
      </c>
      <c r="D10" s="6">
        <v>0.1</v>
      </c>
      <c r="E10" s="6">
        <v>0.1</v>
      </c>
      <c r="F10" s="6">
        <v>0.1</v>
      </c>
      <c r="G10" s="6">
        <v>0.2</v>
      </c>
      <c r="H10" s="6">
        <v>0.3</v>
      </c>
      <c r="I10" s="21">
        <f>SUM(C10:H10)</f>
        <v>1</v>
      </c>
      <c r="J10" s="27"/>
    </row>
    <row r="11" spans="2:10" x14ac:dyDescent="0.2">
      <c r="B11" s="19" t="s">
        <v>4</v>
      </c>
      <c r="C11" s="11">
        <f>(C6-$C$16)/C7</f>
        <v>0.83463697371123025</v>
      </c>
      <c r="D11" s="11">
        <f t="shared" ref="D11:H11" si="0">(D6-$C$16)/D7</f>
        <v>-0.17729870320861643</v>
      </c>
      <c r="E11" s="11">
        <f t="shared" si="0"/>
        <v>-0.27942821307675947</v>
      </c>
      <c r="F11" s="11">
        <f t="shared" si="0"/>
        <v>3.261005092917018E-2</v>
      </c>
      <c r="G11" s="11">
        <f t="shared" si="0"/>
        <v>0.15299416575417088</v>
      </c>
      <c r="H11" s="11">
        <f t="shared" si="0"/>
        <v>0.76122583524769216</v>
      </c>
      <c r="I11" s="22">
        <f>(I6-$C$16)/I7</f>
        <v>0.4888852989565039</v>
      </c>
      <c r="J11" s="28">
        <f>(J6-C16)/J7</f>
        <v>-6.1682357161764907E-2</v>
      </c>
    </row>
    <row r="12" spans="2:10" x14ac:dyDescent="0.2">
      <c r="B12" s="19" t="s">
        <v>5</v>
      </c>
      <c r="C12" s="11">
        <f>(C6-$J$6)/C9</f>
        <v>1.9535787542797394</v>
      </c>
      <c r="D12" s="11">
        <f t="shared" ref="D12:H12" si="1">(D6-$J$6)/D9</f>
        <v>-0.22209103551842951</v>
      </c>
      <c r="E12" s="11">
        <f t="shared" si="1"/>
        <v>-0.55269284474604108</v>
      </c>
      <c r="F12" s="11">
        <f t="shared" si="1"/>
        <v>0.13609648193253834</v>
      </c>
      <c r="G12" s="11">
        <f t="shared" si="1"/>
        <v>0.4103969196683635</v>
      </c>
      <c r="H12" s="11">
        <f t="shared" si="1"/>
        <v>1.7039417135175774</v>
      </c>
      <c r="I12" s="22">
        <f>(I6-Return_Calc!U3)/I9</f>
        <v>0.53896446532090336</v>
      </c>
      <c r="J12" s="27"/>
    </row>
    <row r="13" spans="2:10" x14ac:dyDescent="0.2">
      <c r="B13" s="19" t="s">
        <v>6</v>
      </c>
      <c r="C13" s="5">
        <f>(C6-C16)/C8</f>
        <v>0.27606897437329453</v>
      </c>
      <c r="D13" s="5">
        <f t="shared" ref="D13:H13" si="2">(D6-D16)/D8</f>
        <v>5.2676834028797873E-2</v>
      </c>
      <c r="E13" s="5">
        <f t="shared" si="2"/>
        <v>-3.4199109117469782E-2</v>
      </c>
      <c r="F13" s="5">
        <f t="shared" si="2"/>
        <v>6.6603832369158095E-2</v>
      </c>
      <c r="G13" s="5">
        <f t="shared" si="2"/>
        <v>0.10079090207571548</v>
      </c>
      <c r="H13" s="5">
        <f t="shared" si="2"/>
        <v>0.31988780849557097</v>
      </c>
      <c r="I13" s="22">
        <f>(I6-Portfolio_Performance!C16)/Portfolio_Performance!I8</f>
        <v>0.1089356752996424</v>
      </c>
      <c r="J13" s="27"/>
    </row>
    <row r="14" spans="2:10" x14ac:dyDescent="0.2">
      <c r="B14" s="19" t="s">
        <v>7</v>
      </c>
      <c r="C14" s="15">
        <f>SQRT(_xlfn.VAR.S(Return_Calc!AB4:AB608)*252)</f>
        <v>0.13241906137705603</v>
      </c>
      <c r="D14" s="15">
        <f>SQRT(_xlfn.VAR.S(Return_Calc!AC4:AC608)*252)</f>
        <v>0.13571990431448328</v>
      </c>
      <c r="E14" s="15">
        <f>SQRT(_xlfn.VAR.S(Return_Calc!AD4:AD608)*252)</f>
        <v>0.19600072879735253</v>
      </c>
      <c r="F14" s="15">
        <f>SQRT(_xlfn.VAR.S(Return_Calc!AE4:AE608)*252)</f>
        <v>0.16887619287706096</v>
      </c>
      <c r="G14" s="15">
        <f>SQRT(_xlfn.VAR.S(Return_Calc!AF4:AF608)*252)</f>
        <v>0.15581284883582128</v>
      </c>
      <c r="H14" s="15">
        <f>SQRT(_xlfn.VAR.S(Return_Calc!AG4:AG608)*252)</f>
        <v>0.1325795025869887</v>
      </c>
      <c r="I14" s="24">
        <f>STDEV(Return_Calc!R3:R608)*SQRT(252)</f>
        <v>0.12751662130463762</v>
      </c>
      <c r="J14" s="27"/>
    </row>
    <row r="15" spans="2:10" x14ac:dyDescent="0.2">
      <c r="B15" s="43" t="s">
        <v>8</v>
      </c>
      <c r="C15" s="11">
        <f>(C6-J6)/C14</f>
        <v>1.9535787542797394</v>
      </c>
      <c r="D15" s="11">
        <f t="shared" ref="D15:H15" si="3">(D6-K6)/D14</f>
        <v>0.1956044164729096</v>
      </c>
      <c r="E15" s="11">
        <f t="shared" si="3"/>
        <v>-0.26346133461491578</v>
      </c>
      <c r="F15" s="11">
        <f t="shared" si="3"/>
        <v>0.47178374377250926</v>
      </c>
      <c r="G15" s="11">
        <f t="shared" si="3"/>
        <v>0.77422819032687473</v>
      </c>
      <c r="H15" s="11">
        <f t="shared" si="3"/>
        <v>2.1315310894821158</v>
      </c>
      <c r="I15" s="22">
        <f>(I6-Return_Calc!U3)/I14</f>
        <v>0.94694217876340148</v>
      </c>
      <c r="J15" s="31"/>
    </row>
    <row r="16" spans="2:10" x14ac:dyDescent="0.2">
      <c r="B16" s="20" t="s">
        <v>18</v>
      </c>
      <c r="C16" s="42">
        <v>6.8000000000000005E-2</v>
      </c>
      <c r="I16" s="33"/>
      <c r="J16" s="32"/>
    </row>
    <row r="17" spans="2:8" x14ac:dyDescent="0.2">
      <c r="B17" s="20" t="s">
        <v>37</v>
      </c>
      <c r="C17" s="12">
        <f>C16+I8*(J6-C16)</f>
        <v>5.66371773573894E-2</v>
      </c>
    </row>
    <row r="18" spans="2:8" x14ac:dyDescent="0.2">
      <c r="B18" s="2"/>
      <c r="C18" s="7"/>
    </row>
    <row r="19" spans="2:8" x14ac:dyDescent="0.2">
      <c r="B19" s="2"/>
    </row>
    <row r="20" spans="2:8" x14ac:dyDescent="0.2">
      <c r="B20" s="1" t="s">
        <v>66</v>
      </c>
      <c r="C20" s="30" t="s">
        <v>11</v>
      </c>
      <c r="D20" s="30" t="s">
        <v>12</v>
      </c>
      <c r="E20" s="30" t="s">
        <v>13</v>
      </c>
      <c r="F20" s="30" t="s">
        <v>16</v>
      </c>
      <c r="G20" s="30" t="s">
        <v>14</v>
      </c>
      <c r="H20" s="30" t="s">
        <v>15</v>
      </c>
    </row>
    <row r="21" spans="2:8" x14ac:dyDescent="0.2">
      <c r="B21" s="30" t="s">
        <v>11</v>
      </c>
      <c r="C21" s="5">
        <f>VARP(Return_Calc!$J$3:$J$608)</f>
        <v>3.4803044961439106E-4</v>
      </c>
      <c r="D21" s="5">
        <f>C22</f>
        <v>8.7963657110162911E-5</v>
      </c>
      <c r="E21" s="5">
        <f>C23</f>
        <v>2.001486961313686E-4</v>
      </c>
      <c r="F21" s="5">
        <f>C24</f>
        <v>1.4649162796341912E-4</v>
      </c>
      <c r="G21" s="5">
        <f>C25</f>
        <v>1.8744187935349762E-4</v>
      </c>
      <c r="H21" s="5">
        <f>C26</f>
        <v>1.4039242922815886E-4</v>
      </c>
    </row>
    <row r="22" spans="2:8" x14ac:dyDescent="0.2">
      <c r="B22" s="30" t="s">
        <v>12</v>
      </c>
      <c r="C22" s="5">
        <v>8.7963657110162911E-5</v>
      </c>
      <c r="D22" s="5">
        <f>VARP(Return_Calc!$K$3:$K$608)</f>
        <v>2.1655748068782627E-4</v>
      </c>
      <c r="E22" s="5">
        <f>D23</f>
        <v>1.1407401283997995E-4</v>
      </c>
      <c r="F22" s="5">
        <f>D24</f>
        <v>5.7681919049270286E-5</v>
      </c>
      <c r="G22" s="5">
        <f>D25</f>
        <v>7.8237357953194568E-5</v>
      </c>
      <c r="H22" s="5">
        <f>D26</f>
        <v>8.5661681041042929E-5</v>
      </c>
    </row>
    <row r="23" spans="2:8" x14ac:dyDescent="0.2">
      <c r="B23" s="30" t="s">
        <v>13</v>
      </c>
      <c r="C23" s="5">
        <v>2.001486961313686E-4</v>
      </c>
      <c r="D23" s="5">
        <v>1.1407401283997995E-4</v>
      </c>
      <c r="E23" s="5">
        <f>VARP(Return_Calc!$L$3:$L$608)</f>
        <v>7.2624517416092411E-4</v>
      </c>
      <c r="F23" s="5">
        <f>E24</f>
        <v>2.3113889359613755E-4</v>
      </c>
      <c r="G23" s="5">
        <f>E25</f>
        <v>3.0097395250850648E-4</v>
      </c>
      <c r="H23" s="5">
        <f>E26</f>
        <v>1.9452625783814571E-4</v>
      </c>
    </row>
    <row r="24" spans="2:8" x14ac:dyDescent="0.2">
      <c r="B24" s="30" t="s">
        <v>16</v>
      </c>
      <c r="C24" s="5">
        <v>1.4649162796341912E-4</v>
      </c>
      <c r="D24" s="5">
        <v>5.7681919049270286E-5</v>
      </c>
      <c r="E24" s="5">
        <v>2.3113889359613755E-4</v>
      </c>
      <c r="F24" s="5">
        <f>VARP(Return_Calc!$M$3:$M$608)</f>
        <v>5.0762874118538107E-4</v>
      </c>
      <c r="G24" s="5">
        <f>F25</f>
        <v>1.8609257067842122E-4</v>
      </c>
      <c r="H24" s="5">
        <f>F26</f>
        <v>1.0700076954698705E-4</v>
      </c>
    </row>
    <row r="25" spans="2:8" x14ac:dyDescent="0.2">
      <c r="B25" s="30" t="s">
        <v>14</v>
      </c>
      <c r="C25" s="5">
        <v>1.8744187935349762E-4</v>
      </c>
      <c r="D25" s="5">
        <v>7.8237357953194568E-5</v>
      </c>
      <c r="E25" s="5">
        <v>3.0097395250850648E-4</v>
      </c>
      <c r="F25" s="5">
        <v>1.8609257067842122E-4</v>
      </c>
      <c r="G25" s="5">
        <f>VARP(Return_Calc!$N$3:$N$608)</f>
        <v>4.6889498424226248E-4</v>
      </c>
      <c r="H25" s="5">
        <f>G26</f>
        <v>1.6842869244557804E-4</v>
      </c>
    </row>
    <row r="26" spans="2:8" x14ac:dyDescent="0.2">
      <c r="B26" s="30" t="s">
        <v>15</v>
      </c>
      <c r="C26" s="5">
        <v>1.4039242922815886E-4</v>
      </c>
      <c r="D26" s="5">
        <v>8.5661681041042929E-5</v>
      </c>
      <c r="E26" s="5">
        <v>1.9452625783814571E-4</v>
      </c>
      <c r="F26" s="5">
        <v>1.0700076954698705E-4</v>
      </c>
      <c r="G26" s="5">
        <v>1.6842869244557804E-4</v>
      </c>
      <c r="H26" s="5">
        <f>VARP(Return_Calc!$O$3:$O$608)</f>
        <v>3.1484921822497278E-4</v>
      </c>
    </row>
    <row r="29" spans="2:8" x14ac:dyDescent="0.2">
      <c r="B29" s="13" t="s">
        <v>20</v>
      </c>
      <c r="C29" s="49" t="s">
        <v>11</v>
      </c>
      <c r="D29" s="49" t="s">
        <v>12</v>
      </c>
      <c r="E29" s="49" t="s">
        <v>13</v>
      </c>
      <c r="F29" s="49" t="s">
        <v>16</v>
      </c>
      <c r="G29" s="49" t="s">
        <v>14</v>
      </c>
      <c r="H29" s="49" t="s">
        <v>15</v>
      </c>
    </row>
    <row r="30" spans="2:8" x14ac:dyDescent="0.2">
      <c r="B30" s="30" t="s">
        <v>11</v>
      </c>
      <c r="C30" s="14">
        <v>1</v>
      </c>
      <c r="D30" s="14">
        <f>C31</f>
        <v>0.57238631929319694</v>
      </c>
      <c r="E30" s="14">
        <f>C32</f>
        <v>0.39538523832117994</v>
      </c>
      <c r="F30" s="14">
        <f>C33</f>
        <v>0.45406590713854716</v>
      </c>
      <c r="G30" s="14">
        <f>C34</f>
        <v>0.14624506537573784</v>
      </c>
      <c r="H30" s="14">
        <f>C35</f>
        <v>6.4042844369106303E-2</v>
      </c>
    </row>
    <row r="31" spans="2:8" x14ac:dyDescent="0.2">
      <c r="B31" s="30" t="s">
        <v>12</v>
      </c>
      <c r="C31" s="14">
        <v>0.57238631929319694</v>
      </c>
      <c r="D31" s="14">
        <v>1</v>
      </c>
      <c r="E31" s="14">
        <f>D32</f>
        <v>0.36749222799472792</v>
      </c>
      <c r="F31" s="14">
        <f>D33</f>
        <v>0.68803808330868699</v>
      </c>
      <c r="G31" s="14">
        <f>D34</f>
        <v>0.34067820710288793</v>
      </c>
      <c r="H31" s="14">
        <f>D35</f>
        <v>6.7996992786355959E-2</v>
      </c>
    </row>
    <row r="32" spans="2:8" x14ac:dyDescent="0.2">
      <c r="B32" s="30" t="s">
        <v>13</v>
      </c>
      <c r="C32" s="14">
        <v>0.39538523832117994</v>
      </c>
      <c r="D32" s="14">
        <v>0.36749222799472792</v>
      </c>
      <c r="E32" s="14">
        <v>1</v>
      </c>
      <c r="F32" s="14">
        <f>E33</f>
        <v>0.42603991847407391</v>
      </c>
      <c r="G32" s="14">
        <f>E34</f>
        <v>0.18921474775238006</v>
      </c>
      <c r="H32" s="14">
        <f>E35</f>
        <v>4.7612474981639244E-2</v>
      </c>
    </row>
    <row r="33" spans="2:8" x14ac:dyDescent="0.2">
      <c r="B33" s="30" t="s">
        <v>16</v>
      </c>
      <c r="C33" s="14">
        <v>0.45406590713854716</v>
      </c>
      <c r="D33" s="14">
        <v>0.68803808330868699</v>
      </c>
      <c r="E33" s="14">
        <v>0.42603991847407391</v>
      </c>
      <c r="F33" s="14">
        <v>1</v>
      </c>
      <c r="G33" s="14">
        <f>F34</f>
        <v>0.32263107560420445</v>
      </c>
      <c r="H33" s="14">
        <f>F35</f>
        <v>8.3985714963725491E-2</v>
      </c>
    </row>
    <row r="34" spans="2:8" x14ac:dyDescent="0.2">
      <c r="B34" s="30" t="s">
        <v>14</v>
      </c>
      <c r="C34" s="14">
        <v>0.14624506537573784</v>
      </c>
      <c r="D34" s="14">
        <v>0.34067820710288793</v>
      </c>
      <c r="E34" s="14">
        <v>0.18921474775238006</v>
      </c>
      <c r="F34" s="14">
        <v>0.32263107560420445</v>
      </c>
      <c r="G34" s="14">
        <v>1</v>
      </c>
      <c r="H34" s="14">
        <f>G35</f>
        <v>3.8835586925878962E-2</v>
      </c>
    </row>
    <row r="35" spans="2:8" x14ac:dyDescent="0.2">
      <c r="B35" s="30" t="s">
        <v>15</v>
      </c>
      <c r="C35" s="14">
        <v>6.4042844369106303E-2</v>
      </c>
      <c r="D35" s="14">
        <v>6.7996992786355959E-2</v>
      </c>
      <c r="E35" s="14">
        <v>4.7612474981639244E-2</v>
      </c>
      <c r="F35" s="14">
        <v>8.3985714963725491E-2</v>
      </c>
      <c r="G35" s="14">
        <v>3.8835586925878962E-2</v>
      </c>
      <c r="H35" s="14">
        <v>1</v>
      </c>
    </row>
  </sheetData>
  <mergeCells count="1">
    <mergeCell ref="B2:C4"/>
  </mergeCells>
  <conditionalFormatting sqref="C21:H26">
    <cfRule type="colorScale" priority="1">
      <colorScale>
        <cfvo type="min"/>
        <cfvo type="max"/>
        <color rgb="FFF8696B"/>
        <color rgb="FFFCFCFF"/>
      </colorScale>
    </cfRule>
  </conditionalFormatting>
  <conditionalFormatting sqref="C30:H35">
    <cfRule type="colorScale" priority="5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8DA1A-B65F-1F4A-9365-080A4BE047CC}">
  <sheetPr codeName="Sheet2"/>
  <dimension ref="B3:U1004"/>
  <sheetViews>
    <sheetView topLeftCell="F4" zoomScale="126" zoomScaleNormal="159" workbookViewId="0">
      <selection activeCell="K27" sqref="K27"/>
    </sheetView>
  </sheetViews>
  <sheetFormatPr baseColWidth="10" defaultRowHeight="16" x14ac:dyDescent="0.2"/>
  <cols>
    <col min="2" max="2" width="15" customWidth="1"/>
    <col min="10" max="10" width="22.33203125" customWidth="1"/>
    <col min="11" max="11" width="16" customWidth="1"/>
    <col min="12" max="12" width="14.6640625" customWidth="1"/>
    <col min="13" max="13" width="17.33203125" customWidth="1"/>
    <col min="14" max="14" width="13.6640625" customWidth="1"/>
    <col min="15" max="15" width="18.5" customWidth="1"/>
    <col min="16" max="16" width="16.5" customWidth="1"/>
    <col min="20" max="20" width="13.33203125" customWidth="1"/>
    <col min="21" max="21" width="20.1640625" customWidth="1"/>
  </cols>
  <sheetData>
    <row r="3" spans="2:21" x14ac:dyDescent="0.2">
      <c r="J3" s="5"/>
      <c r="K3" s="1" t="s">
        <v>11</v>
      </c>
      <c r="L3" s="1" t="s">
        <v>12</v>
      </c>
      <c r="M3" s="1" t="s">
        <v>13</v>
      </c>
      <c r="N3" s="1" t="s">
        <v>16</v>
      </c>
      <c r="O3" s="1" t="s">
        <v>14</v>
      </c>
      <c r="P3" s="1" t="s">
        <v>15</v>
      </c>
      <c r="S3" s="5"/>
      <c r="T3" s="1" t="s">
        <v>29</v>
      </c>
      <c r="U3" s="1" t="s">
        <v>30</v>
      </c>
    </row>
    <row r="4" spans="2:21" x14ac:dyDescent="0.2">
      <c r="B4" t="s">
        <v>26</v>
      </c>
      <c r="J4" s="30" t="s">
        <v>34</v>
      </c>
      <c r="K4" s="12">
        <f>Portfolio_Performance!C10</f>
        <v>0.2</v>
      </c>
      <c r="L4" s="12">
        <f>Portfolio_Performance!D10</f>
        <v>0.1</v>
      </c>
      <c r="M4" s="12">
        <f>Portfolio_Performance!E10</f>
        <v>0.1</v>
      </c>
      <c r="N4" s="12">
        <f>Portfolio_Performance!F10</f>
        <v>0.1</v>
      </c>
      <c r="O4" s="12">
        <f>Portfolio_Performance!G10</f>
        <v>0.2</v>
      </c>
      <c r="P4" s="12">
        <f>Portfolio_Performance!H10</f>
        <v>0.3</v>
      </c>
      <c r="S4" s="1" t="s">
        <v>28</v>
      </c>
      <c r="T4" s="6">
        <f ca="1">K18</f>
        <v>0.18495545360549254</v>
      </c>
      <c r="U4" s="6">
        <f ca="1">K19</f>
        <v>0.22807085030843505</v>
      </c>
    </row>
    <row r="5" spans="2:21" x14ac:dyDescent="0.2">
      <c r="J5" s="30" t="s">
        <v>27</v>
      </c>
      <c r="K5" s="12">
        <f>Portfolio_Performance!C6</f>
        <v>0.31538065174474084</v>
      </c>
      <c r="L5" s="12">
        <f>Portfolio_Performance!D6</f>
        <v>2.6547412687193628E-2</v>
      </c>
      <c r="M5" s="12">
        <f>Portfolio_Performance!E6</f>
        <v>-5.1638613594446658E-2</v>
      </c>
      <c r="N5" s="12">
        <f>Portfolio_Performance!F6</f>
        <v>7.9673042509588177E-2</v>
      </c>
      <c r="O5" s="12">
        <f>Portfolio_Performance!G6</f>
        <v>0.1206346999838328</v>
      </c>
      <c r="P5" s="12">
        <f>Portfolio_Performance!H6</f>
        <v>0.28259733159224099</v>
      </c>
      <c r="S5" s="5">
        <v>1</v>
      </c>
      <c r="T5" s="6">
        <f t="dataTable" ref="T5:U1004" dt2D="0" dtr="0" r1="R5" ca="1"/>
        <v>0.13463939295071661</v>
      </c>
      <c r="U5" s="6">
        <v>0.22838914312146319</v>
      </c>
    </row>
    <row r="6" spans="2:21" x14ac:dyDescent="0.2">
      <c r="J6" s="30" t="s">
        <v>48</v>
      </c>
      <c r="K6" s="5" cm="1">
        <f t="array" aca="1" ref="K6:P6" ca="1">_xlfn.RANDARRAY(1,6,,,FALSE)</f>
        <v>0.61908715949095527</v>
      </c>
      <c r="L6" s="5">
        <f ca="1"/>
        <v>0.27935248877833718</v>
      </c>
      <c r="M6" s="5">
        <f ca="1"/>
        <v>0.39139933505319013</v>
      </c>
      <c r="N6" s="5">
        <f ca="1"/>
        <v>3.6460894332307703E-2</v>
      </c>
      <c r="O6" s="5">
        <f ca="1"/>
        <v>6.8156370971751867E-2</v>
      </c>
      <c r="P6" s="5">
        <f ca="1"/>
        <v>0.65886110496882266</v>
      </c>
      <c r="S6" s="5">
        <v>2</v>
      </c>
      <c r="T6" s="6">
        <v>0.17978973266711887</v>
      </c>
      <c r="U6" s="6">
        <v>0.22720802173816751</v>
      </c>
    </row>
    <row r="7" spans="2:21" x14ac:dyDescent="0.2">
      <c r="J7" s="30" t="s">
        <v>49</v>
      </c>
      <c r="K7" s="6">
        <f ca="1">K6/SUM(_xlfn.ANCHORARRAY($K$6))</f>
        <v>0.30150583318595725</v>
      </c>
      <c r="L7" s="6">
        <f t="shared" ref="L7:P7" ca="1" si="0">L6/SUM(_xlfn.ANCHORARRAY($K$6))</f>
        <v>0.13604934877172792</v>
      </c>
      <c r="M7" s="6">
        <f t="shared" ca="1" si="0"/>
        <v>0.19061804273355443</v>
      </c>
      <c r="N7" s="6">
        <f t="shared" ca="1" si="0"/>
        <v>1.7757067249475376E-2</v>
      </c>
      <c r="O7" s="6">
        <f t="shared" ca="1" si="0"/>
        <v>3.3193296132431674E-2</v>
      </c>
      <c r="P7" s="6">
        <f t="shared" ca="1" si="0"/>
        <v>0.32087641192685334</v>
      </c>
      <c r="Q7" s="7"/>
      <c r="S7" s="5">
        <v>3</v>
      </c>
      <c r="T7" s="6">
        <v>0.17809730057290618</v>
      </c>
      <c r="U7" s="6">
        <v>0.24977775153679022</v>
      </c>
    </row>
    <row r="8" spans="2:21" x14ac:dyDescent="0.2">
      <c r="S8" s="5">
        <v>4</v>
      </c>
      <c r="T8" s="6">
        <v>0.11890533943233826</v>
      </c>
      <c r="U8" s="6">
        <v>0.21379445655426971</v>
      </c>
    </row>
    <row r="9" spans="2:21" x14ac:dyDescent="0.2">
      <c r="J9" s="35" t="str">
        <f>Portfolio_Performance!B20</f>
        <v>Varience-Covarience</v>
      </c>
      <c r="K9" s="34" t="str">
        <f>Portfolio_Performance!C20</f>
        <v>Structured Product</v>
      </c>
      <c r="L9" s="34" t="str">
        <f>Portfolio_Performance!D20</f>
        <v>Bonds</v>
      </c>
      <c r="M9" s="34" t="str">
        <f>Portfolio_Performance!E20</f>
        <v>Algo/Quant Trading</v>
      </c>
      <c r="N9" s="34" t="str">
        <f>Portfolio_Performance!F20</f>
        <v>Crypto Currency</v>
      </c>
      <c r="O9" s="34" t="str">
        <f>Portfolio_Performance!G20</f>
        <v>Alternate Investment</v>
      </c>
      <c r="P9" s="34" t="str">
        <f>Portfolio_Performance!H20</f>
        <v>Long Term Equity</v>
      </c>
      <c r="S9" s="5">
        <v>5</v>
      </c>
      <c r="T9" s="6">
        <v>0.13405850146031167</v>
      </c>
      <c r="U9" s="6">
        <v>0.22775103634566701</v>
      </c>
    </row>
    <row r="10" spans="2:21" x14ac:dyDescent="0.2">
      <c r="J10" s="34" t="str">
        <f>Portfolio_Performance!B21</f>
        <v>Structured Product</v>
      </c>
      <c r="K10" s="5">
        <f>Portfolio_Performance!C21</f>
        <v>3.4803044961439106E-4</v>
      </c>
      <c r="L10" s="5">
        <f>Portfolio_Performance!D21</f>
        <v>8.7963657110162911E-5</v>
      </c>
      <c r="M10" s="5">
        <f>Portfolio_Performance!E21</f>
        <v>2.001486961313686E-4</v>
      </c>
      <c r="N10" s="5">
        <f>Portfolio_Performance!F21</f>
        <v>1.4649162796341912E-4</v>
      </c>
      <c r="O10" s="5">
        <f>Portfolio_Performance!G21</f>
        <v>1.8744187935349762E-4</v>
      </c>
      <c r="P10" s="5">
        <f>Portfolio_Performance!H21</f>
        <v>1.4039242922815886E-4</v>
      </c>
      <c r="S10" s="5">
        <v>6</v>
      </c>
      <c r="T10" s="6">
        <v>0.11343076626684573</v>
      </c>
      <c r="U10" s="6">
        <v>0.22798123796637615</v>
      </c>
    </row>
    <row r="11" spans="2:21" x14ac:dyDescent="0.2">
      <c r="J11" s="34" t="str">
        <f>Portfolio_Performance!B22</f>
        <v>Bonds</v>
      </c>
      <c r="K11" s="5">
        <f>Portfolio_Performance!C22</f>
        <v>8.7963657110162911E-5</v>
      </c>
      <c r="L11" s="5">
        <f>Portfolio_Performance!D22</f>
        <v>2.1655748068782627E-4</v>
      </c>
      <c r="M11" s="5">
        <f>Portfolio_Performance!E22</f>
        <v>1.1407401283997995E-4</v>
      </c>
      <c r="N11" s="5">
        <f>Portfolio_Performance!F22</f>
        <v>5.7681919049270286E-5</v>
      </c>
      <c r="O11" s="5">
        <f>Portfolio_Performance!G22</f>
        <v>7.8237357953194568E-5</v>
      </c>
      <c r="P11" s="5">
        <f>Portfolio_Performance!H22</f>
        <v>8.5661681041042929E-5</v>
      </c>
      <c r="S11" s="5">
        <v>7</v>
      </c>
      <c r="T11" s="6">
        <v>0.15543936904037894</v>
      </c>
      <c r="U11" s="6">
        <v>0.24686983588429331</v>
      </c>
    </row>
    <row r="12" spans="2:21" x14ac:dyDescent="0.2">
      <c r="J12" s="34" t="str">
        <f>Portfolio_Performance!B23</f>
        <v>Algo/Quant Trading</v>
      </c>
      <c r="K12" s="5">
        <f>Portfolio_Performance!C23</f>
        <v>2.001486961313686E-4</v>
      </c>
      <c r="L12" s="5">
        <f>Portfolio_Performance!D23</f>
        <v>1.1407401283997995E-4</v>
      </c>
      <c r="M12" s="5">
        <f>Portfolio_Performance!E23</f>
        <v>7.2624517416092411E-4</v>
      </c>
      <c r="N12" s="5">
        <f>Portfolio_Performance!F23</f>
        <v>2.3113889359613755E-4</v>
      </c>
      <c r="O12" s="5">
        <f>Portfolio_Performance!G23</f>
        <v>3.0097395250850648E-4</v>
      </c>
      <c r="P12" s="5">
        <f>Portfolio_Performance!H23</f>
        <v>1.9452625783814571E-4</v>
      </c>
      <c r="S12" s="5">
        <v>8</v>
      </c>
      <c r="T12" s="6">
        <v>9.9530728469571089E-2</v>
      </c>
      <c r="U12" s="6">
        <v>0.23565299229312173</v>
      </c>
    </row>
    <row r="13" spans="2:21" x14ac:dyDescent="0.2">
      <c r="J13" s="34" t="str">
        <f>Portfolio_Performance!B24</f>
        <v>Crypto Currency</v>
      </c>
      <c r="K13" s="5">
        <f>Portfolio_Performance!C24</f>
        <v>1.4649162796341912E-4</v>
      </c>
      <c r="L13" s="5">
        <f>Portfolio_Performance!D24</f>
        <v>5.7681919049270286E-5</v>
      </c>
      <c r="M13" s="5">
        <f>Portfolio_Performance!E24</f>
        <v>2.3113889359613755E-4</v>
      </c>
      <c r="N13" s="5">
        <f>Portfolio_Performance!F24</f>
        <v>5.0762874118538107E-4</v>
      </c>
      <c r="O13" s="5">
        <f>Portfolio_Performance!G24</f>
        <v>1.8609257067842122E-4</v>
      </c>
      <c r="P13" s="5">
        <f>Portfolio_Performance!H24</f>
        <v>1.0700076954698705E-4</v>
      </c>
      <c r="S13" s="5">
        <v>9</v>
      </c>
      <c r="T13" s="6">
        <v>0.13212067107193881</v>
      </c>
      <c r="U13" s="6">
        <v>0.21304190367425613</v>
      </c>
    </row>
    <row r="14" spans="2:21" x14ac:dyDescent="0.2">
      <c r="J14" s="34" t="str">
        <f>Portfolio_Performance!B25</f>
        <v>Alternate Investment</v>
      </c>
      <c r="K14" s="5">
        <f>Portfolio_Performance!C25</f>
        <v>1.8744187935349762E-4</v>
      </c>
      <c r="L14" s="5">
        <f>Portfolio_Performance!D25</f>
        <v>7.8237357953194568E-5</v>
      </c>
      <c r="M14" s="5">
        <f>Portfolio_Performance!E25</f>
        <v>3.0097395250850648E-4</v>
      </c>
      <c r="N14" s="5">
        <f>Portfolio_Performance!F25</f>
        <v>1.8609257067842122E-4</v>
      </c>
      <c r="O14" s="5">
        <f>Portfolio_Performance!G25</f>
        <v>4.6889498424226248E-4</v>
      </c>
      <c r="P14" s="5">
        <f>Portfolio_Performance!H25</f>
        <v>1.6842869244557804E-4</v>
      </c>
      <c r="S14" s="5">
        <v>10</v>
      </c>
      <c r="T14" s="6">
        <v>0.16587600159534238</v>
      </c>
      <c r="U14" s="6">
        <v>0.24050859060794338</v>
      </c>
    </row>
    <row r="15" spans="2:21" x14ac:dyDescent="0.2">
      <c r="J15" s="34" t="str">
        <f>Portfolio_Performance!B26</f>
        <v>Long Term Equity</v>
      </c>
      <c r="K15" s="5">
        <f>Portfolio_Performance!C26</f>
        <v>1.4039242922815886E-4</v>
      </c>
      <c r="L15" s="5">
        <f>Portfolio_Performance!D26</f>
        <v>8.5661681041042929E-5</v>
      </c>
      <c r="M15" s="5">
        <f>Portfolio_Performance!E26</f>
        <v>1.9452625783814571E-4</v>
      </c>
      <c r="N15" s="5">
        <f>Portfolio_Performance!F26</f>
        <v>1.0700076954698705E-4</v>
      </c>
      <c r="O15" s="5">
        <f>Portfolio_Performance!G26</f>
        <v>1.6842869244557804E-4</v>
      </c>
      <c r="P15" s="5">
        <f>Portfolio_Performance!H26</f>
        <v>3.1484921822497278E-4</v>
      </c>
      <c r="S15" s="5">
        <v>11</v>
      </c>
      <c r="T15" s="6">
        <v>0.15265407154904642</v>
      </c>
      <c r="U15" s="6">
        <v>0.21085752608778693</v>
      </c>
    </row>
    <row r="16" spans="2:21" x14ac:dyDescent="0.2">
      <c r="S16" s="5">
        <v>12</v>
      </c>
      <c r="T16" s="6">
        <v>0.10784909468456139</v>
      </c>
      <c r="U16" s="6">
        <v>0.23377154295375999</v>
      </c>
    </row>
    <row r="17" spans="10:21" x14ac:dyDescent="0.2">
      <c r="J17" s="5"/>
      <c r="K17" s="30" t="s">
        <v>32</v>
      </c>
      <c r="L17" s="30" t="s">
        <v>35</v>
      </c>
      <c r="S17" s="5">
        <v>13</v>
      </c>
      <c r="T17" s="6">
        <v>8.4118240763106616E-2</v>
      </c>
      <c r="U17" s="6">
        <v>0.23065135046454607</v>
      </c>
    </row>
    <row r="18" spans="10:21" x14ac:dyDescent="0.2">
      <c r="J18" s="5" t="s">
        <v>31</v>
      </c>
      <c r="K18" s="6">
        <f ca="1">SUMPRODUCT(K5:P5,K7:P7)</f>
        <v>0.18495545360549254</v>
      </c>
      <c r="L18" s="12">
        <f>Portfolio_Performance!I6</f>
        <v>0.17744045398362052</v>
      </c>
      <c r="S18" s="5">
        <v>14</v>
      </c>
      <c r="T18" s="6">
        <v>0.20833712914584496</v>
      </c>
      <c r="U18" s="6">
        <v>0.21015895814346247</v>
      </c>
    </row>
    <row r="19" spans="10:21" x14ac:dyDescent="0.2">
      <c r="J19" s="5" t="s">
        <v>33</v>
      </c>
      <c r="K19" s="6" cm="1">
        <f t="array" aca="1" ref="K19" ca="1">SQRT(MMULT(MMULT(K7:P7,K10:P15),TRANSPOSE(K7:P7))*252)</f>
        <v>0.22807085030843505</v>
      </c>
      <c r="L19" s="12">
        <f>Portfolio_Performance!I7</f>
        <v>0.22385711784996304</v>
      </c>
      <c r="S19" s="5">
        <v>15</v>
      </c>
      <c r="T19" s="6">
        <v>9.4663106624880256E-2</v>
      </c>
      <c r="U19" s="6">
        <v>0.23004986291540666</v>
      </c>
    </row>
    <row r="20" spans="10:21" x14ac:dyDescent="0.2">
      <c r="S20" s="5">
        <v>16</v>
      </c>
      <c r="T20" s="6">
        <v>0.18854685148302958</v>
      </c>
      <c r="U20" s="6">
        <v>0.24487018844178401</v>
      </c>
    </row>
    <row r="21" spans="10:21" x14ac:dyDescent="0.2">
      <c r="S21" s="5">
        <v>17</v>
      </c>
      <c r="T21" s="6">
        <v>0.12022020256236132</v>
      </c>
      <c r="U21" s="6">
        <v>0.22978876018262709</v>
      </c>
    </row>
    <row r="22" spans="10:21" x14ac:dyDescent="0.2">
      <c r="J22" s="193" t="s">
        <v>57</v>
      </c>
      <c r="K22" s="193"/>
      <c r="S22" s="5">
        <v>18</v>
      </c>
      <c r="T22" s="6">
        <v>9.1877494417985539E-2</v>
      </c>
      <c r="U22" s="6">
        <v>0.22986220580845734</v>
      </c>
    </row>
    <row r="23" spans="10:21" x14ac:dyDescent="0.2">
      <c r="J23" s="1" t="s">
        <v>58</v>
      </c>
      <c r="K23" s="5">
        <v>6</v>
      </c>
      <c r="S23" s="5">
        <v>19</v>
      </c>
      <c r="T23" s="6">
        <v>0.12316876353694725</v>
      </c>
      <c r="U23" s="6">
        <v>0.23493898746217351</v>
      </c>
    </row>
    <row r="24" spans="10:21" x14ac:dyDescent="0.2">
      <c r="J24" s="1" t="s">
        <v>59</v>
      </c>
      <c r="K24" s="6">
        <f>1/K23</f>
        <v>0.16666666666666666</v>
      </c>
      <c r="S24" s="5">
        <v>20</v>
      </c>
      <c r="T24" s="6">
        <v>8.4879465017317621E-2</v>
      </c>
      <c r="U24" s="6">
        <v>0.23948950589923459</v>
      </c>
    </row>
    <row r="25" spans="10:21" x14ac:dyDescent="0.2">
      <c r="J25" s="1" t="s">
        <v>60</v>
      </c>
      <c r="K25" s="11">
        <f>SUMSQ(K4:P4)</f>
        <v>0.2</v>
      </c>
      <c r="S25" s="5">
        <v>21</v>
      </c>
      <c r="T25" s="6">
        <v>7.1345849113133381E-2</v>
      </c>
      <c r="U25" s="6">
        <v>0.24899233930242784</v>
      </c>
    </row>
    <row r="26" spans="10:21" x14ac:dyDescent="0.2">
      <c r="J26" s="1" t="s">
        <v>61</v>
      </c>
      <c r="K26" s="14">
        <f>(K25-1/K23)/(1-1/K23)</f>
        <v>4.0000000000000022E-2</v>
      </c>
      <c r="L26" s="48"/>
      <c r="S26" s="5">
        <v>22</v>
      </c>
      <c r="T26" s="6">
        <v>0.167654508172565</v>
      </c>
      <c r="U26" s="6">
        <v>0.22685171102521531</v>
      </c>
    </row>
    <row r="27" spans="10:21" x14ac:dyDescent="0.2">
      <c r="J27" s="1" t="s">
        <v>65</v>
      </c>
      <c r="K27" s="11">
        <f>K39/(2*(K23 ))</f>
        <v>0.23333333333333342</v>
      </c>
      <c r="S27" s="5">
        <v>23</v>
      </c>
      <c r="T27" s="6">
        <v>0.12595333556737526</v>
      </c>
      <c r="U27" s="6">
        <v>0.23720752226270256</v>
      </c>
    </row>
    <row r="28" spans="10:21" x14ac:dyDescent="0.2">
      <c r="J28" s="1" t="s">
        <v>64</v>
      </c>
      <c r="K28" s="11">
        <f>_xlfn.STDEV.S(K4:P4)/K24</f>
        <v>0.48989794855663577</v>
      </c>
      <c r="S28" s="5">
        <v>24</v>
      </c>
      <c r="T28" s="6">
        <v>8.5558228558310939E-2</v>
      </c>
      <c r="U28" s="6">
        <v>0.2524996318463581</v>
      </c>
    </row>
    <row r="29" spans="10:21" x14ac:dyDescent="0.2">
      <c r="S29" s="5">
        <v>25</v>
      </c>
      <c r="T29" s="6">
        <v>0.10350944661866632</v>
      </c>
      <c r="U29" s="6">
        <v>0.28406207259655386</v>
      </c>
    </row>
    <row r="30" spans="10:21" x14ac:dyDescent="0.2">
      <c r="S30" s="5">
        <v>26</v>
      </c>
      <c r="T30" s="6">
        <v>0.1002860445450396</v>
      </c>
      <c r="U30" s="6">
        <v>0.23000938299449941</v>
      </c>
    </row>
    <row r="31" spans="10:21" x14ac:dyDescent="0.2">
      <c r="S31" s="5">
        <v>27</v>
      </c>
      <c r="T31" s="6">
        <v>0.12440542033116866</v>
      </c>
      <c r="U31" s="6">
        <v>0.22831718367428203</v>
      </c>
    </row>
    <row r="32" spans="10:21" x14ac:dyDescent="0.2">
      <c r="J32" s="30" t="s">
        <v>62</v>
      </c>
      <c r="K32" s="1" t="s">
        <v>11</v>
      </c>
      <c r="L32" s="1" t="s">
        <v>12</v>
      </c>
      <c r="M32" s="1" t="s">
        <v>13</v>
      </c>
      <c r="N32" s="1" t="s">
        <v>16</v>
      </c>
      <c r="O32" s="1" t="s">
        <v>14</v>
      </c>
      <c r="P32" s="1" t="s">
        <v>15</v>
      </c>
      <c r="S32" s="5">
        <v>28</v>
      </c>
      <c r="T32" s="6">
        <v>0.11611518948349857</v>
      </c>
      <c r="U32" s="6">
        <v>0.20576886702842415</v>
      </c>
    </row>
    <row r="33" spans="10:21" x14ac:dyDescent="0.2">
      <c r="J33" s="1" t="s">
        <v>11</v>
      </c>
      <c r="K33" s="5">
        <f t="shared" ref="K33:P33" si="1">ABS($K$4-K4)</f>
        <v>0</v>
      </c>
      <c r="L33" s="5">
        <f t="shared" si="1"/>
        <v>0.1</v>
      </c>
      <c r="M33" s="5">
        <f t="shared" si="1"/>
        <v>0.1</v>
      </c>
      <c r="N33" s="5">
        <f t="shared" si="1"/>
        <v>0.1</v>
      </c>
      <c r="O33" s="5">
        <f t="shared" si="1"/>
        <v>0</v>
      </c>
      <c r="P33" s="5">
        <f t="shared" si="1"/>
        <v>9.9999999999999978E-2</v>
      </c>
      <c r="S33" s="5">
        <v>29</v>
      </c>
      <c r="T33" s="6">
        <v>0.19963013900666821</v>
      </c>
      <c r="U33" s="6">
        <v>0.23647235733521177</v>
      </c>
    </row>
    <row r="34" spans="10:21" x14ac:dyDescent="0.2">
      <c r="J34" s="1" t="s">
        <v>12</v>
      </c>
      <c r="K34" s="5">
        <f t="shared" ref="K34:P34" si="2">ABS($L$4-K4)</f>
        <v>0.1</v>
      </c>
      <c r="L34" s="5">
        <f t="shared" si="2"/>
        <v>0</v>
      </c>
      <c r="M34" s="5">
        <f t="shared" si="2"/>
        <v>0</v>
      </c>
      <c r="N34" s="5">
        <f t="shared" si="2"/>
        <v>0</v>
      </c>
      <c r="O34" s="5">
        <f t="shared" si="2"/>
        <v>0.1</v>
      </c>
      <c r="P34" s="5">
        <f t="shared" si="2"/>
        <v>0.19999999999999998</v>
      </c>
      <c r="S34" s="5">
        <v>30</v>
      </c>
      <c r="T34" s="6">
        <v>9.7487326131043911E-2</v>
      </c>
      <c r="U34" s="6">
        <v>0.24877738890663018</v>
      </c>
    </row>
    <row r="35" spans="10:21" x14ac:dyDescent="0.2">
      <c r="J35" s="1" t="s">
        <v>13</v>
      </c>
      <c r="K35" s="5">
        <f t="shared" ref="K35:P35" si="3">ABS($M$4-K4)</f>
        <v>0.1</v>
      </c>
      <c r="L35" s="5">
        <f t="shared" si="3"/>
        <v>0</v>
      </c>
      <c r="M35" s="5">
        <f t="shared" si="3"/>
        <v>0</v>
      </c>
      <c r="N35" s="5">
        <f t="shared" si="3"/>
        <v>0</v>
      </c>
      <c r="O35" s="5">
        <f t="shared" si="3"/>
        <v>0.1</v>
      </c>
      <c r="P35" s="5">
        <f t="shared" si="3"/>
        <v>0.19999999999999998</v>
      </c>
      <c r="S35" s="5">
        <v>31</v>
      </c>
      <c r="T35" s="6">
        <v>0.11665143069056433</v>
      </c>
      <c r="U35" s="6">
        <v>0.23200153009135366</v>
      </c>
    </row>
    <row r="36" spans="10:21" x14ac:dyDescent="0.2">
      <c r="J36" s="1" t="s">
        <v>16</v>
      </c>
      <c r="K36" s="5">
        <f t="shared" ref="K36:P36" si="4">ABS($N$4-K4)</f>
        <v>0.1</v>
      </c>
      <c r="L36" s="5">
        <f t="shared" si="4"/>
        <v>0</v>
      </c>
      <c r="M36" s="5">
        <f t="shared" si="4"/>
        <v>0</v>
      </c>
      <c r="N36" s="5">
        <f t="shared" si="4"/>
        <v>0</v>
      </c>
      <c r="O36" s="5">
        <f t="shared" si="4"/>
        <v>0.1</v>
      </c>
      <c r="P36" s="5">
        <f t="shared" si="4"/>
        <v>0.19999999999999998</v>
      </c>
      <c r="S36" s="5">
        <v>32</v>
      </c>
      <c r="T36" s="6">
        <v>8.9381821198631708E-2</v>
      </c>
      <c r="U36" s="6">
        <v>0.2355107760020915</v>
      </c>
    </row>
    <row r="37" spans="10:21" x14ac:dyDescent="0.2">
      <c r="J37" s="1" t="s">
        <v>14</v>
      </c>
      <c r="K37" s="5">
        <f t="shared" ref="K37:P37" si="5">ABS($O$4-K4)</f>
        <v>0</v>
      </c>
      <c r="L37" s="5">
        <f t="shared" si="5"/>
        <v>0.1</v>
      </c>
      <c r="M37" s="5">
        <f t="shared" si="5"/>
        <v>0.1</v>
      </c>
      <c r="N37" s="5">
        <f t="shared" si="5"/>
        <v>0.1</v>
      </c>
      <c r="O37" s="5">
        <f t="shared" si="5"/>
        <v>0</v>
      </c>
      <c r="P37" s="5">
        <f t="shared" si="5"/>
        <v>9.9999999999999978E-2</v>
      </c>
      <c r="S37" s="5">
        <v>33</v>
      </c>
      <c r="T37" s="6">
        <v>0.15455650308560923</v>
      </c>
      <c r="U37" s="6">
        <v>0.21211762351542721</v>
      </c>
    </row>
    <row r="38" spans="10:21" x14ac:dyDescent="0.2">
      <c r="J38" s="1" t="s">
        <v>15</v>
      </c>
      <c r="K38" s="5">
        <f t="shared" ref="K38:P38" si="6">ABS($P$4-K4)</f>
        <v>9.9999999999999978E-2</v>
      </c>
      <c r="L38" s="5">
        <f t="shared" si="6"/>
        <v>0.19999999999999998</v>
      </c>
      <c r="M38" s="5">
        <f t="shared" si="6"/>
        <v>0.19999999999999998</v>
      </c>
      <c r="N38" s="5">
        <f t="shared" si="6"/>
        <v>0.19999999999999998</v>
      </c>
      <c r="O38" s="5">
        <f t="shared" si="6"/>
        <v>9.9999999999999978E-2</v>
      </c>
      <c r="P38" s="5">
        <f t="shared" si="6"/>
        <v>0</v>
      </c>
      <c r="S38" s="5">
        <v>34</v>
      </c>
      <c r="T38" s="6">
        <v>0.13547550169707448</v>
      </c>
      <c r="U38" s="6">
        <v>0.22255413470490495</v>
      </c>
    </row>
    <row r="39" spans="10:21" x14ac:dyDescent="0.2">
      <c r="J39" s="1" t="s">
        <v>63</v>
      </c>
      <c r="K39" s="5">
        <f>SUM(K33:P38)</f>
        <v>2.8000000000000012</v>
      </c>
      <c r="S39" s="5">
        <v>35</v>
      </c>
      <c r="T39" s="6">
        <v>0.17877575665569409</v>
      </c>
      <c r="U39" s="6">
        <v>0.21231417042348102</v>
      </c>
    </row>
    <row r="40" spans="10:21" x14ac:dyDescent="0.2">
      <c r="S40" s="5">
        <v>36</v>
      </c>
      <c r="T40" s="6">
        <v>8.5269812860581065E-2</v>
      </c>
      <c r="U40" s="6">
        <v>0.23026875901437999</v>
      </c>
    </row>
    <row r="41" spans="10:21" x14ac:dyDescent="0.2">
      <c r="S41" s="5">
        <v>37</v>
      </c>
      <c r="T41" s="6">
        <v>0.15354647002362731</v>
      </c>
      <c r="U41" s="6">
        <v>0.24600056387871205</v>
      </c>
    </row>
    <row r="42" spans="10:21" x14ac:dyDescent="0.2">
      <c r="S42" s="5">
        <v>38</v>
      </c>
      <c r="T42" s="6">
        <v>0.10430765178110334</v>
      </c>
      <c r="U42" s="6">
        <v>0.25190675280336244</v>
      </c>
    </row>
    <row r="43" spans="10:21" x14ac:dyDescent="0.2">
      <c r="S43" s="5">
        <v>39</v>
      </c>
      <c r="T43" s="6">
        <v>4.4292632383460595E-2</v>
      </c>
      <c r="U43" s="6">
        <v>0.23598470305173638</v>
      </c>
    </row>
    <row r="44" spans="10:21" x14ac:dyDescent="0.2">
      <c r="S44" s="5">
        <v>40</v>
      </c>
      <c r="T44" s="6">
        <v>9.6429453277486088E-2</v>
      </c>
      <c r="U44" s="6">
        <v>0.26420593143497267</v>
      </c>
    </row>
    <row r="45" spans="10:21" x14ac:dyDescent="0.2">
      <c r="S45" s="5">
        <v>41</v>
      </c>
      <c r="T45" s="6">
        <v>8.594770933418272E-2</v>
      </c>
      <c r="U45" s="6">
        <v>0.21987770899350859</v>
      </c>
    </row>
    <row r="46" spans="10:21" x14ac:dyDescent="0.2">
      <c r="S46" s="5">
        <v>42</v>
      </c>
      <c r="T46" s="6">
        <v>0.13715875287462975</v>
      </c>
      <c r="U46" s="6">
        <v>0.24197687309268445</v>
      </c>
    </row>
    <row r="47" spans="10:21" x14ac:dyDescent="0.2">
      <c r="S47" s="5">
        <v>43</v>
      </c>
      <c r="T47" s="6">
        <v>9.2728069999994722E-2</v>
      </c>
      <c r="U47" s="6">
        <v>0.23291750611472445</v>
      </c>
    </row>
    <row r="48" spans="10:21" x14ac:dyDescent="0.2">
      <c r="S48" s="5">
        <v>44</v>
      </c>
      <c r="T48" s="6">
        <v>8.277038640884006E-2</v>
      </c>
      <c r="U48" s="6">
        <v>0.22361602409983242</v>
      </c>
    </row>
    <row r="49" spans="19:21" x14ac:dyDescent="0.2">
      <c r="S49" s="5">
        <v>45</v>
      </c>
      <c r="T49" s="6">
        <v>8.7490653783146868E-2</v>
      </c>
      <c r="U49" s="6">
        <v>0.23608557877209563</v>
      </c>
    </row>
    <row r="50" spans="19:21" x14ac:dyDescent="0.2">
      <c r="S50" s="5">
        <v>46</v>
      </c>
      <c r="T50" s="6">
        <v>0.15971746301905276</v>
      </c>
      <c r="U50" s="6">
        <v>0.2267523498999611</v>
      </c>
    </row>
    <row r="51" spans="19:21" x14ac:dyDescent="0.2">
      <c r="S51" s="5">
        <v>47</v>
      </c>
      <c r="T51" s="6">
        <v>9.3870691377308441E-2</v>
      </c>
      <c r="U51" s="6">
        <v>0.19679475037553221</v>
      </c>
    </row>
    <row r="52" spans="19:21" x14ac:dyDescent="0.2">
      <c r="S52" s="5">
        <v>48</v>
      </c>
      <c r="T52" s="6">
        <v>0.1586390727206512</v>
      </c>
      <c r="U52" s="6">
        <v>0.2150683612526432</v>
      </c>
    </row>
    <row r="53" spans="19:21" x14ac:dyDescent="0.2">
      <c r="S53" s="5">
        <v>49</v>
      </c>
      <c r="T53" s="6">
        <v>7.9198072517724885E-2</v>
      </c>
      <c r="U53" s="6">
        <v>0.21567920543814281</v>
      </c>
    </row>
    <row r="54" spans="19:21" x14ac:dyDescent="0.2">
      <c r="S54" s="5">
        <v>50</v>
      </c>
      <c r="T54" s="6">
        <v>5.6918159310736086E-2</v>
      </c>
      <c r="U54" s="6">
        <v>0.24358949252656484</v>
      </c>
    </row>
    <row r="55" spans="19:21" x14ac:dyDescent="0.2">
      <c r="S55" s="5">
        <v>51</v>
      </c>
      <c r="T55" s="6">
        <v>0.17498641106211338</v>
      </c>
      <c r="U55" s="6">
        <v>0.20020772376806892</v>
      </c>
    </row>
    <row r="56" spans="19:21" x14ac:dyDescent="0.2">
      <c r="S56" s="5">
        <v>52</v>
      </c>
      <c r="T56" s="6">
        <v>0.13326600043067088</v>
      </c>
      <c r="U56" s="6">
        <v>0.22812117009874452</v>
      </c>
    </row>
    <row r="57" spans="19:21" x14ac:dyDescent="0.2">
      <c r="S57" s="5">
        <v>53</v>
      </c>
      <c r="T57" s="6">
        <v>6.7618616679259225E-2</v>
      </c>
      <c r="U57" s="6">
        <v>0.29433937482115224</v>
      </c>
    </row>
    <row r="58" spans="19:21" x14ac:dyDescent="0.2">
      <c r="S58" s="5">
        <v>54</v>
      </c>
      <c r="T58" s="6">
        <v>0.13442532938145099</v>
      </c>
      <c r="U58" s="6">
        <v>0.24396357281794676</v>
      </c>
    </row>
    <row r="59" spans="19:21" x14ac:dyDescent="0.2">
      <c r="S59" s="5">
        <v>55</v>
      </c>
      <c r="T59" s="6">
        <v>0.17478666085070313</v>
      </c>
      <c r="U59" s="6">
        <v>0.24061062828814148</v>
      </c>
    </row>
    <row r="60" spans="19:21" x14ac:dyDescent="0.2">
      <c r="S60" s="5">
        <v>56</v>
      </c>
      <c r="T60" s="6">
        <v>0.10855075819252187</v>
      </c>
      <c r="U60" s="6">
        <v>0.22772872875935182</v>
      </c>
    </row>
    <row r="61" spans="19:21" x14ac:dyDescent="0.2">
      <c r="S61" s="5">
        <v>57</v>
      </c>
      <c r="T61" s="6">
        <v>0.12348158578704277</v>
      </c>
      <c r="U61" s="6">
        <v>0.245847896152141</v>
      </c>
    </row>
    <row r="62" spans="19:21" x14ac:dyDescent="0.2">
      <c r="S62" s="5">
        <v>58</v>
      </c>
      <c r="T62" s="6">
        <v>0.11823018801696653</v>
      </c>
      <c r="U62" s="6">
        <v>0.22997794504775182</v>
      </c>
    </row>
    <row r="63" spans="19:21" x14ac:dyDescent="0.2">
      <c r="S63" s="5">
        <v>59</v>
      </c>
      <c r="T63" s="6">
        <v>0.18077263075826838</v>
      </c>
      <c r="U63" s="6">
        <v>0.24296154233275408</v>
      </c>
    </row>
    <row r="64" spans="19:21" x14ac:dyDescent="0.2">
      <c r="S64" s="5">
        <v>60</v>
      </c>
      <c r="T64" s="6">
        <v>0.12837863340321132</v>
      </c>
      <c r="U64" s="6">
        <v>0.24391621946321451</v>
      </c>
    </row>
    <row r="65" spans="19:21" x14ac:dyDescent="0.2">
      <c r="S65" s="5">
        <v>61</v>
      </c>
      <c r="T65" s="6">
        <v>0.11363564547737526</v>
      </c>
      <c r="U65" s="6">
        <v>0.23699314881669545</v>
      </c>
    </row>
    <row r="66" spans="19:21" x14ac:dyDescent="0.2">
      <c r="S66" s="5">
        <v>62</v>
      </c>
      <c r="T66" s="6">
        <v>0.16923946475472934</v>
      </c>
      <c r="U66" s="6">
        <v>0.21081244202047078</v>
      </c>
    </row>
    <row r="67" spans="19:21" x14ac:dyDescent="0.2">
      <c r="S67" s="5">
        <v>63</v>
      </c>
      <c r="T67" s="6">
        <v>0.1279697116350175</v>
      </c>
      <c r="U67" s="6">
        <v>0.26128307559354624</v>
      </c>
    </row>
    <row r="68" spans="19:21" x14ac:dyDescent="0.2">
      <c r="S68" s="5">
        <v>64</v>
      </c>
      <c r="T68" s="6">
        <v>9.2058031725265665E-2</v>
      </c>
      <c r="U68" s="6">
        <v>0.2288245956936682</v>
      </c>
    </row>
    <row r="69" spans="19:21" x14ac:dyDescent="0.2">
      <c r="S69" s="5">
        <v>65</v>
      </c>
      <c r="T69" s="6">
        <v>0.11303140453920171</v>
      </c>
      <c r="U69" s="6">
        <v>0.22752436960927502</v>
      </c>
    </row>
    <row r="70" spans="19:21" x14ac:dyDescent="0.2">
      <c r="S70" s="5">
        <v>66</v>
      </c>
      <c r="T70" s="6">
        <v>0.1579151920341198</v>
      </c>
      <c r="U70" s="6">
        <v>0.20643084998095318</v>
      </c>
    </row>
    <row r="71" spans="19:21" x14ac:dyDescent="0.2">
      <c r="S71" s="5">
        <v>67</v>
      </c>
      <c r="T71" s="6">
        <v>0.12638004317010459</v>
      </c>
      <c r="U71" s="6">
        <v>0.24262331252062713</v>
      </c>
    </row>
    <row r="72" spans="19:21" x14ac:dyDescent="0.2">
      <c r="S72" s="5">
        <v>68</v>
      </c>
      <c r="T72" s="6">
        <v>7.5253969764428108E-2</v>
      </c>
      <c r="U72" s="6">
        <v>0.23186549986255539</v>
      </c>
    </row>
    <row r="73" spans="19:21" x14ac:dyDescent="0.2">
      <c r="S73" s="5">
        <v>69</v>
      </c>
      <c r="T73" s="6">
        <v>0.18081568442401344</v>
      </c>
      <c r="U73" s="6">
        <v>0.20664902927223977</v>
      </c>
    </row>
    <row r="74" spans="19:21" x14ac:dyDescent="0.2">
      <c r="S74" s="5">
        <v>70</v>
      </c>
      <c r="T74" s="6">
        <v>0.14058123240443979</v>
      </c>
      <c r="U74" s="6">
        <v>0.22483338504709874</v>
      </c>
    </row>
    <row r="75" spans="19:21" x14ac:dyDescent="0.2">
      <c r="S75" s="5">
        <v>71</v>
      </c>
      <c r="T75" s="6">
        <v>0.1887385704620656</v>
      </c>
      <c r="U75" s="6">
        <v>0.21116634559419142</v>
      </c>
    </row>
    <row r="76" spans="19:21" x14ac:dyDescent="0.2">
      <c r="S76" s="5">
        <v>72</v>
      </c>
      <c r="T76" s="6">
        <v>0.16963574650955943</v>
      </c>
      <c r="U76" s="6">
        <v>0.20515048040061565</v>
      </c>
    </row>
    <row r="77" spans="19:21" x14ac:dyDescent="0.2">
      <c r="S77" s="5">
        <v>73</v>
      </c>
      <c r="T77" s="6">
        <v>0.14232327512148862</v>
      </c>
      <c r="U77" s="6">
        <v>0.20889755670283891</v>
      </c>
    </row>
    <row r="78" spans="19:21" x14ac:dyDescent="0.2">
      <c r="S78" s="5">
        <v>74</v>
      </c>
      <c r="T78" s="6">
        <v>7.9734875070295724E-2</v>
      </c>
      <c r="U78" s="6">
        <v>0.20124922655980673</v>
      </c>
    </row>
    <row r="79" spans="19:21" x14ac:dyDescent="0.2">
      <c r="S79" s="5">
        <v>75</v>
      </c>
      <c r="T79" s="6">
        <v>0.14557284627965608</v>
      </c>
      <c r="U79" s="6">
        <v>0.24014524517250213</v>
      </c>
    </row>
    <row r="80" spans="19:21" x14ac:dyDescent="0.2">
      <c r="S80" s="5">
        <v>76</v>
      </c>
      <c r="T80" s="6">
        <v>0.10664747408093139</v>
      </c>
      <c r="U80" s="6">
        <v>0.22251511165238652</v>
      </c>
    </row>
    <row r="81" spans="19:21" x14ac:dyDescent="0.2">
      <c r="S81" s="5">
        <v>77</v>
      </c>
      <c r="T81" s="6">
        <v>0.14613174996903855</v>
      </c>
      <c r="U81" s="6">
        <v>0.21071437201756579</v>
      </c>
    </row>
    <row r="82" spans="19:21" x14ac:dyDescent="0.2">
      <c r="S82" s="5">
        <v>78</v>
      </c>
      <c r="T82" s="6">
        <v>0.12980153533131483</v>
      </c>
      <c r="U82" s="6">
        <v>0.22602311555563645</v>
      </c>
    </row>
    <row r="83" spans="19:21" x14ac:dyDescent="0.2">
      <c r="S83" s="5">
        <v>79</v>
      </c>
      <c r="T83" s="6">
        <v>8.977301424313594E-2</v>
      </c>
      <c r="U83" s="6">
        <v>0.22283421568974451</v>
      </c>
    </row>
    <row r="84" spans="19:21" x14ac:dyDescent="0.2">
      <c r="S84" s="5">
        <v>80</v>
      </c>
      <c r="T84" s="6">
        <v>0.10043369476006736</v>
      </c>
      <c r="U84" s="6">
        <v>0.24512824770073194</v>
      </c>
    </row>
    <row r="85" spans="19:21" x14ac:dyDescent="0.2">
      <c r="S85" s="5">
        <v>81</v>
      </c>
      <c r="T85" s="6">
        <v>0.11758463986432149</v>
      </c>
      <c r="U85" s="6">
        <v>0.25583250532247487</v>
      </c>
    </row>
    <row r="86" spans="19:21" x14ac:dyDescent="0.2">
      <c r="S86" s="5">
        <v>82</v>
      </c>
      <c r="T86" s="6">
        <v>0.15444795372662251</v>
      </c>
      <c r="U86" s="6">
        <v>0.22778684864792761</v>
      </c>
    </row>
    <row r="87" spans="19:21" x14ac:dyDescent="0.2">
      <c r="S87" s="5">
        <v>83</v>
      </c>
      <c r="T87" s="6">
        <v>0.11299096444314097</v>
      </c>
      <c r="U87" s="6">
        <v>0.2541812544657267</v>
      </c>
    </row>
    <row r="88" spans="19:21" x14ac:dyDescent="0.2">
      <c r="S88" s="5">
        <v>84</v>
      </c>
      <c r="T88" s="6">
        <v>0.13904741115866662</v>
      </c>
      <c r="U88" s="6">
        <v>0.22763811352385674</v>
      </c>
    </row>
    <row r="89" spans="19:21" x14ac:dyDescent="0.2">
      <c r="S89" s="5">
        <v>85</v>
      </c>
      <c r="T89" s="6">
        <v>5.8382804354492328E-2</v>
      </c>
      <c r="U89" s="6">
        <v>0.22766436142047675</v>
      </c>
    </row>
    <row r="90" spans="19:21" x14ac:dyDescent="0.2">
      <c r="S90" s="5">
        <v>86</v>
      </c>
      <c r="T90" s="6">
        <v>0.14314840927516015</v>
      </c>
      <c r="U90" s="6">
        <v>0.2193829765750562</v>
      </c>
    </row>
    <row r="91" spans="19:21" x14ac:dyDescent="0.2">
      <c r="S91" s="5">
        <v>87</v>
      </c>
      <c r="T91" s="6">
        <v>0.13091199112529647</v>
      </c>
      <c r="U91" s="6">
        <v>0.22311692951380249</v>
      </c>
    </row>
    <row r="92" spans="19:21" x14ac:dyDescent="0.2">
      <c r="S92" s="5">
        <v>88</v>
      </c>
      <c r="T92" s="6">
        <v>0.15942862146618425</v>
      </c>
      <c r="U92" s="6">
        <v>0.22493813545015204</v>
      </c>
    </row>
    <row r="93" spans="19:21" x14ac:dyDescent="0.2">
      <c r="S93" s="5">
        <v>89</v>
      </c>
      <c r="T93" s="6">
        <v>0.12016440076940696</v>
      </c>
      <c r="U93" s="6">
        <v>0.21841572133539053</v>
      </c>
    </row>
    <row r="94" spans="19:21" x14ac:dyDescent="0.2">
      <c r="S94" s="5">
        <v>90</v>
      </c>
      <c r="T94" s="6">
        <v>0.15033687299714696</v>
      </c>
      <c r="U94" s="6">
        <v>0.22274474936569766</v>
      </c>
    </row>
    <row r="95" spans="19:21" x14ac:dyDescent="0.2">
      <c r="S95" s="5">
        <v>91</v>
      </c>
      <c r="T95" s="6">
        <v>7.6898058157862104E-2</v>
      </c>
      <c r="U95" s="6">
        <v>0.23090734444549257</v>
      </c>
    </row>
    <row r="96" spans="19:21" x14ac:dyDescent="0.2">
      <c r="S96" s="5">
        <v>92</v>
      </c>
      <c r="T96" s="6">
        <v>0.12835157136401373</v>
      </c>
      <c r="U96" s="6">
        <v>0.21838937531255542</v>
      </c>
    </row>
    <row r="97" spans="19:21" x14ac:dyDescent="0.2">
      <c r="S97" s="5">
        <v>93</v>
      </c>
      <c r="T97" s="6">
        <v>0.18734048160396644</v>
      </c>
      <c r="U97" s="6">
        <v>0.21380516874373631</v>
      </c>
    </row>
    <row r="98" spans="19:21" x14ac:dyDescent="0.2">
      <c r="S98" s="5">
        <v>94</v>
      </c>
      <c r="T98" s="6">
        <v>0.12907646629671321</v>
      </c>
      <c r="U98" s="6">
        <v>0.20690649871131764</v>
      </c>
    </row>
    <row r="99" spans="19:21" x14ac:dyDescent="0.2">
      <c r="S99" s="5">
        <v>95</v>
      </c>
      <c r="T99" s="6">
        <v>0.13980953388201373</v>
      </c>
      <c r="U99" s="6">
        <v>0.21713485310412431</v>
      </c>
    </row>
    <row r="100" spans="19:21" x14ac:dyDescent="0.2">
      <c r="S100" s="5">
        <v>96</v>
      </c>
      <c r="T100" s="6">
        <v>0.11530874541373709</v>
      </c>
      <c r="U100" s="6">
        <v>0.23325348052565115</v>
      </c>
    </row>
    <row r="101" spans="19:21" x14ac:dyDescent="0.2">
      <c r="S101" s="5">
        <v>97</v>
      </c>
      <c r="T101" s="6">
        <v>0.1577375772381478</v>
      </c>
      <c r="U101" s="6">
        <v>0.23953990065664546</v>
      </c>
    </row>
    <row r="102" spans="19:21" x14ac:dyDescent="0.2">
      <c r="S102" s="5">
        <v>98</v>
      </c>
      <c r="T102" s="6">
        <v>0.1699236124856365</v>
      </c>
      <c r="U102" s="6">
        <v>0.25569536207869203</v>
      </c>
    </row>
    <row r="103" spans="19:21" x14ac:dyDescent="0.2">
      <c r="S103" s="5">
        <v>99</v>
      </c>
      <c r="T103" s="6">
        <v>0.17852379047994579</v>
      </c>
      <c r="U103" s="6">
        <v>0.22204750549563579</v>
      </c>
    </row>
    <row r="104" spans="19:21" x14ac:dyDescent="0.2">
      <c r="S104" s="5">
        <v>100</v>
      </c>
      <c r="T104" s="6">
        <v>0.11383450432600203</v>
      </c>
      <c r="U104" s="6">
        <v>0.21025021725564966</v>
      </c>
    </row>
    <row r="105" spans="19:21" x14ac:dyDescent="0.2">
      <c r="S105" s="5">
        <v>101</v>
      </c>
      <c r="T105" s="6">
        <v>0.11690820355769936</v>
      </c>
      <c r="U105" s="6">
        <v>0.21969502293180795</v>
      </c>
    </row>
    <row r="106" spans="19:21" x14ac:dyDescent="0.2">
      <c r="S106" s="5">
        <v>102</v>
      </c>
      <c r="T106" s="6">
        <v>8.2446897662749874E-2</v>
      </c>
      <c r="U106" s="6">
        <v>0.23577848831381498</v>
      </c>
    </row>
    <row r="107" spans="19:21" x14ac:dyDescent="0.2">
      <c r="S107" s="5">
        <v>103</v>
      </c>
      <c r="T107" s="6">
        <v>0.10846085428937002</v>
      </c>
      <c r="U107" s="6">
        <v>0.22088260752257721</v>
      </c>
    </row>
    <row r="108" spans="19:21" x14ac:dyDescent="0.2">
      <c r="S108" s="5">
        <v>104</v>
      </c>
      <c r="T108" s="6">
        <v>0.18326474057854147</v>
      </c>
      <c r="U108" s="6">
        <v>0.22251805346310141</v>
      </c>
    </row>
    <row r="109" spans="19:21" x14ac:dyDescent="0.2">
      <c r="S109" s="5">
        <v>105</v>
      </c>
      <c r="T109" s="6">
        <v>0.11649359136536577</v>
      </c>
      <c r="U109" s="6">
        <v>0.22928568271653313</v>
      </c>
    </row>
    <row r="110" spans="19:21" x14ac:dyDescent="0.2">
      <c r="S110" s="5">
        <v>106</v>
      </c>
      <c r="T110" s="6">
        <v>0.12806023533079264</v>
      </c>
      <c r="U110" s="6">
        <v>0.21418278116284856</v>
      </c>
    </row>
    <row r="111" spans="19:21" x14ac:dyDescent="0.2">
      <c r="S111" s="5">
        <v>107</v>
      </c>
      <c r="T111" s="6">
        <v>8.2272896113718297E-2</v>
      </c>
      <c r="U111" s="6">
        <v>0.24093129004161773</v>
      </c>
    </row>
    <row r="112" spans="19:21" x14ac:dyDescent="0.2">
      <c r="S112" s="5">
        <v>108</v>
      </c>
      <c r="T112" s="6">
        <v>6.9030532827627722E-2</v>
      </c>
      <c r="U112" s="6">
        <v>0.25270327510032686</v>
      </c>
    </row>
    <row r="113" spans="19:21" x14ac:dyDescent="0.2">
      <c r="S113" s="5">
        <v>109</v>
      </c>
      <c r="T113" s="6">
        <v>0.13327275954463574</v>
      </c>
      <c r="U113" s="6">
        <v>0.22204435211279111</v>
      </c>
    </row>
    <row r="114" spans="19:21" x14ac:dyDescent="0.2">
      <c r="S114" s="5">
        <v>110</v>
      </c>
      <c r="T114" s="6">
        <v>0.15332073790183956</v>
      </c>
      <c r="U114" s="6">
        <v>0.22105263865332039</v>
      </c>
    </row>
    <row r="115" spans="19:21" x14ac:dyDescent="0.2">
      <c r="S115" s="5">
        <v>111</v>
      </c>
      <c r="T115" s="6">
        <v>0.15681913426582342</v>
      </c>
      <c r="U115" s="6">
        <v>0.22517963525832843</v>
      </c>
    </row>
    <row r="116" spans="19:21" x14ac:dyDescent="0.2">
      <c r="S116" s="5">
        <v>112</v>
      </c>
      <c r="T116" s="6">
        <v>0.10493691264607449</v>
      </c>
      <c r="U116" s="6">
        <v>0.22129265542619531</v>
      </c>
    </row>
    <row r="117" spans="19:21" x14ac:dyDescent="0.2">
      <c r="S117" s="5">
        <v>113</v>
      </c>
      <c r="T117" s="6">
        <v>0.16183338242956807</v>
      </c>
      <c r="U117" s="6">
        <v>0.21244788303369389</v>
      </c>
    </row>
    <row r="118" spans="19:21" x14ac:dyDescent="0.2">
      <c r="S118" s="5">
        <v>114</v>
      </c>
      <c r="T118" s="6">
        <v>9.9849958279672524E-2</v>
      </c>
      <c r="U118" s="6">
        <v>0.24908455958417103</v>
      </c>
    </row>
    <row r="119" spans="19:21" x14ac:dyDescent="0.2">
      <c r="S119" s="5">
        <v>115</v>
      </c>
      <c r="T119" s="6">
        <v>0.14539462013441901</v>
      </c>
      <c r="U119" s="6">
        <v>0.22606808983456411</v>
      </c>
    </row>
    <row r="120" spans="19:21" x14ac:dyDescent="0.2">
      <c r="S120" s="5">
        <v>116</v>
      </c>
      <c r="T120" s="6">
        <v>8.5314762967081431E-2</v>
      </c>
      <c r="U120" s="6">
        <v>0.22784614610588957</v>
      </c>
    </row>
    <row r="121" spans="19:21" x14ac:dyDescent="0.2">
      <c r="S121" s="5">
        <v>117</v>
      </c>
      <c r="T121" s="6">
        <v>0.11349442540116969</v>
      </c>
      <c r="U121" s="6">
        <v>0.25220999670718702</v>
      </c>
    </row>
    <row r="122" spans="19:21" x14ac:dyDescent="0.2">
      <c r="S122" s="5">
        <v>118</v>
      </c>
      <c r="T122" s="6">
        <v>0.1635696225895415</v>
      </c>
      <c r="U122" s="6">
        <v>0.23067215741461006</v>
      </c>
    </row>
    <row r="123" spans="19:21" x14ac:dyDescent="0.2">
      <c r="S123" s="5">
        <v>119</v>
      </c>
      <c r="T123" s="6">
        <v>0.15560904246336643</v>
      </c>
      <c r="U123" s="6">
        <v>0.21046064400618758</v>
      </c>
    </row>
    <row r="124" spans="19:21" x14ac:dyDescent="0.2">
      <c r="S124" s="5">
        <v>120</v>
      </c>
      <c r="T124" s="6">
        <v>0.16078933837965564</v>
      </c>
      <c r="U124" s="6">
        <v>0.21817964255526748</v>
      </c>
    </row>
    <row r="125" spans="19:21" x14ac:dyDescent="0.2">
      <c r="S125" s="5">
        <v>121</v>
      </c>
      <c r="T125" s="6">
        <v>9.9495852394991841E-2</v>
      </c>
      <c r="U125" s="6">
        <v>0.23415018572615645</v>
      </c>
    </row>
    <row r="126" spans="19:21" x14ac:dyDescent="0.2">
      <c r="S126" s="5">
        <v>122</v>
      </c>
      <c r="T126" s="6">
        <v>0.15703088653757702</v>
      </c>
      <c r="U126" s="6">
        <v>0.21779213360763056</v>
      </c>
    </row>
    <row r="127" spans="19:21" x14ac:dyDescent="0.2">
      <c r="S127" s="5">
        <v>123</v>
      </c>
      <c r="T127" s="6">
        <v>0.11437337392332711</v>
      </c>
      <c r="U127" s="6">
        <v>0.21809112419404414</v>
      </c>
    </row>
    <row r="128" spans="19:21" x14ac:dyDescent="0.2">
      <c r="S128" s="5">
        <v>124</v>
      </c>
      <c r="T128" s="6">
        <v>0.12354216607317245</v>
      </c>
      <c r="U128" s="6">
        <v>0.23001573909018949</v>
      </c>
    </row>
    <row r="129" spans="19:21" x14ac:dyDescent="0.2">
      <c r="S129" s="5">
        <v>125</v>
      </c>
      <c r="T129" s="6">
        <v>9.3710475691247019E-2</v>
      </c>
      <c r="U129" s="6">
        <v>0.22245970684036456</v>
      </c>
    </row>
    <row r="130" spans="19:21" x14ac:dyDescent="0.2">
      <c r="S130" s="5">
        <v>126</v>
      </c>
      <c r="T130" s="6">
        <v>0.15139870784724346</v>
      </c>
      <c r="U130" s="6">
        <v>0.20837084143993764</v>
      </c>
    </row>
    <row r="131" spans="19:21" x14ac:dyDescent="0.2">
      <c r="S131" s="5">
        <v>127</v>
      </c>
      <c r="T131" s="6">
        <v>0.10265795546752715</v>
      </c>
      <c r="U131" s="6">
        <v>0.21943214712980005</v>
      </c>
    </row>
    <row r="132" spans="19:21" x14ac:dyDescent="0.2">
      <c r="S132" s="5">
        <v>128</v>
      </c>
      <c r="T132" s="6">
        <v>0.10588955806431563</v>
      </c>
      <c r="U132" s="6">
        <v>0.21033387125482805</v>
      </c>
    </row>
    <row r="133" spans="19:21" x14ac:dyDescent="0.2">
      <c r="S133" s="5">
        <v>129</v>
      </c>
      <c r="T133" s="6">
        <v>0.13211204506230873</v>
      </c>
      <c r="U133" s="6">
        <v>0.25533661683135944</v>
      </c>
    </row>
    <row r="134" spans="19:21" x14ac:dyDescent="0.2">
      <c r="S134" s="5">
        <v>130</v>
      </c>
      <c r="T134" s="6">
        <v>0.1601226662473279</v>
      </c>
      <c r="U134" s="6">
        <v>0.21968422905030882</v>
      </c>
    </row>
    <row r="135" spans="19:21" x14ac:dyDescent="0.2">
      <c r="S135" s="5">
        <v>131</v>
      </c>
      <c r="T135" s="6">
        <v>0.16959823008049066</v>
      </c>
      <c r="U135" s="6">
        <v>0.23526544909754693</v>
      </c>
    </row>
    <row r="136" spans="19:21" x14ac:dyDescent="0.2">
      <c r="S136" s="5">
        <v>132</v>
      </c>
      <c r="T136" s="6">
        <v>0.18197569026964322</v>
      </c>
      <c r="U136" s="6">
        <v>0.23507753248019811</v>
      </c>
    </row>
    <row r="137" spans="19:21" x14ac:dyDescent="0.2">
      <c r="S137" s="5">
        <v>133</v>
      </c>
      <c r="T137" s="6">
        <v>0.19699889979232077</v>
      </c>
      <c r="U137" s="6">
        <v>0.21772699070047238</v>
      </c>
    </row>
    <row r="138" spans="19:21" x14ac:dyDescent="0.2">
      <c r="S138" s="5">
        <v>134</v>
      </c>
      <c r="T138" s="6">
        <v>0.10061012366641002</v>
      </c>
      <c r="U138" s="6">
        <v>0.2433934479879111</v>
      </c>
    </row>
    <row r="139" spans="19:21" x14ac:dyDescent="0.2">
      <c r="S139" s="5">
        <v>135</v>
      </c>
      <c r="T139" s="6">
        <v>0.14693625908910815</v>
      </c>
      <c r="U139" s="6">
        <v>0.23877847463925783</v>
      </c>
    </row>
    <row r="140" spans="19:21" x14ac:dyDescent="0.2">
      <c r="S140" s="5">
        <v>136</v>
      </c>
      <c r="T140" s="6">
        <v>8.0738301463157108E-2</v>
      </c>
      <c r="U140" s="6">
        <v>0.23270155266290643</v>
      </c>
    </row>
    <row r="141" spans="19:21" x14ac:dyDescent="0.2">
      <c r="S141" s="5">
        <v>137</v>
      </c>
      <c r="T141" s="6">
        <v>6.2621806232951632E-2</v>
      </c>
      <c r="U141" s="6">
        <v>0.26829104504115969</v>
      </c>
    </row>
    <row r="142" spans="19:21" x14ac:dyDescent="0.2">
      <c r="S142" s="5">
        <v>138</v>
      </c>
      <c r="T142" s="6">
        <v>0.16858404495846258</v>
      </c>
      <c r="U142" s="6">
        <v>0.23264638017001249</v>
      </c>
    </row>
    <row r="143" spans="19:21" x14ac:dyDescent="0.2">
      <c r="S143" s="5">
        <v>139</v>
      </c>
      <c r="T143" s="6">
        <v>9.0838656869085196E-2</v>
      </c>
      <c r="U143" s="6">
        <v>0.26361881664390685</v>
      </c>
    </row>
    <row r="144" spans="19:21" x14ac:dyDescent="0.2">
      <c r="S144" s="5">
        <v>140</v>
      </c>
      <c r="T144" s="6">
        <v>8.9268730373097391E-2</v>
      </c>
      <c r="U144" s="6">
        <v>0.26842838629164145</v>
      </c>
    </row>
    <row r="145" spans="19:21" x14ac:dyDescent="0.2">
      <c r="S145" s="5">
        <v>141</v>
      </c>
      <c r="T145" s="6">
        <v>8.1960741001831067E-2</v>
      </c>
      <c r="U145" s="6">
        <v>0.22857220028724282</v>
      </c>
    </row>
    <row r="146" spans="19:21" x14ac:dyDescent="0.2">
      <c r="S146" s="5">
        <v>142</v>
      </c>
      <c r="T146" s="6">
        <v>7.5277281838628821E-2</v>
      </c>
      <c r="U146" s="6">
        <v>0.23288569563461467</v>
      </c>
    </row>
    <row r="147" spans="19:21" x14ac:dyDescent="0.2">
      <c r="S147" s="5">
        <v>143</v>
      </c>
      <c r="T147" s="6">
        <v>0.13980574012281285</v>
      </c>
      <c r="U147" s="6">
        <v>0.23499018747922007</v>
      </c>
    </row>
    <row r="148" spans="19:21" x14ac:dyDescent="0.2">
      <c r="S148" s="5">
        <v>144</v>
      </c>
      <c r="T148" s="6">
        <v>0.18345644380714771</v>
      </c>
      <c r="U148" s="6">
        <v>0.22649205637186343</v>
      </c>
    </row>
    <row r="149" spans="19:21" x14ac:dyDescent="0.2">
      <c r="S149" s="5">
        <v>145</v>
      </c>
      <c r="T149" s="6">
        <v>0.13256483942099831</v>
      </c>
      <c r="U149" s="6">
        <v>0.21729259583852628</v>
      </c>
    </row>
    <row r="150" spans="19:21" x14ac:dyDescent="0.2">
      <c r="S150" s="5">
        <v>146</v>
      </c>
      <c r="T150" s="6">
        <v>0.11638651221245669</v>
      </c>
      <c r="U150" s="6">
        <v>0.23151967404101964</v>
      </c>
    </row>
    <row r="151" spans="19:21" x14ac:dyDescent="0.2">
      <c r="S151" s="5">
        <v>147</v>
      </c>
      <c r="T151" s="6">
        <v>0.11855337027056738</v>
      </c>
      <c r="U151" s="6">
        <v>0.24042165203124621</v>
      </c>
    </row>
    <row r="152" spans="19:21" x14ac:dyDescent="0.2">
      <c r="S152" s="5">
        <v>148</v>
      </c>
      <c r="T152" s="6">
        <v>8.8167534552996585E-2</v>
      </c>
      <c r="U152" s="6">
        <v>0.2422302328541541</v>
      </c>
    </row>
    <row r="153" spans="19:21" x14ac:dyDescent="0.2">
      <c r="S153" s="5">
        <v>149</v>
      </c>
      <c r="T153" s="6">
        <v>0.16501967951475596</v>
      </c>
      <c r="U153" s="6">
        <v>0.24014352561383209</v>
      </c>
    </row>
    <row r="154" spans="19:21" x14ac:dyDescent="0.2">
      <c r="S154" s="5">
        <v>150</v>
      </c>
      <c r="T154" s="6">
        <v>0.13853075754549499</v>
      </c>
      <c r="U154" s="6">
        <v>0.24799546526529159</v>
      </c>
    </row>
    <row r="155" spans="19:21" x14ac:dyDescent="0.2">
      <c r="S155" s="5">
        <v>151</v>
      </c>
      <c r="T155" s="6">
        <v>0.16883237749689126</v>
      </c>
      <c r="U155" s="6">
        <v>0.24106626531240155</v>
      </c>
    </row>
    <row r="156" spans="19:21" x14ac:dyDescent="0.2">
      <c r="S156" s="5">
        <v>152</v>
      </c>
      <c r="T156" s="6">
        <v>0.19020722682414809</v>
      </c>
      <c r="U156" s="6">
        <v>0.22146633882023428</v>
      </c>
    </row>
    <row r="157" spans="19:21" x14ac:dyDescent="0.2">
      <c r="S157" s="5">
        <v>153</v>
      </c>
      <c r="T157" s="6">
        <v>6.9147117315389708E-2</v>
      </c>
      <c r="U157" s="6">
        <v>0.23324914557583704</v>
      </c>
    </row>
    <row r="158" spans="19:21" x14ac:dyDescent="0.2">
      <c r="S158" s="5">
        <v>154</v>
      </c>
      <c r="T158" s="6">
        <v>0.12432299434983252</v>
      </c>
      <c r="U158" s="6">
        <v>0.2337995431025047</v>
      </c>
    </row>
    <row r="159" spans="19:21" x14ac:dyDescent="0.2">
      <c r="S159" s="5">
        <v>155</v>
      </c>
      <c r="T159" s="6">
        <v>0.15084913467144292</v>
      </c>
      <c r="U159" s="6">
        <v>0.24957096810368776</v>
      </c>
    </row>
    <row r="160" spans="19:21" x14ac:dyDescent="0.2">
      <c r="S160" s="5">
        <v>156</v>
      </c>
      <c r="T160" s="6">
        <v>0.1326228976647412</v>
      </c>
      <c r="U160" s="6">
        <v>0.25599947953436947</v>
      </c>
    </row>
    <row r="161" spans="19:21" x14ac:dyDescent="0.2">
      <c r="S161" s="5">
        <v>157</v>
      </c>
      <c r="T161" s="6">
        <v>0.12698925032521305</v>
      </c>
      <c r="U161" s="6">
        <v>0.23422382668627323</v>
      </c>
    </row>
    <row r="162" spans="19:21" x14ac:dyDescent="0.2">
      <c r="S162" s="5">
        <v>158</v>
      </c>
      <c r="T162" s="6">
        <v>0.10822310152941908</v>
      </c>
      <c r="U162" s="6">
        <v>0.21899428414651453</v>
      </c>
    </row>
    <row r="163" spans="19:21" x14ac:dyDescent="0.2">
      <c r="S163" s="5">
        <v>159</v>
      </c>
      <c r="T163" s="6">
        <v>0.14271103122006301</v>
      </c>
      <c r="U163" s="6">
        <v>0.24569286264765866</v>
      </c>
    </row>
    <row r="164" spans="19:21" x14ac:dyDescent="0.2">
      <c r="S164" s="5">
        <v>160</v>
      </c>
      <c r="T164" s="6">
        <v>0.13386085452764024</v>
      </c>
      <c r="U164" s="6">
        <v>0.25232745113417659</v>
      </c>
    </row>
    <row r="165" spans="19:21" x14ac:dyDescent="0.2">
      <c r="S165" s="5">
        <v>161</v>
      </c>
      <c r="T165" s="6">
        <v>0.10501241011855612</v>
      </c>
      <c r="U165" s="6">
        <v>0.22537064269449422</v>
      </c>
    </row>
    <row r="166" spans="19:21" x14ac:dyDescent="0.2">
      <c r="S166" s="5">
        <v>162</v>
      </c>
      <c r="T166" s="6">
        <v>0.15409666878848416</v>
      </c>
      <c r="U166" s="6">
        <v>0.24133174068221888</v>
      </c>
    </row>
    <row r="167" spans="19:21" x14ac:dyDescent="0.2">
      <c r="S167" s="5">
        <v>163</v>
      </c>
      <c r="T167" s="6">
        <v>0.13366785407960943</v>
      </c>
      <c r="U167" s="6">
        <v>0.23235140304657084</v>
      </c>
    </row>
    <row r="168" spans="19:21" x14ac:dyDescent="0.2">
      <c r="S168" s="5">
        <v>164</v>
      </c>
      <c r="T168" s="6">
        <v>7.9687460426362489E-2</v>
      </c>
      <c r="U168" s="6">
        <v>0.21876050096417266</v>
      </c>
    </row>
    <row r="169" spans="19:21" x14ac:dyDescent="0.2">
      <c r="S169" s="5">
        <v>165</v>
      </c>
      <c r="T169" s="6">
        <v>0.12279192440065159</v>
      </c>
      <c r="U169" s="6">
        <v>0.24344866125342113</v>
      </c>
    </row>
    <row r="170" spans="19:21" x14ac:dyDescent="0.2">
      <c r="S170" s="5">
        <v>166</v>
      </c>
      <c r="T170" s="6">
        <v>8.2038040886714764E-2</v>
      </c>
      <c r="U170" s="6">
        <v>0.2279165268412679</v>
      </c>
    </row>
    <row r="171" spans="19:21" x14ac:dyDescent="0.2">
      <c r="S171" s="5">
        <v>167</v>
      </c>
      <c r="T171" s="6">
        <v>0.11170735696328134</v>
      </c>
      <c r="U171" s="6">
        <v>0.21377878950443593</v>
      </c>
    </row>
    <row r="172" spans="19:21" x14ac:dyDescent="0.2">
      <c r="S172" s="5">
        <v>168</v>
      </c>
      <c r="T172" s="6">
        <v>0.14287434892165626</v>
      </c>
      <c r="U172" s="6">
        <v>0.20909042401920452</v>
      </c>
    </row>
    <row r="173" spans="19:21" x14ac:dyDescent="0.2">
      <c r="S173" s="5">
        <v>169</v>
      </c>
      <c r="T173" s="6">
        <v>0.13370995923032478</v>
      </c>
      <c r="U173" s="6">
        <v>0.20752648578803676</v>
      </c>
    </row>
    <row r="174" spans="19:21" x14ac:dyDescent="0.2">
      <c r="S174" s="5">
        <v>170</v>
      </c>
      <c r="T174" s="6">
        <v>0.11723155635460022</v>
      </c>
      <c r="U174" s="6">
        <v>0.24151659061593325</v>
      </c>
    </row>
    <row r="175" spans="19:21" x14ac:dyDescent="0.2">
      <c r="S175" s="5">
        <v>171</v>
      </c>
      <c r="T175" s="6">
        <v>0.15051350177010253</v>
      </c>
      <c r="U175" s="6">
        <v>0.22209056017040635</v>
      </c>
    </row>
    <row r="176" spans="19:21" x14ac:dyDescent="0.2">
      <c r="S176" s="5">
        <v>172</v>
      </c>
      <c r="T176" s="6">
        <v>0.12398277239072535</v>
      </c>
      <c r="U176" s="6">
        <v>0.21912127745584056</v>
      </c>
    </row>
    <row r="177" spans="19:21" x14ac:dyDescent="0.2">
      <c r="S177" s="5">
        <v>173</v>
      </c>
      <c r="T177" s="6">
        <v>0.17902721112613512</v>
      </c>
      <c r="U177" s="6">
        <v>0.23434100916294701</v>
      </c>
    </row>
    <row r="178" spans="19:21" x14ac:dyDescent="0.2">
      <c r="S178" s="5">
        <v>174</v>
      </c>
      <c r="T178" s="6">
        <v>6.8434977728097202E-2</v>
      </c>
      <c r="U178" s="6">
        <v>0.25028275638777037</v>
      </c>
    </row>
    <row r="179" spans="19:21" x14ac:dyDescent="0.2">
      <c r="S179" s="5">
        <v>175</v>
      </c>
      <c r="T179" s="6">
        <v>0.17192016110947439</v>
      </c>
      <c r="U179" s="6">
        <v>0.23744099835769197</v>
      </c>
    </row>
    <row r="180" spans="19:21" x14ac:dyDescent="0.2">
      <c r="S180" s="5">
        <v>176</v>
      </c>
      <c r="T180" s="6">
        <v>0.12512179601765155</v>
      </c>
      <c r="U180" s="6">
        <v>0.20786618805705692</v>
      </c>
    </row>
    <row r="181" spans="19:21" x14ac:dyDescent="0.2">
      <c r="S181" s="5">
        <v>177</v>
      </c>
      <c r="T181" s="6">
        <v>0.10728933389777431</v>
      </c>
      <c r="U181" s="6">
        <v>0.27800626102872616</v>
      </c>
    </row>
    <row r="182" spans="19:21" x14ac:dyDescent="0.2">
      <c r="S182" s="5">
        <v>178</v>
      </c>
      <c r="T182" s="6">
        <v>0.1261340154499799</v>
      </c>
      <c r="U182" s="6">
        <v>0.23228342388069215</v>
      </c>
    </row>
    <row r="183" spans="19:21" x14ac:dyDescent="0.2">
      <c r="S183" s="5">
        <v>179</v>
      </c>
      <c r="T183" s="6">
        <v>0.19477251109774732</v>
      </c>
      <c r="U183" s="6">
        <v>0.22836173703213714</v>
      </c>
    </row>
    <row r="184" spans="19:21" x14ac:dyDescent="0.2">
      <c r="S184" s="5">
        <v>180</v>
      </c>
      <c r="T184" s="6">
        <v>6.4573791384645945E-2</v>
      </c>
      <c r="U184" s="6">
        <v>0.24651126719809446</v>
      </c>
    </row>
    <row r="185" spans="19:21" x14ac:dyDescent="0.2">
      <c r="S185" s="5">
        <v>181</v>
      </c>
      <c r="T185" s="6">
        <v>0.15160846301765019</v>
      </c>
      <c r="U185" s="6">
        <v>0.25858487764398541</v>
      </c>
    </row>
    <row r="186" spans="19:21" x14ac:dyDescent="0.2">
      <c r="S186" s="5">
        <v>182</v>
      </c>
      <c r="T186" s="6">
        <v>0.12039891633517158</v>
      </c>
      <c r="U186" s="6">
        <v>0.2137500552730599</v>
      </c>
    </row>
    <row r="187" spans="19:21" x14ac:dyDescent="0.2">
      <c r="S187" s="5">
        <v>183</v>
      </c>
      <c r="T187" s="6">
        <v>0.16151310911578348</v>
      </c>
      <c r="U187" s="6">
        <v>0.21772878420010086</v>
      </c>
    </row>
    <row r="188" spans="19:21" x14ac:dyDescent="0.2">
      <c r="S188" s="5">
        <v>184</v>
      </c>
      <c r="T188" s="6">
        <v>7.9350248774423357E-2</v>
      </c>
      <c r="U188" s="6">
        <v>0.21713314083768015</v>
      </c>
    </row>
    <row r="189" spans="19:21" x14ac:dyDescent="0.2">
      <c r="S189" s="5">
        <v>185</v>
      </c>
      <c r="T189" s="6">
        <v>0.14907053324004116</v>
      </c>
      <c r="U189" s="6">
        <v>0.22931715225879712</v>
      </c>
    </row>
    <row r="190" spans="19:21" x14ac:dyDescent="0.2">
      <c r="S190" s="5">
        <v>186</v>
      </c>
      <c r="T190" s="6">
        <v>0.12580551105291188</v>
      </c>
      <c r="U190" s="6">
        <v>0.20936957055284264</v>
      </c>
    </row>
    <row r="191" spans="19:21" x14ac:dyDescent="0.2">
      <c r="S191" s="5">
        <v>187</v>
      </c>
      <c r="T191" s="6">
        <v>0.18142507032593458</v>
      </c>
      <c r="U191" s="6">
        <v>0.21843531254290111</v>
      </c>
    </row>
    <row r="192" spans="19:21" x14ac:dyDescent="0.2">
      <c r="S192" s="5">
        <v>188</v>
      </c>
      <c r="T192" s="6">
        <v>0.14109128490281275</v>
      </c>
      <c r="U192" s="6">
        <v>0.25027299392503155</v>
      </c>
    </row>
    <row r="193" spans="19:21" x14ac:dyDescent="0.2">
      <c r="S193" s="5">
        <v>189</v>
      </c>
      <c r="T193" s="6">
        <v>5.6874695603632744E-2</v>
      </c>
      <c r="U193" s="6">
        <v>0.23333517077268248</v>
      </c>
    </row>
    <row r="194" spans="19:21" x14ac:dyDescent="0.2">
      <c r="S194" s="5">
        <v>190</v>
      </c>
      <c r="T194" s="6">
        <v>8.9518271337563043E-2</v>
      </c>
      <c r="U194" s="6">
        <v>0.23699778847005268</v>
      </c>
    </row>
    <row r="195" spans="19:21" x14ac:dyDescent="0.2">
      <c r="S195" s="5">
        <v>191</v>
      </c>
      <c r="T195" s="6">
        <v>0.13608828945292145</v>
      </c>
      <c r="U195" s="6">
        <v>0.22969015214301955</v>
      </c>
    </row>
    <row r="196" spans="19:21" x14ac:dyDescent="0.2">
      <c r="S196" s="5">
        <v>192</v>
      </c>
      <c r="T196" s="6">
        <v>0.1407105733349322</v>
      </c>
      <c r="U196" s="6">
        <v>0.22334249479719859</v>
      </c>
    </row>
    <row r="197" spans="19:21" x14ac:dyDescent="0.2">
      <c r="S197" s="5">
        <v>193</v>
      </c>
      <c r="T197" s="6">
        <v>0.20890422149508192</v>
      </c>
      <c r="U197" s="6">
        <v>0.2328620084398115</v>
      </c>
    </row>
    <row r="198" spans="19:21" x14ac:dyDescent="0.2">
      <c r="S198" s="5">
        <v>194</v>
      </c>
      <c r="T198" s="6">
        <v>0.17481765197442978</v>
      </c>
      <c r="U198" s="6">
        <v>0.21659020771742657</v>
      </c>
    </row>
    <row r="199" spans="19:21" x14ac:dyDescent="0.2">
      <c r="S199" s="5">
        <v>195</v>
      </c>
      <c r="T199" s="6">
        <v>0.13760302556623627</v>
      </c>
      <c r="U199" s="6">
        <v>0.23878313234781312</v>
      </c>
    </row>
    <row r="200" spans="19:21" x14ac:dyDescent="0.2">
      <c r="S200" s="5">
        <v>196</v>
      </c>
      <c r="T200" s="6">
        <v>0.10728265361221219</v>
      </c>
      <c r="U200" s="6">
        <v>0.23445109184435031</v>
      </c>
    </row>
    <row r="201" spans="19:21" x14ac:dyDescent="0.2">
      <c r="S201" s="5">
        <v>197</v>
      </c>
      <c r="T201" s="6">
        <v>0.14058012175232873</v>
      </c>
      <c r="U201" s="6">
        <v>0.22195086857927751</v>
      </c>
    </row>
    <row r="202" spans="19:21" x14ac:dyDescent="0.2">
      <c r="S202" s="5">
        <v>198</v>
      </c>
      <c r="T202" s="6">
        <v>0.16754144213024993</v>
      </c>
      <c r="U202" s="6">
        <v>0.24456460519924281</v>
      </c>
    </row>
    <row r="203" spans="19:21" x14ac:dyDescent="0.2">
      <c r="S203" s="5">
        <v>199</v>
      </c>
      <c r="T203" s="6">
        <v>0.11177489447840736</v>
      </c>
      <c r="U203" s="6">
        <v>0.24842145727369871</v>
      </c>
    </row>
    <row r="204" spans="19:21" x14ac:dyDescent="0.2">
      <c r="S204" s="5">
        <v>200</v>
      </c>
      <c r="T204" s="6">
        <v>0.13395204934124025</v>
      </c>
      <c r="U204" s="6">
        <v>0.21453557204707877</v>
      </c>
    </row>
    <row r="205" spans="19:21" x14ac:dyDescent="0.2">
      <c r="S205" s="5">
        <v>201</v>
      </c>
      <c r="T205" s="6">
        <v>0.19619444035816019</v>
      </c>
      <c r="U205" s="6">
        <v>0.23685852213384084</v>
      </c>
    </row>
    <row r="206" spans="19:21" x14ac:dyDescent="0.2">
      <c r="S206" s="5">
        <v>202</v>
      </c>
      <c r="T206" s="6">
        <v>0.12184794745049175</v>
      </c>
      <c r="U206" s="6">
        <v>0.25068007194732284</v>
      </c>
    </row>
    <row r="207" spans="19:21" x14ac:dyDescent="0.2">
      <c r="S207" s="5">
        <v>203</v>
      </c>
      <c r="T207" s="6">
        <v>0.14226447394638217</v>
      </c>
      <c r="U207" s="6">
        <v>0.21537243126120031</v>
      </c>
    </row>
    <row r="208" spans="19:21" x14ac:dyDescent="0.2">
      <c r="S208" s="5">
        <v>204</v>
      </c>
      <c r="T208" s="6">
        <v>0.1416450882196312</v>
      </c>
      <c r="U208" s="6">
        <v>0.26239083437832711</v>
      </c>
    </row>
    <row r="209" spans="19:21" x14ac:dyDescent="0.2">
      <c r="S209" s="5">
        <v>205</v>
      </c>
      <c r="T209" s="6">
        <v>0.14384390068580197</v>
      </c>
      <c r="U209" s="6">
        <v>0.22682515499119857</v>
      </c>
    </row>
    <row r="210" spans="19:21" x14ac:dyDescent="0.2">
      <c r="S210" s="5">
        <v>206</v>
      </c>
      <c r="T210" s="6">
        <v>0.12431781958137432</v>
      </c>
      <c r="U210" s="6">
        <v>0.23980607399010298</v>
      </c>
    </row>
    <row r="211" spans="19:21" x14ac:dyDescent="0.2">
      <c r="S211" s="5">
        <v>207</v>
      </c>
      <c r="T211" s="6">
        <v>0.17569733111293973</v>
      </c>
      <c r="U211" s="6">
        <v>0.25050653630695424</v>
      </c>
    </row>
    <row r="212" spans="19:21" x14ac:dyDescent="0.2">
      <c r="S212" s="5">
        <v>208</v>
      </c>
      <c r="T212" s="6">
        <v>9.1668497000127275E-2</v>
      </c>
      <c r="U212" s="6">
        <v>0.2518736617296839</v>
      </c>
    </row>
    <row r="213" spans="19:21" x14ac:dyDescent="0.2">
      <c r="S213" s="5">
        <v>209</v>
      </c>
      <c r="T213" s="6">
        <v>0.16642635058328289</v>
      </c>
      <c r="U213" s="6">
        <v>0.2109136985810941</v>
      </c>
    </row>
    <row r="214" spans="19:21" x14ac:dyDescent="0.2">
      <c r="S214" s="5">
        <v>210</v>
      </c>
      <c r="T214" s="6">
        <v>0.11701307885584114</v>
      </c>
      <c r="U214" s="6">
        <v>0.2184191689505946</v>
      </c>
    </row>
    <row r="215" spans="19:21" x14ac:dyDescent="0.2">
      <c r="S215" s="5">
        <v>211</v>
      </c>
      <c r="T215" s="6">
        <v>0.14691430632624955</v>
      </c>
      <c r="U215" s="6">
        <v>0.21692085399884664</v>
      </c>
    </row>
    <row r="216" spans="19:21" x14ac:dyDescent="0.2">
      <c r="S216" s="5">
        <v>212</v>
      </c>
      <c r="T216" s="6">
        <v>0.15731103070433433</v>
      </c>
      <c r="U216" s="6">
        <v>0.24239300304750333</v>
      </c>
    </row>
    <row r="217" spans="19:21" x14ac:dyDescent="0.2">
      <c r="S217" s="5">
        <v>213</v>
      </c>
      <c r="T217" s="6">
        <v>0.15142798471243135</v>
      </c>
      <c r="U217" s="6">
        <v>0.24231340273792071</v>
      </c>
    </row>
    <row r="218" spans="19:21" x14ac:dyDescent="0.2">
      <c r="S218" s="5">
        <v>214</v>
      </c>
      <c r="T218" s="6">
        <v>0.12252234965356312</v>
      </c>
      <c r="U218" s="6">
        <v>0.2242467859069501</v>
      </c>
    </row>
    <row r="219" spans="19:21" x14ac:dyDescent="0.2">
      <c r="S219" s="5">
        <v>215</v>
      </c>
      <c r="T219" s="6">
        <v>0.13148255841015696</v>
      </c>
      <c r="U219" s="6">
        <v>0.24290062423901407</v>
      </c>
    </row>
    <row r="220" spans="19:21" x14ac:dyDescent="0.2">
      <c r="S220" s="5">
        <v>216</v>
      </c>
      <c r="T220" s="6">
        <v>8.4306656275498271E-2</v>
      </c>
      <c r="U220" s="6">
        <v>0.25707932749657025</v>
      </c>
    </row>
    <row r="221" spans="19:21" x14ac:dyDescent="0.2">
      <c r="S221" s="5">
        <v>217</v>
      </c>
      <c r="T221" s="6">
        <v>5.8137941758585193E-2</v>
      </c>
      <c r="U221" s="6">
        <v>0.29148257955569368</v>
      </c>
    </row>
    <row r="222" spans="19:21" x14ac:dyDescent="0.2">
      <c r="S222" s="5">
        <v>218</v>
      </c>
      <c r="T222" s="6">
        <v>0.12878586208418277</v>
      </c>
      <c r="U222" s="6">
        <v>0.23020843746622158</v>
      </c>
    </row>
    <row r="223" spans="19:21" x14ac:dyDescent="0.2">
      <c r="S223" s="5">
        <v>219</v>
      </c>
      <c r="T223" s="6">
        <v>0.10095754339120207</v>
      </c>
      <c r="U223" s="6">
        <v>0.23295229507245771</v>
      </c>
    </row>
    <row r="224" spans="19:21" x14ac:dyDescent="0.2">
      <c r="S224" s="5">
        <v>220</v>
      </c>
      <c r="T224" s="6">
        <v>8.5587730879796292E-2</v>
      </c>
      <c r="U224" s="6">
        <v>0.21817394398080869</v>
      </c>
    </row>
    <row r="225" spans="19:21" x14ac:dyDescent="0.2">
      <c r="S225" s="5">
        <v>221</v>
      </c>
      <c r="T225" s="6">
        <v>8.5375367228662818E-2</v>
      </c>
      <c r="U225" s="6">
        <v>0.23688740383917201</v>
      </c>
    </row>
    <row r="226" spans="19:21" x14ac:dyDescent="0.2">
      <c r="S226" s="5">
        <v>222</v>
      </c>
      <c r="T226" s="6">
        <v>8.9736515327307143E-2</v>
      </c>
      <c r="U226" s="6">
        <v>0.23381204318026597</v>
      </c>
    </row>
    <row r="227" spans="19:21" x14ac:dyDescent="0.2">
      <c r="S227" s="5">
        <v>223</v>
      </c>
      <c r="T227" s="6">
        <v>0.10565711661921079</v>
      </c>
      <c r="U227" s="6">
        <v>0.25661550172786635</v>
      </c>
    </row>
    <row r="228" spans="19:21" x14ac:dyDescent="0.2">
      <c r="S228" s="5">
        <v>224</v>
      </c>
      <c r="T228" s="6">
        <v>6.2399456158816848E-2</v>
      </c>
      <c r="U228" s="6">
        <v>0.23624204191467138</v>
      </c>
    </row>
    <row r="229" spans="19:21" x14ac:dyDescent="0.2">
      <c r="S229" s="5">
        <v>225</v>
      </c>
      <c r="T229" s="6">
        <v>0.18488654689292114</v>
      </c>
      <c r="U229" s="6">
        <v>0.20279222922616505</v>
      </c>
    </row>
    <row r="230" spans="19:21" x14ac:dyDescent="0.2">
      <c r="S230" s="5">
        <v>226</v>
      </c>
      <c r="T230" s="6">
        <v>0.13636761614301407</v>
      </c>
      <c r="U230" s="6">
        <v>0.23184819376457164</v>
      </c>
    </row>
    <row r="231" spans="19:21" x14ac:dyDescent="0.2">
      <c r="S231" s="5">
        <v>227</v>
      </c>
      <c r="T231" s="6">
        <v>0.14622657980761669</v>
      </c>
      <c r="U231" s="6">
        <v>0.22005323167981258</v>
      </c>
    </row>
    <row r="232" spans="19:21" x14ac:dyDescent="0.2">
      <c r="S232" s="5">
        <v>228</v>
      </c>
      <c r="T232" s="6">
        <v>0.10066973429648846</v>
      </c>
      <c r="U232" s="6">
        <v>0.21565442751977104</v>
      </c>
    </row>
    <row r="233" spans="19:21" x14ac:dyDescent="0.2">
      <c r="S233" s="5">
        <v>229</v>
      </c>
      <c r="T233" s="6">
        <v>0.14890291887800006</v>
      </c>
      <c r="U233" s="6">
        <v>0.23255505695433235</v>
      </c>
    </row>
    <row r="234" spans="19:21" x14ac:dyDescent="0.2">
      <c r="S234" s="5">
        <v>230</v>
      </c>
      <c r="T234" s="6">
        <v>0.11673105828931715</v>
      </c>
      <c r="U234" s="6">
        <v>0.21870979370664548</v>
      </c>
    </row>
    <row r="235" spans="19:21" x14ac:dyDescent="0.2">
      <c r="S235" s="5">
        <v>231</v>
      </c>
      <c r="T235" s="6">
        <v>0.12547876273587974</v>
      </c>
      <c r="U235" s="6">
        <v>0.22931790328838328</v>
      </c>
    </row>
    <row r="236" spans="19:21" x14ac:dyDescent="0.2">
      <c r="S236" s="5">
        <v>232</v>
      </c>
      <c r="T236" s="6">
        <v>8.0656700581299423E-2</v>
      </c>
      <c r="U236" s="6">
        <v>0.22616108449012909</v>
      </c>
    </row>
    <row r="237" spans="19:21" x14ac:dyDescent="0.2">
      <c r="S237" s="5">
        <v>233</v>
      </c>
      <c r="T237" s="6">
        <v>0.11479219711968144</v>
      </c>
      <c r="U237" s="6">
        <v>0.24128427002305636</v>
      </c>
    </row>
    <row r="238" spans="19:21" x14ac:dyDescent="0.2">
      <c r="S238" s="5">
        <v>234</v>
      </c>
      <c r="T238" s="6">
        <v>0.13512053393513865</v>
      </c>
      <c r="U238" s="6">
        <v>0.21919604083999833</v>
      </c>
    </row>
    <row r="239" spans="19:21" x14ac:dyDescent="0.2">
      <c r="S239" s="5">
        <v>235</v>
      </c>
      <c r="T239" s="6">
        <v>0.14831341373851728</v>
      </c>
      <c r="U239" s="6">
        <v>0.24856344092298394</v>
      </c>
    </row>
    <row r="240" spans="19:21" x14ac:dyDescent="0.2">
      <c r="S240" s="5">
        <v>236</v>
      </c>
      <c r="T240" s="6">
        <v>7.6691360569879255E-2</v>
      </c>
      <c r="U240" s="6">
        <v>0.23280531754070163</v>
      </c>
    </row>
    <row r="241" spans="19:21" x14ac:dyDescent="0.2">
      <c r="S241" s="5">
        <v>237</v>
      </c>
      <c r="T241" s="6">
        <v>9.617841723299396E-2</v>
      </c>
      <c r="U241" s="6">
        <v>0.22583787555081469</v>
      </c>
    </row>
    <row r="242" spans="19:21" x14ac:dyDescent="0.2">
      <c r="S242" s="5">
        <v>238</v>
      </c>
      <c r="T242" s="6">
        <v>0.11176387496355884</v>
      </c>
      <c r="U242" s="6">
        <v>0.25511601514729682</v>
      </c>
    </row>
    <row r="243" spans="19:21" x14ac:dyDescent="0.2">
      <c r="S243" s="5">
        <v>239</v>
      </c>
      <c r="T243" s="6">
        <v>8.7465546930322075E-2</v>
      </c>
      <c r="U243" s="6">
        <v>0.21911846480402458</v>
      </c>
    </row>
    <row r="244" spans="19:21" x14ac:dyDescent="0.2">
      <c r="S244" s="5">
        <v>240</v>
      </c>
      <c r="T244" s="6">
        <v>0.14120190793731729</v>
      </c>
      <c r="U244" s="6">
        <v>0.21120638022441623</v>
      </c>
    </row>
    <row r="245" spans="19:21" x14ac:dyDescent="0.2">
      <c r="S245" s="5">
        <v>241</v>
      </c>
      <c r="T245" s="6">
        <v>0.17508119566962446</v>
      </c>
      <c r="U245" s="6">
        <v>0.20780680416858138</v>
      </c>
    </row>
    <row r="246" spans="19:21" x14ac:dyDescent="0.2">
      <c r="S246" s="5">
        <v>242</v>
      </c>
      <c r="T246" s="6">
        <v>0.15678340856271258</v>
      </c>
      <c r="U246" s="6">
        <v>0.22146139082285674</v>
      </c>
    </row>
    <row r="247" spans="19:21" x14ac:dyDescent="0.2">
      <c r="S247" s="5">
        <v>243</v>
      </c>
      <c r="T247" s="6">
        <v>0.1866284090867677</v>
      </c>
      <c r="U247" s="6">
        <v>0.24968545912021559</v>
      </c>
    </row>
    <row r="248" spans="19:21" x14ac:dyDescent="0.2">
      <c r="S248" s="5">
        <v>244</v>
      </c>
      <c r="T248" s="6">
        <v>9.4297735993340223E-2</v>
      </c>
      <c r="U248" s="6">
        <v>0.30744679907374539</v>
      </c>
    </row>
    <row r="249" spans="19:21" x14ac:dyDescent="0.2">
      <c r="S249" s="5">
        <v>245</v>
      </c>
      <c r="T249" s="6">
        <v>0.1366194774086191</v>
      </c>
      <c r="U249" s="6">
        <v>0.22982182128135892</v>
      </c>
    </row>
    <row r="250" spans="19:21" x14ac:dyDescent="0.2">
      <c r="S250" s="5">
        <v>246</v>
      </c>
      <c r="T250" s="6">
        <v>0.10759579606494284</v>
      </c>
      <c r="U250" s="6">
        <v>0.2480463029488218</v>
      </c>
    </row>
    <row r="251" spans="19:21" x14ac:dyDescent="0.2">
      <c r="S251" s="5">
        <v>247</v>
      </c>
      <c r="T251" s="6">
        <v>0.15471044130553738</v>
      </c>
      <c r="U251" s="6">
        <v>0.235631030063988</v>
      </c>
    </row>
    <row r="252" spans="19:21" x14ac:dyDescent="0.2">
      <c r="S252" s="5">
        <v>248</v>
      </c>
      <c r="T252" s="6">
        <v>0.10080569097411436</v>
      </c>
      <c r="U252" s="6">
        <v>0.25983431167551624</v>
      </c>
    </row>
    <row r="253" spans="19:21" x14ac:dyDescent="0.2">
      <c r="S253" s="5">
        <v>249</v>
      </c>
      <c r="T253" s="6">
        <v>0.13101060763219455</v>
      </c>
      <c r="U253" s="6">
        <v>0.22326431014317469</v>
      </c>
    </row>
    <row r="254" spans="19:21" x14ac:dyDescent="0.2">
      <c r="S254" s="5">
        <v>250</v>
      </c>
      <c r="T254" s="6">
        <v>0.22409485955954744</v>
      </c>
      <c r="U254" s="6">
        <v>0.21444287084544306</v>
      </c>
    </row>
    <row r="255" spans="19:21" x14ac:dyDescent="0.2">
      <c r="S255" s="5">
        <v>251</v>
      </c>
      <c r="T255" s="6">
        <v>0.12128926751617983</v>
      </c>
      <c r="U255" s="6">
        <v>0.19952428560485383</v>
      </c>
    </row>
    <row r="256" spans="19:21" x14ac:dyDescent="0.2">
      <c r="S256" s="5">
        <v>252</v>
      </c>
      <c r="T256" s="6">
        <v>0.10913644013480955</v>
      </c>
      <c r="U256" s="6">
        <v>0.21936184342340348</v>
      </c>
    </row>
    <row r="257" spans="19:21" x14ac:dyDescent="0.2">
      <c r="S257" s="5">
        <v>253</v>
      </c>
      <c r="T257" s="6">
        <v>0.1570573268949769</v>
      </c>
      <c r="U257" s="6">
        <v>0.24029893882715367</v>
      </c>
    </row>
    <row r="258" spans="19:21" x14ac:dyDescent="0.2">
      <c r="S258" s="5">
        <v>254</v>
      </c>
      <c r="T258" s="6">
        <v>0.10999791404728951</v>
      </c>
      <c r="U258" s="6">
        <v>0.23019673958865947</v>
      </c>
    </row>
    <row r="259" spans="19:21" x14ac:dyDescent="0.2">
      <c r="S259" s="5">
        <v>255</v>
      </c>
      <c r="T259" s="6">
        <v>0.13368460151621528</v>
      </c>
      <c r="U259" s="6">
        <v>0.21558001615256714</v>
      </c>
    </row>
    <row r="260" spans="19:21" x14ac:dyDescent="0.2">
      <c r="S260" s="5">
        <v>256</v>
      </c>
      <c r="T260" s="6">
        <v>0.11848338816068341</v>
      </c>
      <c r="U260" s="6">
        <v>0.22132357353003071</v>
      </c>
    </row>
    <row r="261" spans="19:21" x14ac:dyDescent="0.2">
      <c r="S261" s="5">
        <v>257</v>
      </c>
      <c r="T261" s="6">
        <v>0.11456270963981413</v>
      </c>
      <c r="U261" s="6">
        <v>0.23859033447655642</v>
      </c>
    </row>
    <row r="262" spans="19:21" x14ac:dyDescent="0.2">
      <c r="S262" s="5">
        <v>258</v>
      </c>
      <c r="T262" s="6">
        <v>9.6709453418701241E-2</v>
      </c>
      <c r="U262" s="6">
        <v>0.25986999179642128</v>
      </c>
    </row>
    <row r="263" spans="19:21" x14ac:dyDescent="0.2">
      <c r="S263" s="5">
        <v>259</v>
      </c>
      <c r="T263" s="6">
        <v>0.12305772500105219</v>
      </c>
      <c r="U263" s="6">
        <v>0.25705154133163183</v>
      </c>
    </row>
    <row r="264" spans="19:21" x14ac:dyDescent="0.2">
      <c r="S264" s="5">
        <v>260</v>
      </c>
      <c r="T264" s="6">
        <v>0.12737528028515147</v>
      </c>
      <c r="U264" s="6">
        <v>0.23240705697967962</v>
      </c>
    </row>
    <row r="265" spans="19:21" x14ac:dyDescent="0.2">
      <c r="S265" s="5">
        <v>261</v>
      </c>
      <c r="T265" s="6">
        <v>5.3229754659954331E-2</v>
      </c>
      <c r="U265" s="6">
        <v>0.28258036310618828</v>
      </c>
    </row>
    <row r="266" spans="19:21" x14ac:dyDescent="0.2">
      <c r="S266" s="5">
        <v>262</v>
      </c>
      <c r="T266" s="6">
        <v>0.12561290154068497</v>
      </c>
      <c r="U266" s="6">
        <v>0.24554584953763253</v>
      </c>
    </row>
    <row r="267" spans="19:21" x14ac:dyDescent="0.2">
      <c r="S267" s="5">
        <v>263</v>
      </c>
      <c r="T267" s="6">
        <v>0.14416833603509444</v>
      </c>
      <c r="U267" s="6">
        <v>0.20554559551714682</v>
      </c>
    </row>
    <row r="268" spans="19:21" x14ac:dyDescent="0.2">
      <c r="S268" s="5">
        <v>264</v>
      </c>
      <c r="T268" s="6">
        <v>3.9676175202087341E-2</v>
      </c>
      <c r="U268" s="6">
        <v>0.26307317840132732</v>
      </c>
    </row>
    <row r="269" spans="19:21" x14ac:dyDescent="0.2">
      <c r="S269" s="5">
        <v>265</v>
      </c>
      <c r="T269" s="6">
        <v>9.6527896997456897E-2</v>
      </c>
      <c r="U269" s="6">
        <v>0.21978751933196536</v>
      </c>
    </row>
    <row r="270" spans="19:21" x14ac:dyDescent="0.2">
      <c r="S270" s="5">
        <v>266</v>
      </c>
      <c r="T270" s="6">
        <v>0.10276558007326538</v>
      </c>
      <c r="U270" s="6">
        <v>0.23127839544198089</v>
      </c>
    </row>
    <row r="271" spans="19:21" x14ac:dyDescent="0.2">
      <c r="S271" s="5">
        <v>267</v>
      </c>
      <c r="T271" s="6">
        <v>0.15776564870286758</v>
      </c>
      <c r="U271" s="6">
        <v>0.2176339358018321</v>
      </c>
    </row>
    <row r="272" spans="19:21" x14ac:dyDescent="0.2">
      <c r="S272" s="5">
        <v>268</v>
      </c>
      <c r="T272" s="6">
        <v>0.13180178474511356</v>
      </c>
      <c r="U272" s="6">
        <v>0.21416405775839373</v>
      </c>
    </row>
    <row r="273" spans="19:21" x14ac:dyDescent="0.2">
      <c r="S273" s="5">
        <v>269</v>
      </c>
      <c r="T273" s="6">
        <v>0.10684304500217298</v>
      </c>
      <c r="U273" s="6">
        <v>0.24258380197718529</v>
      </c>
    </row>
    <row r="274" spans="19:21" x14ac:dyDescent="0.2">
      <c r="S274" s="5">
        <v>270</v>
      </c>
      <c r="T274" s="6">
        <v>9.8650372838574363E-2</v>
      </c>
      <c r="U274" s="6">
        <v>0.25516749378605286</v>
      </c>
    </row>
    <row r="275" spans="19:21" x14ac:dyDescent="0.2">
      <c r="S275" s="5">
        <v>271</v>
      </c>
      <c r="T275" s="6">
        <v>0.13381420011179485</v>
      </c>
      <c r="U275" s="6">
        <v>0.21218075101455647</v>
      </c>
    </row>
    <row r="276" spans="19:21" x14ac:dyDescent="0.2">
      <c r="S276" s="5">
        <v>272</v>
      </c>
      <c r="T276" s="6">
        <v>0.12020684628916503</v>
      </c>
      <c r="U276" s="6">
        <v>0.21932700645529163</v>
      </c>
    </row>
    <row r="277" spans="19:21" x14ac:dyDescent="0.2">
      <c r="S277" s="5">
        <v>273</v>
      </c>
      <c r="T277" s="6">
        <v>8.8622235298149124E-2</v>
      </c>
      <c r="U277" s="6">
        <v>0.23790938880339516</v>
      </c>
    </row>
    <row r="278" spans="19:21" x14ac:dyDescent="0.2">
      <c r="S278" s="5">
        <v>274</v>
      </c>
      <c r="T278" s="6">
        <v>0.10501827763163503</v>
      </c>
      <c r="U278" s="6">
        <v>0.23322668011000308</v>
      </c>
    </row>
    <row r="279" spans="19:21" x14ac:dyDescent="0.2">
      <c r="S279" s="5">
        <v>275</v>
      </c>
      <c r="T279" s="6">
        <v>0.11129442290643426</v>
      </c>
      <c r="U279" s="6">
        <v>0.24530267099690067</v>
      </c>
    </row>
    <row r="280" spans="19:21" x14ac:dyDescent="0.2">
      <c r="S280" s="5">
        <v>276</v>
      </c>
      <c r="T280" s="6">
        <v>0.14654595624373612</v>
      </c>
      <c r="U280" s="6">
        <v>0.24459894371801119</v>
      </c>
    </row>
    <row r="281" spans="19:21" x14ac:dyDescent="0.2">
      <c r="S281" s="5">
        <v>277</v>
      </c>
      <c r="T281" s="6">
        <v>0.1630626040807146</v>
      </c>
      <c r="U281" s="6">
        <v>0.23565406927615704</v>
      </c>
    </row>
    <row r="282" spans="19:21" x14ac:dyDescent="0.2">
      <c r="S282" s="5">
        <v>278</v>
      </c>
      <c r="T282" s="6">
        <v>6.1294799411462778E-2</v>
      </c>
      <c r="U282" s="6">
        <v>0.23054757826248884</v>
      </c>
    </row>
    <row r="283" spans="19:21" x14ac:dyDescent="0.2">
      <c r="S283" s="5">
        <v>279</v>
      </c>
      <c r="T283" s="6">
        <v>7.0984019060418346E-2</v>
      </c>
      <c r="U283" s="6">
        <v>0.24051257475620372</v>
      </c>
    </row>
    <row r="284" spans="19:21" x14ac:dyDescent="0.2">
      <c r="S284" s="5">
        <v>280</v>
      </c>
      <c r="T284" s="6">
        <v>0.13388844979164982</v>
      </c>
      <c r="U284" s="6">
        <v>0.24417384914925458</v>
      </c>
    </row>
    <row r="285" spans="19:21" x14ac:dyDescent="0.2">
      <c r="S285" s="5">
        <v>281</v>
      </c>
      <c r="T285" s="6">
        <v>0.10078777070579079</v>
      </c>
      <c r="U285" s="6">
        <v>0.23486660092240905</v>
      </c>
    </row>
    <row r="286" spans="19:21" x14ac:dyDescent="0.2">
      <c r="S286" s="5">
        <v>282</v>
      </c>
      <c r="T286" s="6">
        <v>7.3206479435149227E-2</v>
      </c>
      <c r="U286" s="6">
        <v>0.22919460384114573</v>
      </c>
    </row>
    <row r="287" spans="19:21" x14ac:dyDescent="0.2">
      <c r="S287" s="5">
        <v>283</v>
      </c>
      <c r="T287" s="6">
        <v>0.12214966987401293</v>
      </c>
      <c r="U287" s="6">
        <v>0.23995156206544832</v>
      </c>
    </row>
    <row r="288" spans="19:21" x14ac:dyDescent="0.2">
      <c r="S288" s="5">
        <v>284</v>
      </c>
      <c r="T288" s="6">
        <v>0.15492878268761298</v>
      </c>
      <c r="U288" s="6">
        <v>0.21974345314092977</v>
      </c>
    </row>
    <row r="289" spans="19:21" x14ac:dyDescent="0.2">
      <c r="S289" s="5">
        <v>285</v>
      </c>
      <c r="T289" s="6">
        <v>0.10476428493283542</v>
      </c>
      <c r="U289" s="6">
        <v>0.21948634628432781</v>
      </c>
    </row>
    <row r="290" spans="19:21" x14ac:dyDescent="0.2">
      <c r="S290" s="5">
        <v>286</v>
      </c>
      <c r="T290" s="6">
        <v>0.19175630601605248</v>
      </c>
      <c r="U290" s="6">
        <v>0.21612945989942264</v>
      </c>
    </row>
    <row r="291" spans="19:21" x14ac:dyDescent="0.2">
      <c r="S291" s="5">
        <v>287</v>
      </c>
      <c r="T291" s="6">
        <v>0.10498879524905397</v>
      </c>
      <c r="U291" s="6">
        <v>0.23550746944544784</v>
      </c>
    </row>
    <row r="292" spans="19:21" x14ac:dyDescent="0.2">
      <c r="S292" s="5">
        <v>288</v>
      </c>
      <c r="T292" s="6">
        <v>0.1916124132306421</v>
      </c>
      <c r="U292" s="6">
        <v>0.20840504485980971</v>
      </c>
    </row>
    <row r="293" spans="19:21" x14ac:dyDescent="0.2">
      <c r="S293" s="5">
        <v>289</v>
      </c>
      <c r="T293" s="6">
        <v>0.11453670556280475</v>
      </c>
      <c r="U293" s="6">
        <v>0.23207274275945997</v>
      </c>
    </row>
    <row r="294" spans="19:21" x14ac:dyDescent="0.2">
      <c r="S294" s="5">
        <v>290</v>
      </c>
      <c r="T294" s="6">
        <v>0.15472107728294673</v>
      </c>
      <c r="U294" s="6">
        <v>0.21482090593840139</v>
      </c>
    </row>
    <row r="295" spans="19:21" x14ac:dyDescent="0.2">
      <c r="S295" s="5">
        <v>291</v>
      </c>
      <c r="T295" s="6">
        <v>0.11383840348911425</v>
      </c>
      <c r="U295" s="6">
        <v>0.20203890620156661</v>
      </c>
    </row>
    <row r="296" spans="19:21" x14ac:dyDescent="0.2">
      <c r="S296" s="5">
        <v>292</v>
      </c>
      <c r="T296" s="6">
        <v>9.2496067500232787E-2</v>
      </c>
      <c r="U296" s="6">
        <v>0.24476012362423957</v>
      </c>
    </row>
    <row r="297" spans="19:21" x14ac:dyDescent="0.2">
      <c r="S297" s="5">
        <v>293</v>
      </c>
      <c r="T297" s="6">
        <v>0.18300361296896162</v>
      </c>
      <c r="U297" s="6">
        <v>0.23006689046209783</v>
      </c>
    </row>
    <row r="298" spans="19:21" x14ac:dyDescent="0.2">
      <c r="S298" s="5">
        <v>294</v>
      </c>
      <c r="T298" s="6">
        <v>0.11829247284037327</v>
      </c>
      <c r="U298" s="6">
        <v>0.26237569552170792</v>
      </c>
    </row>
    <row r="299" spans="19:21" x14ac:dyDescent="0.2">
      <c r="S299" s="5">
        <v>295</v>
      </c>
      <c r="T299" s="6">
        <v>0.12463684245694805</v>
      </c>
      <c r="U299" s="6">
        <v>0.21455170839127857</v>
      </c>
    </row>
    <row r="300" spans="19:21" x14ac:dyDescent="0.2">
      <c r="S300" s="5">
        <v>296</v>
      </c>
      <c r="T300" s="6">
        <v>0.11945986522542608</v>
      </c>
      <c r="U300" s="6">
        <v>0.2667712446528876</v>
      </c>
    </row>
    <row r="301" spans="19:21" x14ac:dyDescent="0.2">
      <c r="S301" s="5">
        <v>297</v>
      </c>
      <c r="T301" s="6">
        <v>0.13538901524563596</v>
      </c>
      <c r="U301" s="6">
        <v>0.21575329655440326</v>
      </c>
    </row>
    <row r="302" spans="19:21" x14ac:dyDescent="0.2">
      <c r="S302" s="5">
        <v>298</v>
      </c>
      <c r="T302" s="6">
        <v>8.5064387955386636E-2</v>
      </c>
      <c r="U302" s="6">
        <v>0.25125793124123741</v>
      </c>
    </row>
    <row r="303" spans="19:21" x14ac:dyDescent="0.2">
      <c r="S303" s="5">
        <v>299</v>
      </c>
      <c r="T303" s="6">
        <v>8.4670172552515868E-2</v>
      </c>
      <c r="U303" s="6">
        <v>0.24015603241694344</v>
      </c>
    </row>
    <row r="304" spans="19:21" x14ac:dyDescent="0.2">
      <c r="S304" s="5">
        <v>300</v>
      </c>
      <c r="T304" s="6">
        <v>0.11411862980503804</v>
      </c>
      <c r="U304" s="6">
        <v>0.20936745521996639</v>
      </c>
    </row>
    <row r="305" spans="19:21" x14ac:dyDescent="0.2">
      <c r="S305" s="5">
        <v>301</v>
      </c>
      <c r="T305" s="6">
        <v>8.5690472739403944E-2</v>
      </c>
      <c r="U305" s="6">
        <v>0.23819369561469292</v>
      </c>
    </row>
    <row r="306" spans="19:21" x14ac:dyDescent="0.2">
      <c r="S306" s="5">
        <v>302</v>
      </c>
      <c r="T306" s="6">
        <v>0.10977420328661269</v>
      </c>
      <c r="U306" s="6">
        <v>0.23096399784008736</v>
      </c>
    </row>
    <row r="307" spans="19:21" x14ac:dyDescent="0.2">
      <c r="S307" s="5">
        <v>303</v>
      </c>
      <c r="T307" s="6">
        <v>0.10290973564651362</v>
      </c>
      <c r="U307" s="6">
        <v>0.21574789188350835</v>
      </c>
    </row>
    <row r="308" spans="19:21" x14ac:dyDescent="0.2">
      <c r="S308" s="5">
        <v>304</v>
      </c>
      <c r="T308" s="6">
        <v>8.4166755499994084E-2</v>
      </c>
      <c r="U308" s="6">
        <v>0.24316856931896372</v>
      </c>
    </row>
    <row r="309" spans="19:21" x14ac:dyDescent="0.2">
      <c r="S309" s="5">
        <v>305</v>
      </c>
      <c r="T309" s="6">
        <v>0.15707897629563006</v>
      </c>
      <c r="U309" s="6">
        <v>0.23574848283163063</v>
      </c>
    </row>
    <row r="310" spans="19:21" x14ac:dyDescent="0.2">
      <c r="S310" s="5">
        <v>306</v>
      </c>
      <c r="T310" s="6">
        <v>9.3195660095612143E-2</v>
      </c>
      <c r="U310" s="6">
        <v>0.22716301761719643</v>
      </c>
    </row>
    <row r="311" spans="19:21" x14ac:dyDescent="0.2">
      <c r="S311" s="5">
        <v>307</v>
      </c>
      <c r="T311" s="6">
        <v>0.10418347393749508</v>
      </c>
      <c r="U311" s="6">
        <v>0.21832471389571204</v>
      </c>
    </row>
    <row r="312" spans="19:21" x14ac:dyDescent="0.2">
      <c r="S312" s="5">
        <v>308</v>
      </c>
      <c r="T312" s="6">
        <v>0.17593233941665767</v>
      </c>
      <c r="U312" s="6">
        <v>0.2341185782671002</v>
      </c>
    </row>
    <row r="313" spans="19:21" x14ac:dyDescent="0.2">
      <c r="S313" s="5">
        <v>309</v>
      </c>
      <c r="T313" s="6">
        <v>0.13087278084595683</v>
      </c>
      <c r="U313" s="6">
        <v>0.25531254515337071</v>
      </c>
    </row>
    <row r="314" spans="19:21" x14ac:dyDescent="0.2">
      <c r="S314" s="5">
        <v>310</v>
      </c>
      <c r="T314" s="6">
        <v>9.163034814492288E-2</v>
      </c>
      <c r="U314" s="6">
        <v>0.27194267810733258</v>
      </c>
    </row>
    <row r="315" spans="19:21" x14ac:dyDescent="0.2">
      <c r="S315" s="5">
        <v>311</v>
      </c>
      <c r="T315" s="6">
        <v>0.16060983966855744</v>
      </c>
      <c r="U315" s="6">
        <v>0.22703832938429194</v>
      </c>
    </row>
    <row r="316" spans="19:21" x14ac:dyDescent="0.2">
      <c r="S316" s="5">
        <v>312</v>
      </c>
      <c r="T316" s="6">
        <v>0.16287459366467927</v>
      </c>
      <c r="U316" s="6">
        <v>0.21544215914780479</v>
      </c>
    </row>
    <row r="317" spans="19:21" x14ac:dyDescent="0.2">
      <c r="S317" s="5">
        <v>313</v>
      </c>
      <c r="T317" s="6">
        <v>0.1843707127184841</v>
      </c>
      <c r="U317" s="6">
        <v>0.2301296126199836</v>
      </c>
    </row>
    <row r="318" spans="19:21" x14ac:dyDescent="0.2">
      <c r="S318" s="5">
        <v>314</v>
      </c>
      <c r="T318" s="6">
        <v>0.16360034474685464</v>
      </c>
      <c r="U318" s="6">
        <v>0.21877571379692881</v>
      </c>
    </row>
    <row r="319" spans="19:21" x14ac:dyDescent="0.2">
      <c r="S319" s="5">
        <v>315</v>
      </c>
      <c r="T319" s="6">
        <v>0.12654934224018669</v>
      </c>
      <c r="U319" s="6">
        <v>0.2162104298146563</v>
      </c>
    </row>
    <row r="320" spans="19:21" x14ac:dyDescent="0.2">
      <c r="S320" s="5">
        <v>316</v>
      </c>
      <c r="T320" s="6">
        <v>0.11619760389056771</v>
      </c>
      <c r="U320" s="6">
        <v>0.25570787552736129</v>
      </c>
    </row>
    <row r="321" spans="19:21" x14ac:dyDescent="0.2">
      <c r="S321" s="5">
        <v>317</v>
      </c>
      <c r="T321" s="6">
        <v>9.9228318064835924E-2</v>
      </c>
      <c r="U321" s="6">
        <v>0.2388695751676832</v>
      </c>
    </row>
    <row r="322" spans="19:21" x14ac:dyDescent="0.2">
      <c r="S322" s="5">
        <v>318</v>
      </c>
      <c r="T322" s="6">
        <v>0.14678353577374431</v>
      </c>
      <c r="U322" s="6">
        <v>0.21588872672797449</v>
      </c>
    </row>
    <row r="323" spans="19:21" x14ac:dyDescent="0.2">
      <c r="S323" s="5">
        <v>319</v>
      </c>
      <c r="T323" s="6">
        <v>0.15182079238094859</v>
      </c>
      <c r="U323" s="6">
        <v>0.21587667599885346</v>
      </c>
    </row>
    <row r="324" spans="19:21" x14ac:dyDescent="0.2">
      <c r="S324" s="5">
        <v>320</v>
      </c>
      <c r="T324" s="6">
        <v>0.18507155325512448</v>
      </c>
      <c r="U324" s="6">
        <v>0.21242708247013056</v>
      </c>
    </row>
    <row r="325" spans="19:21" x14ac:dyDescent="0.2">
      <c r="S325" s="5">
        <v>321</v>
      </c>
      <c r="T325" s="6">
        <v>8.3801197616574452E-2</v>
      </c>
      <c r="U325" s="6">
        <v>0.24687072415923045</v>
      </c>
    </row>
    <row r="326" spans="19:21" x14ac:dyDescent="0.2">
      <c r="S326" s="5">
        <v>322</v>
      </c>
      <c r="T326" s="6">
        <v>0.12411994173859822</v>
      </c>
      <c r="U326" s="6">
        <v>0.26203683257241273</v>
      </c>
    </row>
    <row r="327" spans="19:21" x14ac:dyDescent="0.2">
      <c r="S327" s="5">
        <v>323</v>
      </c>
      <c r="T327" s="6">
        <v>0.1198731215623015</v>
      </c>
      <c r="U327" s="6">
        <v>0.23807541595168072</v>
      </c>
    </row>
    <row r="328" spans="19:21" x14ac:dyDescent="0.2">
      <c r="S328" s="5">
        <v>324</v>
      </c>
      <c r="T328" s="6">
        <v>0.14412198307791738</v>
      </c>
      <c r="U328" s="6">
        <v>0.21392723417898507</v>
      </c>
    </row>
    <row r="329" spans="19:21" x14ac:dyDescent="0.2">
      <c r="S329" s="5">
        <v>325</v>
      </c>
      <c r="T329" s="6">
        <v>0.11172372229057904</v>
      </c>
      <c r="U329" s="6">
        <v>0.22966079515459772</v>
      </c>
    </row>
    <row r="330" spans="19:21" x14ac:dyDescent="0.2">
      <c r="S330" s="5">
        <v>326</v>
      </c>
      <c r="T330" s="6">
        <v>0.1207509542372716</v>
      </c>
      <c r="U330" s="6">
        <v>0.20652390201675622</v>
      </c>
    </row>
    <row r="331" spans="19:21" x14ac:dyDescent="0.2">
      <c r="S331" s="5">
        <v>327</v>
      </c>
      <c r="T331" s="6">
        <v>8.0350200928425097E-2</v>
      </c>
      <c r="U331" s="6">
        <v>0.22743045323341135</v>
      </c>
    </row>
    <row r="332" spans="19:21" x14ac:dyDescent="0.2">
      <c r="S332" s="5">
        <v>328</v>
      </c>
      <c r="T332" s="6">
        <v>0.13614107658834962</v>
      </c>
      <c r="U332" s="6">
        <v>0.23537721635849013</v>
      </c>
    </row>
    <row r="333" spans="19:21" x14ac:dyDescent="0.2">
      <c r="S333" s="5">
        <v>329</v>
      </c>
      <c r="T333" s="6">
        <v>0.16275395392167319</v>
      </c>
      <c r="U333" s="6">
        <v>0.2542050606700802</v>
      </c>
    </row>
    <row r="334" spans="19:21" x14ac:dyDescent="0.2">
      <c r="S334" s="5">
        <v>330</v>
      </c>
      <c r="T334" s="6">
        <v>0.1358181393342533</v>
      </c>
      <c r="U334" s="6">
        <v>0.22635758550975485</v>
      </c>
    </row>
    <row r="335" spans="19:21" x14ac:dyDescent="0.2">
      <c r="S335" s="5">
        <v>331</v>
      </c>
      <c r="T335" s="6">
        <v>0.15500108620075381</v>
      </c>
      <c r="U335" s="6">
        <v>0.22426124483712861</v>
      </c>
    </row>
    <row r="336" spans="19:21" x14ac:dyDescent="0.2">
      <c r="S336" s="5">
        <v>332</v>
      </c>
      <c r="T336" s="6">
        <v>0.12957742819603521</v>
      </c>
      <c r="U336" s="6">
        <v>0.23848946042708261</v>
      </c>
    </row>
    <row r="337" spans="19:21" x14ac:dyDescent="0.2">
      <c r="S337" s="5">
        <v>333</v>
      </c>
      <c r="T337" s="6">
        <v>5.8506507821463917E-2</v>
      </c>
      <c r="U337" s="6">
        <v>0.22897186912326889</v>
      </c>
    </row>
    <row r="338" spans="19:21" x14ac:dyDescent="0.2">
      <c r="S338" s="5">
        <v>334</v>
      </c>
      <c r="T338" s="6">
        <v>0.12685586010356337</v>
      </c>
      <c r="U338" s="6">
        <v>0.26373557440105688</v>
      </c>
    </row>
    <row r="339" spans="19:21" x14ac:dyDescent="0.2">
      <c r="S339" s="5">
        <v>335</v>
      </c>
      <c r="T339" s="6">
        <v>0.16200603488217485</v>
      </c>
      <c r="U339" s="6">
        <v>0.23424229551953532</v>
      </c>
    </row>
    <row r="340" spans="19:21" x14ac:dyDescent="0.2">
      <c r="S340" s="5">
        <v>336</v>
      </c>
      <c r="T340" s="6">
        <v>0.14123095926731088</v>
      </c>
      <c r="U340" s="6">
        <v>0.23312141521575871</v>
      </c>
    </row>
    <row r="341" spans="19:21" x14ac:dyDescent="0.2">
      <c r="S341" s="5">
        <v>337</v>
      </c>
      <c r="T341" s="6">
        <v>0.14940817188807359</v>
      </c>
      <c r="U341" s="6">
        <v>0.2146873996665889</v>
      </c>
    </row>
    <row r="342" spans="19:21" x14ac:dyDescent="0.2">
      <c r="S342" s="5">
        <v>338</v>
      </c>
      <c r="T342" s="6">
        <v>0.10540350046790775</v>
      </c>
      <c r="U342" s="6">
        <v>0.25062108555644247</v>
      </c>
    </row>
    <row r="343" spans="19:21" x14ac:dyDescent="0.2">
      <c r="S343" s="5">
        <v>339</v>
      </c>
      <c r="T343" s="6">
        <v>7.624511127520997E-2</v>
      </c>
      <c r="U343" s="6">
        <v>0.23570825806163256</v>
      </c>
    </row>
    <row r="344" spans="19:21" x14ac:dyDescent="0.2">
      <c r="S344" s="5">
        <v>340</v>
      </c>
      <c r="T344" s="6">
        <v>0.14988982474122098</v>
      </c>
      <c r="U344" s="6">
        <v>0.20216132160050576</v>
      </c>
    </row>
    <row r="345" spans="19:21" x14ac:dyDescent="0.2">
      <c r="S345" s="5">
        <v>341</v>
      </c>
      <c r="T345" s="6">
        <v>0.23615591616142706</v>
      </c>
      <c r="U345" s="6">
        <v>0.2154479684841781</v>
      </c>
    </row>
    <row r="346" spans="19:21" x14ac:dyDescent="0.2">
      <c r="S346" s="5">
        <v>342</v>
      </c>
      <c r="T346" s="6">
        <v>0.11557476835206977</v>
      </c>
      <c r="U346" s="6">
        <v>0.21858809382156788</v>
      </c>
    </row>
    <row r="347" spans="19:21" x14ac:dyDescent="0.2">
      <c r="S347" s="5">
        <v>343</v>
      </c>
      <c r="T347" s="6">
        <v>0.12032472238937272</v>
      </c>
      <c r="U347" s="6">
        <v>0.22270511532605688</v>
      </c>
    </row>
    <row r="348" spans="19:21" x14ac:dyDescent="0.2">
      <c r="S348" s="5">
        <v>344</v>
      </c>
      <c r="T348" s="6">
        <v>0.12066855009152276</v>
      </c>
      <c r="U348" s="6">
        <v>0.21216491222533032</v>
      </c>
    </row>
    <row r="349" spans="19:21" x14ac:dyDescent="0.2">
      <c r="S349" s="5">
        <v>345</v>
      </c>
      <c r="T349" s="6">
        <v>9.9873628224146749E-2</v>
      </c>
      <c r="U349" s="6">
        <v>0.26816543202463006</v>
      </c>
    </row>
    <row r="350" spans="19:21" x14ac:dyDescent="0.2">
      <c r="S350" s="5">
        <v>346</v>
      </c>
      <c r="T350" s="6">
        <v>0.1029573238571715</v>
      </c>
      <c r="U350" s="6">
        <v>0.21771965435575164</v>
      </c>
    </row>
    <row r="351" spans="19:21" x14ac:dyDescent="0.2">
      <c r="S351" s="5">
        <v>347</v>
      </c>
      <c r="T351" s="6">
        <v>0.17925839258664458</v>
      </c>
      <c r="U351" s="6">
        <v>0.20903118224189726</v>
      </c>
    </row>
    <row r="352" spans="19:21" x14ac:dyDescent="0.2">
      <c r="S352" s="5">
        <v>348</v>
      </c>
      <c r="T352" s="6">
        <v>0.12869339683773645</v>
      </c>
      <c r="U352" s="6">
        <v>0.21575081742665031</v>
      </c>
    </row>
    <row r="353" spans="19:21" x14ac:dyDescent="0.2">
      <c r="S353" s="5">
        <v>349</v>
      </c>
      <c r="T353" s="6">
        <v>0.19787721457115096</v>
      </c>
      <c r="U353" s="6">
        <v>0.2503120661247451</v>
      </c>
    </row>
    <row r="354" spans="19:21" x14ac:dyDescent="0.2">
      <c r="S354" s="5">
        <v>350</v>
      </c>
      <c r="T354" s="6">
        <v>0.14021596891409943</v>
      </c>
      <c r="U354" s="6">
        <v>0.24064524166674911</v>
      </c>
    </row>
    <row r="355" spans="19:21" x14ac:dyDescent="0.2">
      <c r="S355" s="5">
        <v>351</v>
      </c>
      <c r="T355" s="6">
        <v>0.12831109106592342</v>
      </c>
      <c r="U355" s="6">
        <v>0.25471959017389967</v>
      </c>
    </row>
    <row r="356" spans="19:21" x14ac:dyDescent="0.2">
      <c r="S356" s="5">
        <v>352</v>
      </c>
      <c r="T356" s="6">
        <v>0.12193967622114628</v>
      </c>
      <c r="U356" s="6">
        <v>0.24134580282604992</v>
      </c>
    </row>
    <row r="357" spans="19:21" x14ac:dyDescent="0.2">
      <c r="S357" s="5">
        <v>353</v>
      </c>
      <c r="T357" s="6">
        <v>0.14520512168939192</v>
      </c>
      <c r="U357" s="6">
        <v>0.22758669263461337</v>
      </c>
    </row>
    <row r="358" spans="19:21" x14ac:dyDescent="0.2">
      <c r="S358" s="5">
        <v>354</v>
      </c>
      <c r="T358" s="6">
        <v>0.13473472546693421</v>
      </c>
      <c r="U358" s="6">
        <v>0.22216267347202553</v>
      </c>
    </row>
    <row r="359" spans="19:21" x14ac:dyDescent="0.2">
      <c r="S359" s="5">
        <v>355</v>
      </c>
      <c r="T359" s="6">
        <v>0.12686856642449154</v>
      </c>
      <c r="U359" s="6">
        <v>0.21578428788397475</v>
      </c>
    </row>
    <row r="360" spans="19:21" x14ac:dyDescent="0.2">
      <c r="S360" s="5">
        <v>356</v>
      </c>
      <c r="T360" s="6">
        <v>0.15711687500957258</v>
      </c>
      <c r="U360" s="6">
        <v>0.19815208392235978</v>
      </c>
    </row>
    <row r="361" spans="19:21" x14ac:dyDescent="0.2">
      <c r="S361" s="5">
        <v>357</v>
      </c>
      <c r="T361" s="6">
        <v>0.10386556141434519</v>
      </c>
      <c r="U361" s="6">
        <v>0.23765286340797634</v>
      </c>
    </row>
    <row r="362" spans="19:21" x14ac:dyDescent="0.2">
      <c r="S362" s="5">
        <v>358</v>
      </c>
      <c r="T362" s="6">
        <v>9.2824903474454462E-2</v>
      </c>
      <c r="U362" s="6">
        <v>0.25913805592316475</v>
      </c>
    </row>
    <row r="363" spans="19:21" x14ac:dyDescent="0.2">
      <c r="S363" s="5">
        <v>359</v>
      </c>
      <c r="T363" s="6">
        <v>0.14821824281337997</v>
      </c>
      <c r="U363" s="6">
        <v>0.23725347765014998</v>
      </c>
    </row>
    <row r="364" spans="19:21" x14ac:dyDescent="0.2">
      <c r="S364" s="5">
        <v>360</v>
      </c>
      <c r="T364" s="6">
        <v>0.13022221958603147</v>
      </c>
      <c r="U364" s="6">
        <v>0.23906755077192329</v>
      </c>
    </row>
    <row r="365" spans="19:21" x14ac:dyDescent="0.2">
      <c r="S365" s="5">
        <v>361</v>
      </c>
      <c r="T365" s="6">
        <v>0.15923840058477901</v>
      </c>
      <c r="U365" s="6">
        <v>0.20807382527992943</v>
      </c>
    </row>
    <row r="366" spans="19:21" x14ac:dyDescent="0.2">
      <c r="S366" s="5">
        <v>362</v>
      </c>
      <c r="T366" s="6">
        <v>0.10679947292943444</v>
      </c>
      <c r="U366" s="6">
        <v>0.24677019118650625</v>
      </c>
    </row>
    <row r="367" spans="19:21" x14ac:dyDescent="0.2">
      <c r="S367" s="5">
        <v>363</v>
      </c>
      <c r="T367" s="6">
        <v>9.1359930292454358E-2</v>
      </c>
      <c r="U367" s="6">
        <v>0.23799663067037805</v>
      </c>
    </row>
    <row r="368" spans="19:21" x14ac:dyDescent="0.2">
      <c r="S368" s="5">
        <v>364</v>
      </c>
      <c r="T368" s="6">
        <v>0.13475595999059267</v>
      </c>
      <c r="U368" s="6">
        <v>0.21459158178914553</v>
      </c>
    </row>
    <row r="369" spans="19:21" x14ac:dyDescent="0.2">
      <c r="S369" s="5">
        <v>365</v>
      </c>
      <c r="T369" s="6">
        <v>8.5893385666703154E-2</v>
      </c>
      <c r="U369" s="6">
        <v>0.2131748417147151</v>
      </c>
    </row>
    <row r="370" spans="19:21" x14ac:dyDescent="0.2">
      <c r="S370" s="5">
        <v>366</v>
      </c>
      <c r="T370" s="6">
        <v>0.13142713790677718</v>
      </c>
      <c r="U370" s="6">
        <v>0.22199468231543257</v>
      </c>
    </row>
    <row r="371" spans="19:21" x14ac:dyDescent="0.2">
      <c r="S371" s="5">
        <v>367</v>
      </c>
      <c r="T371" s="6">
        <v>0.1323446088817323</v>
      </c>
      <c r="U371" s="6">
        <v>0.25366226497449368</v>
      </c>
    </row>
    <row r="372" spans="19:21" x14ac:dyDescent="0.2">
      <c r="S372" s="5">
        <v>368</v>
      </c>
      <c r="T372" s="6">
        <v>0.1132575883061854</v>
      </c>
      <c r="U372" s="6">
        <v>0.23561310866731697</v>
      </c>
    </row>
    <row r="373" spans="19:21" x14ac:dyDescent="0.2">
      <c r="S373" s="5">
        <v>369</v>
      </c>
      <c r="T373" s="6">
        <v>0.16512641006800002</v>
      </c>
      <c r="U373" s="6">
        <v>0.21588619403006379</v>
      </c>
    </row>
    <row r="374" spans="19:21" x14ac:dyDescent="0.2">
      <c r="S374" s="5">
        <v>370</v>
      </c>
      <c r="T374" s="6">
        <v>9.7674090209225337E-2</v>
      </c>
      <c r="U374" s="6">
        <v>0.21086139973594389</v>
      </c>
    </row>
    <row r="375" spans="19:21" x14ac:dyDescent="0.2">
      <c r="S375" s="5">
        <v>371</v>
      </c>
      <c r="T375" s="6">
        <v>0.16856935575125537</v>
      </c>
      <c r="U375" s="6">
        <v>0.21922475600542343</v>
      </c>
    </row>
    <row r="376" spans="19:21" x14ac:dyDescent="0.2">
      <c r="S376" s="5">
        <v>372</v>
      </c>
      <c r="T376" s="6">
        <v>0.12454691795582346</v>
      </c>
      <c r="U376" s="6">
        <v>0.19705844138864173</v>
      </c>
    </row>
    <row r="377" spans="19:21" x14ac:dyDescent="0.2">
      <c r="S377" s="5">
        <v>373</v>
      </c>
      <c r="T377" s="6">
        <v>0.1631761010982479</v>
      </c>
      <c r="U377" s="6">
        <v>0.22134536641227123</v>
      </c>
    </row>
    <row r="378" spans="19:21" x14ac:dyDescent="0.2">
      <c r="S378" s="5">
        <v>374</v>
      </c>
      <c r="T378" s="6">
        <v>0.14833083510926648</v>
      </c>
      <c r="U378" s="6">
        <v>0.22403859215997024</v>
      </c>
    </row>
    <row r="379" spans="19:21" x14ac:dyDescent="0.2">
      <c r="S379" s="5">
        <v>375</v>
      </c>
      <c r="T379" s="6">
        <v>0.1472880386946652</v>
      </c>
      <c r="U379" s="6">
        <v>0.23063955349526674</v>
      </c>
    </row>
    <row r="380" spans="19:21" x14ac:dyDescent="0.2">
      <c r="S380" s="5">
        <v>376</v>
      </c>
      <c r="T380" s="6">
        <v>7.4675046563891859E-2</v>
      </c>
      <c r="U380" s="6">
        <v>0.27146959262578096</v>
      </c>
    </row>
    <row r="381" spans="19:21" x14ac:dyDescent="0.2">
      <c r="S381" s="5">
        <v>377</v>
      </c>
      <c r="T381" s="6">
        <v>9.8984415948248139E-2</v>
      </c>
      <c r="U381" s="6">
        <v>0.22097344217592541</v>
      </c>
    </row>
    <row r="382" spans="19:21" x14ac:dyDescent="0.2">
      <c r="S382" s="5">
        <v>378</v>
      </c>
      <c r="T382" s="6">
        <v>0.11466259446439551</v>
      </c>
      <c r="U382" s="6">
        <v>0.22191851922728537</v>
      </c>
    </row>
    <row r="383" spans="19:21" x14ac:dyDescent="0.2">
      <c r="S383" s="5">
        <v>379</v>
      </c>
      <c r="T383" s="6">
        <v>9.156205222223833E-2</v>
      </c>
      <c r="U383" s="6">
        <v>0.22223876279002974</v>
      </c>
    </row>
    <row r="384" spans="19:21" x14ac:dyDescent="0.2">
      <c r="S384" s="5">
        <v>380</v>
      </c>
      <c r="T384" s="6">
        <v>0.14801040219422149</v>
      </c>
      <c r="U384" s="6">
        <v>0.20460833180996707</v>
      </c>
    </row>
    <row r="385" spans="19:21" x14ac:dyDescent="0.2">
      <c r="S385" s="5">
        <v>381</v>
      </c>
      <c r="T385" s="6">
        <v>0.11435146112956851</v>
      </c>
      <c r="U385" s="6">
        <v>0.20888370245185064</v>
      </c>
    </row>
    <row r="386" spans="19:21" x14ac:dyDescent="0.2">
      <c r="S386" s="5">
        <v>382</v>
      </c>
      <c r="T386" s="6">
        <v>0.10796702938097075</v>
      </c>
      <c r="U386" s="6">
        <v>0.24395841263127199</v>
      </c>
    </row>
    <row r="387" spans="19:21" x14ac:dyDescent="0.2">
      <c r="S387" s="5">
        <v>383</v>
      </c>
      <c r="T387" s="6">
        <v>0.15863909895096842</v>
      </c>
      <c r="U387" s="6">
        <v>0.20909380129109439</v>
      </c>
    </row>
    <row r="388" spans="19:21" x14ac:dyDescent="0.2">
      <c r="S388" s="5">
        <v>384</v>
      </c>
      <c r="T388" s="6">
        <v>0.11750019713856537</v>
      </c>
      <c r="U388" s="6">
        <v>0.21469616952039899</v>
      </c>
    </row>
    <row r="389" spans="19:21" x14ac:dyDescent="0.2">
      <c r="S389" s="5">
        <v>385</v>
      </c>
      <c r="T389" s="6">
        <v>0.15510248668917428</v>
      </c>
      <c r="U389" s="6">
        <v>0.21172309552209587</v>
      </c>
    </row>
    <row r="390" spans="19:21" x14ac:dyDescent="0.2">
      <c r="S390" s="5">
        <v>386</v>
      </c>
      <c r="T390" s="6">
        <v>0.12200601408416538</v>
      </c>
      <c r="U390" s="6">
        <v>0.24664276160421017</v>
      </c>
    </row>
    <row r="391" spans="19:21" x14ac:dyDescent="0.2">
      <c r="S391" s="5">
        <v>387</v>
      </c>
      <c r="T391" s="6">
        <v>0.16949001471865416</v>
      </c>
      <c r="U391" s="6">
        <v>0.23393232143259968</v>
      </c>
    </row>
    <row r="392" spans="19:21" x14ac:dyDescent="0.2">
      <c r="S392" s="5">
        <v>388</v>
      </c>
      <c r="T392" s="6">
        <v>0.11510602049157585</v>
      </c>
      <c r="U392" s="6">
        <v>0.22703397383557875</v>
      </c>
    </row>
    <row r="393" spans="19:21" x14ac:dyDescent="0.2">
      <c r="S393" s="5">
        <v>389</v>
      </c>
      <c r="T393" s="6">
        <v>0.15691973265589451</v>
      </c>
      <c r="U393" s="6">
        <v>0.23379752487742622</v>
      </c>
    </row>
    <row r="394" spans="19:21" x14ac:dyDescent="0.2">
      <c r="S394" s="5">
        <v>390</v>
      </c>
      <c r="T394" s="6">
        <v>0.17368783343455146</v>
      </c>
      <c r="U394" s="6">
        <v>0.22469830320783143</v>
      </c>
    </row>
    <row r="395" spans="19:21" x14ac:dyDescent="0.2">
      <c r="S395" s="5">
        <v>391</v>
      </c>
      <c r="T395" s="6">
        <v>0.1120451179397179</v>
      </c>
      <c r="U395" s="6">
        <v>0.2597306782762327</v>
      </c>
    </row>
    <row r="396" spans="19:21" x14ac:dyDescent="0.2">
      <c r="S396" s="5">
        <v>392</v>
      </c>
      <c r="T396" s="6">
        <v>0.17056094566745153</v>
      </c>
      <c r="U396" s="6">
        <v>0.21628941983530806</v>
      </c>
    </row>
    <row r="397" spans="19:21" x14ac:dyDescent="0.2">
      <c r="S397" s="5">
        <v>393</v>
      </c>
      <c r="T397" s="6">
        <v>7.8714351028798424E-2</v>
      </c>
      <c r="U397" s="6">
        <v>0.22524625848280863</v>
      </c>
    </row>
    <row r="398" spans="19:21" x14ac:dyDescent="0.2">
      <c r="S398" s="5">
        <v>394</v>
      </c>
      <c r="T398" s="6">
        <v>0.15384231609334875</v>
      </c>
      <c r="U398" s="6">
        <v>0.23517741364515163</v>
      </c>
    </row>
    <row r="399" spans="19:21" x14ac:dyDescent="0.2">
      <c r="S399" s="5">
        <v>395</v>
      </c>
      <c r="T399" s="6">
        <v>0.12742651461998</v>
      </c>
      <c r="U399" s="6">
        <v>0.22740517226023535</v>
      </c>
    </row>
    <row r="400" spans="19:21" x14ac:dyDescent="0.2">
      <c r="S400" s="5">
        <v>396</v>
      </c>
      <c r="T400" s="6">
        <v>0.11861989287940498</v>
      </c>
      <c r="U400" s="6">
        <v>0.26026542847771145</v>
      </c>
    </row>
    <row r="401" spans="19:21" x14ac:dyDescent="0.2">
      <c r="S401" s="5">
        <v>397</v>
      </c>
      <c r="T401" s="6">
        <v>0.15022955335833504</v>
      </c>
      <c r="U401" s="6">
        <v>0.22504581650060079</v>
      </c>
    </row>
    <row r="402" spans="19:21" x14ac:dyDescent="0.2">
      <c r="S402" s="5">
        <v>398</v>
      </c>
      <c r="T402" s="6">
        <v>9.3808922250508769E-2</v>
      </c>
      <c r="U402" s="6">
        <v>0.22222054653842202</v>
      </c>
    </row>
    <row r="403" spans="19:21" x14ac:dyDescent="0.2">
      <c r="S403" s="5">
        <v>399</v>
      </c>
      <c r="T403" s="6">
        <v>7.6854952596025816E-2</v>
      </c>
      <c r="U403" s="6">
        <v>0.21483479677026596</v>
      </c>
    </row>
    <row r="404" spans="19:21" x14ac:dyDescent="0.2">
      <c r="S404" s="5">
        <v>400</v>
      </c>
      <c r="T404" s="6">
        <v>0.12816363503900494</v>
      </c>
      <c r="U404" s="6">
        <v>0.21768458197172025</v>
      </c>
    </row>
    <row r="405" spans="19:21" x14ac:dyDescent="0.2">
      <c r="S405" s="5">
        <v>401</v>
      </c>
      <c r="T405" s="6">
        <v>7.6472749866075648E-2</v>
      </c>
      <c r="U405" s="6">
        <v>0.22474261445313651</v>
      </c>
    </row>
    <row r="406" spans="19:21" x14ac:dyDescent="0.2">
      <c r="S406" s="5">
        <v>402</v>
      </c>
      <c r="T406" s="6">
        <v>0.10407130243142718</v>
      </c>
      <c r="U406" s="6">
        <v>0.26122739430846503</v>
      </c>
    </row>
    <row r="407" spans="19:21" x14ac:dyDescent="0.2">
      <c r="S407" s="5">
        <v>403</v>
      </c>
      <c r="T407" s="6">
        <v>0.11665545606286405</v>
      </c>
      <c r="U407" s="6">
        <v>0.23206260745498614</v>
      </c>
    </row>
    <row r="408" spans="19:21" x14ac:dyDescent="0.2">
      <c r="S408" s="5">
        <v>404</v>
      </c>
      <c r="T408" s="6">
        <v>0.10268961354063431</v>
      </c>
      <c r="U408" s="6">
        <v>0.24179613301896641</v>
      </c>
    </row>
    <row r="409" spans="19:21" x14ac:dyDescent="0.2">
      <c r="S409" s="5">
        <v>405</v>
      </c>
      <c r="T409" s="6">
        <v>9.2512527551412177E-2</v>
      </c>
      <c r="U409" s="6">
        <v>0.24553486747156184</v>
      </c>
    </row>
    <row r="410" spans="19:21" x14ac:dyDescent="0.2">
      <c r="S410" s="5">
        <v>406</v>
      </c>
      <c r="T410" s="6">
        <v>0.16324154557356471</v>
      </c>
      <c r="U410" s="6">
        <v>0.20115805596987341</v>
      </c>
    </row>
    <row r="411" spans="19:21" x14ac:dyDescent="0.2">
      <c r="S411" s="5">
        <v>407</v>
      </c>
      <c r="T411" s="6">
        <v>0.17754933812970644</v>
      </c>
      <c r="U411" s="6">
        <v>0.22184564805836582</v>
      </c>
    </row>
    <row r="412" spans="19:21" x14ac:dyDescent="0.2">
      <c r="S412" s="5">
        <v>408</v>
      </c>
      <c r="T412" s="6">
        <v>0.11887026293538602</v>
      </c>
      <c r="U412" s="6">
        <v>0.23558562336994357</v>
      </c>
    </row>
    <row r="413" spans="19:21" x14ac:dyDescent="0.2">
      <c r="S413" s="5">
        <v>409</v>
      </c>
      <c r="T413" s="6">
        <v>0.13776314093211889</v>
      </c>
      <c r="U413" s="6">
        <v>0.22352779237889536</v>
      </c>
    </row>
    <row r="414" spans="19:21" x14ac:dyDescent="0.2">
      <c r="S414" s="5">
        <v>410</v>
      </c>
      <c r="T414" s="6">
        <v>9.7072711300147968E-2</v>
      </c>
      <c r="U414" s="6">
        <v>0.24390116297606548</v>
      </c>
    </row>
    <row r="415" spans="19:21" x14ac:dyDescent="0.2">
      <c r="S415" s="5">
        <v>411</v>
      </c>
      <c r="T415" s="6">
        <v>9.6827704504392556E-2</v>
      </c>
      <c r="U415" s="6">
        <v>0.22469617803390673</v>
      </c>
    </row>
    <row r="416" spans="19:21" x14ac:dyDescent="0.2">
      <c r="S416" s="5">
        <v>412</v>
      </c>
      <c r="T416" s="6">
        <v>9.1776015287616364E-2</v>
      </c>
      <c r="U416" s="6">
        <v>0.27323785915720766</v>
      </c>
    </row>
    <row r="417" spans="19:21" x14ac:dyDescent="0.2">
      <c r="S417" s="5">
        <v>413</v>
      </c>
      <c r="T417" s="6">
        <v>0.10589116327641092</v>
      </c>
      <c r="U417" s="6">
        <v>0.21602556180380722</v>
      </c>
    </row>
    <row r="418" spans="19:21" x14ac:dyDescent="0.2">
      <c r="S418" s="5">
        <v>414</v>
      </c>
      <c r="T418" s="6">
        <v>0.12383218275461325</v>
      </c>
      <c r="U418" s="6">
        <v>0.21543499699155852</v>
      </c>
    </row>
    <row r="419" spans="19:21" x14ac:dyDescent="0.2">
      <c r="S419" s="5">
        <v>415</v>
      </c>
      <c r="T419" s="6">
        <v>0.10582241471890234</v>
      </c>
      <c r="U419" s="6">
        <v>0.20534222642694935</v>
      </c>
    </row>
    <row r="420" spans="19:21" x14ac:dyDescent="0.2">
      <c r="S420" s="5">
        <v>416</v>
      </c>
      <c r="T420" s="6">
        <v>6.6508810144763425E-2</v>
      </c>
      <c r="U420" s="6">
        <v>0.22100473558094944</v>
      </c>
    </row>
    <row r="421" spans="19:21" x14ac:dyDescent="0.2">
      <c r="S421" s="5">
        <v>417</v>
      </c>
      <c r="T421" s="6">
        <v>0.12173509915037574</v>
      </c>
      <c r="U421" s="6">
        <v>0.24741966297721879</v>
      </c>
    </row>
    <row r="422" spans="19:21" x14ac:dyDescent="0.2">
      <c r="S422" s="5">
        <v>418</v>
      </c>
      <c r="T422" s="6">
        <v>0.12363571616289018</v>
      </c>
      <c r="U422" s="6">
        <v>0.26570652693644775</v>
      </c>
    </row>
    <row r="423" spans="19:21" x14ac:dyDescent="0.2">
      <c r="S423" s="5">
        <v>419</v>
      </c>
      <c r="T423" s="6">
        <v>0.11533946704284821</v>
      </c>
      <c r="U423" s="6">
        <v>0.23957717525505576</v>
      </c>
    </row>
    <row r="424" spans="19:21" x14ac:dyDescent="0.2">
      <c r="S424" s="5">
        <v>420</v>
      </c>
      <c r="T424" s="6">
        <v>0.17084064986389527</v>
      </c>
      <c r="U424" s="6">
        <v>0.2081006287510398</v>
      </c>
    </row>
    <row r="425" spans="19:21" x14ac:dyDescent="0.2">
      <c r="S425" s="5">
        <v>421</v>
      </c>
      <c r="T425" s="6">
        <v>0.16859611640374367</v>
      </c>
      <c r="U425" s="6">
        <v>0.20606598547678953</v>
      </c>
    </row>
    <row r="426" spans="19:21" x14ac:dyDescent="0.2">
      <c r="S426" s="5">
        <v>422</v>
      </c>
      <c r="T426" s="6">
        <v>0.16796135222947026</v>
      </c>
      <c r="U426" s="6">
        <v>0.22672041969559448</v>
      </c>
    </row>
    <row r="427" spans="19:21" x14ac:dyDescent="0.2">
      <c r="S427" s="5">
        <v>423</v>
      </c>
      <c r="T427" s="6">
        <v>0.10673254788699363</v>
      </c>
      <c r="U427" s="6">
        <v>0.25486203997022777</v>
      </c>
    </row>
    <row r="428" spans="19:21" x14ac:dyDescent="0.2">
      <c r="S428" s="5">
        <v>424</v>
      </c>
      <c r="T428" s="6">
        <v>0.17359592581690744</v>
      </c>
      <c r="U428" s="6">
        <v>0.23686209000336592</v>
      </c>
    </row>
    <row r="429" spans="19:21" x14ac:dyDescent="0.2">
      <c r="S429" s="5">
        <v>425</v>
      </c>
      <c r="T429" s="6">
        <v>0.15796735225084613</v>
      </c>
      <c r="U429" s="6">
        <v>0.2190133936732907</v>
      </c>
    </row>
    <row r="430" spans="19:21" x14ac:dyDescent="0.2">
      <c r="S430" s="5">
        <v>426</v>
      </c>
      <c r="T430" s="6">
        <v>0.14025740090711122</v>
      </c>
      <c r="U430" s="6">
        <v>0.23210093714587599</v>
      </c>
    </row>
    <row r="431" spans="19:21" x14ac:dyDescent="0.2">
      <c r="S431" s="5">
        <v>427</v>
      </c>
      <c r="T431" s="6">
        <v>0.18654650933772135</v>
      </c>
      <c r="U431" s="6">
        <v>0.24540788985184553</v>
      </c>
    </row>
    <row r="432" spans="19:21" x14ac:dyDescent="0.2">
      <c r="S432" s="5">
        <v>428</v>
      </c>
      <c r="T432" s="6">
        <v>0.15204654721990757</v>
      </c>
      <c r="U432" s="6">
        <v>0.20513914914046577</v>
      </c>
    </row>
    <row r="433" spans="19:21" x14ac:dyDescent="0.2">
      <c r="S433" s="5">
        <v>429</v>
      </c>
      <c r="T433" s="6">
        <v>0.13142017993426203</v>
      </c>
      <c r="U433" s="6">
        <v>0.24577157582002329</v>
      </c>
    </row>
    <row r="434" spans="19:21" x14ac:dyDescent="0.2">
      <c r="S434" s="5">
        <v>430</v>
      </c>
      <c r="T434" s="6">
        <v>0.14488053590701142</v>
      </c>
      <c r="U434" s="6">
        <v>0.2595613688646512</v>
      </c>
    </row>
    <row r="435" spans="19:21" x14ac:dyDescent="0.2">
      <c r="S435" s="5">
        <v>431</v>
      </c>
      <c r="T435" s="6">
        <v>0.11120655799147586</v>
      </c>
      <c r="U435" s="6">
        <v>0.21884612695510799</v>
      </c>
    </row>
    <row r="436" spans="19:21" x14ac:dyDescent="0.2">
      <c r="S436" s="5">
        <v>432</v>
      </c>
      <c r="T436" s="6">
        <v>0.12743534954794766</v>
      </c>
      <c r="U436" s="6">
        <v>0.23000543651924099</v>
      </c>
    </row>
    <row r="437" spans="19:21" x14ac:dyDescent="0.2">
      <c r="S437" s="5">
        <v>433</v>
      </c>
      <c r="T437" s="6">
        <v>0.12287242545239634</v>
      </c>
      <c r="U437" s="6">
        <v>0.26904260846305189</v>
      </c>
    </row>
    <row r="438" spans="19:21" x14ac:dyDescent="0.2">
      <c r="S438" s="5">
        <v>434</v>
      </c>
      <c r="T438" s="6">
        <v>8.7440607161186831E-2</v>
      </c>
      <c r="U438" s="6">
        <v>0.25083867764721196</v>
      </c>
    </row>
    <row r="439" spans="19:21" x14ac:dyDescent="0.2">
      <c r="S439" s="5">
        <v>435</v>
      </c>
      <c r="T439" s="6">
        <v>0.1053056712247723</v>
      </c>
      <c r="U439" s="6">
        <v>0.21794930134013349</v>
      </c>
    </row>
    <row r="440" spans="19:21" x14ac:dyDescent="0.2">
      <c r="S440" s="5">
        <v>436</v>
      </c>
      <c r="T440" s="6">
        <v>0.11985343547335175</v>
      </c>
      <c r="U440" s="6">
        <v>0.21108478966334562</v>
      </c>
    </row>
    <row r="441" spans="19:21" x14ac:dyDescent="0.2">
      <c r="S441" s="5">
        <v>437</v>
      </c>
      <c r="T441" s="6">
        <v>0.15241489199004632</v>
      </c>
      <c r="U441" s="6">
        <v>0.2240583965489242</v>
      </c>
    </row>
    <row r="442" spans="19:21" x14ac:dyDescent="0.2">
      <c r="S442" s="5">
        <v>438</v>
      </c>
      <c r="T442" s="6">
        <v>9.981055034581103E-2</v>
      </c>
      <c r="U442" s="6">
        <v>0.2411986850870998</v>
      </c>
    </row>
    <row r="443" spans="19:21" x14ac:dyDescent="0.2">
      <c r="S443" s="5">
        <v>439</v>
      </c>
      <c r="T443" s="6">
        <v>0.1446884910678948</v>
      </c>
      <c r="U443" s="6">
        <v>0.21709137705334983</v>
      </c>
    </row>
    <row r="444" spans="19:21" x14ac:dyDescent="0.2">
      <c r="S444" s="5">
        <v>440</v>
      </c>
      <c r="T444" s="6">
        <v>0.16140477211048002</v>
      </c>
      <c r="U444" s="6">
        <v>0.21303346983112459</v>
      </c>
    </row>
    <row r="445" spans="19:21" x14ac:dyDescent="0.2">
      <c r="S445" s="5">
        <v>441</v>
      </c>
      <c r="T445" s="6">
        <v>0.14599599444980116</v>
      </c>
      <c r="U445" s="6">
        <v>0.23453922052262438</v>
      </c>
    </row>
    <row r="446" spans="19:21" x14ac:dyDescent="0.2">
      <c r="S446" s="5">
        <v>442</v>
      </c>
      <c r="T446" s="6">
        <v>0.10684028411774184</v>
      </c>
      <c r="U446" s="6">
        <v>0.23134040511732804</v>
      </c>
    </row>
    <row r="447" spans="19:21" x14ac:dyDescent="0.2">
      <c r="S447" s="5">
        <v>443</v>
      </c>
      <c r="T447" s="6">
        <v>0.16453893625860222</v>
      </c>
      <c r="U447" s="6">
        <v>0.24371933219518263</v>
      </c>
    </row>
    <row r="448" spans="19:21" x14ac:dyDescent="0.2">
      <c r="S448" s="5">
        <v>444</v>
      </c>
      <c r="T448" s="6">
        <v>0.12392798616706173</v>
      </c>
      <c r="U448" s="6">
        <v>0.26364072145562822</v>
      </c>
    </row>
    <row r="449" spans="19:21" x14ac:dyDescent="0.2">
      <c r="S449" s="5">
        <v>445</v>
      </c>
      <c r="T449" s="6">
        <v>0.17448705619074695</v>
      </c>
      <c r="U449" s="6">
        <v>0.22195639649516452</v>
      </c>
    </row>
    <row r="450" spans="19:21" x14ac:dyDescent="0.2">
      <c r="S450" s="5">
        <v>446</v>
      </c>
      <c r="T450" s="6">
        <v>9.9210563832370868E-2</v>
      </c>
      <c r="U450" s="6">
        <v>0.24947121042947057</v>
      </c>
    </row>
    <row r="451" spans="19:21" x14ac:dyDescent="0.2">
      <c r="S451" s="5">
        <v>447</v>
      </c>
      <c r="T451" s="6">
        <v>0.10102911289802281</v>
      </c>
      <c r="U451" s="6">
        <v>0.22337634841104881</v>
      </c>
    </row>
    <row r="452" spans="19:21" x14ac:dyDescent="0.2">
      <c r="S452" s="5">
        <v>448</v>
      </c>
      <c r="T452" s="6">
        <v>0.10779805473842388</v>
      </c>
      <c r="U452" s="6">
        <v>0.24450851070856058</v>
      </c>
    </row>
    <row r="453" spans="19:21" x14ac:dyDescent="0.2">
      <c r="S453" s="5">
        <v>449</v>
      </c>
      <c r="T453" s="6">
        <v>0.18516950805011034</v>
      </c>
      <c r="U453" s="6">
        <v>0.20411214059821126</v>
      </c>
    </row>
    <row r="454" spans="19:21" x14ac:dyDescent="0.2">
      <c r="S454" s="5">
        <v>450</v>
      </c>
      <c r="T454" s="6">
        <v>0.20669219445435927</v>
      </c>
      <c r="U454" s="6">
        <v>0.22836429502212965</v>
      </c>
    </row>
    <row r="455" spans="19:21" x14ac:dyDescent="0.2">
      <c r="S455" s="5">
        <v>451</v>
      </c>
      <c r="T455" s="6">
        <v>0.14326652581866101</v>
      </c>
      <c r="U455" s="6">
        <v>0.22436520732849066</v>
      </c>
    </row>
    <row r="456" spans="19:21" x14ac:dyDescent="0.2">
      <c r="S456" s="5">
        <v>452</v>
      </c>
      <c r="T456" s="6">
        <v>8.7764345955334694E-2</v>
      </c>
      <c r="U456" s="6">
        <v>0.21962026576976776</v>
      </c>
    </row>
    <row r="457" spans="19:21" x14ac:dyDescent="0.2">
      <c r="S457" s="5">
        <v>453</v>
      </c>
      <c r="T457" s="6">
        <v>0.10571487902157561</v>
      </c>
      <c r="U457" s="6">
        <v>0.23692376640053889</v>
      </c>
    </row>
    <row r="458" spans="19:21" x14ac:dyDescent="0.2">
      <c r="S458" s="5">
        <v>454</v>
      </c>
      <c r="T458" s="6">
        <v>0.16086911438706311</v>
      </c>
      <c r="U458" s="6">
        <v>0.25210028565560633</v>
      </c>
    </row>
    <row r="459" spans="19:21" x14ac:dyDescent="0.2">
      <c r="S459" s="5">
        <v>455</v>
      </c>
      <c r="T459" s="6">
        <v>0.16093465615353583</v>
      </c>
      <c r="U459" s="6">
        <v>0.2585679896793987</v>
      </c>
    </row>
    <row r="460" spans="19:21" x14ac:dyDescent="0.2">
      <c r="S460" s="5">
        <v>456</v>
      </c>
      <c r="T460" s="6">
        <v>0.13872384575887914</v>
      </c>
      <c r="U460" s="6">
        <v>0.23389718250551611</v>
      </c>
    </row>
    <row r="461" spans="19:21" x14ac:dyDescent="0.2">
      <c r="S461" s="5">
        <v>457</v>
      </c>
      <c r="T461" s="6">
        <v>0.1252765285945153</v>
      </c>
      <c r="U461" s="6">
        <v>0.25989696580443378</v>
      </c>
    </row>
    <row r="462" spans="19:21" x14ac:dyDescent="0.2">
      <c r="S462" s="5">
        <v>458</v>
      </c>
      <c r="T462" s="6">
        <v>7.6473053223003587E-2</v>
      </c>
      <c r="U462" s="6">
        <v>0.24441213050050223</v>
      </c>
    </row>
    <row r="463" spans="19:21" x14ac:dyDescent="0.2">
      <c r="S463" s="5">
        <v>459</v>
      </c>
      <c r="T463" s="6">
        <v>0.14684973927235681</v>
      </c>
      <c r="U463" s="6">
        <v>0.21939410709974352</v>
      </c>
    </row>
    <row r="464" spans="19:21" x14ac:dyDescent="0.2">
      <c r="S464" s="5">
        <v>460</v>
      </c>
      <c r="T464" s="6">
        <v>0.15523773852067141</v>
      </c>
      <c r="U464" s="6">
        <v>0.25376027665896872</v>
      </c>
    </row>
    <row r="465" spans="19:21" x14ac:dyDescent="0.2">
      <c r="S465" s="5">
        <v>461</v>
      </c>
      <c r="T465" s="6">
        <v>0.1629723523420577</v>
      </c>
      <c r="U465" s="6">
        <v>0.22081218637284139</v>
      </c>
    </row>
    <row r="466" spans="19:21" x14ac:dyDescent="0.2">
      <c r="S466" s="5">
        <v>462</v>
      </c>
      <c r="T466" s="6">
        <v>0.12602677408050633</v>
      </c>
      <c r="U466" s="6">
        <v>0.26316676786371934</v>
      </c>
    </row>
    <row r="467" spans="19:21" x14ac:dyDescent="0.2">
      <c r="S467" s="5">
        <v>463</v>
      </c>
      <c r="T467" s="6">
        <v>0.11881680279760404</v>
      </c>
      <c r="U467" s="6">
        <v>0.21264431461924918</v>
      </c>
    </row>
    <row r="468" spans="19:21" x14ac:dyDescent="0.2">
      <c r="S468" s="5">
        <v>464</v>
      </c>
      <c r="T468" s="6">
        <v>0.17391282658149967</v>
      </c>
      <c r="U468" s="6">
        <v>0.22204842150112183</v>
      </c>
    </row>
    <row r="469" spans="19:21" x14ac:dyDescent="0.2">
      <c r="S469" s="5">
        <v>465</v>
      </c>
      <c r="T469" s="6">
        <v>6.9520291854362093E-2</v>
      </c>
      <c r="U469" s="6">
        <v>0.2281255602096601</v>
      </c>
    </row>
    <row r="470" spans="19:21" x14ac:dyDescent="0.2">
      <c r="S470" s="5">
        <v>466</v>
      </c>
      <c r="T470" s="6">
        <v>0.10785496959057242</v>
      </c>
      <c r="U470" s="6">
        <v>0.25107811235717786</v>
      </c>
    </row>
    <row r="471" spans="19:21" x14ac:dyDescent="0.2">
      <c r="S471" s="5">
        <v>467</v>
      </c>
      <c r="T471" s="6">
        <v>0.11495031272231623</v>
      </c>
      <c r="U471" s="6">
        <v>0.25436155014067419</v>
      </c>
    </row>
    <row r="472" spans="19:21" x14ac:dyDescent="0.2">
      <c r="S472" s="5">
        <v>468</v>
      </c>
      <c r="T472" s="6">
        <v>0.10022295446116962</v>
      </c>
      <c r="U472" s="6">
        <v>0.21781485763603017</v>
      </c>
    </row>
    <row r="473" spans="19:21" x14ac:dyDescent="0.2">
      <c r="S473" s="5">
        <v>469</v>
      </c>
      <c r="T473" s="6">
        <v>0.18395059797384145</v>
      </c>
      <c r="U473" s="6">
        <v>0.22494670645868567</v>
      </c>
    </row>
    <row r="474" spans="19:21" x14ac:dyDescent="0.2">
      <c r="S474" s="5">
        <v>470</v>
      </c>
      <c r="T474" s="6">
        <v>0.11965667256748333</v>
      </c>
      <c r="U474" s="6">
        <v>0.23421877428138377</v>
      </c>
    </row>
    <row r="475" spans="19:21" x14ac:dyDescent="0.2">
      <c r="S475" s="5">
        <v>471</v>
      </c>
      <c r="T475" s="6">
        <v>0.13271861299702403</v>
      </c>
      <c r="U475" s="6">
        <v>0.24035180846557641</v>
      </c>
    </row>
    <row r="476" spans="19:21" x14ac:dyDescent="0.2">
      <c r="S476" s="5">
        <v>472</v>
      </c>
      <c r="T476" s="6">
        <v>0.20805215654850698</v>
      </c>
      <c r="U476" s="6">
        <v>0.22443063681409586</v>
      </c>
    </row>
    <row r="477" spans="19:21" x14ac:dyDescent="0.2">
      <c r="S477" s="5">
        <v>473</v>
      </c>
      <c r="T477" s="6">
        <v>0.16733086948737663</v>
      </c>
      <c r="U477" s="6">
        <v>0.22628534270748729</v>
      </c>
    </row>
    <row r="478" spans="19:21" x14ac:dyDescent="0.2">
      <c r="S478" s="5">
        <v>474</v>
      </c>
      <c r="T478" s="6">
        <v>0.16894397026251257</v>
      </c>
      <c r="U478" s="6">
        <v>0.25810743247382706</v>
      </c>
    </row>
    <row r="479" spans="19:21" x14ac:dyDescent="0.2">
      <c r="S479" s="5">
        <v>475</v>
      </c>
      <c r="T479" s="6">
        <v>0.19138039991792999</v>
      </c>
      <c r="U479" s="6">
        <v>0.24032129293855756</v>
      </c>
    </row>
    <row r="480" spans="19:21" x14ac:dyDescent="0.2">
      <c r="S480" s="5">
        <v>476</v>
      </c>
      <c r="T480" s="6">
        <v>0.10240688327459638</v>
      </c>
      <c r="U480" s="6">
        <v>0.23047082989952283</v>
      </c>
    </row>
    <row r="481" spans="19:21" x14ac:dyDescent="0.2">
      <c r="S481" s="5">
        <v>477</v>
      </c>
      <c r="T481" s="6">
        <v>0.11745405486489513</v>
      </c>
      <c r="U481" s="6">
        <v>0.23325307318450159</v>
      </c>
    </row>
    <row r="482" spans="19:21" x14ac:dyDescent="0.2">
      <c r="S482" s="5">
        <v>478</v>
      </c>
      <c r="T482" s="6">
        <v>9.8842701425672655E-2</v>
      </c>
      <c r="U482" s="6">
        <v>0.26874762682375253</v>
      </c>
    </row>
    <row r="483" spans="19:21" x14ac:dyDescent="0.2">
      <c r="S483" s="5">
        <v>479</v>
      </c>
      <c r="T483" s="6">
        <v>0.16133162779417182</v>
      </c>
      <c r="U483" s="6">
        <v>0.2190562388874234</v>
      </c>
    </row>
    <row r="484" spans="19:21" x14ac:dyDescent="0.2">
      <c r="S484" s="5">
        <v>480</v>
      </c>
      <c r="T484" s="6">
        <v>0.11665519515878112</v>
      </c>
      <c r="U484" s="6">
        <v>0.21343654931805611</v>
      </c>
    </row>
    <row r="485" spans="19:21" x14ac:dyDescent="0.2">
      <c r="S485" s="5">
        <v>481</v>
      </c>
      <c r="T485" s="6">
        <v>0.12350071822683931</v>
      </c>
      <c r="U485" s="6">
        <v>0.24518737508286984</v>
      </c>
    </row>
    <row r="486" spans="19:21" x14ac:dyDescent="0.2">
      <c r="S486" s="5">
        <v>482</v>
      </c>
      <c r="T486" s="6">
        <v>0.1523244279976424</v>
      </c>
      <c r="U486" s="6">
        <v>0.24291560911516283</v>
      </c>
    </row>
    <row r="487" spans="19:21" x14ac:dyDescent="0.2">
      <c r="S487" s="5">
        <v>483</v>
      </c>
      <c r="T487" s="6">
        <v>0.13418705646129697</v>
      </c>
      <c r="U487" s="6">
        <v>0.23946068909422039</v>
      </c>
    </row>
    <row r="488" spans="19:21" x14ac:dyDescent="0.2">
      <c r="S488" s="5">
        <v>484</v>
      </c>
      <c r="T488" s="6">
        <v>8.9051640245582001E-2</v>
      </c>
      <c r="U488" s="6">
        <v>0.24078301062189478</v>
      </c>
    </row>
    <row r="489" spans="19:21" x14ac:dyDescent="0.2">
      <c r="S489" s="5">
        <v>485</v>
      </c>
      <c r="T489" s="6">
        <v>0.11400831029859906</v>
      </c>
      <c r="U489" s="6">
        <v>0.22456268787545741</v>
      </c>
    </row>
    <row r="490" spans="19:21" x14ac:dyDescent="0.2">
      <c r="S490" s="5">
        <v>486</v>
      </c>
      <c r="T490" s="6">
        <v>0.11647579170642916</v>
      </c>
      <c r="U490" s="6">
        <v>0.22909001194904399</v>
      </c>
    </row>
    <row r="491" spans="19:21" x14ac:dyDescent="0.2">
      <c r="S491" s="5">
        <v>487</v>
      </c>
      <c r="T491" s="6">
        <v>0.11653692741758702</v>
      </c>
      <c r="U491" s="6">
        <v>0.21406361050229095</v>
      </c>
    </row>
    <row r="492" spans="19:21" x14ac:dyDescent="0.2">
      <c r="S492" s="5">
        <v>488</v>
      </c>
      <c r="T492" s="6">
        <v>0.11722164154502615</v>
      </c>
      <c r="U492" s="6">
        <v>0.25295784577488423</v>
      </c>
    </row>
    <row r="493" spans="19:21" x14ac:dyDescent="0.2">
      <c r="S493" s="5">
        <v>489</v>
      </c>
      <c r="T493" s="6">
        <v>8.3927723104001067E-2</v>
      </c>
      <c r="U493" s="6">
        <v>0.2971183528335663</v>
      </c>
    </row>
    <row r="494" spans="19:21" x14ac:dyDescent="0.2">
      <c r="S494" s="5">
        <v>490</v>
      </c>
      <c r="T494" s="6">
        <v>0.12312740675787566</v>
      </c>
      <c r="U494" s="6">
        <v>0.23013730375166586</v>
      </c>
    </row>
    <row r="495" spans="19:21" x14ac:dyDescent="0.2">
      <c r="S495" s="5">
        <v>491</v>
      </c>
      <c r="T495" s="6">
        <v>0.10200140800405291</v>
      </c>
      <c r="U495" s="6">
        <v>0.22974244437663796</v>
      </c>
    </row>
    <row r="496" spans="19:21" x14ac:dyDescent="0.2">
      <c r="S496" s="5">
        <v>492</v>
      </c>
      <c r="T496" s="6">
        <v>0.11221086693131063</v>
      </c>
      <c r="U496" s="6">
        <v>0.23444226867994905</v>
      </c>
    </row>
    <row r="497" spans="19:21" x14ac:dyDescent="0.2">
      <c r="S497" s="5">
        <v>493</v>
      </c>
      <c r="T497" s="6">
        <v>7.1494927641854583E-2</v>
      </c>
      <c r="U497" s="6">
        <v>0.22654282910779491</v>
      </c>
    </row>
    <row r="498" spans="19:21" x14ac:dyDescent="0.2">
      <c r="S498" s="5">
        <v>494</v>
      </c>
      <c r="T498" s="6">
        <v>0.10609938083247281</v>
      </c>
      <c r="U498" s="6">
        <v>0.2195701573205808</v>
      </c>
    </row>
    <row r="499" spans="19:21" x14ac:dyDescent="0.2">
      <c r="S499" s="5">
        <v>495</v>
      </c>
      <c r="T499" s="6">
        <v>6.8864745423956347E-2</v>
      </c>
      <c r="U499" s="6">
        <v>0.27573005182032323</v>
      </c>
    </row>
    <row r="500" spans="19:21" x14ac:dyDescent="0.2">
      <c r="S500" s="5">
        <v>496</v>
      </c>
      <c r="T500" s="6">
        <v>0.15137599814779498</v>
      </c>
      <c r="U500" s="6">
        <v>0.23640194379676405</v>
      </c>
    </row>
    <row r="501" spans="19:21" x14ac:dyDescent="0.2">
      <c r="S501" s="5">
        <v>497</v>
      </c>
      <c r="T501" s="6">
        <v>0.18201649785596574</v>
      </c>
      <c r="U501" s="6">
        <v>0.20081333704068874</v>
      </c>
    </row>
    <row r="502" spans="19:21" x14ac:dyDescent="0.2">
      <c r="S502" s="5">
        <v>498</v>
      </c>
      <c r="T502" s="6">
        <v>0.18922615652978914</v>
      </c>
      <c r="U502" s="6">
        <v>0.21755654919114112</v>
      </c>
    </row>
    <row r="503" spans="19:21" x14ac:dyDescent="0.2">
      <c r="S503" s="5">
        <v>499</v>
      </c>
      <c r="T503" s="6">
        <v>0.12721813970637991</v>
      </c>
      <c r="U503" s="6">
        <v>0.22217433892352212</v>
      </c>
    </row>
    <row r="504" spans="19:21" x14ac:dyDescent="0.2">
      <c r="S504" s="5">
        <v>500</v>
      </c>
      <c r="T504" s="6">
        <v>0.1140224421439875</v>
      </c>
      <c r="U504" s="6">
        <v>0.22966869274649926</v>
      </c>
    </row>
    <row r="505" spans="19:21" x14ac:dyDescent="0.2">
      <c r="S505" s="5">
        <v>501</v>
      </c>
      <c r="T505" s="6">
        <v>0.15934339444616974</v>
      </c>
      <c r="U505" s="6">
        <v>0.21322878943593199</v>
      </c>
    </row>
    <row r="506" spans="19:21" x14ac:dyDescent="0.2">
      <c r="S506" s="5">
        <v>502</v>
      </c>
      <c r="T506" s="6">
        <v>0.18819395174847037</v>
      </c>
      <c r="U506" s="6">
        <v>0.21994592622819667</v>
      </c>
    </row>
    <row r="507" spans="19:21" x14ac:dyDescent="0.2">
      <c r="S507" s="5">
        <v>503</v>
      </c>
      <c r="T507" s="6">
        <v>6.8311070501139132E-2</v>
      </c>
      <c r="U507" s="6">
        <v>0.27164565078148484</v>
      </c>
    </row>
    <row r="508" spans="19:21" x14ac:dyDescent="0.2">
      <c r="S508" s="5">
        <v>504</v>
      </c>
      <c r="T508" s="6">
        <v>0.13469214329263177</v>
      </c>
      <c r="U508" s="6">
        <v>0.23162761328378415</v>
      </c>
    </row>
    <row r="509" spans="19:21" x14ac:dyDescent="0.2">
      <c r="S509" s="5">
        <v>505</v>
      </c>
      <c r="T509" s="6">
        <v>0.13450603027584335</v>
      </c>
      <c r="U509" s="6">
        <v>0.20451522500532418</v>
      </c>
    </row>
    <row r="510" spans="19:21" x14ac:dyDescent="0.2">
      <c r="S510" s="5">
        <v>506</v>
      </c>
      <c r="T510" s="6">
        <v>5.415582207912626E-2</v>
      </c>
      <c r="U510" s="6">
        <v>0.24942123038800698</v>
      </c>
    </row>
    <row r="511" spans="19:21" x14ac:dyDescent="0.2">
      <c r="S511" s="5">
        <v>507</v>
      </c>
      <c r="T511" s="6">
        <v>0.14184459209750988</v>
      </c>
      <c r="U511" s="6">
        <v>0.2060648904372451</v>
      </c>
    </row>
    <row r="512" spans="19:21" x14ac:dyDescent="0.2">
      <c r="S512" s="5">
        <v>508</v>
      </c>
      <c r="T512" s="6">
        <v>0.1031341919829776</v>
      </c>
      <c r="U512" s="6">
        <v>0.20381662022446181</v>
      </c>
    </row>
    <row r="513" spans="19:21" x14ac:dyDescent="0.2">
      <c r="S513" s="5">
        <v>509</v>
      </c>
      <c r="T513" s="6">
        <v>0.11941243127919646</v>
      </c>
      <c r="U513" s="6">
        <v>0.23931347801926336</v>
      </c>
    </row>
    <row r="514" spans="19:21" x14ac:dyDescent="0.2">
      <c r="S514" s="5">
        <v>510</v>
      </c>
      <c r="T514" s="6">
        <v>0.12758255614302116</v>
      </c>
      <c r="U514" s="6">
        <v>0.2058449718262742</v>
      </c>
    </row>
    <row r="515" spans="19:21" x14ac:dyDescent="0.2">
      <c r="S515" s="5">
        <v>511</v>
      </c>
      <c r="T515" s="6">
        <v>0.21061360272982496</v>
      </c>
      <c r="U515" s="6">
        <v>0.22378359135915146</v>
      </c>
    </row>
    <row r="516" spans="19:21" x14ac:dyDescent="0.2">
      <c r="S516" s="5">
        <v>512</v>
      </c>
      <c r="T516" s="6">
        <v>0.14086219207072059</v>
      </c>
      <c r="U516" s="6">
        <v>0.22775667515564132</v>
      </c>
    </row>
    <row r="517" spans="19:21" x14ac:dyDescent="0.2">
      <c r="S517" s="5">
        <v>513</v>
      </c>
      <c r="T517" s="6">
        <v>0.12252835725878328</v>
      </c>
      <c r="U517" s="6">
        <v>0.21616966708764318</v>
      </c>
    </row>
    <row r="518" spans="19:21" x14ac:dyDescent="0.2">
      <c r="S518" s="5">
        <v>514</v>
      </c>
      <c r="T518" s="6">
        <v>0.11723808170588251</v>
      </c>
      <c r="U518" s="6">
        <v>0.25268278168862429</v>
      </c>
    </row>
    <row r="519" spans="19:21" x14ac:dyDescent="0.2">
      <c r="S519" s="5">
        <v>515</v>
      </c>
      <c r="T519" s="6">
        <v>0.1502474393705068</v>
      </c>
      <c r="U519" s="6">
        <v>0.23520038769536952</v>
      </c>
    </row>
    <row r="520" spans="19:21" x14ac:dyDescent="0.2">
      <c r="S520" s="5">
        <v>516</v>
      </c>
      <c r="T520" s="6">
        <v>0.13752863099365098</v>
      </c>
      <c r="U520" s="6">
        <v>0.2278493370357064</v>
      </c>
    </row>
    <row r="521" spans="19:21" x14ac:dyDescent="0.2">
      <c r="S521" s="5">
        <v>517</v>
      </c>
      <c r="T521" s="6">
        <v>0.12674113669793632</v>
      </c>
      <c r="U521" s="6">
        <v>0.23612625885863456</v>
      </c>
    </row>
    <row r="522" spans="19:21" x14ac:dyDescent="0.2">
      <c r="S522" s="5">
        <v>518</v>
      </c>
      <c r="T522" s="6">
        <v>0.14105509271995925</v>
      </c>
      <c r="U522" s="6">
        <v>0.21041542815448389</v>
      </c>
    </row>
    <row r="523" spans="19:21" x14ac:dyDescent="0.2">
      <c r="S523" s="5">
        <v>519</v>
      </c>
      <c r="T523" s="6">
        <v>0.15090052925735353</v>
      </c>
      <c r="U523" s="6">
        <v>0.2069915935075996</v>
      </c>
    </row>
    <row r="524" spans="19:21" x14ac:dyDescent="0.2">
      <c r="S524" s="5">
        <v>520</v>
      </c>
      <c r="T524" s="6">
        <v>0.10753590216498343</v>
      </c>
      <c r="U524" s="6">
        <v>0.2296822757838255</v>
      </c>
    </row>
    <row r="525" spans="19:21" x14ac:dyDescent="0.2">
      <c r="S525" s="5">
        <v>521</v>
      </c>
      <c r="T525" s="6">
        <v>9.20380191688282E-2</v>
      </c>
      <c r="U525" s="6">
        <v>0.24004499313491448</v>
      </c>
    </row>
    <row r="526" spans="19:21" x14ac:dyDescent="0.2">
      <c r="S526" s="5">
        <v>522</v>
      </c>
      <c r="T526" s="6">
        <v>0.18712197491295249</v>
      </c>
      <c r="U526" s="6">
        <v>0.2389491863596199</v>
      </c>
    </row>
    <row r="527" spans="19:21" x14ac:dyDescent="0.2">
      <c r="S527" s="5">
        <v>523</v>
      </c>
      <c r="T527" s="6">
        <v>0.15277586132639095</v>
      </c>
      <c r="U527" s="6">
        <v>0.2372139741045306</v>
      </c>
    </row>
    <row r="528" spans="19:21" x14ac:dyDescent="0.2">
      <c r="S528" s="5">
        <v>524</v>
      </c>
      <c r="T528" s="6">
        <v>0.15806847067899316</v>
      </c>
      <c r="U528" s="6">
        <v>0.23283430875148098</v>
      </c>
    </row>
    <row r="529" spans="19:21" x14ac:dyDescent="0.2">
      <c r="S529" s="5">
        <v>525</v>
      </c>
      <c r="T529" s="6">
        <v>0.12601830863147823</v>
      </c>
      <c r="U529" s="6">
        <v>0.23023478035314188</v>
      </c>
    </row>
    <row r="530" spans="19:21" x14ac:dyDescent="0.2">
      <c r="S530" s="5">
        <v>526</v>
      </c>
      <c r="T530" s="6">
        <v>0.19727016000177994</v>
      </c>
      <c r="U530" s="6">
        <v>0.22018571253888711</v>
      </c>
    </row>
    <row r="531" spans="19:21" x14ac:dyDescent="0.2">
      <c r="S531" s="5">
        <v>527</v>
      </c>
      <c r="T531" s="6">
        <v>0.10626612198254676</v>
      </c>
      <c r="U531" s="6">
        <v>0.26475539617593652</v>
      </c>
    </row>
    <row r="532" spans="19:21" x14ac:dyDescent="0.2">
      <c r="S532" s="5">
        <v>528</v>
      </c>
      <c r="T532" s="6">
        <v>0.13211639195097732</v>
      </c>
      <c r="U532" s="6">
        <v>0.23283890792230799</v>
      </c>
    </row>
    <row r="533" spans="19:21" x14ac:dyDescent="0.2">
      <c r="S533" s="5">
        <v>529</v>
      </c>
      <c r="T533" s="6">
        <v>0.16910517197957825</v>
      </c>
      <c r="U533" s="6">
        <v>0.23619312396559169</v>
      </c>
    </row>
    <row r="534" spans="19:21" x14ac:dyDescent="0.2">
      <c r="S534" s="5">
        <v>530</v>
      </c>
      <c r="T534" s="6">
        <v>0.13756858441178468</v>
      </c>
      <c r="U534" s="6">
        <v>0.23604826437223916</v>
      </c>
    </row>
    <row r="535" spans="19:21" x14ac:dyDescent="0.2">
      <c r="S535" s="5">
        <v>531</v>
      </c>
      <c r="T535" s="6">
        <v>0.13352941434559099</v>
      </c>
      <c r="U535" s="6">
        <v>0.2084348588071786</v>
      </c>
    </row>
    <row r="536" spans="19:21" x14ac:dyDescent="0.2">
      <c r="S536" s="5">
        <v>532</v>
      </c>
      <c r="T536" s="6">
        <v>0.10640860224786855</v>
      </c>
      <c r="U536" s="6">
        <v>0.22422313164905991</v>
      </c>
    </row>
    <row r="537" spans="19:21" x14ac:dyDescent="0.2">
      <c r="S537" s="5">
        <v>533</v>
      </c>
      <c r="T537" s="6">
        <v>0.11012783707249997</v>
      </c>
      <c r="U537" s="6">
        <v>0.22398171642589706</v>
      </c>
    </row>
    <row r="538" spans="19:21" x14ac:dyDescent="0.2">
      <c r="S538" s="5">
        <v>534</v>
      </c>
      <c r="T538" s="6">
        <v>0.12756780949435731</v>
      </c>
      <c r="U538" s="6">
        <v>0.25118400205463148</v>
      </c>
    </row>
    <row r="539" spans="19:21" x14ac:dyDescent="0.2">
      <c r="S539" s="5">
        <v>535</v>
      </c>
      <c r="T539" s="6">
        <v>0.14931758783178029</v>
      </c>
      <c r="U539" s="6">
        <v>0.25488817436595151</v>
      </c>
    </row>
    <row r="540" spans="19:21" x14ac:dyDescent="0.2">
      <c r="S540" s="5">
        <v>536</v>
      </c>
      <c r="T540" s="6">
        <v>0.12151065876212173</v>
      </c>
      <c r="U540" s="6">
        <v>0.24225245623747729</v>
      </c>
    </row>
    <row r="541" spans="19:21" x14ac:dyDescent="0.2">
      <c r="S541" s="5">
        <v>537</v>
      </c>
      <c r="T541" s="6">
        <v>0.10782847493593689</v>
      </c>
      <c r="U541" s="6">
        <v>0.23027647016624028</v>
      </c>
    </row>
    <row r="542" spans="19:21" x14ac:dyDescent="0.2">
      <c r="S542" s="5">
        <v>538</v>
      </c>
      <c r="T542" s="6">
        <v>0.1136175808193976</v>
      </c>
      <c r="U542" s="6">
        <v>0.23018041231026359</v>
      </c>
    </row>
    <row r="543" spans="19:21" x14ac:dyDescent="0.2">
      <c r="S543" s="5">
        <v>539</v>
      </c>
      <c r="T543" s="6">
        <v>0.16909083206366576</v>
      </c>
      <c r="U543" s="6">
        <v>0.22563119541830429</v>
      </c>
    </row>
    <row r="544" spans="19:21" x14ac:dyDescent="0.2">
      <c r="S544" s="5">
        <v>540</v>
      </c>
      <c r="T544" s="6">
        <v>0.15721965367963842</v>
      </c>
      <c r="U544" s="6">
        <v>0.23952705114514428</v>
      </c>
    </row>
    <row r="545" spans="19:21" x14ac:dyDescent="0.2">
      <c r="S545" s="5">
        <v>541</v>
      </c>
      <c r="T545" s="6">
        <v>0.16832457799976103</v>
      </c>
      <c r="U545" s="6">
        <v>0.2118304165039831</v>
      </c>
    </row>
    <row r="546" spans="19:21" x14ac:dyDescent="0.2">
      <c r="S546" s="5">
        <v>542</v>
      </c>
      <c r="T546" s="6">
        <v>0.12798951239214551</v>
      </c>
      <c r="U546" s="6">
        <v>0.2140519446700804</v>
      </c>
    </row>
    <row r="547" spans="19:21" x14ac:dyDescent="0.2">
      <c r="S547" s="5">
        <v>543</v>
      </c>
      <c r="T547" s="6">
        <v>0.14939282709284296</v>
      </c>
      <c r="U547" s="6">
        <v>0.23943631385652325</v>
      </c>
    </row>
    <row r="548" spans="19:21" x14ac:dyDescent="0.2">
      <c r="S548" s="5">
        <v>544</v>
      </c>
      <c r="T548" s="6">
        <v>0.15941455549799197</v>
      </c>
      <c r="U548" s="6">
        <v>0.2110955908399357</v>
      </c>
    </row>
    <row r="549" spans="19:21" x14ac:dyDescent="0.2">
      <c r="S549" s="5">
        <v>545</v>
      </c>
      <c r="T549" s="6">
        <v>0.10018213062898355</v>
      </c>
      <c r="U549" s="6">
        <v>0.223090988816808</v>
      </c>
    </row>
    <row r="550" spans="19:21" x14ac:dyDescent="0.2">
      <c r="S550" s="5">
        <v>546</v>
      </c>
      <c r="T550" s="6">
        <v>0.14197500887822445</v>
      </c>
      <c r="U550" s="6">
        <v>0.22217223455391102</v>
      </c>
    </row>
    <row r="551" spans="19:21" x14ac:dyDescent="0.2">
      <c r="S551" s="5">
        <v>547</v>
      </c>
      <c r="T551" s="6">
        <v>0.11496932641050198</v>
      </c>
      <c r="U551" s="6">
        <v>0.23080057841718676</v>
      </c>
    </row>
    <row r="552" spans="19:21" x14ac:dyDescent="0.2">
      <c r="S552" s="5">
        <v>548</v>
      </c>
      <c r="T552" s="6">
        <v>0.1016380096871061</v>
      </c>
      <c r="U552" s="6">
        <v>0.23810693876562214</v>
      </c>
    </row>
    <row r="553" spans="19:21" x14ac:dyDescent="0.2">
      <c r="S553" s="5">
        <v>549</v>
      </c>
      <c r="T553" s="6">
        <v>0.1253272208261263</v>
      </c>
      <c r="U553" s="6">
        <v>0.24149624040055365</v>
      </c>
    </row>
    <row r="554" spans="19:21" x14ac:dyDescent="0.2">
      <c r="S554" s="5">
        <v>550</v>
      </c>
      <c r="T554" s="6">
        <v>0.18346633695731474</v>
      </c>
      <c r="U554" s="6">
        <v>0.21107577854149567</v>
      </c>
    </row>
    <row r="555" spans="19:21" x14ac:dyDescent="0.2">
      <c r="S555" s="5">
        <v>551</v>
      </c>
      <c r="T555" s="6">
        <v>0.16264327623690894</v>
      </c>
      <c r="U555" s="6">
        <v>0.2026740351267966</v>
      </c>
    </row>
    <row r="556" spans="19:21" x14ac:dyDescent="0.2">
      <c r="S556" s="5">
        <v>552</v>
      </c>
      <c r="T556" s="6">
        <v>0.12940006605394941</v>
      </c>
      <c r="U556" s="6">
        <v>0.21249713166342715</v>
      </c>
    </row>
    <row r="557" spans="19:21" x14ac:dyDescent="0.2">
      <c r="S557" s="5">
        <v>553</v>
      </c>
      <c r="T557" s="6">
        <v>0.12146144914169893</v>
      </c>
      <c r="U557" s="6">
        <v>0.23334928803719504</v>
      </c>
    </row>
    <row r="558" spans="19:21" x14ac:dyDescent="0.2">
      <c r="S558" s="5">
        <v>554</v>
      </c>
      <c r="T558" s="6">
        <v>7.8244821443875609E-2</v>
      </c>
      <c r="U558" s="6">
        <v>0.22515908784535593</v>
      </c>
    </row>
    <row r="559" spans="19:21" x14ac:dyDescent="0.2">
      <c r="S559" s="5">
        <v>555</v>
      </c>
      <c r="T559" s="6">
        <v>0.10478605294655395</v>
      </c>
      <c r="U559" s="6">
        <v>0.2190708620477152</v>
      </c>
    </row>
    <row r="560" spans="19:21" x14ac:dyDescent="0.2">
      <c r="S560" s="5">
        <v>556</v>
      </c>
      <c r="T560" s="6">
        <v>0.12972109831589251</v>
      </c>
      <c r="U560" s="6">
        <v>0.24593894102606881</v>
      </c>
    </row>
    <row r="561" spans="19:21" x14ac:dyDescent="0.2">
      <c r="S561" s="5">
        <v>557</v>
      </c>
      <c r="T561" s="6">
        <v>0.14842271432934317</v>
      </c>
      <c r="U561" s="6">
        <v>0.20877250731871533</v>
      </c>
    </row>
    <row r="562" spans="19:21" x14ac:dyDescent="0.2">
      <c r="S562" s="5">
        <v>558</v>
      </c>
      <c r="T562" s="6">
        <v>7.6763815330142177E-2</v>
      </c>
      <c r="U562" s="6">
        <v>0.27606109931088946</v>
      </c>
    </row>
    <row r="563" spans="19:21" x14ac:dyDescent="0.2">
      <c r="S563" s="5">
        <v>559</v>
      </c>
      <c r="T563" s="6">
        <v>0.1477125069244368</v>
      </c>
      <c r="U563" s="6">
        <v>0.24902529562752246</v>
      </c>
    </row>
    <row r="564" spans="19:21" x14ac:dyDescent="0.2">
      <c r="S564" s="5">
        <v>560</v>
      </c>
      <c r="T564" s="6">
        <v>0.16003347197250611</v>
      </c>
      <c r="U564" s="6">
        <v>0.21644940797854298</v>
      </c>
    </row>
    <row r="565" spans="19:21" x14ac:dyDescent="0.2">
      <c r="S565" s="5">
        <v>561</v>
      </c>
      <c r="T565" s="6">
        <v>0.11680801389040955</v>
      </c>
      <c r="U565" s="6">
        <v>0.2325252378377409</v>
      </c>
    </row>
    <row r="566" spans="19:21" x14ac:dyDescent="0.2">
      <c r="S566" s="5">
        <v>562</v>
      </c>
      <c r="T566" s="6">
        <v>7.4844763096423725E-2</v>
      </c>
      <c r="U566" s="6">
        <v>0.24246330370874727</v>
      </c>
    </row>
    <row r="567" spans="19:21" x14ac:dyDescent="0.2">
      <c r="S567" s="5">
        <v>563</v>
      </c>
      <c r="T567" s="6">
        <v>0.14738105636077459</v>
      </c>
      <c r="U567" s="6">
        <v>0.21855063700179134</v>
      </c>
    </row>
    <row r="568" spans="19:21" x14ac:dyDescent="0.2">
      <c r="S568" s="5">
        <v>564</v>
      </c>
      <c r="T568" s="6">
        <v>0.11733562581240756</v>
      </c>
      <c r="U568" s="6">
        <v>0.24783722333885261</v>
      </c>
    </row>
    <row r="569" spans="19:21" x14ac:dyDescent="0.2">
      <c r="S569" s="5">
        <v>565</v>
      </c>
      <c r="T569" s="6">
        <v>0.10538783281659696</v>
      </c>
      <c r="U569" s="6">
        <v>0.24062951715059808</v>
      </c>
    </row>
    <row r="570" spans="19:21" x14ac:dyDescent="0.2">
      <c r="S570" s="5">
        <v>566</v>
      </c>
      <c r="T570" s="6">
        <v>7.4171060963510699E-2</v>
      </c>
      <c r="U570" s="6">
        <v>0.2071902108633604</v>
      </c>
    </row>
    <row r="571" spans="19:21" x14ac:dyDescent="0.2">
      <c r="S571" s="5">
        <v>567</v>
      </c>
      <c r="T571" s="6">
        <v>0.12101341047210973</v>
      </c>
      <c r="U571" s="6">
        <v>0.25531119224248461</v>
      </c>
    </row>
    <row r="572" spans="19:21" x14ac:dyDescent="0.2">
      <c r="S572" s="5">
        <v>568</v>
      </c>
      <c r="T572" s="6">
        <v>0.14988322192722836</v>
      </c>
      <c r="U572" s="6">
        <v>0.24782826227649127</v>
      </c>
    </row>
    <row r="573" spans="19:21" x14ac:dyDescent="0.2">
      <c r="S573" s="5">
        <v>569</v>
      </c>
      <c r="T573" s="6">
        <v>0.17044491357014749</v>
      </c>
      <c r="U573" s="6">
        <v>0.21783523445384637</v>
      </c>
    </row>
    <row r="574" spans="19:21" x14ac:dyDescent="0.2">
      <c r="S574" s="5">
        <v>570</v>
      </c>
      <c r="T574" s="6">
        <v>0.13621320576060189</v>
      </c>
      <c r="U574" s="6">
        <v>0.24602472013763874</v>
      </c>
    </row>
    <row r="575" spans="19:21" x14ac:dyDescent="0.2">
      <c r="S575" s="5">
        <v>571</v>
      </c>
      <c r="T575" s="6">
        <v>0.1224506183104567</v>
      </c>
      <c r="U575" s="6">
        <v>0.24727676663244463</v>
      </c>
    </row>
    <row r="576" spans="19:21" x14ac:dyDescent="0.2">
      <c r="S576" s="5">
        <v>572</v>
      </c>
      <c r="T576" s="6">
        <v>0.10987999861691709</v>
      </c>
      <c r="U576" s="6">
        <v>0.22103969665031853</v>
      </c>
    </row>
    <row r="577" spans="19:21" x14ac:dyDescent="0.2">
      <c r="S577" s="5">
        <v>573</v>
      </c>
      <c r="T577" s="6">
        <v>0.18617675225602853</v>
      </c>
      <c r="U577" s="6">
        <v>0.23276133488995357</v>
      </c>
    </row>
    <row r="578" spans="19:21" x14ac:dyDescent="0.2">
      <c r="S578" s="5">
        <v>574</v>
      </c>
      <c r="T578" s="6">
        <v>0.14895119208505525</v>
      </c>
      <c r="U578" s="6">
        <v>0.25673452040006906</v>
      </c>
    </row>
    <row r="579" spans="19:21" x14ac:dyDescent="0.2">
      <c r="S579" s="5">
        <v>575</v>
      </c>
      <c r="T579" s="6">
        <v>0.14161817533301294</v>
      </c>
      <c r="U579" s="6">
        <v>0.23682561184983256</v>
      </c>
    </row>
    <row r="580" spans="19:21" x14ac:dyDescent="0.2">
      <c r="S580" s="5">
        <v>576</v>
      </c>
      <c r="T580" s="6">
        <v>0.11761514112414014</v>
      </c>
      <c r="U580" s="6">
        <v>0.22204644840493901</v>
      </c>
    </row>
    <row r="581" spans="19:21" x14ac:dyDescent="0.2">
      <c r="S581" s="5">
        <v>577</v>
      </c>
      <c r="T581" s="6">
        <v>0.12652995138936832</v>
      </c>
      <c r="U581" s="6">
        <v>0.22676086894951075</v>
      </c>
    </row>
    <row r="582" spans="19:21" x14ac:dyDescent="0.2">
      <c r="S582" s="5">
        <v>578</v>
      </c>
      <c r="T582" s="6">
        <v>0.10597093713491512</v>
      </c>
      <c r="U582" s="6">
        <v>0.23557299171869314</v>
      </c>
    </row>
    <row r="583" spans="19:21" x14ac:dyDescent="0.2">
      <c r="S583" s="5">
        <v>579</v>
      </c>
      <c r="T583" s="6">
        <v>0.14815223348049891</v>
      </c>
      <c r="U583" s="6">
        <v>0.23959232336408465</v>
      </c>
    </row>
    <row r="584" spans="19:21" x14ac:dyDescent="0.2">
      <c r="S584" s="5">
        <v>580</v>
      </c>
      <c r="T584" s="6">
        <v>6.4379691217671217E-2</v>
      </c>
      <c r="U584" s="6">
        <v>0.31141757157586936</v>
      </c>
    </row>
    <row r="585" spans="19:21" x14ac:dyDescent="0.2">
      <c r="S585" s="5">
        <v>581</v>
      </c>
      <c r="T585" s="6">
        <v>9.5365707793642465E-2</v>
      </c>
      <c r="U585" s="6">
        <v>0.22813591085562934</v>
      </c>
    </row>
    <row r="586" spans="19:21" x14ac:dyDescent="0.2">
      <c r="S586" s="5">
        <v>582</v>
      </c>
      <c r="T586" s="6">
        <v>0.13059627561497689</v>
      </c>
      <c r="U586" s="6">
        <v>0.2416456625527296</v>
      </c>
    </row>
    <row r="587" spans="19:21" x14ac:dyDescent="0.2">
      <c r="S587" s="5">
        <v>583</v>
      </c>
      <c r="T587" s="6">
        <v>0.14610186040839745</v>
      </c>
      <c r="U587" s="6">
        <v>0.2440501562901202</v>
      </c>
    </row>
    <row r="588" spans="19:21" x14ac:dyDescent="0.2">
      <c r="S588" s="5">
        <v>584</v>
      </c>
      <c r="T588" s="6">
        <v>0.17652936046594303</v>
      </c>
      <c r="U588" s="6">
        <v>0.21076073742734083</v>
      </c>
    </row>
    <row r="589" spans="19:21" x14ac:dyDescent="0.2">
      <c r="S589" s="5">
        <v>585</v>
      </c>
      <c r="T589" s="6">
        <v>0.17384284946083692</v>
      </c>
      <c r="U589" s="6">
        <v>0.22697150710024441</v>
      </c>
    </row>
    <row r="590" spans="19:21" x14ac:dyDescent="0.2">
      <c r="S590" s="5">
        <v>586</v>
      </c>
      <c r="T590" s="6">
        <v>0.18169118982747712</v>
      </c>
      <c r="U590" s="6">
        <v>0.21092516568092032</v>
      </c>
    </row>
    <row r="591" spans="19:21" x14ac:dyDescent="0.2">
      <c r="S591" s="5">
        <v>587</v>
      </c>
      <c r="T591" s="6">
        <v>0.1906854515961334</v>
      </c>
      <c r="U591" s="6">
        <v>0.21819679224080415</v>
      </c>
    </row>
    <row r="592" spans="19:21" x14ac:dyDescent="0.2">
      <c r="S592" s="5">
        <v>588</v>
      </c>
      <c r="T592" s="6">
        <v>0.11452233596152311</v>
      </c>
      <c r="U592" s="6">
        <v>0.22439111785796956</v>
      </c>
    </row>
    <row r="593" spans="19:21" x14ac:dyDescent="0.2">
      <c r="S593" s="5">
        <v>589</v>
      </c>
      <c r="T593" s="6">
        <v>0.17839574093672791</v>
      </c>
      <c r="U593" s="6">
        <v>0.23245233259311798</v>
      </c>
    </row>
    <row r="594" spans="19:21" x14ac:dyDescent="0.2">
      <c r="S594" s="5">
        <v>590</v>
      </c>
      <c r="T594" s="6">
        <v>0.14427319815345097</v>
      </c>
      <c r="U594" s="6">
        <v>0.23995108577264021</v>
      </c>
    </row>
    <row r="595" spans="19:21" x14ac:dyDescent="0.2">
      <c r="S595" s="5">
        <v>591</v>
      </c>
      <c r="T595" s="6">
        <v>0.15287701803874471</v>
      </c>
      <c r="U595" s="6">
        <v>0.23524384451084113</v>
      </c>
    </row>
    <row r="596" spans="19:21" x14ac:dyDescent="0.2">
      <c r="S596" s="5">
        <v>592</v>
      </c>
      <c r="T596" s="6">
        <v>0.13776484762078595</v>
      </c>
      <c r="U596" s="6">
        <v>0.22204657985926249</v>
      </c>
    </row>
    <row r="597" spans="19:21" x14ac:dyDescent="0.2">
      <c r="S597" s="5">
        <v>593</v>
      </c>
      <c r="T597" s="6">
        <v>0.11346053121811497</v>
      </c>
      <c r="U597" s="6">
        <v>0.20767576856994152</v>
      </c>
    </row>
    <row r="598" spans="19:21" x14ac:dyDescent="0.2">
      <c r="S598" s="5">
        <v>594</v>
      </c>
      <c r="T598" s="6">
        <v>8.5044251446172781E-2</v>
      </c>
      <c r="U598" s="6">
        <v>0.26168771835144361</v>
      </c>
    </row>
    <row r="599" spans="19:21" x14ac:dyDescent="0.2">
      <c r="S599" s="5">
        <v>595</v>
      </c>
      <c r="T599" s="6">
        <v>0.12731011528064959</v>
      </c>
      <c r="U599" s="6">
        <v>0.23443617478313009</v>
      </c>
    </row>
    <row r="600" spans="19:21" x14ac:dyDescent="0.2">
      <c r="S600" s="5">
        <v>596</v>
      </c>
      <c r="T600" s="6">
        <v>0.12300785605842868</v>
      </c>
      <c r="U600" s="6">
        <v>0.23278560014108637</v>
      </c>
    </row>
    <row r="601" spans="19:21" x14ac:dyDescent="0.2">
      <c r="S601" s="5">
        <v>597</v>
      </c>
      <c r="T601" s="6">
        <v>0.11972939132802882</v>
      </c>
      <c r="U601" s="6">
        <v>0.24181718978801209</v>
      </c>
    </row>
    <row r="602" spans="19:21" x14ac:dyDescent="0.2">
      <c r="S602" s="5">
        <v>598</v>
      </c>
      <c r="T602" s="6">
        <v>0.12721763152434676</v>
      </c>
      <c r="U602" s="6">
        <v>0.24293200088598976</v>
      </c>
    </row>
    <row r="603" spans="19:21" x14ac:dyDescent="0.2">
      <c r="S603" s="5">
        <v>599</v>
      </c>
      <c r="T603" s="6">
        <v>0.20136591911069249</v>
      </c>
      <c r="U603" s="6">
        <v>0.21725147693901684</v>
      </c>
    </row>
    <row r="604" spans="19:21" x14ac:dyDescent="0.2">
      <c r="S604" s="5">
        <v>600</v>
      </c>
      <c r="T604" s="6">
        <v>0.10624419676770502</v>
      </c>
      <c r="U604" s="6">
        <v>0.22040218327993505</v>
      </c>
    </row>
    <row r="605" spans="19:21" x14ac:dyDescent="0.2">
      <c r="S605" s="5">
        <v>601</v>
      </c>
      <c r="T605" s="6">
        <v>0.12681387748262235</v>
      </c>
      <c r="U605" s="6">
        <v>0.22440638972773802</v>
      </c>
    </row>
    <row r="606" spans="19:21" x14ac:dyDescent="0.2">
      <c r="S606" s="5">
        <v>602</v>
      </c>
      <c r="T606" s="6">
        <v>0.11022105871183291</v>
      </c>
      <c r="U606" s="6">
        <v>0.24215837756053568</v>
      </c>
    </row>
    <row r="607" spans="19:21" x14ac:dyDescent="0.2">
      <c r="S607" s="5">
        <v>603</v>
      </c>
      <c r="T607" s="6">
        <v>0.13223008712106071</v>
      </c>
      <c r="U607" s="6">
        <v>0.21396542468868307</v>
      </c>
    </row>
    <row r="608" spans="19:21" x14ac:dyDescent="0.2">
      <c r="S608" s="5">
        <v>604</v>
      </c>
      <c r="T608" s="6">
        <v>8.0335603286764992E-2</v>
      </c>
      <c r="U608" s="6">
        <v>0.22848955954543831</v>
      </c>
    </row>
    <row r="609" spans="19:21" x14ac:dyDescent="0.2">
      <c r="S609" s="5">
        <v>605</v>
      </c>
      <c r="T609" s="6">
        <v>0.1017769528375958</v>
      </c>
      <c r="U609" s="6">
        <v>0.27960362571113045</v>
      </c>
    </row>
    <row r="610" spans="19:21" x14ac:dyDescent="0.2">
      <c r="S610" s="5">
        <v>606</v>
      </c>
      <c r="T610" s="6">
        <v>0.1052002697322422</v>
      </c>
      <c r="U610" s="6">
        <v>0.22359365582399374</v>
      </c>
    </row>
    <row r="611" spans="19:21" x14ac:dyDescent="0.2">
      <c r="S611" s="5">
        <v>607</v>
      </c>
      <c r="T611" s="6">
        <v>0.14738804966013519</v>
      </c>
      <c r="U611" s="6">
        <v>0.22462363826104886</v>
      </c>
    </row>
    <row r="612" spans="19:21" x14ac:dyDescent="0.2">
      <c r="S612" s="5">
        <v>608</v>
      </c>
      <c r="T612" s="6">
        <v>0.13030640010210331</v>
      </c>
      <c r="U612" s="6">
        <v>0.23524621834306744</v>
      </c>
    </row>
    <row r="613" spans="19:21" x14ac:dyDescent="0.2">
      <c r="S613" s="5">
        <v>609</v>
      </c>
      <c r="T613" s="6">
        <v>4.4345812165154493E-2</v>
      </c>
      <c r="U613" s="6">
        <v>0.23849540740039088</v>
      </c>
    </row>
    <row r="614" spans="19:21" x14ac:dyDescent="0.2">
      <c r="S614" s="5">
        <v>610</v>
      </c>
      <c r="T614" s="6">
        <v>0.15985986547056999</v>
      </c>
      <c r="U614" s="6">
        <v>0.2005256952255062</v>
      </c>
    </row>
    <row r="615" spans="19:21" x14ac:dyDescent="0.2">
      <c r="S615" s="5">
        <v>611</v>
      </c>
      <c r="T615" s="6">
        <v>0.1436498083827614</v>
      </c>
      <c r="U615" s="6">
        <v>0.22516565169965702</v>
      </c>
    </row>
    <row r="616" spans="19:21" x14ac:dyDescent="0.2">
      <c r="S616" s="5">
        <v>612</v>
      </c>
      <c r="T616" s="6">
        <v>9.1964527550171343E-2</v>
      </c>
      <c r="U616" s="6">
        <v>0.23198754803483221</v>
      </c>
    </row>
    <row r="617" spans="19:21" x14ac:dyDescent="0.2">
      <c r="S617" s="5">
        <v>613</v>
      </c>
      <c r="T617" s="6">
        <v>0.15600890468302239</v>
      </c>
      <c r="U617" s="6">
        <v>0.22840614665414535</v>
      </c>
    </row>
    <row r="618" spans="19:21" x14ac:dyDescent="0.2">
      <c r="S618" s="5">
        <v>614</v>
      </c>
      <c r="T618" s="6">
        <v>8.0985892394451392E-2</v>
      </c>
      <c r="U618" s="6">
        <v>0.23435138788994767</v>
      </c>
    </row>
    <row r="619" spans="19:21" x14ac:dyDescent="0.2">
      <c r="S619" s="5">
        <v>615</v>
      </c>
      <c r="T619" s="6">
        <v>5.6701452208929304E-2</v>
      </c>
      <c r="U619" s="6">
        <v>0.24128186709716387</v>
      </c>
    </row>
    <row r="620" spans="19:21" x14ac:dyDescent="0.2">
      <c r="S620" s="5">
        <v>616</v>
      </c>
      <c r="T620" s="6">
        <v>0.15500037801380845</v>
      </c>
      <c r="U620" s="6">
        <v>0.20906129780359836</v>
      </c>
    </row>
    <row r="621" spans="19:21" x14ac:dyDescent="0.2">
      <c r="S621" s="5">
        <v>617</v>
      </c>
      <c r="T621" s="6">
        <v>0.12994451821525094</v>
      </c>
      <c r="U621" s="6">
        <v>0.24066720916332968</v>
      </c>
    </row>
    <row r="622" spans="19:21" x14ac:dyDescent="0.2">
      <c r="S622" s="5">
        <v>618</v>
      </c>
      <c r="T622" s="6">
        <v>0.10915671454555166</v>
      </c>
      <c r="U622" s="6">
        <v>0.22163904933370862</v>
      </c>
    </row>
    <row r="623" spans="19:21" x14ac:dyDescent="0.2">
      <c r="S623" s="5">
        <v>619</v>
      </c>
      <c r="T623" s="6">
        <v>0.11665648405013623</v>
      </c>
      <c r="U623" s="6">
        <v>0.22743174465893293</v>
      </c>
    </row>
    <row r="624" spans="19:21" x14ac:dyDescent="0.2">
      <c r="S624" s="5">
        <v>620</v>
      </c>
      <c r="T624" s="6">
        <v>8.1285543803363502E-2</v>
      </c>
      <c r="U624" s="6">
        <v>0.26228049212999471</v>
      </c>
    </row>
    <row r="625" spans="19:21" x14ac:dyDescent="0.2">
      <c r="S625" s="5">
        <v>621</v>
      </c>
      <c r="T625" s="6">
        <v>0.12391598814843013</v>
      </c>
      <c r="U625" s="6">
        <v>0.25055361235590906</v>
      </c>
    </row>
    <row r="626" spans="19:21" x14ac:dyDescent="0.2">
      <c r="S626" s="5">
        <v>622</v>
      </c>
      <c r="T626" s="6">
        <v>8.2746784604398993E-2</v>
      </c>
      <c r="U626" s="6">
        <v>0.23960747499887658</v>
      </c>
    </row>
    <row r="627" spans="19:21" x14ac:dyDescent="0.2">
      <c r="S627" s="5">
        <v>623</v>
      </c>
      <c r="T627" s="6">
        <v>0.10866662015621745</v>
      </c>
      <c r="U627" s="6">
        <v>0.2223365158654973</v>
      </c>
    </row>
    <row r="628" spans="19:21" x14ac:dyDescent="0.2">
      <c r="S628" s="5">
        <v>624</v>
      </c>
      <c r="T628" s="6">
        <v>0.12524514092172306</v>
      </c>
      <c r="U628" s="6">
        <v>0.21103785259198299</v>
      </c>
    </row>
    <row r="629" spans="19:21" x14ac:dyDescent="0.2">
      <c r="S629" s="5">
        <v>625</v>
      </c>
      <c r="T629" s="6">
        <v>0.11314307314821241</v>
      </c>
      <c r="U629" s="6">
        <v>0.22097431220132757</v>
      </c>
    </row>
    <row r="630" spans="19:21" x14ac:dyDescent="0.2">
      <c r="S630" s="5">
        <v>626</v>
      </c>
      <c r="T630" s="6">
        <v>0.12947949635575101</v>
      </c>
      <c r="U630" s="6">
        <v>0.21989623027328778</v>
      </c>
    </row>
    <row r="631" spans="19:21" x14ac:dyDescent="0.2">
      <c r="S631" s="5">
        <v>627</v>
      </c>
      <c r="T631" s="6">
        <v>0.1204955016263117</v>
      </c>
      <c r="U631" s="6">
        <v>0.23148941734454767</v>
      </c>
    </row>
    <row r="632" spans="19:21" x14ac:dyDescent="0.2">
      <c r="S632" s="5">
        <v>628</v>
      </c>
      <c r="T632" s="6">
        <v>0.21574293395644367</v>
      </c>
      <c r="U632" s="6">
        <v>0.22610328819728592</v>
      </c>
    </row>
    <row r="633" spans="19:21" x14ac:dyDescent="0.2">
      <c r="S633" s="5">
        <v>629</v>
      </c>
      <c r="T633" s="6">
        <v>0.17598295202601216</v>
      </c>
      <c r="U633" s="6">
        <v>0.23339774734575494</v>
      </c>
    </row>
    <row r="634" spans="19:21" x14ac:dyDescent="0.2">
      <c r="S634" s="5">
        <v>630</v>
      </c>
      <c r="T634" s="6">
        <v>0.15202157432402114</v>
      </c>
      <c r="U634" s="6">
        <v>0.1996017550021488</v>
      </c>
    </row>
    <row r="635" spans="19:21" x14ac:dyDescent="0.2">
      <c r="S635" s="5">
        <v>631</v>
      </c>
      <c r="T635" s="6">
        <v>0.12296322751387279</v>
      </c>
      <c r="U635" s="6">
        <v>0.21842609563130072</v>
      </c>
    </row>
    <row r="636" spans="19:21" x14ac:dyDescent="0.2">
      <c r="S636" s="5">
        <v>632</v>
      </c>
      <c r="T636" s="6">
        <v>0.10362789681067006</v>
      </c>
      <c r="U636" s="6">
        <v>0.22543859684706974</v>
      </c>
    </row>
    <row r="637" spans="19:21" x14ac:dyDescent="0.2">
      <c r="S637" s="5">
        <v>633</v>
      </c>
      <c r="T637" s="6">
        <v>0.23331834276704042</v>
      </c>
      <c r="U637" s="6">
        <v>0.22190076226488373</v>
      </c>
    </row>
    <row r="638" spans="19:21" x14ac:dyDescent="0.2">
      <c r="S638" s="5">
        <v>634</v>
      </c>
      <c r="T638" s="6">
        <v>0.13138297203831123</v>
      </c>
      <c r="U638" s="6">
        <v>0.22710636536472678</v>
      </c>
    </row>
    <row r="639" spans="19:21" x14ac:dyDescent="0.2">
      <c r="S639" s="5">
        <v>635</v>
      </c>
      <c r="T639" s="6">
        <v>0.11711060909942585</v>
      </c>
      <c r="U639" s="6">
        <v>0.25077118331052056</v>
      </c>
    </row>
    <row r="640" spans="19:21" x14ac:dyDescent="0.2">
      <c r="S640" s="5">
        <v>636</v>
      </c>
      <c r="T640" s="6">
        <v>0.15261545534975343</v>
      </c>
      <c r="U640" s="6">
        <v>0.25575745833139563</v>
      </c>
    </row>
    <row r="641" spans="19:21" x14ac:dyDescent="0.2">
      <c r="S641" s="5">
        <v>637</v>
      </c>
      <c r="T641" s="6">
        <v>0.10059289809120854</v>
      </c>
      <c r="U641" s="6">
        <v>0.24315597038314435</v>
      </c>
    </row>
    <row r="642" spans="19:21" x14ac:dyDescent="0.2">
      <c r="S642" s="5">
        <v>638</v>
      </c>
      <c r="T642" s="6">
        <v>0.14483993862446393</v>
      </c>
      <c r="U642" s="6">
        <v>0.22503294593116063</v>
      </c>
    </row>
    <row r="643" spans="19:21" x14ac:dyDescent="0.2">
      <c r="S643" s="5">
        <v>639</v>
      </c>
      <c r="T643" s="6">
        <v>0.17981443612501063</v>
      </c>
      <c r="U643" s="6">
        <v>0.2356418795653267</v>
      </c>
    </row>
    <row r="644" spans="19:21" x14ac:dyDescent="0.2">
      <c r="S644" s="5">
        <v>640</v>
      </c>
      <c r="T644" s="6">
        <v>0.11577717854779464</v>
      </c>
      <c r="U644" s="6">
        <v>0.20646245156192544</v>
      </c>
    </row>
    <row r="645" spans="19:21" x14ac:dyDescent="0.2">
      <c r="S645" s="5">
        <v>641</v>
      </c>
      <c r="T645" s="6">
        <v>6.420834165496267E-2</v>
      </c>
      <c r="U645" s="6">
        <v>0.25387687413042959</v>
      </c>
    </row>
    <row r="646" spans="19:21" x14ac:dyDescent="0.2">
      <c r="S646" s="5">
        <v>642</v>
      </c>
      <c r="T646" s="6">
        <v>5.6266049619253938E-2</v>
      </c>
      <c r="U646" s="6">
        <v>0.22008836845542559</v>
      </c>
    </row>
    <row r="647" spans="19:21" x14ac:dyDescent="0.2">
      <c r="S647" s="5">
        <v>643</v>
      </c>
      <c r="T647" s="6">
        <v>0.11767957093790285</v>
      </c>
      <c r="U647" s="6">
        <v>0.21140412201404027</v>
      </c>
    </row>
    <row r="648" spans="19:21" x14ac:dyDescent="0.2">
      <c r="S648" s="5">
        <v>644</v>
      </c>
      <c r="T648" s="6">
        <v>0.11764519287276121</v>
      </c>
      <c r="U648" s="6">
        <v>0.22497067358330508</v>
      </c>
    </row>
    <row r="649" spans="19:21" x14ac:dyDescent="0.2">
      <c r="S649" s="5">
        <v>645</v>
      </c>
      <c r="T649" s="6">
        <v>9.885743158698776E-2</v>
      </c>
      <c r="U649" s="6">
        <v>0.21966957985889504</v>
      </c>
    </row>
    <row r="650" spans="19:21" x14ac:dyDescent="0.2">
      <c r="S650" s="5">
        <v>646</v>
      </c>
      <c r="T650" s="6">
        <v>8.8042569697129508E-2</v>
      </c>
      <c r="U650" s="6">
        <v>0.22057444806571985</v>
      </c>
    </row>
    <row r="651" spans="19:21" x14ac:dyDescent="0.2">
      <c r="S651" s="5">
        <v>647</v>
      </c>
      <c r="T651" s="6">
        <v>8.4188326411203274E-2</v>
      </c>
      <c r="U651" s="6">
        <v>0.24127200173073582</v>
      </c>
    </row>
    <row r="652" spans="19:21" x14ac:dyDescent="0.2">
      <c r="S652" s="5">
        <v>648</v>
      </c>
      <c r="T652" s="6">
        <v>0.11676554406499787</v>
      </c>
      <c r="U652" s="6">
        <v>0.24645371797314347</v>
      </c>
    </row>
    <row r="653" spans="19:21" x14ac:dyDescent="0.2">
      <c r="S653" s="5">
        <v>649</v>
      </c>
      <c r="T653" s="6">
        <v>0.16058549950343903</v>
      </c>
      <c r="U653" s="6">
        <v>0.20919508257499025</v>
      </c>
    </row>
    <row r="654" spans="19:21" x14ac:dyDescent="0.2">
      <c r="S654" s="5">
        <v>650</v>
      </c>
      <c r="T654" s="6">
        <v>7.394668598693771E-2</v>
      </c>
      <c r="U654" s="6">
        <v>0.26155962640443825</v>
      </c>
    </row>
    <row r="655" spans="19:21" x14ac:dyDescent="0.2">
      <c r="S655" s="5">
        <v>651</v>
      </c>
      <c r="T655" s="6">
        <v>0.128829901600226</v>
      </c>
      <c r="U655" s="6">
        <v>0.24264530745598259</v>
      </c>
    </row>
    <row r="656" spans="19:21" x14ac:dyDescent="0.2">
      <c r="S656" s="5">
        <v>652</v>
      </c>
      <c r="T656" s="6">
        <v>0.13421974370574577</v>
      </c>
      <c r="U656" s="6">
        <v>0.26760435054162879</v>
      </c>
    </row>
    <row r="657" spans="19:21" x14ac:dyDescent="0.2">
      <c r="S657" s="5">
        <v>653</v>
      </c>
      <c r="T657" s="6">
        <v>0.17450873744826734</v>
      </c>
      <c r="U657" s="6">
        <v>0.2445053282112109</v>
      </c>
    </row>
    <row r="658" spans="19:21" x14ac:dyDescent="0.2">
      <c r="S658" s="5">
        <v>654</v>
      </c>
      <c r="T658" s="6">
        <v>6.3920544806075813E-2</v>
      </c>
      <c r="U658" s="6">
        <v>0.25889629299364209</v>
      </c>
    </row>
    <row r="659" spans="19:21" x14ac:dyDescent="0.2">
      <c r="S659" s="5">
        <v>655</v>
      </c>
      <c r="T659" s="6">
        <v>9.8211326773146423E-2</v>
      </c>
      <c r="U659" s="6">
        <v>0.24704151066317848</v>
      </c>
    </row>
    <row r="660" spans="19:21" x14ac:dyDescent="0.2">
      <c r="S660" s="5">
        <v>656</v>
      </c>
      <c r="T660" s="6">
        <v>0.11117835960976435</v>
      </c>
      <c r="U660" s="6">
        <v>0.25299007963596909</v>
      </c>
    </row>
    <row r="661" spans="19:21" x14ac:dyDescent="0.2">
      <c r="S661" s="5">
        <v>657</v>
      </c>
      <c r="T661" s="6">
        <v>6.3617089477129019E-2</v>
      </c>
      <c r="U661" s="6">
        <v>0.20051870462131705</v>
      </c>
    </row>
    <row r="662" spans="19:21" x14ac:dyDescent="0.2">
      <c r="S662" s="5">
        <v>658</v>
      </c>
      <c r="T662" s="6">
        <v>0.17270970266554478</v>
      </c>
      <c r="U662" s="6">
        <v>0.23852572491357621</v>
      </c>
    </row>
    <row r="663" spans="19:21" x14ac:dyDescent="0.2">
      <c r="S663" s="5">
        <v>659</v>
      </c>
      <c r="T663" s="6">
        <v>0.14080183411630634</v>
      </c>
      <c r="U663" s="6">
        <v>0.24393990366509857</v>
      </c>
    </row>
    <row r="664" spans="19:21" x14ac:dyDescent="0.2">
      <c r="S664" s="5">
        <v>660</v>
      </c>
      <c r="T664" s="6">
        <v>0.10664627365271503</v>
      </c>
      <c r="U664" s="6">
        <v>0.23104047906853747</v>
      </c>
    </row>
    <row r="665" spans="19:21" x14ac:dyDescent="0.2">
      <c r="S665" s="5">
        <v>661</v>
      </c>
      <c r="T665" s="6">
        <v>7.3129695896660338E-2</v>
      </c>
      <c r="U665" s="6">
        <v>0.22957392423308115</v>
      </c>
    </row>
    <row r="666" spans="19:21" x14ac:dyDescent="0.2">
      <c r="S666" s="5">
        <v>662</v>
      </c>
      <c r="T666" s="6">
        <v>0.14175247489482451</v>
      </c>
      <c r="U666" s="6">
        <v>0.21992231922822159</v>
      </c>
    </row>
    <row r="667" spans="19:21" x14ac:dyDescent="0.2">
      <c r="S667" s="5">
        <v>663</v>
      </c>
      <c r="T667" s="6">
        <v>0.11225700305260916</v>
      </c>
      <c r="U667" s="6">
        <v>0.22050089703774148</v>
      </c>
    </row>
    <row r="668" spans="19:21" x14ac:dyDescent="0.2">
      <c r="S668" s="5">
        <v>664</v>
      </c>
      <c r="T668" s="6">
        <v>0.1290059519218632</v>
      </c>
      <c r="U668" s="6">
        <v>0.20624402768380556</v>
      </c>
    </row>
    <row r="669" spans="19:21" x14ac:dyDescent="0.2">
      <c r="S669" s="5">
        <v>665</v>
      </c>
      <c r="T669" s="6">
        <v>9.1543553229360294E-2</v>
      </c>
      <c r="U669" s="6">
        <v>0.2316528852790059</v>
      </c>
    </row>
    <row r="670" spans="19:21" x14ac:dyDescent="0.2">
      <c r="S670" s="5">
        <v>666</v>
      </c>
      <c r="T670" s="6">
        <v>0.2158631819998772</v>
      </c>
      <c r="U670" s="6">
        <v>0.25627883385883743</v>
      </c>
    </row>
    <row r="671" spans="19:21" x14ac:dyDescent="0.2">
      <c r="S671" s="5">
        <v>667</v>
      </c>
      <c r="T671" s="6">
        <v>7.3528889930701224E-2</v>
      </c>
      <c r="U671" s="6">
        <v>0.23919359452906855</v>
      </c>
    </row>
    <row r="672" spans="19:21" x14ac:dyDescent="0.2">
      <c r="S672" s="5">
        <v>668</v>
      </c>
      <c r="T672" s="6">
        <v>0.12359009268711244</v>
      </c>
      <c r="U672" s="6">
        <v>0.23062062521492382</v>
      </c>
    </row>
    <row r="673" spans="19:21" x14ac:dyDescent="0.2">
      <c r="S673" s="5">
        <v>669</v>
      </c>
      <c r="T673" s="6">
        <v>6.7856483870662607E-2</v>
      </c>
      <c r="U673" s="6">
        <v>0.27355165969133177</v>
      </c>
    </row>
    <row r="674" spans="19:21" x14ac:dyDescent="0.2">
      <c r="S674" s="5">
        <v>670</v>
      </c>
      <c r="T674" s="6">
        <v>0.16086487084160611</v>
      </c>
      <c r="U674" s="6">
        <v>0.22021707108362204</v>
      </c>
    </row>
    <row r="675" spans="19:21" x14ac:dyDescent="0.2">
      <c r="S675" s="5">
        <v>671</v>
      </c>
      <c r="T675" s="6">
        <v>0.19444618045311729</v>
      </c>
      <c r="U675" s="6">
        <v>0.22352352851848728</v>
      </c>
    </row>
    <row r="676" spans="19:21" x14ac:dyDescent="0.2">
      <c r="S676" s="5">
        <v>672</v>
      </c>
      <c r="T676" s="6">
        <v>0.14662117074251657</v>
      </c>
      <c r="U676" s="6">
        <v>0.22854192040443266</v>
      </c>
    </row>
    <row r="677" spans="19:21" x14ac:dyDescent="0.2">
      <c r="S677" s="5">
        <v>673</v>
      </c>
      <c r="T677" s="6">
        <v>0.15108420177448179</v>
      </c>
      <c r="U677" s="6">
        <v>0.24812759948926558</v>
      </c>
    </row>
    <row r="678" spans="19:21" x14ac:dyDescent="0.2">
      <c r="S678" s="5">
        <v>674</v>
      </c>
      <c r="T678" s="6">
        <v>0.1974051338696472</v>
      </c>
      <c r="U678" s="6">
        <v>0.22015151891878104</v>
      </c>
    </row>
    <row r="679" spans="19:21" x14ac:dyDescent="0.2">
      <c r="S679" s="5">
        <v>675</v>
      </c>
      <c r="T679" s="6">
        <v>0.11976564696527783</v>
      </c>
      <c r="U679" s="6">
        <v>0.23687034204817631</v>
      </c>
    </row>
    <row r="680" spans="19:21" x14ac:dyDescent="0.2">
      <c r="S680" s="5">
        <v>676</v>
      </c>
      <c r="T680" s="6">
        <v>0.12897642402634499</v>
      </c>
      <c r="U680" s="6">
        <v>0.21788941699740658</v>
      </c>
    </row>
    <row r="681" spans="19:21" x14ac:dyDescent="0.2">
      <c r="S681" s="5">
        <v>677</v>
      </c>
      <c r="T681" s="6">
        <v>0.13677639184521803</v>
      </c>
      <c r="U681" s="6">
        <v>0.23283470845630769</v>
      </c>
    </row>
    <row r="682" spans="19:21" x14ac:dyDescent="0.2">
      <c r="S682" s="5">
        <v>678</v>
      </c>
      <c r="T682" s="6">
        <v>8.0986517224686388E-2</v>
      </c>
      <c r="U682" s="6">
        <v>0.25197314299438289</v>
      </c>
    </row>
    <row r="683" spans="19:21" x14ac:dyDescent="0.2">
      <c r="S683" s="5">
        <v>679</v>
      </c>
      <c r="T683" s="6">
        <v>0.15957872726575012</v>
      </c>
      <c r="U683" s="6">
        <v>0.2220353687012154</v>
      </c>
    </row>
    <row r="684" spans="19:21" x14ac:dyDescent="0.2">
      <c r="S684" s="5">
        <v>680</v>
      </c>
      <c r="T684" s="6">
        <v>0.12281860959770033</v>
      </c>
      <c r="U684" s="6">
        <v>0.20107716031836356</v>
      </c>
    </row>
    <row r="685" spans="19:21" x14ac:dyDescent="0.2">
      <c r="S685" s="5">
        <v>681</v>
      </c>
      <c r="T685" s="6">
        <v>0.10495008116089856</v>
      </c>
      <c r="U685" s="6">
        <v>0.24605398188566394</v>
      </c>
    </row>
    <row r="686" spans="19:21" x14ac:dyDescent="0.2">
      <c r="S686" s="5">
        <v>682</v>
      </c>
      <c r="T686" s="6">
        <v>0.18759646196798757</v>
      </c>
      <c r="U686" s="6">
        <v>0.2372859847404124</v>
      </c>
    </row>
    <row r="687" spans="19:21" x14ac:dyDescent="0.2">
      <c r="S687" s="5">
        <v>683</v>
      </c>
      <c r="T687" s="6">
        <v>0.14788585906384369</v>
      </c>
      <c r="U687" s="6">
        <v>0.22901446661548136</v>
      </c>
    </row>
    <row r="688" spans="19:21" x14ac:dyDescent="0.2">
      <c r="S688" s="5">
        <v>684</v>
      </c>
      <c r="T688" s="6">
        <v>0.10793579177726852</v>
      </c>
      <c r="U688" s="6">
        <v>0.2767891088749127</v>
      </c>
    </row>
    <row r="689" spans="19:21" x14ac:dyDescent="0.2">
      <c r="S689" s="5">
        <v>685</v>
      </c>
      <c r="T689" s="6">
        <v>0.13064683049567938</v>
      </c>
      <c r="U689" s="6">
        <v>0.20568581659867421</v>
      </c>
    </row>
    <row r="690" spans="19:21" x14ac:dyDescent="0.2">
      <c r="S690" s="5">
        <v>686</v>
      </c>
      <c r="T690" s="6">
        <v>0.23266731564343382</v>
      </c>
      <c r="U690" s="6">
        <v>0.24256551129166923</v>
      </c>
    </row>
    <row r="691" spans="19:21" x14ac:dyDescent="0.2">
      <c r="S691" s="5">
        <v>687</v>
      </c>
      <c r="T691" s="6">
        <v>0.14935970122831654</v>
      </c>
      <c r="U691" s="6">
        <v>0.20873974188627401</v>
      </c>
    </row>
    <row r="692" spans="19:21" x14ac:dyDescent="0.2">
      <c r="S692" s="5">
        <v>688</v>
      </c>
      <c r="T692" s="6">
        <v>0.12496029619075708</v>
      </c>
      <c r="U692" s="6">
        <v>0.23072751876673628</v>
      </c>
    </row>
    <row r="693" spans="19:21" x14ac:dyDescent="0.2">
      <c r="S693" s="5">
        <v>689</v>
      </c>
      <c r="T693" s="6">
        <v>7.9121947594752551E-2</v>
      </c>
      <c r="U693" s="6">
        <v>0.23984272450731822</v>
      </c>
    </row>
    <row r="694" spans="19:21" x14ac:dyDescent="0.2">
      <c r="S694" s="5">
        <v>690</v>
      </c>
      <c r="T694" s="6">
        <v>0.11238753714587277</v>
      </c>
      <c r="U694" s="6">
        <v>0.23005181827707358</v>
      </c>
    </row>
    <row r="695" spans="19:21" x14ac:dyDescent="0.2">
      <c r="S695" s="5">
        <v>691</v>
      </c>
      <c r="T695" s="6">
        <v>0.17190584524854269</v>
      </c>
      <c r="U695" s="6">
        <v>0.20733175309767599</v>
      </c>
    </row>
    <row r="696" spans="19:21" x14ac:dyDescent="0.2">
      <c r="S696" s="5">
        <v>692</v>
      </c>
      <c r="T696" s="6">
        <v>0.15200909360827342</v>
      </c>
      <c r="U696" s="6">
        <v>0.24262697945139214</v>
      </c>
    </row>
    <row r="697" spans="19:21" x14ac:dyDescent="0.2">
      <c r="S697" s="5">
        <v>693</v>
      </c>
      <c r="T697" s="6">
        <v>0.1091256914246595</v>
      </c>
      <c r="U697" s="6">
        <v>0.26367817082500572</v>
      </c>
    </row>
    <row r="698" spans="19:21" x14ac:dyDescent="0.2">
      <c r="S698" s="5">
        <v>694</v>
      </c>
      <c r="T698" s="6">
        <v>0.10054211816345737</v>
      </c>
      <c r="U698" s="6">
        <v>0.23163381492741592</v>
      </c>
    </row>
    <row r="699" spans="19:21" x14ac:dyDescent="0.2">
      <c r="S699" s="5">
        <v>695</v>
      </c>
      <c r="T699" s="6">
        <v>0.12305165510229554</v>
      </c>
      <c r="U699" s="6">
        <v>0.22570450631209946</v>
      </c>
    </row>
    <row r="700" spans="19:21" x14ac:dyDescent="0.2">
      <c r="S700" s="5">
        <v>696</v>
      </c>
      <c r="T700" s="6">
        <v>0.12072628590868031</v>
      </c>
      <c r="U700" s="6">
        <v>0.26822576710810747</v>
      </c>
    </row>
    <row r="701" spans="19:21" x14ac:dyDescent="0.2">
      <c r="S701" s="5">
        <v>697</v>
      </c>
      <c r="T701" s="6">
        <v>0.13940574778874359</v>
      </c>
      <c r="U701" s="6">
        <v>0.21847597556318382</v>
      </c>
    </row>
    <row r="702" spans="19:21" x14ac:dyDescent="0.2">
      <c r="S702" s="5">
        <v>698</v>
      </c>
      <c r="T702" s="6">
        <v>0.15971542360134519</v>
      </c>
      <c r="U702" s="6">
        <v>0.24833150906113105</v>
      </c>
    </row>
    <row r="703" spans="19:21" x14ac:dyDescent="0.2">
      <c r="S703" s="5">
        <v>699</v>
      </c>
      <c r="T703" s="6">
        <v>0.11572823534142063</v>
      </c>
      <c r="U703" s="6">
        <v>0.24243093305376745</v>
      </c>
    </row>
    <row r="704" spans="19:21" x14ac:dyDescent="0.2">
      <c r="S704" s="5">
        <v>700</v>
      </c>
      <c r="T704" s="6">
        <v>0.15219990319312329</v>
      </c>
      <c r="U704" s="6">
        <v>0.23902048950084862</v>
      </c>
    </row>
    <row r="705" spans="19:21" x14ac:dyDescent="0.2">
      <c r="S705" s="5">
        <v>701</v>
      </c>
      <c r="T705" s="6">
        <v>0.1473464870921718</v>
      </c>
      <c r="U705" s="6">
        <v>0.2215705599802873</v>
      </c>
    </row>
    <row r="706" spans="19:21" x14ac:dyDescent="0.2">
      <c r="S706" s="5">
        <v>702</v>
      </c>
      <c r="T706" s="6">
        <v>0.12608479316321058</v>
      </c>
      <c r="U706" s="6">
        <v>0.21864382669456645</v>
      </c>
    </row>
    <row r="707" spans="19:21" x14ac:dyDescent="0.2">
      <c r="S707" s="5">
        <v>703</v>
      </c>
      <c r="T707" s="6">
        <v>0.139072334552302</v>
      </c>
      <c r="U707" s="6">
        <v>0.2338890084965945</v>
      </c>
    </row>
    <row r="708" spans="19:21" x14ac:dyDescent="0.2">
      <c r="S708" s="5">
        <v>704</v>
      </c>
      <c r="T708" s="6">
        <v>0.10805087977039535</v>
      </c>
      <c r="U708" s="6">
        <v>0.25108872208847938</v>
      </c>
    </row>
    <row r="709" spans="19:21" x14ac:dyDescent="0.2">
      <c r="S709" s="5">
        <v>705</v>
      </c>
      <c r="T709" s="6">
        <v>0.14296486047344295</v>
      </c>
      <c r="U709" s="6">
        <v>0.2147465178803083</v>
      </c>
    </row>
    <row r="710" spans="19:21" x14ac:dyDescent="0.2">
      <c r="S710" s="5">
        <v>706</v>
      </c>
      <c r="T710" s="6">
        <v>0.16538765727603119</v>
      </c>
      <c r="U710" s="6">
        <v>0.23221258338152442</v>
      </c>
    </row>
    <row r="711" spans="19:21" x14ac:dyDescent="0.2">
      <c r="S711" s="5">
        <v>707</v>
      </c>
      <c r="T711" s="6">
        <v>0.10505110587898427</v>
      </c>
      <c r="U711" s="6">
        <v>0.20095648591178933</v>
      </c>
    </row>
    <row r="712" spans="19:21" x14ac:dyDescent="0.2">
      <c r="S712" s="5">
        <v>708</v>
      </c>
      <c r="T712" s="6">
        <v>0.1635741673037992</v>
      </c>
      <c r="U712" s="6">
        <v>0.22862108551055538</v>
      </c>
    </row>
    <row r="713" spans="19:21" x14ac:dyDescent="0.2">
      <c r="S713" s="5">
        <v>709</v>
      </c>
      <c r="T713" s="6">
        <v>0.1423203725778629</v>
      </c>
      <c r="U713" s="6">
        <v>0.21479987016967192</v>
      </c>
    </row>
    <row r="714" spans="19:21" x14ac:dyDescent="0.2">
      <c r="S714" s="5">
        <v>710</v>
      </c>
      <c r="T714" s="6">
        <v>0.12519477904076826</v>
      </c>
      <c r="U714" s="6">
        <v>0.23255435219710113</v>
      </c>
    </row>
    <row r="715" spans="19:21" x14ac:dyDescent="0.2">
      <c r="S715" s="5">
        <v>711</v>
      </c>
      <c r="T715" s="6">
        <v>0.13740303162600465</v>
      </c>
      <c r="U715" s="6">
        <v>0.22376075617712368</v>
      </c>
    </row>
    <row r="716" spans="19:21" x14ac:dyDescent="0.2">
      <c r="S716" s="5">
        <v>712</v>
      </c>
      <c r="T716" s="6">
        <v>0.17048242506651243</v>
      </c>
      <c r="U716" s="6">
        <v>0.20874490642612339</v>
      </c>
    </row>
    <row r="717" spans="19:21" x14ac:dyDescent="0.2">
      <c r="S717" s="5">
        <v>713</v>
      </c>
      <c r="T717" s="6">
        <v>0.14555116013184125</v>
      </c>
      <c r="U717" s="6">
        <v>0.22736875833941325</v>
      </c>
    </row>
    <row r="718" spans="19:21" x14ac:dyDescent="0.2">
      <c r="S718" s="5">
        <v>714</v>
      </c>
      <c r="T718" s="6">
        <v>9.4519712664223057E-2</v>
      </c>
      <c r="U718" s="6">
        <v>0.24457233975532161</v>
      </c>
    </row>
    <row r="719" spans="19:21" x14ac:dyDescent="0.2">
      <c r="S719" s="5">
        <v>715</v>
      </c>
      <c r="T719" s="6">
        <v>0.11529138588583368</v>
      </c>
      <c r="U719" s="6">
        <v>0.22002267913576481</v>
      </c>
    </row>
    <row r="720" spans="19:21" x14ac:dyDescent="0.2">
      <c r="S720" s="5">
        <v>716</v>
      </c>
      <c r="T720" s="6">
        <v>0.10766022553009293</v>
      </c>
      <c r="U720" s="6">
        <v>0.23350208835122357</v>
      </c>
    </row>
    <row r="721" spans="19:21" x14ac:dyDescent="0.2">
      <c r="S721" s="5">
        <v>717</v>
      </c>
      <c r="T721" s="6">
        <v>5.14255914940892E-2</v>
      </c>
      <c r="U721" s="6">
        <v>0.29505702091720254</v>
      </c>
    </row>
    <row r="722" spans="19:21" x14ac:dyDescent="0.2">
      <c r="S722" s="5">
        <v>718</v>
      </c>
      <c r="T722" s="6">
        <v>0.16124858579642357</v>
      </c>
      <c r="U722" s="6">
        <v>0.20481920549828184</v>
      </c>
    </row>
    <row r="723" spans="19:21" x14ac:dyDescent="0.2">
      <c r="S723" s="5">
        <v>719</v>
      </c>
      <c r="T723" s="6">
        <v>0.1365131935325252</v>
      </c>
      <c r="U723" s="6">
        <v>0.21521769302251917</v>
      </c>
    </row>
    <row r="724" spans="19:21" x14ac:dyDescent="0.2">
      <c r="S724" s="5">
        <v>720</v>
      </c>
      <c r="T724" s="6">
        <v>0.11642396178481379</v>
      </c>
      <c r="U724" s="6">
        <v>0.23998072186444602</v>
      </c>
    </row>
    <row r="725" spans="19:21" x14ac:dyDescent="0.2">
      <c r="S725" s="5">
        <v>721</v>
      </c>
      <c r="T725" s="6">
        <v>0.1681446743943924</v>
      </c>
      <c r="U725" s="6">
        <v>0.22752332105621706</v>
      </c>
    </row>
    <row r="726" spans="19:21" x14ac:dyDescent="0.2">
      <c r="S726" s="5">
        <v>722</v>
      </c>
      <c r="T726" s="6">
        <v>0.13851640813306049</v>
      </c>
      <c r="U726" s="6">
        <v>0.22920993294103731</v>
      </c>
    </row>
    <row r="727" spans="19:21" x14ac:dyDescent="0.2">
      <c r="S727" s="5">
        <v>723</v>
      </c>
      <c r="T727" s="6">
        <v>0.11330965558099071</v>
      </c>
      <c r="U727" s="6">
        <v>0.23793629638864655</v>
      </c>
    </row>
    <row r="728" spans="19:21" x14ac:dyDescent="0.2">
      <c r="S728" s="5">
        <v>724</v>
      </c>
      <c r="T728" s="6">
        <v>0.15406935579704956</v>
      </c>
      <c r="U728" s="6">
        <v>0.21206796742764228</v>
      </c>
    </row>
    <row r="729" spans="19:21" x14ac:dyDescent="0.2">
      <c r="S729" s="5">
        <v>725</v>
      </c>
      <c r="T729" s="6">
        <v>0.14333562735018865</v>
      </c>
      <c r="U729" s="6">
        <v>0.22014897964763247</v>
      </c>
    </row>
    <row r="730" spans="19:21" x14ac:dyDescent="0.2">
      <c r="S730" s="5">
        <v>726</v>
      </c>
      <c r="T730" s="6">
        <v>0.11738322298526713</v>
      </c>
      <c r="U730" s="6">
        <v>0.21208915697328995</v>
      </c>
    </row>
    <row r="731" spans="19:21" x14ac:dyDescent="0.2">
      <c r="S731" s="5">
        <v>727</v>
      </c>
      <c r="T731" s="6">
        <v>0.18838243118088571</v>
      </c>
      <c r="U731" s="6">
        <v>0.22074556082747732</v>
      </c>
    </row>
    <row r="732" spans="19:21" x14ac:dyDescent="0.2">
      <c r="S732" s="5">
        <v>728</v>
      </c>
      <c r="T732" s="6">
        <v>0.14882646878768155</v>
      </c>
      <c r="U732" s="6">
        <v>0.2152978150153233</v>
      </c>
    </row>
    <row r="733" spans="19:21" x14ac:dyDescent="0.2">
      <c r="S733" s="5">
        <v>729</v>
      </c>
      <c r="T733" s="6">
        <v>0.1000253932717502</v>
      </c>
      <c r="U733" s="6">
        <v>0.24895405331486745</v>
      </c>
    </row>
    <row r="734" spans="19:21" x14ac:dyDescent="0.2">
      <c r="S734" s="5">
        <v>730</v>
      </c>
      <c r="T734" s="6">
        <v>0.11864274850497603</v>
      </c>
      <c r="U734" s="6">
        <v>0.24223163700268036</v>
      </c>
    </row>
    <row r="735" spans="19:21" x14ac:dyDescent="0.2">
      <c r="S735" s="5">
        <v>731</v>
      </c>
      <c r="T735" s="6">
        <v>5.5603720480954133E-2</v>
      </c>
      <c r="U735" s="6">
        <v>0.24227291134804935</v>
      </c>
    </row>
    <row r="736" spans="19:21" x14ac:dyDescent="0.2">
      <c r="S736" s="5">
        <v>732</v>
      </c>
      <c r="T736" s="6">
        <v>0.11413427944107221</v>
      </c>
      <c r="U736" s="6">
        <v>0.2290198361561043</v>
      </c>
    </row>
    <row r="737" spans="19:21" x14ac:dyDescent="0.2">
      <c r="S737" s="5">
        <v>733</v>
      </c>
      <c r="T737" s="6">
        <v>0.12753452645621235</v>
      </c>
      <c r="U737" s="6">
        <v>0.23539614133547099</v>
      </c>
    </row>
    <row r="738" spans="19:21" x14ac:dyDescent="0.2">
      <c r="S738" s="5">
        <v>734</v>
      </c>
      <c r="T738" s="6">
        <v>0.13818987174586334</v>
      </c>
      <c r="U738" s="6">
        <v>0.23120862577458146</v>
      </c>
    </row>
    <row r="739" spans="19:21" x14ac:dyDescent="0.2">
      <c r="S739" s="5">
        <v>735</v>
      </c>
      <c r="T739" s="6">
        <v>0.18071491210929697</v>
      </c>
      <c r="U739" s="6">
        <v>0.2246343926303864</v>
      </c>
    </row>
    <row r="740" spans="19:21" x14ac:dyDescent="0.2">
      <c r="S740" s="5">
        <v>736</v>
      </c>
      <c r="T740" s="6">
        <v>0.16743517358922771</v>
      </c>
      <c r="U740" s="6">
        <v>0.21048325098229714</v>
      </c>
    </row>
    <row r="741" spans="19:21" x14ac:dyDescent="0.2">
      <c r="S741" s="5">
        <v>737</v>
      </c>
      <c r="T741" s="6">
        <v>0.11795431170750247</v>
      </c>
      <c r="U741" s="6">
        <v>0.27435991748070926</v>
      </c>
    </row>
    <row r="742" spans="19:21" x14ac:dyDescent="0.2">
      <c r="S742" s="5">
        <v>738</v>
      </c>
      <c r="T742" s="6">
        <v>0.19499896089006574</v>
      </c>
      <c r="U742" s="6">
        <v>0.24376445447995007</v>
      </c>
    </row>
    <row r="743" spans="19:21" x14ac:dyDescent="0.2">
      <c r="S743" s="5">
        <v>739</v>
      </c>
      <c r="T743" s="6">
        <v>8.0749637709270239E-2</v>
      </c>
      <c r="U743" s="6">
        <v>0.2432592540270743</v>
      </c>
    </row>
    <row r="744" spans="19:21" x14ac:dyDescent="0.2">
      <c r="S744" s="5">
        <v>740</v>
      </c>
      <c r="T744" s="6">
        <v>0.14200029530836158</v>
      </c>
      <c r="U744" s="6">
        <v>0.23040089398793462</v>
      </c>
    </row>
    <row r="745" spans="19:21" x14ac:dyDescent="0.2">
      <c r="S745" s="5">
        <v>741</v>
      </c>
      <c r="T745" s="6">
        <v>0.10030464396036663</v>
      </c>
      <c r="U745" s="6">
        <v>0.20787645006618599</v>
      </c>
    </row>
    <row r="746" spans="19:21" x14ac:dyDescent="0.2">
      <c r="S746" s="5">
        <v>742</v>
      </c>
      <c r="T746" s="6">
        <v>0.13840756155651796</v>
      </c>
      <c r="U746" s="6">
        <v>0.22880204876182933</v>
      </c>
    </row>
    <row r="747" spans="19:21" x14ac:dyDescent="0.2">
      <c r="S747" s="5">
        <v>743</v>
      </c>
      <c r="T747" s="6">
        <v>0.10355974438074211</v>
      </c>
      <c r="U747" s="6">
        <v>0.21950118620416326</v>
      </c>
    </row>
    <row r="748" spans="19:21" x14ac:dyDescent="0.2">
      <c r="S748" s="5">
        <v>744</v>
      </c>
      <c r="T748" s="6">
        <v>0.11780020847347226</v>
      </c>
      <c r="U748" s="6">
        <v>0.22843544639951838</v>
      </c>
    </row>
    <row r="749" spans="19:21" x14ac:dyDescent="0.2">
      <c r="S749" s="5">
        <v>745</v>
      </c>
      <c r="T749" s="6">
        <v>0.15974472280622168</v>
      </c>
      <c r="U749" s="6">
        <v>0.24572531789974081</v>
      </c>
    </row>
    <row r="750" spans="19:21" x14ac:dyDescent="0.2">
      <c r="S750" s="5">
        <v>746</v>
      </c>
      <c r="T750" s="6">
        <v>6.1463326579988042E-2</v>
      </c>
      <c r="U750" s="6">
        <v>0.23297808313611537</v>
      </c>
    </row>
    <row r="751" spans="19:21" x14ac:dyDescent="0.2">
      <c r="S751" s="5">
        <v>747</v>
      </c>
      <c r="T751" s="6">
        <v>7.5640680287881415E-2</v>
      </c>
      <c r="U751" s="6">
        <v>0.22841221528153072</v>
      </c>
    </row>
    <row r="752" spans="19:21" x14ac:dyDescent="0.2">
      <c r="S752" s="5">
        <v>748</v>
      </c>
      <c r="T752" s="6">
        <v>0.12056566485425316</v>
      </c>
      <c r="U752" s="6">
        <v>0.21378218460070786</v>
      </c>
    </row>
    <row r="753" spans="19:21" x14ac:dyDescent="0.2">
      <c r="S753" s="5">
        <v>749</v>
      </c>
      <c r="T753" s="6">
        <v>0.15115075313045589</v>
      </c>
      <c r="U753" s="6">
        <v>0.23912769287568847</v>
      </c>
    </row>
    <row r="754" spans="19:21" x14ac:dyDescent="0.2">
      <c r="S754" s="5">
        <v>750</v>
      </c>
      <c r="T754" s="6">
        <v>0.15969469964542304</v>
      </c>
      <c r="U754" s="6">
        <v>0.2425552013593035</v>
      </c>
    </row>
    <row r="755" spans="19:21" x14ac:dyDescent="0.2">
      <c r="S755" s="5">
        <v>751</v>
      </c>
      <c r="T755" s="6">
        <v>0.13064514678471173</v>
      </c>
      <c r="U755" s="6">
        <v>0.22096407488642694</v>
      </c>
    </row>
    <row r="756" spans="19:21" x14ac:dyDescent="0.2">
      <c r="S756" s="5">
        <v>752</v>
      </c>
      <c r="T756" s="6">
        <v>0.14808916990458698</v>
      </c>
      <c r="U756" s="6">
        <v>0.2323308536567574</v>
      </c>
    </row>
    <row r="757" spans="19:21" x14ac:dyDescent="0.2">
      <c r="S757" s="5">
        <v>753</v>
      </c>
      <c r="T757" s="6">
        <v>0.15493209863621837</v>
      </c>
      <c r="U757" s="6">
        <v>0.24467242431244207</v>
      </c>
    </row>
    <row r="758" spans="19:21" x14ac:dyDescent="0.2">
      <c r="S758" s="5">
        <v>754</v>
      </c>
      <c r="T758" s="6">
        <v>0.12296643564841672</v>
      </c>
      <c r="U758" s="6">
        <v>0.21626804813270289</v>
      </c>
    </row>
    <row r="759" spans="19:21" x14ac:dyDescent="0.2">
      <c r="S759" s="5">
        <v>755</v>
      </c>
      <c r="T759" s="6">
        <v>0.13582758644344273</v>
      </c>
      <c r="U759" s="6">
        <v>0.24368192681485687</v>
      </c>
    </row>
    <row r="760" spans="19:21" x14ac:dyDescent="0.2">
      <c r="S760" s="5">
        <v>756</v>
      </c>
      <c r="T760" s="6">
        <v>9.1500082294305313E-2</v>
      </c>
      <c r="U760" s="6">
        <v>0.26040197214400523</v>
      </c>
    </row>
    <row r="761" spans="19:21" x14ac:dyDescent="0.2">
      <c r="S761" s="5">
        <v>757</v>
      </c>
      <c r="T761" s="6">
        <v>0.10185189945287421</v>
      </c>
      <c r="U761" s="6">
        <v>0.23321050954092129</v>
      </c>
    </row>
    <row r="762" spans="19:21" x14ac:dyDescent="0.2">
      <c r="S762" s="5">
        <v>758</v>
      </c>
      <c r="T762" s="6">
        <v>0.10492899141142296</v>
      </c>
      <c r="U762" s="6">
        <v>0.26487085082226225</v>
      </c>
    </row>
    <row r="763" spans="19:21" x14ac:dyDescent="0.2">
      <c r="S763" s="5">
        <v>759</v>
      </c>
      <c r="T763" s="6">
        <v>0.11270990831259799</v>
      </c>
      <c r="U763" s="6">
        <v>0.2667886601050482</v>
      </c>
    </row>
    <row r="764" spans="19:21" x14ac:dyDescent="0.2">
      <c r="S764" s="5">
        <v>760</v>
      </c>
      <c r="T764" s="6">
        <v>8.8877409438412727E-2</v>
      </c>
      <c r="U764" s="6">
        <v>0.26359716598182692</v>
      </c>
    </row>
    <row r="765" spans="19:21" x14ac:dyDescent="0.2">
      <c r="S765" s="5">
        <v>761</v>
      </c>
      <c r="T765" s="6">
        <v>8.6019608611004619E-2</v>
      </c>
      <c r="U765" s="6">
        <v>0.23029154771071722</v>
      </c>
    </row>
    <row r="766" spans="19:21" x14ac:dyDescent="0.2">
      <c r="S766" s="5">
        <v>762</v>
      </c>
      <c r="T766" s="6">
        <v>0.11652292225589858</v>
      </c>
      <c r="U766" s="6">
        <v>0.23790382147580358</v>
      </c>
    </row>
    <row r="767" spans="19:21" x14ac:dyDescent="0.2">
      <c r="S767" s="5">
        <v>763</v>
      </c>
      <c r="T767" s="6">
        <v>0.12070141437786965</v>
      </c>
      <c r="U767" s="6">
        <v>0.25874253810113756</v>
      </c>
    </row>
    <row r="768" spans="19:21" x14ac:dyDescent="0.2">
      <c r="S768" s="5">
        <v>764</v>
      </c>
      <c r="T768" s="6">
        <v>6.9148301292072722E-2</v>
      </c>
      <c r="U768" s="6">
        <v>0.26036993381863932</v>
      </c>
    </row>
    <row r="769" spans="19:21" x14ac:dyDescent="0.2">
      <c r="S769" s="5">
        <v>765</v>
      </c>
      <c r="T769" s="6">
        <v>0.10802553850913019</v>
      </c>
      <c r="U769" s="6">
        <v>0.21976896183596295</v>
      </c>
    </row>
    <row r="770" spans="19:21" x14ac:dyDescent="0.2">
      <c r="S770" s="5">
        <v>766</v>
      </c>
      <c r="T770" s="6">
        <v>0.1168396044072767</v>
      </c>
      <c r="U770" s="6">
        <v>0.22911157397234252</v>
      </c>
    </row>
    <row r="771" spans="19:21" x14ac:dyDescent="0.2">
      <c r="S771" s="5">
        <v>767</v>
      </c>
      <c r="T771" s="6">
        <v>0.13212642446116671</v>
      </c>
      <c r="U771" s="6">
        <v>0.24200980016981233</v>
      </c>
    </row>
    <row r="772" spans="19:21" x14ac:dyDescent="0.2">
      <c r="S772" s="5">
        <v>768</v>
      </c>
      <c r="T772" s="6">
        <v>7.5055115083402762E-2</v>
      </c>
      <c r="U772" s="6">
        <v>0.23293002670400526</v>
      </c>
    </row>
    <row r="773" spans="19:21" x14ac:dyDescent="0.2">
      <c r="S773" s="5">
        <v>769</v>
      </c>
      <c r="T773" s="6">
        <v>0.16470475823990294</v>
      </c>
      <c r="U773" s="6">
        <v>0.21935758000435862</v>
      </c>
    </row>
    <row r="774" spans="19:21" x14ac:dyDescent="0.2">
      <c r="S774" s="5">
        <v>770</v>
      </c>
      <c r="T774" s="6">
        <v>8.2455557644862246E-2</v>
      </c>
      <c r="U774" s="6">
        <v>0.25747568788091352</v>
      </c>
    </row>
    <row r="775" spans="19:21" x14ac:dyDescent="0.2">
      <c r="S775" s="5">
        <v>771</v>
      </c>
      <c r="T775" s="6">
        <v>0.14152397409877335</v>
      </c>
      <c r="U775" s="6">
        <v>0.22927117623696203</v>
      </c>
    </row>
    <row r="776" spans="19:21" x14ac:dyDescent="0.2">
      <c r="S776" s="5">
        <v>772</v>
      </c>
      <c r="T776" s="6">
        <v>0.19657159241206912</v>
      </c>
      <c r="U776" s="6">
        <v>0.2228985155744482</v>
      </c>
    </row>
    <row r="777" spans="19:21" x14ac:dyDescent="0.2">
      <c r="S777" s="5">
        <v>773</v>
      </c>
      <c r="T777" s="6">
        <v>0.19923287802641476</v>
      </c>
      <c r="U777" s="6">
        <v>0.22514785064658385</v>
      </c>
    </row>
    <row r="778" spans="19:21" x14ac:dyDescent="0.2">
      <c r="S778" s="5">
        <v>774</v>
      </c>
      <c r="T778" s="6">
        <v>0.1557143725600926</v>
      </c>
      <c r="U778" s="6">
        <v>0.22037505327063164</v>
      </c>
    </row>
    <row r="779" spans="19:21" x14ac:dyDescent="0.2">
      <c r="S779" s="5">
        <v>775</v>
      </c>
      <c r="T779" s="6">
        <v>0.1188453138793248</v>
      </c>
      <c r="U779" s="6">
        <v>0.21941290390545992</v>
      </c>
    </row>
    <row r="780" spans="19:21" x14ac:dyDescent="0.2">
      <c r="S780" s="5">
        <v>776</v>
      </c>
      <c r="T780" s="6">
        <v>0.13776603942718965</v>
      </c>
      <c r="U780" s="6">
        <v>0.22428394503477062</v>
      </c>
    </row>
    <row r="781" spans="19:21" x14ac:dyDescent="0.2">
      <c r="S781" s="5">
        <v>777</v>
      </c>
      <c r="T781" s="6">
        <v>0.13104114272401141</v>
      </c>
      <c r="U781" s="6">
        <v>0.23650606322675771</v>
      </c>
    </row>
    <row r="782" spans="19:21" x14ac:dyDescent="0.2">
      <c r="S782" s="5">
        <v>778</v>
      </c>
      <c r="T782" s="6">
        <v>0.16519084000036222</v>
      </c>
      <c r="U782" s="6">
        <v>0.21379784633843946</v>
      </c>
    </row>
    <row r="783" spans="19:21" x14ac:dyDescent="0.2">
      <c r="S783" s="5">
        <v>779</v>
      </c>
      <c r="T783" s="6">
        <v>0.12458384344831518</v>
      </c>
      <c r="U783" s="6">
        <v>0.26533309188256216</v>
      </c>
    </row>
    <row r="784" spans="19:21" x14ac:dyDescent="0.2">
      <c r="S784" s="5">
        <v>780</v>
      </c>
      <c r="T784" s="6">
        <v>0.12590744192321426</v>
      </c>
      <c r="U784" s="6">
        <v>0.23243711423503838</v>
      </c>
    </row>
    <row r="785" spans="19:21" x14ac:dyDescent="0.2">
      <c r="S785" s="5">
        <v>781</v>
      </c>
      <c r="T785" s="6">
        <v>0.12572226634072492</v>
      </c>
      <c r="U785" s="6">
        <v>0.21532999353152482</v>
      </c>
    </row>
    <row r="786" spans="19:21" x14ac:dyDescent="0.2">
      <c r="S786" s="5">
        <v>782</v>
      </c>
      <c r="T786" s="6">
        <v>0.11378499971716961</v>
      </c>
      <c r="U786" s="6">
        <v>0.22255698624752585</v>
      </c>
    </row>
    <row r="787" spans="19:21" x14ac:dyDescent="0.2">
      <c r="S787" s="5">
        <v>783</v>
      </c>
      <c r="T787" s="6">
        <v>0.15312516884178168</v>
      </c>
      <c r="U787" s="6">
        <v>0.2490827841362534</v>
      </c>
    </row>
    <row r="788" spans="19:21" x14ac:dyDescent="0.2">
      <c r="S788" s="5">
        <v>784</v>
      </c>
      <c r="T788" s="6">
        <v>0.12834466570466629</v>
      </c>
      <c r="U788" s="6">
        <v>0.25535217895737894</v>
      </c>
    </row>
    <row r="789" spans="19:21" x14ac:dyDescent="0.2">
      <c r="S789" s="5">
        <v>785</v>
      </c>
      <c r="T789" s="6">
        <v>0.16228496111925694</v>
      </c>
      <c r="U789" s="6">
        <v>0.21792380331653469</v>
      </c>
    </row>
    <row r="790" spans="19:21" x14ac:dyDescent="0.2">
      <c r="S790" s="5">
        <v>786</v>
      </c>
      <c r="T790" s="6">
        <v>0.13565939877329852</v>
      </c>
      <c r="U790" s="6">
        <v>0.22833153595097175</v>
      </c>
    </row>
    <row r="791" spans="19:21" x14ac:dyDescent="0.2">
      <c r="S791" s="5">
        <v>787</v>
      </c>
      <c r="T791" s="6">
        <v>0.17375383889787882</v>
      </c>
      <c r="U791" s="6">
        <v>0.22771367336070672</v>
      </c>
    </row>
    <row r="792" spans="19:21" x14ac:dyDescent="0.2">
      <c r="S792" s="5">
        <v>788</v>
      </c>
      <c r="T792" s="6">
        <v>0.13126746910328155</v>
      </c>
      <c r="U792" s="6">
        <v>0.20240990871675477</v>
      </c>
    </row>
    <row r="793" spans="19:21" x14ac:dyDescent="0.2">
      <c r="S793" s="5">
        <v>789</v>
      </c>
      <c r="T793" s="6">
        <v>9.3134816480247268E-2</v>
      </c>
      <c r="U793" s="6">
        <v>0.22427059738980451</v>
      </c>
    </row>
    <row r="794" spans="19:21" x14ac:dyDescent="0.2">
      <c r="S794" s="5">
        <v>790</v>
      </c>
      <c r="T794" s="6">
        <v>0.15959821212834294</v>
      </c>
      <c r="U794" s="6">
        <v>0.22356728147722249</v>
      </c>
    </row>
    <row r="795" spans="19:21" x14ac:dyDescent="0.2">
      <c r="S795" s="5">
        <v>791</v>
      </c>
      <c r="T795" s="6">
        <v>0.10648478270740015</v>
      </c>
      <c r="U795" s="6">
        <v>0.23258505471628285</v>
      </c>
    </row>
    <row r="796" spans="19:21" x14ac:dyDescent="0.2">
      <c r="S796" s="5">
        <v>792</v>
      </c>
      <c r="T796" s="6">
        <v>4.7138334420286518E-2</v>
      </c>
      <c r="U796" s="6">
        <v>0.25658960511485973</v>
      </c>
    </row>
    <row r="797" spans="19:21" x14ac:dyDescent="0.2">
      <c r="S797" s="5">
        <v>793</v>
      </c>
      <c r="T797" s="6">
        <v>0.15296623455703923</v>
      </c>
      <c r="U797" s="6">
        <v>0.22319936193609727</v>
      </c>
    </row>
    <row r="798" spans="19:21" x14ac:dyDescent="0.2">
      <c r="S798" s="5">
        <v>794</v>
      </c>
      <c r="T798" s="6">
        <v>0.10575475595192588</v>
      </c>
      <c r="U798" s="6">
        <v>0.24997113831264808</v>
      </c>
    </row>
    <row r="799" spans="19:21" x14ac:dyDescent="0.2">
      <c r="S799" s="5">
        <v>795</v>
      </c>
      <c r="T799" s="6">
        <v>0.16033853667876821</v>
      </c>
      <c r="U799" s="6">
        <v>0.21157322028719083</v>
      </c>
    </row>
    <row r="800" spans="19:21" x14ac:dyDescent="0.2">
      <c r="S800" s="5">
        <v>796</v>
      </c>
      <c r="T800" s="6">
        <v>0.16327807982108222</v>
      </c>
      <c r="U800" s="6">
        <v>0.20086037084962227</v>
      </c>
    </row>
    <row r="801" spans="19:21" x14ac:dyDescent="0.2">
      <c r="S801" s="5">
        <v>797</v>
      </c>
      <c r="T801" s="6">
        <v>0.15735014653774948</v>
      </c>
      <c r="U801" s="6">
        <v>0.23032450486608894</v>
      </c>
    </row>
    <row r="802" spans="19:21" x14ac:dyDescent="0.2">
      <c r="S802" s="5">
        <v>798</v>
      </c>
      <c r="T802" s="6">
        <v>0.13032005247442463</v>
      </c>
      <c r="U802" s="6">
        <v>0.22107121792521325</v>
      </c>
    </row>
    <row r="803" spans="19:21" x14ac:dyDescent="0.2">
      <c r="S803" s="5">
        <v>799</v>
      </c>
      <c r="T803" s="6">
        <v>0.13350264815595478</v>
      </c>
      <c r="U803" s="6">
        <v>0.24643928621452613</v>
      </c>
    </row>
    <row r="804" spans="19:21" x14ac:dyDescent="0.2">
      <c r="S804" s="5">
        <v>800</v>
      </c>
      <c r="T804" s="6">
        <v>0.11505484440118555</v>
      </c>
      <c r="U804" s="6">
        <v>0.22543965019862622</v>
      </c>
    </row>
    <row r="805" spans="19:21" x14ac:dyDescent="0.2">
      <c r="S805" s="5">
        <v>801</v>
      </c>
      <c r="T805" s="6">
        <v>0.16673275589352241</v>
      </c>
      <c r="U805" s="6">
        <v>0.21450176151072733</v>
      </c>
    </row>
    <row r="806" spans="19:21" x14ac:dyDescent="0.2">
      <c r="S806" s="5">
        <v>802</v>
      </c>
      <c r="T806" s="6">
        <v>0.11644819332383749</v>
      </c>
      <c r="U806" s="6">
        <v>0.21715903391462257</v>
      </c>
    </row>
    <row r="807" spans="19:21" x14ac:dyDescent="0.2">
      <c r="S807" s="5">
        <v>803</v>
      </c>
      <c r="T807" s="6">
        <v>0.17516625221429419</v>
      </c>
      <c r="U807" s="6">
        <v>0.22104823814074892</v>
      </c>
    </row>
    <row r="808" spans="19:21" x14ac:dyDescent="0.2">
      <c r="S808" s="5">
        <v>804</v>
      </c>
      <c r="T808" s="6">
        <v>0.10092772098786436</v>
      </c>
      <c r="U808" s="6">
        <v>0.23924569757982</v>
      </c>
    </row>
    <row r="809" spans="19:21" x14ac:dyDescent="0.2">
      <c r="S809" s="5">
        <v>805</v>
      </c>
      <c r="T809" s="6">
        <v>0.12745267996446066</v>
      </c>
      <c r="U809" s="6">
        <v>0.24684084943878548</v>
      </c>
    </row>
    <row r="810" spans="19:21" x14ac:dyDescent="0.2">
      <c r="S810" s="5">
        <v>806</v>
      </c>
      <c r="T810" s="6">
        <v>0.15592854891765781</v>
      </c>
      <c r="U810" s="6">
        <v>0.23706850408737062</v>
      </c>
    </row>
    <row r="811" spans="19:21" x14ac:dyDescent="0.2">
      <c r="S811" s="5">
        <v>807</v>
      </c>
      <c r="T811" s="6">
        <v>0.17292739093706677</v>
      </c>
      <c r="U811" s="6">
        <v>0.21216596983905928</v>
      </c>
    </row>
    <row r="812" spans="19:21" x14ac:dyDescent="0.2">
      <c r="S812" s="5">
        <v>808</v>
      </c>
      <c r="T812" s="6">
        <v>0.16575900527191745</v>
      </c>
      <c r="U812" s="6">
        <v>0.22432436334841929</v>
      </c>
    </row>
    <row r="813" spans="19:21" x14ac:dyDescent="0.2">
      <c r="S813" s="5">
        <v>809</v>
      </c>
      <c r="T813" s="6">
        <v>0.19747364424026506</v>
      </c>
      <c r="U813" s="6">
        <v>0.26197069766561315</v>
      </c>
    </row>
    <row r="814" spans="19:21" x14ac:dyDescent="0.2">
      <c r="S814" s="5">
        <v>810</v>
      </c>
      <c r="T814" s="6">
        <v>0.12573541146670544</v>
      </c>
      <c r="U814" s="6">
        <v>0.2567961348256047</v>
      </c>
    </row>
    <row r="815" spans="19:21" x14ac:dyDescent="0.2">
      <c r="S815" s="5">
        <v>811</v>
      </c>
      <c r="T815" s="6">
        <v>0.11361579994499907</v>
      </c>
      <c r="U815" s="6">
        <v>0.22341555681550967</v>
      </c>
    </row>
    <row r="816" spans="19:21" x14ac:dyDescent="0.2">
      <c r="S816" s="5">
        <v>812</v>
      </c>
      <c r="T816" s="6">
        <v>8.235939396894984E-2</v>
      </c>
      <c r="U816" s="6">
        <v>0.22884552874831904</v>
      </c>
    </row>
    <row r="817" spans="19:21" x14ac:dyDescent="0.2">
      <c r="S817" s="5">
        <v>813</v>
      </c>
      <c r="T817" s="6">
        <v>0.15104129148544615</v>
      </c>
      <c r="U817" s="6">
        <v>0.2131597347462221</v>
      </c>
    </row>
    <row r="818" spans="19:21" x14ac:dyDescent="0.2">
      <c r="S818" s="5">
        <v>814</v>
      </c>
      <c r="T818" s="6">
        <v>0.10473279891455772</v>
      </c>
      <c r="U818" s="6">
        <v>0.21862664385160716</v>
      </c>
    </row>
    <row r="819" spans="19:21" x14ac:dyDescent="0.2">
      <c r="S819" s="5">
        <v>815</v>
      </c>
      <c r="T819" s="6">
        <v>0.15341021338541769</v>
      </c>
      <c r="U819" s="6">
        <v>0.20069272242169381</v>
      </c>
    </row>
    <row r="820" spans="19:21" x14ac:dyDescent="0.2">
      <c r="S820" s="5">
        <v>816</v>
      </c>
      <c r="T820" s="6">
        <v>0.17684585172867057</v>
      </c>
      <c r="U820" s="6">
        <v>0.22122353862758884</v>
      </c>
    </row>
    <row r="821" spans="19:21" x14ac:dyDescent="0.2">
      <c r="S821" s="5">
        <v>817</v>
      </c>
      <c r="T821" s="6">
        <v>0.15588168157756407</v>
      </c>
      <c r="U821" s="6">
        <v>0.2142828128324139</v>
      </c>
    </row>
    <row r="822" spans="19:21" x14ac:dyDescent="0.2">
      <c r="S822" s="5">
        <v>818</v>
      </c>
      <c r="T822" s="6">
        <v>0.10707695249710754</v>
      </c>
      <c r="U822" s="6">
        <v>0.26144634532584299</v>
      </c>
    </row>
    <row r="823" spans="19:21" x14ac:dyDescent="0.2">
      <c r="S823" s="5">
        <v>819</v>
      </c>
      <c r="T823" s="6">
        <v>0.14364215208366649</v>
      </c>
      <c r="U823" s="6">
        <v>0.21766358957997825</v>
      </c>
    </row>
    <row r="824" spans="19:21" x14ac:dyDescent="0.2">
      <c r="S824" s="5">
        <v>820</v>
      </c>
      <c r="T824" s="6">
        <v>0.14004969335302203</v>
      </c>
      <c r="U824" s="6">
        <v>0.24913400598067137</v>
      </c>
    </row>
    <row r="825" spans="19:21" x14ac:dyDescent="0.2">
      <c r="S825" s="5">
        <v>821</v>
      </c>
      <c r="T825" s="6">
        <v>0.11824008431238735</v>
      </c>
      <c r="U825" s="6">
        <v>0.22820980697300547</v>
      </c>
    </row>
    <row r="826" spans="19:21" x14ac:dyDescent="0.2">
      <c r="S826" s="5">
        <v>822</v>
      </c>
      <c r="T826" s="6">
        <v>0.13786511261470621</v>
      </c>
      <c r="U826" s="6">
        <v>0.19745416267788948</v>
      </c>
    </row>
    <row r="827" spans="19:21" x14ac:dyDescent="0.2">
      <c r="S827" s="5">
        <v>823</v>
      </c>
      <c r="T827" s="6">
        <v>0.13368943930393798</v>
      </c>
      <c r="U827" s="6">
        <v>0.22360421481087145</v>
      </c>
    </row>
    <row r="828" spans="19:21" x14ac:dyDescent="0.2">
      <c r="S828" s="5">
        <v>824</v>
      </c>
      <c r="T828" s="6">
        <v>0.10226459357941696</v>
      </c>
      <c r="U828" s="6">
        <v>0.21550144315854916</v>
      </c>
    </row>
    <row r="829" spans="19:21" x14ac:dyDescent="0.2">
      <c r="S829" s="5">
        <v>825</v>
      </c>
      <c r="T829" s="6">
        <v>0.13733929381785309</v>
      </c>
      <c r="U829" s="6">
        <v>0.23142927843981131</v>
      </c>
    </row>
    <row r="830" spans="19:21" x14ac:dyDescent="0.2">
      <c r="S830" s="5">
        <v>826</v>
      </c>
      <c r="T830" s="6">
        <v>0.12846998642628885</v>
      </c>
      <c r="U830" s="6">
        <v>0.22034831742164304</v>
      </c>
    </row>
    <row r="831" spans="19:21" x14ac:dyDescent="0.2">
      <c r="S831" s="5">
        <v>827</v>
      </c>
      <c r="T831" s="6">
        <v>0.14472464697312093</v>
      </c>
      <c r="U831" s="6">
        <v>0.21809375313506252</v>
      </c>
    </row>
    <row r="832" spans="19:21" x14ac:dyDescent="0.2">
      <c r="S832" s="5">
        <v>828</v>
      </c>
      <c r="T832" s="6">
        <v>0.11881424946545524</v>
      </c>
      <c r="U832" s="6">
        <v>0.24305961088063638</v>
      </c>
    </row>
    <row r="833" spans="19:21" x14ac:dyDescent="0.2">
      <c r="S833" s="5">
        <v>829</v>
      </c>
      <c r="T833" s="6">
        <v>7.2423763125368135E-2</v>
      </c>
      <c r="U833" s="6">
        <v>0.23317024364141947</v>
      </c>
    </row>
    <row r="834" spans="19:21" x14ac:dyDescent="0.2">
      <c r="S834" s="5">
        <v>830</v>
      </c>
      <c r="T834" s="6">
        <v>0.12078711255219236</v>
      </c>
      <c r="U834" s="6">
        <v>0.23161094574657992</v>
      </c>
    </row>
    <row r="835" spans="19:21" x14ac:dyDescent="0.2">
      <c r="S835" s="5">
        <v>831</v>
      </c>
      <c r="T835" s="6">
        <v>0.10119122950184911</v>
      </c>
      <c r="U835" s="6">
        <v>0.22238499240180262</v>
      </c>
    </row>
    <row r="836" spans="19:21" x14ac:dyDescent="0.2">
      <c r="S836" s="5">
        <v>832</v>
      </c>
      <c r="T836" s="6">
        <v>0.12040822344227314</v>
      </c>
      <c r="U836" s="6">
        <v>0.24636106542071412</v>
      </c>
    </row>
    <row r="837" spans="19:21" x14ac:dyDescent="0.2">
      <c r="S837" s="5">
        <v>833</v>
      </c>
      <c r="T837" s="6">
        <v>0.15360372617299486</v>
      </c>
      <c r="U837" s="6">
        <v>0.22528653718404962</v>
      </c>
    </row>
    <row r="838" spans="19:21" x14ac:dyDescent="0.2">
      <c r="S838" s="5">
        <v>834</v>
      </c>
      <c r="T838" s="6">
        <v>0.10729248203034411</v>
      </c>
      <c r="U838" s="6">
        <v>0.23872584780213257</v>
      </c>
    </row>
    <row r="839" spans="19:21" x14ac:dyDescent="0.2">
      <c r="S839" s="5">
        <v>835</v>
      </c>
      <c r="T839" s="6">
        <v>0.13370520513495937</v>
      </c>
      <c r="U839" s="6">
        <v>0.22426747755339668</v>
      </c>
    </row>
    <row r="840" spans="19:21" x14ac:dyDescent="0.2">
      <c r="S840" s="5">
        <v>836</v>
      </c>
      <c r="T840" s="6">
        <v>0.12758800536547396</v>
      </c>
      <c r="U840" s="6">
        <v>0.21900028784097622</v>
      </c>
    </row>
    <row r="841" spans="19:21" x14ac:dyDescent="0.2">
      <c r="S841" s="5">
        <v>837</v>
      </c>
      <c r="T841" s="6">
        <v>8.5696324926593279E-2</v>
      </c>
      <c r="U841" s="6">
        <v>0.25895827363244062</v>
      </c>
    </row>
    <row r="842" spans="19:21" x14ac:dyDescent="0.2">
      <c r="S842" s="5">
        <v>838</v>
      </c>
      <c r="T842" s="6">
        <v>8.5852051050433559E-2</v>
      </c>
      <c r="U842" s="6">
        <v>0.21741726510505394</v>
      </c>
    </row>
    <row r="843" spans="19:21" x14ac:dyDescent="0.2">
      <c r="S843" s="5">
        <v>839</v>
      </c>
      <c r="T843" s="6">
        <v>0.13328122926376959</v>
      </c>
      <c r="U843" s="6">
        <v>0.22367871284772861</v>
      </c>
    </row>
    <row r="844" spans="19:21" x14ac:dyDescent="0.2">
      <c r="S844" s="5">
        <v>840</v>
      </c>
      <c r="T844" s="6">
        <v>0.10943753210495827</v>
      </c>
      <c r="U844" s="6">
        <v>0.22290798899858366</v>
      </c>
    </row>
    <row r="845" spans="19:21" x14ac:dyDescent="0.2">
      <c r="S845" s="5">
        <v>841</v>
      </c>
      <c r="T845" s="6">
        <v>0.14134987319984588</v>
      </c>
      <c r="U845" s="6">
        <v>0.21564061510167037</v>
      </c>
    </row>
    <row r="846" spans="19:21" x14ac:dyDescent="0.2">
      <c r="S846" s="5">
        <v>842</v>
      </c>
      <c r="T846" s="6">
        <v>0.19795606874917254</v>
      </c>
      <c r="U846" s="6">
        <v>0.20967904871933815</v>
      </c>
    </row>
    <row r="847" spans="19:21" x14ac:dyDescent="0.2">
      <c r="S847" s="5">
        <v>843</v>
      </c>
      <c r="T847" s="6">
        <v>0.13687775995113782</v>
      </c>
      <c r="U847" s="6">
        <v>0.23908318289870092</v>
      </c>
    </row>
    <row r="848" spans="19:21" x14ac:dyDescent="0.2">
      <c r="S848" s="5">
        <v>844</v>
      </c>
      <c r="T848" s="6">
        <v>0.12324108468956028</v>
      </c>
      <c r="U848" s="6">
        <v>0.24130004201012065</v>
      </c>
    </row>
    <row r="849" spans="19:21" x14ac:dyDescent="0.2">
      <c r="S849" s="5">
        <v>845</v>
      </c>
      <c r="T849" s="6">
        <v>0.17019064386688956</v>
      </c>
      <c r="U849" s="6">
        <v>0.21935590752894846</v>
      </c>
    </row>
    <row r="850" spans="19:21" x14ac:dyDescent="0.2">
      <c r="S850" s="5">
        <v>846</v>
      </c>
      <c r="T850" s="6">
        <v>0.11971204622267909</v>
      </c>
      <c r="U850" s="6">
        <v>0.21911478540061224</v>
      </c>
    </row>
    <row r="851" spans="19:21" x14ac:dyDescent="0.2">
      <c r="S851" s="5">
        <v>847</v>
      </c>
      <c r="T851" s="6">
        <v>0.1303330988336652</v>
      </c>
      <c r="U851" s="6">
        <v>0.2082112904798</v>
      </c>
    </row>
    <row r="852" spans="19:21" x14ac:dyDescent="0.2">
      <c r="S852" s="5">
        <v>848</v>
      </c>
      <c r="T852" s="6">
        <v>0.18544988028683046</v>
      </c>
      <c r="U852" s="6">
        <v>0.23571707744510961</v>
      </c>
    </row>
    <row r="853" spans="19:21" x14ac:dyDescent="0.2">
      <c r="S853" s="5">
        <v>849</v>
      </c>
      <c r="T853" s="6">
        <v>0.11548074103787728</v>
      </c>
      <c r="U853" s="6">
        <v>0.24195604192238968</v>
      </c>
    </row>
    <row r="854" spans="19:21" x14ac:dyDescent="0.2">
      <c r="S854" s="5">
        <v>850</v>
      </c>
      <c r="T854" s="6">
        <v>0.10813679147448702</v>
      </c>
      <c r="U854" s="6">
        <v>0.26659020390807564</v>
      </c>
    </row>
    <row r="855" spans="19:21" x14ac:dyDescent="0.2">
      <c r="S855" s="5">
        <v>851</v>
      </c>
      <c r="T855" s="6">
        <v>0.14097965035398877</v>
      </c>
      <c r="U855" s="6">
        <v>0.21149080497559752</v>
      </c>
    </row>
    <row r="856" spans="19:21" x14ac:dyDescent="0.2">
      <c r="S856" s="5">
        <v>852</v>
      </c>
      <c r="T856" s="6">
        <v>0.1169294772891472</v>
      </c>
      <c r="U856" s="6">
        <v>0.24066335152528254</v>
      </c>
    </row>
    <row r="857" spans="19:21" x14ac:dyDescent="0.2">
      <c r="S857" s="5">
        <v>853</v>
      </c>
      <c r="T857" s="6">
        <v>0.1367970157891375</v>
      </c>
      <c r="U857" s="6">
        <v>0.22223726322499995</v>
      </c>
    </row>
    <row r="858" spans="19:21" x14ac:dyDescent="0.2">
      <c r="S858" s="5">
        <v>854</v>
      </c>
      <c r="T858" s="6">
        <v>7.5422590989878274E-2</v>
      </c>
      <c r="U858" s="6">
        <v>0.23366568509698429</v>
      </c>
    </row>
    <row r="859" spans="19:21" x14ac:dyDescent="0.2">
      <c r="S859" s="5">
        <v>855</v>
      </c>
      <c r="T859" s="6">
        <v>0.13065174131100485</v>
      </c>
      <c r="U859" s="6">
        <v>0.21290643645245613</v>
      </c>
    </row>
    <row r="860" spans="19:21" x14ac:dyDescent="0.2">
      <c r="S860" s="5">
        <v>856</v>
      </c>
      <c r="T860" s="6">
        <v>0.12571438684072947</v>
      </c>
      <c r="U860" s="6">
        <v>0.21453996249448251</v>
      </c>
    </row>
    <row r="861" spans="19:21" x14ac:dyDescent="0.2">
      <c r="S861" s="5">
        <v>857</v>
      </c>
      <c r="T861" s="6">
        <v>0.11589867214803846</v>
      </c>
      <c r="U861" s="6">
        <v>0.22299284054265336</v>
      </c>
    </row>
    <row r="862" spans="19:21" x14ac:dyDescent="0.2">
      <c r="S862" s="5">
        <v>858</v>
      </c>
      <c r="T862" s="6">
        <v>7.4057358685593599E-2</v>
      </c>
      <c r="U862" s="6">
        <v>0.24851708670641623</v>
      </c>
    </row>
    <row r="863" spans="19:21" x14ac:dyDescent="0.2">
      <c r="S863" s="5">
        <v>859</v>
      </c>
      <c r="T863" s="6">
        <v>0.14459694133805939</v>
      </c>
      <c r="U863" s="6">
        <v>0.22519741030547355</v>
      </c>
    </row>
    <row r="864" spans="19:21" x14ac:dyDescent="0.2">
      <c r="S864" s="5">
        <v>860</v>
      </c>
      <c r="T864" s="6">
        <v>0.16689171178024992</v>
      </c>
      <c r="U864" s="6">
        <v>0.2383401770131533</v>
      </c>
    </row>
    <row r="865" spans="19:21" x14ac:dyDescent="0.2">
      <c r="S865" s="5">
        <v>861</v>
      </c>
      <c r="T865" s="6">
        <v>0.15065229657770679</v>
      </c>
      <c r="U865" s="6">
        <v>0.25180137162319399</v>
      </c>
    </row>
    <row r="866" spans="19:21" x14ac:dyDescent="0.2">
      <c r="S866" s="5">
        <v>862</v>
      </c>
      <c r="T866" s="6">
        <v>0.10629924221759213</v>
      </c>
      <c r="U866" s="6">
        <v>0.24154409864433843</v>
      </c>
    </row>
    <row r="867" spans="19:21" x14ac:dyDescent="0.2">
      <c r="S867" s="5">
        <v>863</v>
      </c>
      <c r="T867" s="6">
        <v>0.11382950452290894</v>
      </c>
      <c r="U867" s="6">
        <v>0.23294504003696065</v>
      </c>
    </row>
    <row r="868" spans="19:21" x14ac:dyDescent="0.2">
      <c r="S868" s="5">
        <v>864</v>
      </c>
      <c r="T868" s="6">
        <v>7.5692558772259305E-2</v>
      </c>
      <c r="U868" s="6">
        <v>0.26031600006922784</v>
      </c>
    </row>
    <row r="869" spans="19:21" x14ac:dyDescent="0.2">
      <c r="S869" s="5">
        <v>865</v>
      </c>
      <c r="T869" s="6">
        <v>0.16936897202842999</v>
      </c>
      <c r="U869" s="6">
        <v>0.2319606836154843</v>
      </c>
    </row>
    <row r="870" spans="19:21" x14ac:dyDescent="0.2">
      <c r="S870" s="5">
        <v>866</v>
      </c>
      <c r="T870" s="6">
        <v>0.10389616722190781</v>
      </c>
      <c r="U870" s="6">
        <v>0.22702583941492771</v>
      </c>
    </row>
    <row r="871" spans="19:21" x14ac:dyDescent="0.2">
      <c r="S871" s="5">
        <v>867</v>
      </c>
      <c r="T871" s="6">
        <v>0.18348806837466247</v>
      </c>
      <c r="U871" s="6">
        <v>0.22317658593626841</v>
      </c>
    </row>
    <row r="872" spans="19:21" x14ac:dyDescent="0.2">
      <c r="S872" s="5">
        <v>868</v>
      </c>
      <c r="T872" s="6">
        <v>0.11966213796258038</v>
      </c>
      <c r="U872" s="6">
        <v>0.23916301304903945</v>
      </c>
    </row>
    <row r="873" spans="19:21" x14ac:dyDescent="0.2">
      <c r="S873" s="5">
        <v>869</v>
      </c>
      <c r="T873" s="6">
        <v>6.9731090898894343E-2</v>
      </c>
      <c r="U873" s="6">
        <v>0.26603609854116711</v>
      </c>
    </row>
    <row r="874" spans="19:21" x14ac:dyDescent="0.2">
      <c r="S874" s="5">
        <v>870</v>
      </c>
      <c r="T874" s="6">
        <v>8.2135926717954666E-2</v>
      </c>
      <c r="U874" s="6">
        <v>0.22572442548959437</v>
      </c>
    </row>
    <row r="875" spans="19:21" x14ac:dyDescent="0.2">
      <c r="S875" s="5">
        <v>871</v>
      </c>
      <c r="T875" s="6">
        <v>0.18181514259036696</v>
      </c>
      <c r="U875" s="6">
        <v>0.20613892348892338</v>
      </c>
    </row>
    <row r="876" spans="19:21" x14ac:dyDescent="0.2">
      <c r="S876" s="5">
        <v>872</v>
      </c>
      <c r="T876" s="6">
        <v>0.16716994811092484</v>
      </c>
      <c r="U876" s="6">
        <v>0.21200679448643894</v>
      </c>
    </row>
    <row r="877" spans="19:21" x14ac:dyDescent="0.2">
      <c r="S877" s="5">
        <v>873</v>
      </c>
      <c r="T877" s="6">
        <v>7.0778573870280484E-2</v>
      </c>
      <c r="U877" s="6">
        <v>0.23995333906406574</v>
      </c>
    </row>
    <row r="878" spans="19:21" x14ac:dyDescent="0.2">
      <c r="S878" s="5">
        <v>874</v>
      </c>
      <c r="T878" s="6">
        <v>0.12762420331613189</v>
      </c>
      <c r="U878" s="6">
        <v>0.20708644229519882</v>
      </c>
    </row>
    <row r="879" spans="19:21" x14ac:dyDescent="0.2">
      <c r="S879" s="5">
        <v>875</v>
      </c>
      <c r="T879" s="6">
        <v>0.11711138657908156</v>
      </c>
      <c r="U879" s="6">
        <v>0.22333865179961968</v>
      </c>
    </row>
    <row r="880" spans="19:21" x14ac:dyDescent="0.2">
      <c r="S880" s="5">
        <v>876</v>
      </c>
      <c r="T880" s="6">
        <v>0.15467239251920373</v>
      </c>
      <c r="U880" s="6">
        <v>0.24779377272907455</v>
      </c>
    </row>
    <row r="881" spans="19:21" x14ac:dyDescent="0.2">
      <c r="S881" s="5">
        <v>877</v>
      </c>
      <c r="T881" s="6">
        <v>0.11852788600973514</v>
      </c>
      <c r="U881" s="6">
        <v>0.24537357458777628</v>
      </c>
    </row>
    <row r="882" spans="19:21" x14ac:dyDescent="0.2">
      <c r="S882" s="5">
        <v>878</v>
      </c>
      <c r="T882" s="6">
        <v>0.11225956062265816</v>
      </c>
      <c r="U882" s="6">
        <v>0.22315192949580373</v>
      </c>
    </row>
    <row r="883" spans="19:21" x14ac:dyDescent="0.2">
      <c r="S883" s="5">
        <v>879</v>
      </c>
      <c r="T883" s="6">
        <v>8.3524351904743249E-2</v>
      </c>
      <c r="U883" s="6">
        <v>0.22237869735222812</v>
      </c>
    </row>
    <row r="884" spans="19:21" x14ac:dyDescent="0.2">
      <c r="S884" s="5">
        <v>880</v>
      </c>
      <c r="T884" s="6">
        <v>0.10207390676234242</v>
      </c>
      <c r="U884" s="6">
        <v>0.22946616114553348</v>
      </c>
    </row>
    <row r="885" spans="19:21" x14ac:dyDescent="0.2">
      <c r="S885" s="5">
        <v>881</v>
      </c>
      <c r="T885" s="6">
        <v>0.1484000503475599</v>
      </c>
      <c r="U885" s="6">
        <v>0.21947161316781807</v>
      </c>
    </row>
    <row r="886" spans="19:21" x14ac:dyDescent="0.2">
      <c r="S886" s="5">
        <v>882</v>
      </c>
      <c r="T886" s="6">
        <v>0.13405146942829338</v>
      </c>
      <c r="U886" s="6">
        <v>0.21374414961165866</v>
      </c>
    </row>
    <row r="887" spans="19:21" x14ac:dyDescent="0.2">
      <c r="S887" s="5">
        <v>883</v>
      </c>
      <c r="T887" s="6">
        <v>0.10376536289538919</v>
      </c>
      <c r="U887" s="6">
        <v>0.24542938936117908</v>
      </c>
    </row>
    <row r="888" spans="19:21" x14ac:dyDescent="0.2">
      <c r="S888" s="5">
        <v>884</v>
      </c>
      <c r="T888" s="6">
        <v>0.20707685516461496</v>
      </c>
      <c r="U888" s="6">
        <v>0.24437823201975814</v>
      </c>
    </row>
    <row r="889" spans="19:21" x14ac:dyDescent="0.2">
      <c r="S889" s="5">
        <v>885</v>
      </c>
      <c r="T889" s="6">
        <v>8.1105892476408592E-2</v>
      </c>
      <c r="U889" s="6">
        <v>0.22825330382365491</v>
      </c>
    </row>
    <row r="890" spans="19:21" x14ac:dyDescent="0.2">
      <c r="S890" s="5">
        <v>886</v>
      </c>
      <c r="T890" s="6">
        <v>0.16669957948192038</v>
      </c>
      <c r="U890" s="6">
        <v>0.2481873143672271</v>
      </c>
    </row>
    <row r="891" spans="19:21" x14ac:dyDescent="0.2">
      <c r="S891" s="5">
        <v>887</v>
      </c>
      <c r="T891" s="6">
        <v>0.13731810062407152</v>
      </c>
      <c r="U891" s="6">
        <v>0.21377705565657856</v>
      </c>
    </row>
    <row r="892" spans="19:21" x14ac:dyDescent="0.2">
      <c r="S892" s="5">
        <v>888</v>
      </c>
      <c r="T892" s="6">
        <v>0.15703863017902969</v>
      </c>
      <c r="U892" s="6">
        <v>0.21690072941209104</v>
      </c>
    </row>
    <row r="893" spans="19:21" x14ac:dyDescent="0.2">
      <c r="S893" s="5">
        <v>889</v>
      </c>
      <c r="T893" s="6">
        <v>0.12243540731457198</v>
      </c>
      <c r="U893" s="6">
        <v>0.23267297723919372</v>
      </c>
    </row>
    <row r="894" spans="19:21" x14ac:dyDescent="0.2">
      <c r="S894" s="5">
        <v>890</v>
      </c>
      <c r="T894" s="6">
        <v>0.14694860717962938</v>
      </c>
      <c r="U894" s="6">
        <v>0.20738037520578859</v>
      </c>
    </row>
    <row r="895" spans="19:21" x14ac:dyDescent="0.2">
      <c r="S895" s="5">
        <v>891</v>
      </c>
      <c r="T895" s="6">
        <v>0.11238891848727536</v>
      </c>
      <c r="U895" s="6">
        <v>0.25145901873338133</v>
      </c>
    </row>
    <row r="896" spans="19:21" x14ac:dyDescent="0.2">
      <c r="S896" s="5">
        <v>892</v>
      </c>
      <c r="T896" s="6">
        <v>0.14004045323000081</v>
      </c>
      <c r="U896" s="6">
        <v>0.24018306819046223</v>
      </c>
    </row>
    <row r="897" spans="19:21" x14ac:dyDescent="0.2">
      <c r="S897" s="5">
        <v>893</v>
      </c>
      <c r="T897" s="6">
        <v>0.12101827235429193</v>
      </c>
      <c r="U897" s="6">
        <v>0.22266414191140863</v>
      </c>
    </row>
    <row r="898" spans="19:21" x14ac:dyDescent="0.2">
      <c r="S898" s="5">
        <v>894</v>
      </c>
      <c r="T898" s="6">
        <v>0.10356609833621963</v>
      </c>
      <c r="U898" s="6">
        <v>0.23982247631658543</v>
      </c>
    </row>
    <row r="899" spans="19:21" x14ac:dyDescent="0.2">
      <c r="S899" s="5">
        <v>895</v>
      </c>
      <c r="T899" s="6">
        <v>0.12199451872539208</v>
      </c>
      <c r="U899" s="6">
        <v>0.26443866105520242</v>
      </c>
    </row>
    <row r="900" spans="19:21" x14ac:dyDescent="0.2">
      <c r="S900" s="5">
        <v>896</v>
      </c>
      <c r="T900" s="6">
        <v>0.14874503954623686</v>
      </c>
      <c r="U900" s="6">
        <v>0.23180018950346939</v>
      </c>
    </row>
    <row r="901" spans="19:21" x14ac:dyDescent="0.2">
      <c r="S901" s="5">
        <v>897</v>
      </c>
      <c r="T901" s="6">
        <v>9.3074713376196161E-2</v>
      </c>
      <c r="U901" s="6">
        <v>0.24120477410469918</v>
      </c>
    </row>
    <row r="902" spans="19:21" x14ac:dyDescent="0.2">
      <c r="S902" s="5">
        <v>898</v>
      </c>
      <c r="T902" s="6">
        <v>9.514501397660452E-2</v>
      </c>
      <c r="U902" s="6">
        <v>0.23436828875784887</v>
      </c>
    </row>
    <row r="903" spans="19:21" x14ac:dyDescent="0.2">
      <c r="S903" s="5">
        <v>899</v>
      </c>
      <c r="T903" s="6">
        <v>0.12814778539307609</v>
      </c>
      <c r="U903" s="6">
        <v>0.21188606619985292</v>
      </c>
    </row>
    <row r="904" spans="19:21" x14ac:dyDescent="0.2">
      <c r="S904" s="5">
        <v>900</v>
      </c>
      <c r="T904" s="6">
        <v>8.7502149448632188E-2</v>
      </c>
      <c r="U904" s="6">
        <v>0.22281505536613366</v>
      </c>
    </row>
    <row r="905" spans="19:21" x14ac:dyDescent="0.2">
      <c r="S905" s="5">
        <v>901</v>
      </c>
      <c r="T905" s="6">
        <v>9.403384222509592E-2</v>
      </c>
      <c r="U905" s="6">
        <v>0.22908210508277782</v>
      </c>
    </row>
    <row r="906" spans="19:21" x14ac:dyDescent="0.2">
      <c r="S906" s="5">
        <v>902</v>
      </c>
      <c r="T906" s="6">
        <v>0.17225345615276416</v>
      </c>
      <c r="U906" s="6">
        <v>0.21910213688703334</v>
      </c>
    </row>
    <row r="907" spans="19:21" x14ac:dyDescent="0.2">
      <c r="S907" s="5">
        <v>903</v>
      </c>
      <c r="T907" s="6">
        <v>0.18095525329756734</v>
      </c>
      <c r="U907" s="6">
        <v>0.21424206704193588</v>
      </c>
    </row>
    <row r="908" spans="19:21" x14ac:dyDescent="0.2">
      <c r="S908" s="5">
        <v>904</v>
      </c>
      <c r="T908" s="6">
        <v>0.11902219111685627</v>
      </c>
      <c r="U908" s="6">
        <v>0.25834172802202787</v>
      </c>
    </row>
    <row r="909" spans="19:21" x14ac:dyDescent="0.2">
      <c r="S909" s="5">
        <v>905</v>
      </c>
      <c r="T909" s="6">
        <v>0.1646990848245431</v>
      </c>
      <c r="U909" s="6">
        <v>0.24366962031407929</v>
      </c>
    </row>
    <row r="910" spans="19:21" x14ac:dyDescent="0.2">
      <c r="S910" s="5">
        <v>906</v>
      </c>
      <c r="T910" s="6">
        <v>0.14498796047552404</v>
      </c>
      <c r="U910" s="6">
        <v>0.2550193965437858</v>
      </c>
    </row>
    <row r="911" spans="19:21" x14ac:dyDescent="0.2">
      <c r="S911" s="5">
        <v>907</v>
      </c>
      <c r="T911" s="6">
        <v>0.10174537699372627</v>
      </c>
      <c r="U911" s="6">
        <v>0.22774799326999143</v>
      </c>
    </row>
    <row r="912" spans="19:21" x14ac:dyDescent="0.2">
      <c r="S912" s="5">
        <v>908</v>
      </c>
      <c r="T912" s="6">
        <v>7.5734989525003779E-2</v>
      </c>
      <c r="U912" s="6">
        <v>0.25444349512629572</v>
      </c>
    </row>
    <row r="913" spans="19:21" x14ac:dyDescent="0.2">
      <c r="S913" s="5">
        <v>909</v>
      </c>
      <c r="T913" s="6">
        <v>0.12694746888430827</v>
      </c>
      <c r="U913" s="6">
        <v>0.24020755847427197</v>
      </c>
    </row>
    <row r="914" spans="19:21" x14ac:dyDescent="0.2">
      <c r="S914" s="5">
        <v>910</v>
      </c>
      <c r="T914" s="6">
        <v>0.13344902065384306</v>
      </c>
      <c r="U914" s="6">
        <v>0.20574030547556979</v>
      </c>
    </row>
    <row r="915" spans="19:21" x14ac:dyDescent="0.2">
      <c r="S915" s="5">
        <v>911</v>
      </c>
      <c r="T915" s="6">
        <v>0.17372814583092591</v>
      </c>
      <c r="U915" s="6">
        <v>0.22580983871576576</v>
      </c>
    </row>
    <row r="916" spans="19:21" x14ac:dyDescent="0.2">
      <c r="S916" s="5">
        <v>912</v>
      </c>
      <c r="T916" s="6">
        <v>0.11840196691415728</v>
      </c>
      <c r="U916" s="6">
        <v>0.23919520734323793</v>
      </c>
    </row>
    <row r="917" spans="19:21" x14ac:dyDescent="0.2">
      <c r="S917" s="5">
        <v>913</v>
      </c>
      <c r="T917" s="6">
        <v>9.7147221739778883E-2</v>
      </c>
      <c r="U917" s="6">
        <v>0.21935737418247464</v>
      </c>
    </row>
    <row r="918" spans="19:21" x14ac:dyDescent="0.2">
      <c r="S918" s="5">
        <v>914</v>
      </c>
      <c r="T918" s="6">
        <v>0.11872738168644041</v>
      </c>
      <c r="U918" s="6">
        <v>0.24449172176972589</v>
      </c>
    </row>
    <row r="919" spans="19:21" x14ac:dyDescent="0.2">
      <c r="S919" s="5">
        <v>915</v>
      </c>
      <c r="T919" s="6">
        <v>0.12555497256285694</v>
      </c>
      <c r="U919" s="6">
        <v>0.26729932001897894</v>
      </c>
    </row>
    <row r="920" spans="19:21" x14ac:dyDescent="0.2">
      <c r="S920" s="5">
        <v>916</v>
      </c>
      <c r="T920" s="6">
        <v>0.10869368462597198</v>
      </c>
      <c r="U920" s="6">
        <v>0.24048661008372604</v>
      </c>
    </row>
    <row r="921" spans="19:21" x14ac:dyDescent="0.2">
      <c r="S921" s="5">
        <v>917</v>
      </c>
      <c r="T921" s="6">
        <v>0.16895749822801492</v>
      </c>
      <c r="U921" s="6">
        <v>0.1981588987036666</v>
      </c>
    </row>
    <row r="922" spans="19:21" x14ac:dyDescent="0.2">
      <c r="S922" s="5">
        <v>918</v>
      </c>
      <c r="T922" s="6">
        <v>0.1276848670739367</v>
      </c>
      <c r="U922" s="6">
        <v>0.23897652308235964</v>
      </c>
    </row>
    <row r="923" spans="19:21" x14ac:dyDescent="0.2">
      <c r="S923" s="5">
        <v>919</v>
      </c>
      <c r="T923" s="6">
        <v>0.1291234808560483</v>
      </c>
      <c r="U923" s="6">
        <v>0.23793635800966617</v>
      </c>
    </row>
    <row r="924" spans="19:21" x14ac:dyDescent="0.2">
      <c r="S924" s="5">
        <v>920</v>
      </c>
      <c r="T924" s="6">
        <v>0.10822756077980772</v>
      </c>
      <c r="U924" s="6">
        <v>0.240306757335043</v>
      </c>
    </row>
    <row r="925" spans="19:21" x14ac:dyDescent="0.2">
      <c r="S925" s="5">
        <v>921</v>
      </c>
      <c r="T925" s="6">
        <v>0.12981060082312001</v>
      </c>
      <c r="U925" s="6">
        <v>0.22021877479609059</v>
      </c>
    </row>
    <row r="926" spans="19:21" x14ac:dyDescent="0.2">
      <c r="S926" s="5">
        <v>922</v>
      </c>
      <c r="T926" s="6">
        <v>0.17717909292724049</v>
      </c>
      <c r="U926" s="6">
        <v>0.22818140385805838</v>
      </c>
    </row>
    <row r="927" spans="19:21" x14ac:dyDescent="0.2">
      <c r="S927" s="5">
        <v>923</v>
      </c>
      <c r="T927" s="6">
        <v>0.10263989565380657</v>
      </c>
      <c r="U927" s="6">
        <v>0.22108223480455377</v>
      </c>
    </row>
    <row r="928" spans="19:21" x14ac:dyDescent="0.2">
      <c r="S928" s="5">
        <v>924</v>
      </c>
      <c r="T928" s="6">
        <v>9.6415997270307363E-2</v>
      </c>
      <c r="U928" s="6">
        <v>0.22661980552769129</v>
      </c>
    </row>
    <row r="929" spans="19:21" x14ac:dyDescent="0.2">
      <c r="S929" s="5">
        <v>925</v>
      </c>
      <c r="T929" s="6">
        <v>0.11937729798173992</v>
      </c>
      <c r="U929" s="6">
        <v>0.22000785689619576</v>
      </c>
    </row>
    <row r="930" spans="19:21" x14ac:dyDescent="0.2">
      <c r="S930" s="5">
        <v>926</v>
      </c>
      <c r="T930" s="6">
        <v>0.14474099998915971</v>
      </c>
      <c r="U930" s="6">
        <v>0.24598256330955598</v>
      </c>
    </row>
    <row r="931" spans="19:21" x14ac:dyDescent="0.2">
      <c r="S931" s="5">
        <v>927</v>
      </c>
      <c r="T931" s="6">
        <v>0.14902074924457093</v>
      </c>
      <c r="U931" s="6">
        <v>0.22234623564418263</v>
      </c>
    </row>
    <row r="932" spans="19:21" x14ac:dyDescent="0.2">
      <c r="S932" s="5">
        <v>928</v>
      </c>
      <c r="T932" s="6">
        <v>0.12713956926495878</v>
      </c>
      <c r="U932" s="6">
        <v>0.20085889001524976</v>
      </c>
    </row>
    <row r="933" spans="19:21" x14ac:dyDescent="0.2">
      <c r="S933" s="5">
        <v>929</v>
      </c>
      <c r="T933" s="6">
        <v>0.17993200229245029</v>
      </c>
      <c r="U933" s="6">
        <v>0.21645448167340761</v>
      </c>
    </row>
    <row r="934" spans="19:21" x14ac:dyDescent="0.2">
      <c r="S934" s="5">
        <v>930</v>
      </c>
      <c r="T934" s="6">
        <v>0.15210156661513258</v>
      </c>
      <c r="U934" s="6">
        <v>0.19663171519723976</v>
      </c>
    </row>
    <row r="935" spans="19:21" x14ac:dyDescent="0.2">
      <c r="S935" s="5">
        <v>931</v>
      </c>
      <c r="T935" s="6">
        <v>0.14047460662453823</v>
      </c>
      <c r="U935" s="6">
        <v>0.21562476663627833</v>
      </c>
    </row>
    <row r="936" spans="19:21" x14ac:dyDescent="0.2">
      <c r="S936" s="5">
        <v>932</v>
      </c>
      <c r="T936" s="6">
        <v>0.10694554771371748</v>
      </c>
      <c r="U936" s="6">
        <v>0.26626500636305622</v>
      </c>
    </row>
    <row r="937" spans="19:21" x14ac:dyDescent="0.2">
      <c r="S937" s="5">
        <v>933</v>
      </c>
      <c r="T937" s="6">
        <v>0.11163939405267645</v>
      </c>
      <c r="U937" s="6">
        <v>0.2467740109235585</v>
      </c>
    </row>
    <row r="938" spans="19:21" x14ac:dyDescent="0.2">
      <c r="S938" s="5">
        <v>934</v>
      </c>
      <c r="T938" s="6">
        <v>0.1602481993756342</v>
      </c>
      <c r="U938" s="6">
        <v>0.23873925053426867</v>
      </c>
    </row>
    <row r="939" spans="19:21" x14ac:dyDescent="0.2">
      <c r="S939" s="5">
        <v>935</v>
      </c>
      <c r="T939" s="6">
        <v>9.2699319515593875E-2</v>
      </c>
      <c r="U939" s="6">
        <v>0.25241346695119588</v>
      </c>
    </row>
    <row r="940" spans="19:21" x14ac:dyDescent="0.2">
      <c r="S940" s="5">
        <v>936</v>
      </c>
      <c r="T940" s="6">
        <v>0.13430371438915428</v>
      </c>
      <c r="U940" s="6">
        <v>0.22085724299339521</v>
      </c>
    </row>
    <row r="941" spans="19:21" x14ac:dyDescent="0.2">
      <c r="S941" s="5">
        <v>937</v>
      </c>
      <c r="T941" s="6">
        <v>0.11823175818021928</v>
      </c>
      <c r="U941" s="6">
        <v>0.26888343881362808</v>
      </c>
    </row>
    <row r="942" spans="19:21" x14ac:dyDescent="0.2">
      <c r="S942" s="5">
        <v>938</v>
      </c>
      <c r="T942" s="6">
        <v>0.12336158064248515</v>
      </c>
      <c r="U942" s="6">
        <v>0.23359505518284701</v>
      </c>
    </row>
    <row r="943" spans="19:21" x14ac:dyDescent="0.2">
      <c r="S943" s="5">
        <v>939</v>
      </c>
      <c r="T943" s="6">
        <v>0.16186172953687819</v>
      </c>
      <c r="U943" s="6">
        <v>0.20804440249254319</v>
      </c>
    </row>
    <row r="944" spans="19:21" x14ac:dyDescent="0.2">
      <c r="S944" s="5">
        <v>940</v>
      </c>
      <c r="T944" s="6">
        <v>0.14156257027594751</v>
      </c>
      <c r="U944" s="6">
        <v>0.20268209629472486</v>
      </c>
    </row>
    <row r="945" spans="19:21" x14ac:dyDescent="0.2">
      <c r="S945" s="5">
        <v>941</v>
      </c>
      <c r="T945" s="6">
        <v>0.17892097437027973</v>
      </c>
      <c r="U945" s="6">
        <v>0.25579271106268492</v>
      </c>
    </row>
    <row r="946" spans="19:21" x14ac:dyDescent="0.2">
      <c r="S946" s="5">
        <v>942</v>
      </c>
      <c r="T946" s="6">
        <v>0.14883202688095534</v>
      </c>
      <c r="U946" s="6">
        <v>0.23311446759482152</v>
      </c>
    </row>
    <row r="947" spans="19:21" x14ac:dyDescent="0.2">
      <c r="S947" s="5">
        <v>943</v>
      </c>
      <c r="T947" s="6">
        <v>1.5060082787340015E-2</v>
      </c>
      <c r="U947" s="6">
        <v>0.30435779141608299</v>
      </c>
    </row>
    <row r="948" spans="19:21" x14ac:dyDescent="0.2">
      <c r="S948" s="5">
        <v>944</v>
      </c>
      <c r="T948" s="6">
        <v>8.5710204756066416E-2</v>
      </c>
      <c r="U948" s="6">
        <v>0.2207331779487284</v>
      </c>
    </row>
    <row r="949" spans="19:21" x14ac:dyDescent="0.2">
      <c r="S949" s="5">
        <v>945</v>
      </c>
      <c r="T949" s="6">
        <v>0.14823524508430522</v>
      </c>
      <c r="U949" s="6">
        <v>0.23468544431276614</v>
      </c>
    </row>
    <row r="950" spans="19:21" x14ac:dyDescent="0.2">
      <c r="S950" s="5">
        <v>946</v>
      </c>
      <c r="T950" s="6">
        <v>0.1375814456436471</v>
      </c>
      <c r="U950" s="6">
        <v>0.20712017639456209</v>
      </c>
    </row>
    <row r="951" spans="19:21" x14ac:dyDescent="0.2">
      <c r="S951" s="5">
        <v>947</v>
      </c>
      <c r="T951" s="6">
        <v>8.0815345699434327E-2</v>
      </c>
      <c r="U951" s="6">
        <v>0.25907204399580369</v>
      </c>
    </row>
    <row r="952" spans="19:21" x14ac:dyDescent="0.2">
      <c r="S952" s="5">
        <v>948</v>
      </c>
      <c r="T952" s="6">
        <v>0.11756931058637754</v>
      </c>
      <c r="U952" s="6">
        <v>0.26177345012342923</v>
      </c>
    </row>
    <row r="953" spans="19:21" x14ac:dyDescent="0.2">
      <c r="S953" s="5">
        <v>949</v>
      </c>
      <c r="T953" s="6">
        <v>0.17175930575484583</v>
      </c>
      <c r="U953" s="6">
        <v>0.223695794859568</v>
      </c>
    </row>
    <row r="954" spans="19:21" x14ac:dyDescent="0.2">
      <c r="S954" s="5">
        <v>950</v>
      </c>
      <c r="T954" s="6">
        <v>0.11530404038512593</v>
      </c>
      <c r="U954" s="6">
        <v>0.24732016221574596</v>
      </c>
    </row>
    <row r="955" spans="19:21" x14ac:dyDescent="0.2">
      <c r="S955" s="5">
        <v>951</v>
      </c>
      <c r="T955" s="6">
        <v>0.11561635581078088</v>
      </c>
      <c r="U955" s="6">
        <v>0.23518361085380496</v>
      </c>
    </row>
    <row r="956" spans="19:21" x14ac:dyDescent="0.2">
      <c r="S956" s="5">
        <v>952</v>
      </c>
      <c r="T956" s="6">
        <v>0.14329138413647491</v>
      </c>
      <c r="U956" s="6">
        <v>0.24969655408702709</v>
      </c>
    </row>
    <row r="957" spans="19:21" x14ac:dyDescent="0.2">
      <c r="S957" s="5">
        <v>953</v>
      </c>
      <c r="T957" s="6">
        <v>0.10639083977579238</v>
      </c>
      <c r="U957" s="6">
        <v>0.24615900190194229</v>
      </c>
    </row>
    <row r="958" spans="19:21" x14ac:dyDescent="0.2">
      <c r="S958" s="5">
        <v>954</v>
      </c>
      <c r="T958" s="6">
        <v>0.1279248193041615</v>
      </c>
      <c r="U958" s="6">
        <v>0.22512125760746493</v>
      </c>
    </row>
    <row r="959" spans="19:21" x14ac:dyDescent="0.2">
      <c r="S959" s="5">
        <v>955</v>
      </c>
      <c r="T959" s="6">
        <v>0.10407766599478953</v>
      </c>
      <c r="U959" s="6">
        <v>0.25544837334919296</v>
      </c>
    </row>
    <row r="960" spans="19:21" x14ac:dyDescent="0.2">
      <c r="S960" s="5">
        <v>956</v>
      </c>
      <c r="T960" s="6">
        <v>0.16560805034598666</v>
      </c>
      <c r="U960" s="6">
        <v>0.22111481305542846</v>
      </c>
    </row>
    <row r="961" spans="19:21" x14ac:dyDescent="0.2">
      <c r="S961" s="5">
        <v>957</v>
      </c>
      <c r="T961" s="6">
        <v>0.15734504823982959</v>
      </c>
      <c r="U961" s="6">
        <v>0.24328522763218174</v>
      </c>
    </row>
    <row r="962" spans="19:21" x14ac:dyDescent="0.2">
      <c r="S962" s="5">
        <v>958</v>
      </c>
      <c r="T962" s="6">
        <v>0.13523822668921409</v>
      </c>
      <c r="U962" s="6">
        <v>0.23275135098668581</v>
      </c>
    </row>
    <row r="963" spans="19:21" x14ac:dyDescent="0.2">
      <c r="S963" s="5">
        <v>959</v>
      </c>
      <c r="T963" s="6">
        <v>0.11370031772276386</v>
      </c>
      <c r="U963" s="6">
        <v>0.25685691856601495</v>
      </c>
    </row>
    <row r="964" spans="19:21" x14ac:dyDescent="0.2">
      <c r="S964" s="5">
        <v>960</v>
      </c>
      <c r="T964" s="6">
        <v>0.16173884103045871</v>
      </c>
      <c r="U964" s="6">
        <v>0.20449913913301246</v>
      </c>
    </row>
    <row r="965" spans="19:21" x14ac:dyDescent="0.2">
      <c r="S965" s="5">
        <v>961</v>
      </c>
      <c r="T965" s="6">
        <v>0.12222302244387989</v>
      </c>
      <c r="U965" s="6">
        <v>0.22311960406432779</v>
      </c>
    </row>
    <row r="966" spans="19:21" x14ac:dyDescent="0.2">
      <c r="S966" s="5">
        <v>962</v>
      </c>
      <c r="T966" s="6">
        <v>0.17847848711244685</v>
      </c>
      <c r="U966" s="6">
        <v>0.22628067291299914</v>
      </c>
    </row>
    <row r="967" spans="19:21" x14ac:dyDescent="0.2">
      <c r="S967" s="5">
        <v>963</v>
      </c>
      <c r="T967" s="6">
        <v>0.13622341527772353</v>
      </c>
      <c r="U967" s="6">
        <v>0.21948037138313475</v>
      </c>
    </row>
    <row r="968" spans="19:21" x14ac:dyDescent="0.2">
      <c r="S968" s="5">
        <v>964</v>
      </c>
      <c r="T968" s="6">
        <v>0.12442135313689789</v>
      </c>
      <c r="U968" s="6">
        <v>0.21326050809927802</v>
      </c>
    </row>
    <row r="969" spans="19:21" x14ac:dyDescent="0.2">
      <c r="S969" s="5">
        <v>965</v>
      </c>
      <c r="T969" s="6">
        <v>0.21875546154477032</v>
      </c>
      <c r="U969" s="6">
        <v>0.24266924218595837</v>
      </c>
    </row>
    <row r="970" spans="19:21" x14ac:dyDescent="0.2">
      <c r="S970" s="5">
        <v>966</v>
      </c>
      <c r="T970" s="6">
        <v>9.2452204664726839E-2</v>
      </c>
      <c r="U970" s="6">
        <v>0.23373483976333023</v>
      </c>
    </row>
    <row r="971" spans="19:21" x14ac:dyDescent="0.2">
      <c r="S971" s="5">
        <v>967</v>
      </c>
      <c r="T971" s="6">
        <v>0.11518576471270266</v>
      </c>
      <c r="U971" s="6">
        <v>0.23435813467248859</v>
      </c>
    </row>
    <row r="972" spans="19:21" x14ac:dyDescent="0.2">
      <c r="S972" s="5">
        <v>968</v>
      </c>
      <c r="T972" s="6">
        <v>0.13585563052501221</v>
      </c>
      <c r="U972" s="6">
        <v>0.23934189720079388</v>
      </c>
    </row>
    <row r="973" spans="19:21" x14ac:dyDescent="0.2">
      <c r="S973" s="5">
        <v>969</v>
      </c>
      <c r="T973" s="6">
        <v>0.13808147156052303</v>
      </c>
      <c r="U973" s="6">
        <v>0.2025855203197745</v>
      </c>
    </row>
    <row r="974" spans="19:21" x14ac:dyDescent="0.2">
      <c r="S974" s="5">
        <v>970</v>
      </c>
      <c r="T974" s="6">
        <v>0.16715331669852473</v>
      </c>
      <c r="U974" s="6">
        <v>0.1986696884205473</v>
      </c>
    </row>
    <row r="975" spans="19:21" x14ac:dyDescent="0.2">
      <c r="S975" s="5">
        <v>971</v>
      </c>
      <c r="T975" s="6">
        <v>0.17726102042942965</v>
      </c>
      <c r="U975" s="6">
        <v>0.20650257391835827</v>
      </c>
    </row>
    <row r="976" spans="19:21" x14ac:dyDescent="0.2">
      <c r="S976" s="5">
        <v>972</v>
      </c>
      <c r="T976" s="6">
        <v>0.1292439507639313</v>
      </c>
      <c r="U976" s="6">
        <v>0.2512626845574471</v>
      </c>
    </row>
    <row r="977" spans="19:21" x14ac:dyDescent="0.2">
      <c r="S977" s="5">
        <v>973</v>
      </c>
      <c r="T977" s="6">
        <v>7.1990509085771121E-2</v>
      </c>
      <c r="U977" s="6">
        <v>0.24506404161814133</v>
      </c>
    </row>
    <row r="978" spans="19:21" x14ac:dyDescent="0.2">
      <c r="S978" s="5">
        <v>974</v>
      </c>
      <c r="T978" s="6">
        <v>0.16142249369166661</v>
      </c>
      <c r="U978" s="6">
        <v>0.24133201377156308</v>
      </c>
    </row>
    <row r="979" spans="19:21" x14ac:dyDescent="0.2">
      <c r="S979" s="5">
        <v>975</v>
      </c>
      <c r="T979" s="6">
        <v>6.2970105908564916E-2</v>
      </c>
      <c r="U979" s="6">
        <v>0.23759158972666072</v>
      </c>
    </row>
    <row r="980" spans="19:21" x14ac:dyDescent="0.2">
      <c r="S980" s="5">
        <v>976</v>
      </c>
      <c r="T980" s="6">
        <v>9.7912913828009943E-2</v>
      </c>
      <c r="U980" s="6">
        <v>0.22701446728137017</v>
      </c>
    </row>
    <row r="981" spans="19:21" x14ac:dyDescent="0.2">
      <c r="S981" s="5">
        <v>977</v>
      </c>
      <c r="T981" s="6">
        <v>0.135855266093349</v>
      </c>
      <c r="U981" s="6">
        <v>0.21953659456779129</v>
      </c>
    </row>
    <row r="982" spans="19:21" x14ac:dyDescent="0.2">
      <c r="S982" s="5">
        <v>978</v>
      </c>
      <c r="T982" s="6">
        <v>0.1746618412966634</v>
      </c>
      <c r="U982" s="6">
        <v>0.20912786808072739</v>
      </c>
    </row>
    <row r="983" spans="19:21" x14ac:dyDescent="0.2">
      <c r="S983" s="5">
        <v>979</v>
      </c>
      <c r="T983" s="6">
        <v>0.15052841416132329</v>
      </c>
      <c r="U983" s="6">
        <v>0.2061059410449112</v>
      </c>
    </row>
    <row r="984" spans="19:21" x14ac:dyDescent="0.2">
      <c r="S984" s="5">
        <v>980</v>
      </c>
      <c r="T984" s="6">
        <v>5.7092725676009523E-2</v>
      </c>
      <c r="U984" s="6">
        <v>0.24467535728945974</v>
      </c>
    </row>
    <row r="985" spans="19:21" x14ac:dyDescent="0.2">
      <c r="S985" s="5">
        <v>981</v>
      </c>
      <c r="T985" s="6">
        <v>0.10571827822209556</v>
      </c>
      <c r="U985" s="6">
        <v>0.2349904945889921</v>
      </c>
    </row>
    <row r="986" spans="19:21" x14ac:dyDescent="0.2">
      <c r="S986" s="5">
        <v>982</v>
      </c>
      <c r="T986" s="6">
        <v>0.16005088799208106</v>
      </c>
      <c r="U986" s="6">
        <v>0.20290658801860681</v>
      </c>
    </row>
    <row r="987" spans="19:21" x14ac:dyDescent="0.2">
      <c r="S987" s="5">
        <v>983</v>
      </c>
      <c r="T987" s="6">
        <v>0.11717948029784922</v>
      </c>
      <c r="U987" s="6">
        <v>0.22617335361695054</v>
      </c>
    </row>
    <row r="988" spans="19:21" x14ac:dyDescent="0.2">
      <c r="S988" s="5">
        <v>984</v>
      </c>
      <c r="T988" s="6">
        <v>0.10790192289971332</v>
      </c>
      <c r="U988" s="6">
        <v>0.21452082604196479</v>
      </c>
    </row>
    <row r="989" spans="19:21" x14ac:dyDescent="0.2">
      <c r="S989" s="5">
        <v>985</v>
      </c>
      <c r="T989" s="6">
        <v>8.4822561570360611E-2</v>
      </c>
      <c r="U989" s="6">
        <v>0.2561332937693242</v>
      </c>
    </row>
    <row r="990" spans="19:21" x14ac:dyDescent="0.2">
      <c r="S990" s="5">
        <v>986</v>
      </c>
      <c r="T990" s="6">
        <v>0.17570402435064955</v>
      </c>
      <c r="U990" s="6">
        <v>0.21924132835636378</v>
      </c>
    </row>
    <row r="991" spans="19:21" x14ac:dyDescent="0.2">
      <c r="S991" s="5">
        <v>987</v>
      </c>
      <c r="T991" s="6">
        <v>0.17558192355894114</v>
      </c>
      <c r="U991" s="6">
        <v>0.23436779500865892</v>
      </c>
    </row>
    <row r="992" spans="19:21" x14ac:dyDescent="0.2">
      <c r="S992" s="5">
        <v>988</v>
      </c>
      <c r="T992" s="6">
        <v>0.11930460290458055</v>
      </c>
      <c r="U992" s="6">
        <v>0.25742919605276832</v>
      </c>
    </row>
    <row r="993" spans="19:21" x14ac:dyDescent="0.2">
      <c r="S993" s="5">
        <v>989</v>
      </c>
      <c r="T993" s="6">
        <v>0.10889913720456371</v>
      </c>
      <c r="U993" s="6">
        <v>0.21489356919570207</v>
      </c>
    </row>
    <row r="994" spans="19:21" x14ac:dyDescent="0.2">
      <c r="S994" s="5">
        <v>990</v>
      </c>
      <c r="T994" s="6">
        <v>7.4397593276950252E-2</v>
      </c>
      <c r="U994" s="6">
        <v>0.22143510511005216</v>
      </c>
    </row>
    <row r="995" spans="19:21" x14ac:dyDescent="0.2">
      <c r="S995" s="5">
        <v>991</v>
      </c>
      <c r="T995" s="6">
        <v>9.3476064822282282E-2</v>
      </c>
      <c r="U995" s="6">
        <v>0.21435077423630639</v>
      </c>
    </row>
    <row r="996" spans="19:21" x14ac:dyDescent="0.2">
      <c r="S996" s="5">
        <v>992</v>
      </c>
      <c r="T996" s="6">
        <v>0.12852068096822544</v>
      </c>
      <c r="U996" s="6">
        <v>0.25556688279645934</v>
      </c>
    </row>
    <row r="997" spans="19:21" x14ac:dyDescent="0.2">
      <c r="S997" s="5">
        <v>993</v>
      </c>
      <c r="T997" s="6">
        <v>0.12445382249615743</v>
      </c>
      <c r="U997" s="6">
        <v>0.23085966437371919</v>
      </c>
    </row>
    <row r="998" spans="19:21" x14ac:dyDescent="0.2">
      <c r="S998" s="5">
        <v>994</v>
      </c>
      <c r="T998" s="6">
        <v>0.17875587709741192</v>
      </c>
      <c r="U998" s="6">
        <v>0.23472118146551937</v>
      </c>
    </row>
    <row r="999" spans="19:21" x14ac:dyDescent="0.2">
      <c r="S999" s="5">
        <v>995</v>
      </c>
      <c r="T999" s="6">
        <v>0.13990749723412105</v>
      </c>
      <c r="U999" s="6">
        <v>0.20842921522311289</v>
      </c>
    </row>
    <row r="1000" spans="19:21" x14ac:dyDescent="0.2">
      <c r="S1000" s="5">
        <v>996</v>
      </c>
      <c r="T1000" s="6">
        <v>0.13234428360039391</v>
      </c>
      <c r="U1000" s="6">
        <v>0.23341852680743924</v>
      </c>
    </row>
    <row r="1001" spans="19:21" x14ac:dyDescent="0.2">
      <c r="S1001" s="5">
        <v>997</v>
      </c>
      <c r="T1001" s="6">
        <v>0.11089006350526609</v>
      </c>
      <c r="U1001" s="6">
        <v>0.23442493836738995</v>
      </c>
    </row>
    <row r="1002" spans="19:21" x14ac:dyDescent="0.2">
      <c r="S1002" s="5">
        <v>998</v>
      </c>
      <c r="T1002" s="6">
        <v>0.12483135792713534</v>
      </c>
      <c r="U1002" s="6">
        <v>0.22652813724933116</v>
      </c>
    </row>
    <row r="1003" spans="19:21" x14ac:dyDescent="0.2">
      <c r="S1003" s="5">
        <v>999</v>
      </c>
      <c r="T1003" s="6">
        <v>7.5055520694398109E-2</v>
      </c>
      <c r="U1003" s="6">
        <v>0.24604190879793744</v>
      </c>
    </row>
    <row r="1004" spans="19:21" x14ac:dyDescent="0.2">
      <c r="S1004" s="5">
        <v>1000</v>
      </c>
      <c r="T1004" s="6">
        <v>0.14594459469340842</v>
      </c>
      <c r="U1004" s="6">
        <v>0.24593374413611452</v>
      </c>
    </row>
  </sheetData>
  <mergeCells count="1">
    <mergeCell ref="J22:K2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A3BB7-38C0-804F-93D4-2840F156DA03}">
  <sheetPr codeName="Sheet4"/>
  <dimension ref="B2:O10003"/>
  <sheetViews>
    <sheetView topLeftCell="E1" zoomScale="114" zoomScaleNormal="100" workbookViewId="0">
      <selection activeCell="H20" sqref="H20"/>
    </sheetView>
  </sheetViews>
  <sheetFormatPr baseColWidth="10" defaultRowHeight="16" x14ac:dyDescent="0.2"/>
  <cols>
    <col min="1" max="1" width="7.1640625" customWidth="1"/>
    <col min="3" max="3" width="14.5" style="29" customWidth="1"/>
    <col min="4" max="4" width="13.83203125" customWidth="1"/>
    <col min="5" max="5" width="9" customWidth="1"/>
    <col min="7" max="7" width="17.6640625" customWidth="1"/>
    <col min="8" max="8" width="24.5" bestFit="1" customWidth="1"/>
    <col min="11" max="11" width="16.6640625" customWidth="1"/>
    <col min="12" max="12" width="12.83203125" customWidth="1"/>
    <col min="15" max="15" width="13.33203125" bestFit="1" customWidth="1"/>
  </cols>
  <sheetData>
    <row r="2" spans="2:15" x14ac:dyDescent="0.2">
      <c r="B2" s="38" t="s">
        <v>19</v>
      </c>
      <c r="C2" s="47" t="str">
        <f>Return_Calc!P2</f>
        <v>Overall Portfolio</v>
      </c>
      <c r="D2" s="1" t="s">
        <v>38</v>
      </c>
      <c r="E2" s="1" t="s">
        <v>39</v>
      </c>
    </row>
    <row r="3" spans="2:15" x14ac:dyDescent="0.2">
      <c r="B3" s="39">
        <v>44564</v>
      </c>
      <c r="C3" s="6">
        <f>Return_Calc!P3</f>
        <v>0</v>
      </c>
      <c r="D3" s="12">
        <f>Return_Calc!P3</f>
        <v>0</v>
      </c>
      <c r="E3" s="5"/>
      <c r="G3" s="193" t="s">
        <v>50</v>
      </c>
      <c r="H3" s="193"/>
      <c r="K3" s="193" t="s">
        <v>88</v>
      </c>
      <c r="L3" s="193"/>
      <c r="N3" s="30" t="s">
        <v>95</v>
      </c>
      <c r="O3" s="64">
        <f ca="1">L8</f>
        <v>-25.804533177016843</v>
      </c>
    </row>
    <row r="4" spans="2:15" x14ac:dyDescent="0.2">
      <c r="B4" s="39">
        <v>44565</v>
      </c>
      <c r="C4" s="6">
        <f>Return_Calc!P4</f>
        <v>1.0458260772158902E-2</v>
      </c>
      <c r="D4" s="12">
        <f>Return_Calc!P114</f>
        <v>-5.3803956011743023E-2</v>
      </c>
      <c r="E4" s="5">
        <v>1</v>
      </c>
      <c r="G4" s="5" t="s">
        <v>45</v>
      </c>
      <c r="H4" s="45">
        <v>1000</v>
      </c>
      <c r="K4" s="5" t="s">
        <v>45</v>
      </c>
      <c r="L4" s="45">
        <v>1000</v>
      </c>
      <c r="N4" s="5">
        <v>1</v>
      </c>
      <c r="O4" s="11">
        <f t="dataTable" ref="O4:O10003" dt2D="0" dtr="0" r1="P3" ca="1"/>
        <v>23.002683597953418</v>
      </c>
    </row>
    <row r="5" spans="2:15" x14ac:dyDescent="0.2">
      <c r="B5" s="39">
        <v>44566</v>
      </c>
      <c r="C5" s="6">
        <f>Return_Calc!P5</f>
        <v>-1.3849873222368079E-2</v>
      </c>
      <c r="D5" s="12">
        <f>Return_Calc!P117</f>
        <v>-5.0534047379181858E-2</v>
      </c>
      <c r="E5" s="5">
        <v>2</v>
      </c>
      <c r="G5" s="5" t="s">
        <v>40</v>
      </c>
      <c r="H5" s="5">
        <f>COUNT(D4:D608)</f>
        <v>605</v>
      </c>
      <c r="K5" s="5" t="s">
        <v>89</v>
      </c>
      <c r="L5" s="5">
        <v>1</v>
      </c>
      <c r="N5" s="5">
        <v>2</v>
      </c>
      <c r="O5" s="11">
        <v>-4.8494484710323871</v>
      </c>
    </row>
    <row r="6" spans="2:15" x14ac:dyDescent="0.2">
      <c r="B6" s="39">
        <v>44567</v>
      </c>
      <c r="C6" s="6">
        <f>Return_Calc!P6</f>
        <v>1.4025949479683358E-2</v>
      </c>
      <c r="D6" s="12">
        <f>Return_Calc!P177</f>
        <v>-4.662890106070762E-2</v>
      </c>
      <c r="E6" s="5">
        <v>3</v>
      </c>
      <c r="G6" s="5" t="s">
        <v>43</v>
      </c>
      <c r="H6" s="46">
        <v>0.95</v>
      </c>
      <c r="K6" s="5" t="s">
        <v>90</v>
      </c>
      <c r="L6" s="65">
        <f>Portfolio_Performance!I6*L5/252 *L4</f>
        <v>0.70412878564928771</v>
      </c>
      <c r="N6" s="5">
        <v>3</v>
      </c>
      <c r="O6" s="11">
        <v>6.782124854886864</v>
      </c>
    </row>
    <row r="7" spans="2:15" x14ac:dyDescent="0.2">
      <c r="B7" s="39">
        <v>44568</v>
      </c>
      <c r="C7" s="6">
        <f>Return_Calc!P7</f>
        <v>-3.6824015894299953E-3</v>
      </c>
      <c r="D7" s="12">
        <f>Return_Calc!P79</f>
        <v>-3.9801364415687435E-2</v>
      </c>
      <c r="E7" s="5">
        <v>4</v>
      </c>
      <c r="G7" s="5" t="s">
        <v>41</v>
      </c>
      <c r="H7" s="46">
        <f>100%-H6</f>
        <v>5.0000000000000044E-2</v>
      </c>
      <c r="K7" s="5" t="s">
        <v>91</v>
      </c>
      <c r="L7" s="5">
        <f ca="1">_xlfn.NORM.S.INV(RAND())</f>
        <v>1.8798239113209474</v>
      </c>
      <c r="N7" s="5">
        <v>4</v>
      </c>
      <c r="O7" s="11">
        <v>-11.044471416599624</v>
      </c>
    </row>
    <row r="8" spans="2:15" x14ac:dyDescent="0.2">
      <c r="B8" s="39">
        <v>44571</v>
      </c>
      <c r="C8" s="6">
        <f>Return_Calc!P8</f>
        <v>-3.136985817420735E-3</v>
      </c>
      <c r="D8" s="12">
        <f>Return_Calc!P185</f>
        <v>-3.7784820626278609E-2</v>
      </c>
      <c r="E8" s="5">
        <v>5</v>
      </c>
      <c r="G8" s="5" t="s">
        <v>42</v>
      </c>
      <c r="H8" s="5">
        <f>H7*H5</f>
        <v>30.250000000000028</v>
      </c>
      <c r="K8" s="5" t="s">
        <v>94</v>
      </c>
      <c r="L8" s="45">
        <f ca="1">L6-L4*Portfolio_Performance!I7*L7*(L5/252)^0.5</f>
        <v>-25.804533177016843</v>
      </c>
      <c r="N8" s="5">
        <v>5</v>
      </c>
      <c r="O8" s="11">
        <v>-24.084158246062227</v>
      </c>
    </row>
    <row r="9" spans="2:15" x14ac:dyDescent="0.2">
      <c r="B9" s="39">
        <v>44572</v>
      </c>
      <c r="C9" s="6">
        <f>Return_Calc!P9</f>
        <v>7.5765062048280887E-3</v>
      </c>
      <c r="D9" s="12">
        <f>Return_Calc!P88</f>
        <v>-3.6270571877847976E-2</v>
      </c>
      <c r="E9" s="5">
        <v>6</v>
      </c>
      <c r="G9" s="5" t="s">
        <v>44</v>
      </c>
      <c r="H9" s="5">
        <f>ROUND(H8,0)</f>
        <v>30</v>
      </c>
      <c r="K9" s="5" t="s">
        <v>92</v>
      </c>
      <c r="L9" s="46">
        <v>0.05</v>
      </c>
      <c r="N9" s="5">
        <v>6</v>
      </c>
      <c r="O9" s="11">
        <v>-17.196094941557135</v>
      </c>
    </row>
    <row r="10" spans="2:15" x14ac:dyDescent="0.2">
      <c r="B10" s="39">
        <v>44573</v>
      </c>
      <c r="C10" s="6">
        <f>Return_Calc!P10</f>
        <v>3.4228945538634075E-3</v>
      </c>
      <c r="D10" s="12">
        <f>Return_Calc!P113</f>
        <v>-3.3239306878675469E-2</v>
      </c>
      <c r="E10" s="5">
        <v>7</v>
      </c>
      <c r="G10" s="5" t="s">
        <v>46</v>
      </c>
      <c r="H10" s="6">
        <f>_xlfn.XLOOKUP(H9,E4:E608,D4:D608)</f>
        <v>-2.092316159082673E-2</v>
      </c>
      <c r="I10" s="44">
        <f>H10*H4</f>
        <v>-20.92316159082673</v>
      </c>
      <c r="K10" s="5" t="s">
        <v>93</v>
      </c>
      <c r="L10" s="5">
        <f>_xlfn.PERCENTILE.INC(O4:O10003,1-L9)</f>
        <v>23.579133068371512</v>
      </c>
      <c r="N10" s="5">
        <v>7</v>
      </c>
      <c r="O10" s="11">
        <v>24.845621048266139</v>
      </c>
    </row>
    <row r="11" spans="2:15" x14ac:dyDescent="0.2">
      <c r="B11" s="39">
        <v>44574</v>
      </c>
      <c r="C11" s="6">
        <f>Return_Calc!P11</f>
        <v>2.0947635990295156E-3</v>
      </c>
      <c r="D11" s="12">
        <f>Return_Calc!P166</f>
        <v>-3.1820032118471071E-2</v>
      </c>
      <c r="E11" s="5">
        <v>8</v>
      </c>
      <c r="G11" s="5" t="s">
        <v>47</v>
      </c>
      <c r="H11" s="6" cm="1">
        <f t="array" ref="H11">AVERAGE(_xlfn._xlws.FILTER(D4:D608,D4:D608&lt;=_xlfn.XLOOKUP(H9,E4:E608,D4:D608)))</f>
        <v>-2.9978567058241153E-2</v>
      </c>
      <c r="I11" s="44">
        <f>H11*H4</f>
        <v>-29.978567058241154</v>
      </c>
      <c r="N11" s="5">
        <v>8</v>
      </c>
      <c r="O11" s="11">
        <v>19.004256003110196</v>
      </c>
    </row>
    <row r="12" spans="2:15" x14ac:dyDescent="0.2">
      <c r="B12" s="39">
        <v>44575</v>
      </c>
      <c r="C12" s="6">
        <f>Return_Calc!P12</f>
        <v>5.9913080629463225E-3</v>
      </c>
      <c r="D12" s="12">
        <f>Return_Calc!P13</f>
        <v>-3.1626405554404401E-2</v>
      </c>
      <c r="E12" s="5">
        <v>9</v>
      </c>
      <c r="N12" s="5">
        <v>9</v>
      </c>
      <c r="O12" s="11">
        <v>-4.5814122325761009</v>
      </c>
    </row>
    <row r="13" spans="2:15" x14ac:dyDescent="0.2">
      <c r="B13" s="39">
        <v>44579</v>
      </c>
      <c r="C13" s="6">
        <f>Return_Calc!P13</f>
        <v>-3.1626405554404401E-2</v>
      </c>
      <c r="D13" s="12">
        <f>Return_Calc!P533</f>
        <v>-3.1600066237410185E-2</v>
      </c>
      <c r="E13" s="5">
        <v>10</v>
      </c>
      <c r="J13" s="7"/>
      <c r="N13" s="5">
        <v>10</v>
      </c>
      <c r="O13" s="11">
        <v>1.8604619295516793</v>
      </c>
    </row>
    <row r="14" spans="2:15" x14ac:dyDescent="0.2">
      <c r="B14" s="39">
        <v>44580</v>
      </c>
      <c r="C14" s="6">
        <f>Return_Calc!P14</f>
        <v>-1.3194162535775624E-2</v>
      </c>
      <c r="D14" s="12">
        <f>Return_Calc!P90</f>
        <v>-3.149008246293955E-2</v>
      </c>
      <c r="E14" s="5">
        <v>11</v>
      </c>
      <c r="G14" s="193" t="s">
        <v>51</v>
      </c>
      <c r="H14" s="193"/>
      <c r="N14" s="5">
        <v>11</v>
      </c>
      <c r="O14" s="11">
        <v>-21.909125572224362</v>
      </c>
    </row>
    <row r="15" spans="2:15" x14ac:dyDescent="0.2">
      <c r="B15" s="39">
        <v>44581</v>
      </c>
      <c r="C15" s="6">
        <f>Return_Calc!P15</f>
        <v>-1.8217314839106942E-2</v>
      </c>
      <c r="D15" s="12">
        <f>Return_Calc!P42</f>
        <v>-3.0324035042694812E-2</v>
      </c>
      <c r="E15" s="5">
        <v>12</v>
      </c>
      <c r="G15" s="5" t="s">
        <v>45</v>
      </c>
      <c r="H15" s="45">
        <v>1000</v>
      </c>
      <c r="N15" s="5">
        <v>12</v>
      </c>
      <c r="O15" s="11">
        <v>-18.341283001454215</v>
      </c>
    </row>
    <row r="16" spans="2:15" x14ac:dyDescent="0.2">
      <c r="B16" s="39">
        <v>44582</v>
      </c>
      <c r="C16" s="6">
        <f>Return_Calc!P16</f>
        <v>-7.5951511217016206E-3</v>
      </c>
      <c r="D16" s="12">
        <f>Return_Calc!P81</f>
        <v>-2.9673318830875844E-2</v>
      </c>
      <c r="E16" s="5">
        <v>13</v>
      </c>
      <c r="G16" s="5" t="s">
        <v>56</v>
      </c>
      <c r="H16" s="12">
        <f>AVERAGE(D4:D608)</f>
        <v>6.240253776217332E-4</v>
      </c>
      <c r="N16" s="5">
        <v>13</v>
      </c>
      <c r="O16" s="11">
        <v>0.47685398914757704</v>
      </c>
    </row>
    <row r="17" spans="2:15" x14ac:dyDescent="0.2">
      <c r="B17" s="39">
        <v>44585</v>
      </c>
      <c r="C17" s="6">
        <f>Return_Calc!P17</f>
        <v>6.8083669492411012E-3</v>
      </c>
      <c r="D17" s="12">
        <f>Return_Calc!P46</f>
        <v>-2.8616845640053009E-2</v>
      </c>
      <c r="E17" s="5">
        <v>14</v>
      </c>
      <c r="G17" s="5" t="s">
        <v>30</v>
      </c>
      <c r="H17" s="5">
        <f>_xlfn.STDEV.S(D4:D608)</f>
        <v>1.4113341672113462E-2</v>
      </c>
      <c r="N17" s="5">
        <v>14</v>
      </c>
      <c r="O17" s="11">
        <v>7.0336206008005551</v>
      </c>
    </row>
    <row r="18" spans="2:15" x14ac:dyDescent="0.2">
      <c r="B18" s="39">
        <v>44586</v>
      </c>
      <c r="C18" s="6">
        <f>Return_Calc!P18</f>
        <v>-1.6027132115021141E-2</v>
      </c>
      <c r="D18" s="12">
        <f>Return_Calc!P97</f>
        <v>-2.7711088349224793E-2</v>
      </c>
      <c r="E18" s="5">
        <v>15</v>
      </c>
      <c r="G18" s="5" t="s">
        <v>41</v>
      </c>
      <c r="H18" s="15">
        <v>0.05</v>
      </c>
      <c r="N18" s="5">
        <v>15</v>
      </c>
      <c r="O18" s="11">
        <v>-20.224985846671952</v>
      </c>
    </row>
    <row r="19" spans="2:15" x14ac:dyDescent="0.2">
      <c r="B19" s="39">
        <v>44587</v>
      </c>
      <c r="C19" s="6">
        <f>Return_Calc!P19</f>
        <v>5.0240228296285312E-4</v>
      </c>
      <c r="D19" s="12">
        <f>Return_Calc!P308</f>
        <v>-2.7680008388321263E-2</v>
      </c>
      <c r="E19" s="5">
        <v>16</v>
      </c>
      <c r="G19" s="5" t="s">
        <v>53</v>
      </c>
      <c r="H19" s="5">
        <f>_xlfn.NORM.S.INV(H18)</f>
        <v>-1.6448536269514726</v>
      </c>
      <c r="N19" s="5">
        <v>16</v>
      </c>
      <c r="O19" s="11">
        <v>-7.8011802188048245</v>
      </c>
    </row>
    <row r="20" spans="2:15" x14ac:dyDescent="0.2">
      <c r="B20" s="39">
        <v>44588</v>
      </c>
      <c r="C20" s="6">
        <f>Return_Calc!P20</f>
        <v>-1.0587710989446125E-4</v>
      </c>
      <c r="D20" s="12">
        <f>Return_Calc!P300</f>
        <v>-2.6684007064674546E-2</v>
      </c>
      <c r="E20" s="5">
        <v>17</v>
      </c>
      <c r="G20" s="5" t="s">
        <v>54</v>
      </c>
      <c r="H20" s="12">
        <f>H16+H17*H19</f>
        <v>-2.2590355860159457E-2</v>
      </c>
      <c r="I20" s="44">
        <f>H20*H15</f>
        <v>-22.590355860159455</v>
      </c>
      <c r="N20" s="5">
        <v>17</v>
      </c>
      <c r="O20" s="11">
        <v>20.852307193425197</v>
      </c>
    </row>
    <row r="21" spans="2:15" x14ac:dyDescent="0.2">
      <c r="B21" s="39">
        <v>44589</v>
      </c>
      <c r="C21" s="6">
        <f>Return_Calc!P21</f>
        <v>6.6695744222321114E-3</v>
      </c>
      <c r="D21" s="12">
        <f>Return_Calc!P213</f>
        <v>-2.6612842400093078E-2</v>
      </c>
      <c r="E21" s="5">
        <v>18</v>
      </c>
      <c r="G21" s="5" t="s">
        <v>52</v>
      </c>
      <c r="H21" s="5">
        <f>-1*(1/H18)*(1/SQRT(2*PI())*EXP(-0.5*H19^2))</f>
        <v>-2.0627128075074266</v>
      </c>
      <c r="N21" s="5">
        <v>18</v>
      </c>
      <c r="O21" s="11">
        <v>1.2359913392628838</v>
      </c>
    </row>
    <row r="22" spans="2:15" x14ac:dyDescent="0.2">
      <c r="B22" s="39">
        <v>44592</v>
      </c>
      <c r="C22" s="6">
        <f>Return_Calc!P22</f>
        <v>1.966444821149254E-2</v>
      </c>
      <c r="D22" s="12">
        <f>Return_Calc!P35</f>
        <v>-2.6390778184570592E-2</v>
      </c>
      <c r="E22" s="5">
        <v>19</v>
      </c>
      <c r="G22" s="5" t="s">
        <v>55</v>
      </c>
      <c r="H22" s="12">
        <f>H16 +H17*H21</f>
        <v>-2.8487745246174985E-2</v>
      </c>
      <c r="I22" s="44">
        <f>H22*H15</f>
        <v>-28.487745246174985</v>
      </c>
      <c r="N22" s="5">
        <v>19</v>
      </c>
      <c r="O22" s="11">
        <v>-23.148443562382322</v>
      </c>
    </row>
    <row r="23" spans="2:15" x14ac:dyDescent="0.2">
      <c r="B23" s="39">
        <v>44593</v>
      </c>
      <c r="C23" s="6">
        <f>Return_Calc!P23</f>
        <v>1.2169492644000225E-2</v>
      </c>
      <c r="D23" s="12">
        <f>Return_Calc!P235</f>
        <v>-2.5936337410774706E-2</v>
      </c>
      <c r="E23" s="5">
        <v>20</v>
      </c>
      <c r="N23" s="5">
        <v>20</v>
      </c>
      <c r="O23" s="11">
        <v>15.024131964807598</v>
      </c>
    </row>
    <row r="24" spans="2:15" x14ac:dyDescent="0.2">
      <c r="B24" s="39">
        <v>44594</v>
      </c>
      <c r="C24" s="6">
        <f>Return_Calc!P24</f>
        <v>1.19444180189184E-2</v>
      </c>
      <c r="D24" s="12">
        <f>Return_Calc!P200</f>
        <v>-2.5808430058127586E-2</v>
      </c>
      <c r="E24" s="5">
        <v>21</v>
      </c>
      <c r="N24" s="5">
        <v>21</v>
      </c>
      <c r="O24" s="11">
        <v>21.819180110646879</v>
      </c>
    </row>
    <row r="25" spans="2:15" x14ac:dyDescent="0.2">
      <c r="B25" s="39">
        <v>44595</v>
      </c>
      <c r="C25" s="6">
        <f>Return_Calc!P25</f>
        <v>-1.5792971245738082E-2</v>
      </c>
      <c r="D25" s="12">
        <f>Return_Calc!P162</f>
        <v>-2.4753671877433474E-2</v>
      </c>
      <c r="E25" s="5">
        <v>22</v>
      </c>
      <c r="N25" s="5">
        <v>22</v>
      </c>
      <c r="O25" s="11">
        <v>-25.95615286829176</v>
      </c>
    </row>
    <row r="26" spans="2:15" x14ac:dyDescent="0.2">
      <c r="B26" s="39">
        <v>44596</v>
      </c>
      <c r="C26" s="6">
        <f>Return_Calc!P26</f>
        <v>1.370615291271006E-3</v>
      </c>
      <c r="D26" s="12">
        <f>Return_Calc!P84</f>
        <v>-2.2708469471408702E-2</v>
      </c>
      <c r="E26" s="5">
        <v>23</v>
      </c>
      <c r="N26" s="5">
        <v>23</v>
      </c>
      <c r="O26" s="11">
        <v>-2.2283439112446861</v>
      </c>
    </row>
    <row r="27" spans="2:15" x14ac:dyDescent="0.2">
      <c r="B27" s="39">
        <v>44599</v>
      </c>
      <c r="C27" s="6">
        <f>Return_Calc!P27</f>
        <v>-4.5051646542178057E-3</v>
      </c>
      <c r="D27" s="12">
        <f>Return_Calc!P37</f>
        <v>-2.2483827091451931E-2</v>
      </c>
      <c r="E27" s="5">
        <v>24</v>
      </c>
      <c r="N27" s="5">
        <v>24</v>
      </c>
      <c r="O27" s="11">
        <v>-3.8632193611639583</v>
      </c>
    </row>
    <row r="28" spans="2:15" x14ac:dyDescent="0.2">
      <c r="B28" s="39">
        <v>44600</v>
      </c>
      <c r="C28" s="6">
        <f>Return_Calc!P28</f>
        <v>9.2066456273983705E-3</v>
      </c>
      <c r="D28" s="12">
        <f>Return_Calc!P150</f>
        <v>-2.2465187067242345E-2</v>
      </c>
      <c r="E28" s="5">
        <v>25</v>
      </c>
      <c r="N28" s="5">
        <v>25</v>
      </c>
      <c r="O28" s="11">
        <v>-22.541473383646288</v>
      </c>
    </row>
    <row r="29" spans="2:15" x14ac:dyDescent="0.2">
      <c r="B29" s="39">
        <v>44601</v>
      </c>
      <c r="C29" s="6">
        <f>Return_Calc!P29</f>
        <v>4.8772386223883621E-3</v>
      </c>
      <c r="D29" s="12">
        <f>Return_Calc!P256</f>
        <v>-2.2340974320249375E-2</v>
      </c>
      <c r="E29" s="5">
        <v>26</v>
      </c>
      <c r="N29" s="5">
        <v>26</v>
      </c>
      <c r="O29" s="11">
        <v>-6.5977556385877829</v>
      </c>
    </row>
    <row r="30" spans="2:15" x14ac:dyDescent="0.2">
      <c r="B30" s="39">
        <v>44602</v>
      </c>
      <c r="C30" s="6">
        <f>Return_Calc!P30</f>
        <v>-2.0268529215086165E-2</v>
      </c>
      <c r="D30" s="12">
        <f>Return_Calc!P218</f>
        <v>-2.1551567999041912E-2</v>
      </c>
      <c r="E30" s="5">
        <v>27</v>
      </c>
      <c r="N30" s="5">
        <v>27</v>
      </c>
      <c r="O30" s="11">
        <v>23.221023191540468</v>
      </c>
    </row>
    <row r="31" spans="2:15" x14ac:dyDescent="0.2">
      <c r="B31" s="39">
        <v>44603</v>
      </c>
      <c r="C31" s="6">
        <f>Return_Calc!P31</f>
        <v>-2.8641245660610175E-3</v>
      </c>
      <c r="D31" s="12">
        <f>Return_Calc!P67</f>
        <v>-2.1141109639741057E-2</v>
      </c>
      <c r="E31" s="5">
        <v>28</v>
      </c>
      <c r="N31" s="5">
        <v>28</v>
      </c>
      <c r="O31" s="11">
        <v>-15.326601091470863</v>
      </c>
    </row>
    <row r="32" spans="2:15" x14ac:dyDescent="0.2">
      <c r="B32" s="39">
        <v>44606</v>
      </c>
      <c r="C32" s="6">
        <f>Return_Calc!P32</f>
        <v>-6.9752948554885688E-3</v>
      </c>
      <c r="D32" s="12">
        <f>Return_Calc!P243</f>
        <v>-2.0951796697081703E-2</v>
      </c>
      <c r="E32" s="5">
        <v>29</v>
      </c>
      <c r="N32" s="5">
        <v>29</v>
      </c>
      <c r="O32" s="11">
        <v>29.154615969601267</v>
      </c>
    </row>
    <row r="33" spans="2:15" x14ac:dyDescent="0.2">
      <c r="B33" s="39">
        <v>44607</v>
      </c>
      <c r="C33" s="6">
        <f>Return_Calc!P33</f>
        <v>1.9968868087476152E-2</v>
      </c>
      <c r="D33" s="12">
        <f>Return_Calc!P303</f>
        <v>-2.092316159082673E-2</v>
      </c>
      <c r="E33" s="5">
        <v>30</v>
      </c>
      <c r="N33" s="5">
        <v>30</v>
      </c>
      <c r="O33" s="11">
        <v>15.214914820087468</v>
      </c>
    </row>
    <row r="34" spans="2:15" x14ac:dyDescent="0.2">
      <c r="B34" s="39">
        <v>44608</v>
      </c>
      <c r="C34" s="6">
        <f>Return_Calc!P34</f>
        <v>4.0416406248758637E-3</v>
      </c>
      <c r="D34" s="12">
        <f>Return_Calc!P189</f>
        <v>-2.0569025494195183E-2</v>
      </c>
      <c r="E34" s="5">
        <v>31</v>
      </c>
      <c r="N34" s="5">
        <v>31</v>
      </c>
      <c r="O34" s="11">
        <v>-12.121008007749861</v>
      </c>
    </row>
    <row r="35" spans="2:15" x14ac:dyDescent="0.2">
      <c r="B35" s="39">
        <v>44609</v>
      </c>
      <c r="C35" s="6">
        <f>Return_Calc!P35</f>
        <v>-2.6390778184570592E-2</v>
      </c>
      <c r="D35" s="12">
        <f>Return_Calc!P454</f>
        <v>-2.0506231864058835E-2</v>
      </c>
      <c r="E35" s="5">
        <v>32</v>
      </c>
      <c r="N35" s="5">
        <v>32</v>
      </c>
      <c r="O35" s="11">
        <v>15.993448158406071</v>
      </c>
    </row>
    <row r="36" spans="2:15" x14ac:dyDescent="0.2">
      <c r="B36" s="39">
        <v>44610</v>
      </c>
      <c r="C36" s="6">
        <f>Return_Calc!P36</f>
        <v>2.548592282105638E-4</v>
      </c>
      <c r="D36" s="12">
        <f>Return_Calc!P30</f>
        <v>-2.0268529215086165E-2</v>
      </c>
      <c r="E36" s="5">
        <v>33</v>
      </c>
      <c r="N36" s="5">
        <v>33</v>
      </c>
      <c r="O36" s="11">
        <v>9.1394429368631585</v>
      </c>
    </row>
    <row r="37" spans="2:15" x14ac:dyDescent="0.2">
      <c r="B37" s="39">
        <v>44614</v>
      </c>
      <c r="C37" s="6">
        <f>Return_Calc!P37</f>
        <v>-2.2483827091451931E-2</v>
      </c>
      <c r="D37" s="12">
        <f>Return_Calc!P287</f>
        <v>-1.9591898798060167E-2</v>
      </c>
      <c r="E37" s="5">
        <v>34</v>
      </c>
      <c r="N37" s="5">
        <v>34</v>
      </c>
      <c r="O37" s="11">
        <v>7.4144556475447674</v>
      </c>
    </row>
    <row r="38" spans="2:15" x14ac:dyDescent="0.2">
      <c r="B38" s="39">
        <v>44615</v>
      </c>
      <c r="C38" s="6">
        <f>Return_Calc!P38</f>
        <v>-5.6071165909819722E-3</v>
      </c>
      <c r="D38" s="12">
        <f>Return_Calc!P272</f>
        <v>-1.9577734827127921E-2</v>
      </c>
      <c r="E38" s="5">
        <v>35</v>
      </c>
      <c r="N38" s="5">
        <v>35</v>
      </c>
      <c r="O38" s="11">
        <v>4.1690352368490036</v>
      </c>
    </row>
    <row r="39" spans="2:15" x14ac:dyDescent="0.2">
      <c r="B39" s="39">
        <v>44616</v>
      </c>
      <c r="C39" s="6">
        <f>Return_Calc!P39</f>
        <v>3.1316460379696275E-3</v>
      </c>
      <c r="D39" s="12">
        <f>Return_Calc!P204</f>
        <v>-1.9574164391392555E-2</v>
      </c>
      <c r="E39" s="5">
        <v>36</v>
      </c>
      <c r="N39" s="5">
        <v>36</v>
      </c>
      <c r="O39" s="11">
        <v>-0.53146467849867385</v>
      </c>
    </row>
    <row r="40" spans="2:15" x14ac:dyDescent="0.2">
      <c r="B40" s="39">
        <v>44617</v>
      </c>
      <c r="C40" s="6">
        <f>Return_Calc!P40</f>
        <v>2.6832849210727438E-2</v>
      </c>
      <c r="D40" s="12">
        <f>Return_Calc!P460</f>
        <v>-1.9553192325120025E-2</v>
      </c>
      <c r="E40" s="5">
        <v>37</v>
      </c>
      <c r="N40" s="5">
        <v>37</v>
      </c>
      <c r="O40" s="11">
        <v>6.9165713206575994</v>
      </c>
    </row>
    <row r="41" spans="2:15" x14ac:dyDescent="0.2">
      <c r="B41" s="39">
        <v>44620</v>
      </c>
      <c r="C41" s="6">
        <f>Return_Calc!P41</f>
        <v>6.8657790245069891E-3</v>
      </c>
      <c r="D41" s="12">
        <f>Return_Calc!P336</f>
        <v>-1.9485207508474579E-2</v>
      </c>
      <c r="E41" s="5">
        <v>38</v>
      </c>
      <c r="N41" s="5">
        <v>38</v>
      </c>
      <c r="O41" s="11">
        <v>26.759000381921123</v>
      </c>
    </row>
    <row r="42" spans="2:15" x14ac:dyDescent="0.2">
      <c r="B42" s="39">
        <v>44621</v>
      </c>
      <c r="C42" s="6">
        <f>Return_Calc!P42</f>
        <v>-3.0324035042694812E-2</v>
      </c>
      <c r="D42" s="12">
        <f>Return_Calc!P184</f>
        <v>-1.9134474170132854E-2</v>
      </c>
      <c r="E42" s="5">
        <v>39</v>
      </c>
      <c r="N42" s="5">
        <v>39</v>
      </c>
      <c r="O42" s="11">
        <v>-11.881414025315824</v>
      </c>
    </row>
    <row r="43" spans="2:15" x14ac:dyDescent="0.2">
      <c r="B43" s="39">
        <v>44622</v>
      </c>
      <c r="C43" s="6">
        <f>Return_Calc!P43</f>
        <v>1.5878431214122794E-2</v>
      </c>
      <c r="D43" s="12">
        <f>Return_Calc!P161</f>
        <v>-1.9017568872116565E-2</v>
      </c>
      <c r="E43" s="5">
        <v>40</v>
      </c>
      <c r="N43" s="5">
        <v>40</v>
      </c>
      <c r="O43" s="11">
        <v>-2.1698761857449385</v>
      </c>
    </row>
    <row r="44" spans="2:15" x14ac:dyDescent="0.2">
      <c r="B44" s="39">
        <v>44623</v>
      </c>
      <c r="C44" s="6">
        <f>Return_Calc!P44</f>
        <v>-6.767779462035624E-3</v>
      </c>
      <c r="D44" s="12">
        <f>Return_Calc!P505</f>
        <v>-1.8958540513089692E-2</v>
      </c>
      <c r="E44" s="5">
        <v>41</v>
      </c>
      <c r="N44" s="5">
        <v>41</v>
      </c>
      <c r="O44" s="11">
        <v>-26.65932505845317</v>
      </c>
    </row>
    <row r="45" spans="2:15" x14ac:dyDescent="0.2">
      <c r="B45" s="39">
        <v>44624</v>
      </c>
      <c r="C45" s="6">
        <f>Return_Calc!P45</f>
        <v>-1.267469446581238E-2</v>
      </c>
      <c r="D45" s="12">
        <f>Return_Calc!P195</f>
        <v>-1.8957485661530472E-2</v>
      </c>
      <c r="E45" s="5">
        <v>42</v>
      </c>
      <c r="N45" s="5">
        <v>42</v>
      </c>
      <c r="O45" s="11">
        <v>-10.117487309019733</v>
      </c>
    </row>
    <row r="46" spans="2:15" x14ac:dyDescent="0.2">
      <c r="B46" s="39">
        <v>44627</v>
      </c>
      <c r="C46" s="6">
        <f>Return_Calc!P46</f>
        <v>-2.8616845640053009E-2</v>
      </c>
      <c r="D46" s="12">
        <f>Return_Calc!P572</f>
        <v>-1.8826731235272318E-2</v>
      </c>
      <c r="E46" s="5">
        <v>43</v>
      </c>
      <c r="N46" s="5">
        <v>43</v>
      </c>
      <c r="O46" s="11">
        <v>34.923632906910925</v>
      </c>
    </row>
    <row r="47" spans="2:15" x14ac:dyDescent="0.2">
      <c r="B47" s="39">
        <v>44628</v>
      </c>
      <c r="C47" s="6">
        <f>Return_Calc!P47</f>
        <v>8.9543433513830217E-3</v>
      </c>
      <c r="D47" s="12">
        <f>Return_Calc!P338</f>
        <v>-1.8776610767036239E-2</v>
      </c>
      <c r="E47" s="5">
        <v>44</v>
      </c>
      <c r="N47" s="5">
        <v>44</v>
      </c>
      <c r="O47" s="11">
        <v>7.7692121977818092</v>
      </c>
    </row>
    <row r="48" spans="2:15" x14ac:dyDescent="0.2">
      <c r="B48" s="39">
        <v>44629</v>
      </c>
      <c r="C48" s="6">
        <f>Return_Calc!P48</f>
        <v>1.7162127634150703E-2</v>
      </c>
      <c r="D48" s="12">
        <f>Return_Calc!P356</f>
        <v>-1.8699729191571396E-2</v>
      </c>
      <c r="E48" s="5">
        <v>45</v>
      </c>
      <c r="N48" s="5">
        <v>45</v>
      </c>
      <c r="O48" s="11">
        <v>-0.14380194810773317</v>
      </c>
    </row>
    <row r="49" spans="2:15" x14ac:dyDescent="0.2">
      <c r="B49" s="39">
        <v>44630</v>
      </c>
      <c r="C49" s="6">
        <f>Return_Calc!P49</f>
        <v>-2.970657290362934E-3</v>
      </c>
      <c r="D49" s="12">
        <f>Return_Calc!P78</f>
        <v>-1.8649186955485397E-2</v>
      </c>
      <c r="E49" s="5">
        <v>46</v>
      </c>
      <c r="N49" s="5">
        <v>46</v>
      </c>
      <c r="O49" s="11">
        <v>-33.35934532911628</v>
      </c>
    </row>
    <row r="50" spans="2:15" x14ac:dyDescent="0.2">
      <c r="B50" s="39">
        <v>44631</v>
      </c>
      <c r="C50" s="6">
        <f>Return_Calc!P50</f>
        <v>-1.300291859432361E-2</v>
      </c>
      <c r="D50" s="12">
        <f>Return_Calc!P301</f>
        <v>-1.8581280923561441E-2</v>
      </c>
      <c r="E50" s="5">
        <v>47</v>
      </c>
      <c r="N50" s="5">
        <v>47</v>
      </c>
      <c r="O50" s="11">
        <v>-11.766737620957851</v>
      </c>
    </row>
    <row r="51" spans="2:15" x14ac:dyDescent="0.2">
      <c r="B51" s="39">
        <v>44634</v>
      </c>
      <c r="C51" s="6">
        <f>Return_Calc!P51</f>
        <v>-1.2920053962553262E-2</v>
      </c>
      <c r="D51" s="12">
        <f>Return_Calc!P128</f>
        <v>-1.8263297516011634E-2</v>
      </c>
      <c r="E51" s="5">
        <v>48</v>
      </c>
      <c r="N51" s="5">
        <v>48</v>
      </c>
      <c r="O51" s="11">
        <v>-4.0820844355609003</v>
      </c>
    </row>
    <row r="52" spans="2:15" x14ac:dyDescent="0.2">
      <c r="B52" s="39">
        <v>44635</v>
      </c>
      <c r="C52" s="6">
        <f>Return_Calc!P52</f>
        <v>2.7232097407765632E-3</v>
      </c>
      <c r="D52" s="12">
        <f>Return_Calc!P15</f>
        <v>-1.8217314839106942E-2</v>
      </c>
      <c r="E52" s="5">
        <v>49</v>
      </c>
      <c r="N52" s="5">
        <v>49</v>
      </c>
      <c r="O52" s="11">
        <v>5.5725977616502274</v>
      </c>
    </row>
    <row r="53" spans="2:15" x14ac:dyDescent="0.2">
      <c r="B53" s="39">
        <v>44636</v>
      </c>
      <c r="C53" s="6">
        <f>Return_Calc!P53</f>
        <v>2.679163497361434E-2</v>
      </c>
      <c r="D53" s="12">
        <f>Return_Calc!P441</f>
        <v>-1.787029810359634E-2</v>
      </c>
      <c r="E53" s="5">
        <v>50</v>
      </c>
      <c r="N53" s="5">
        <v>50</v>
      </c>
      <c r="O53" s="11">
        <v>-3.5721637861688853</v>
      </c>
    </row>
    <row r="54" spans="2:15" x14ac:dyDescent="0.2">
      <c r="B54" s="39">
        <v>44637</v>
      </c>
      <c r="C54" s="6">
        <f>Return_Calc!P54</f>
        <v>4.8221332970969323E-3</v>
      </c>
      <c r="D54" s="12">
        <f>Return_Calc!P125</f>
        <v>-1.7343389711844598E-2</v>
      </c>
      <c r="E54" s="5">
        <v>51</v>
      </c>
      <c r="N54" s="5">
        <v>51</v>
      </c>
      <c r="O54" s="11">
        <v>5.1447419021024938</v>
      </c>
    </row>
    <row r="55" spans="2:15" x14ac:dyDescent="0.2">
      <c r="B55" s="39">
        <v>44638</v>
      </c>
      <c r="C55" s="6">
        <f>Return_Calc!P55</f>
        <v>8.5185964364289882E-3</v>
      </c>
      <c r="D55" s="12">
        <f>Return_Calc!P186</f>
        <v>-1.7312064174493911E-2</v>
      </c>
      <c r="E55" s="5">
        <v>52</v>
      </c>
      <c r="N55" s="5">
        <v>52</v>
      </c>
      <c r="O55" s="11">
        <v>8.8153625385625212</v>
      </c>
    </row>
    <row r="56" spans="2:15" x14ac:dyDescent="0.2">
      <c r="B56" s="39">
        <v>44641</v>
      </c>
      <c r="C56" s="6">
        <f>Return_Calc!P56</f>
        <v>-2.5809348446757382E-3</v>
      </c>
      <c r="D56" s="12">
        <f>Return_Calc!P168</f>
        <v>-1.7293856465221857E-2</v>
      </c>
      <c r="E56" s="5">
        <v>53</v>
      </c>
      <c r="N56" s="5">
        <v>53</v>
      </c>
      <c r="O56" s="11">
        <v>-3.8685982757322162</v>
      </c>
    </row>
    <row r="57" spans="2:15" x14ac:dyDescent="0.2">
      <c r="B57" s="39">
        <v>44642</v>
      </c>
      <c r="C57" s="6">
        <f>Return_Calc!P57</f>
        <v>2.8664042162175056E-3</v>
      </c>
      <c r="D57" s="12">
        <f>Return_Calc!P182</f>
        <v>-1.702687251732922E-2</v>
      </c>
      <c r="E57" s="5">
        <v>54</v>
      </c>
      <c r="N57" s="5">
        <v>54</v>
      </c>
      <c r="O57" s="11">
        <v>14.334610398782576</v>
      </c>
    </row>
    <row r="58" spans="2:15" x14ac:dyDescent="0.2">
      <c r="B58" s="39">
        <v>44643</v>
      </c>
      <c r="C58" s="6">
        <f>Return_Calc!P58</f>
        <v>-3.3593611480686914E-3</v>
      </c>
      <c r="D58" s="12">
        <f>Return_Calc!P159</f>
        <v>-1.6955464828083758E-2</v>
      </c>
      <c r="E58" s="5">
        <v>55</v>
      </c>
      <c r="N58" s="5">
        <v>55</v>
      </c>
      <c r="O58" s="11">
        <v>-5.2939061705949628</v>
      </c>
    </row>
    <row r="59" spans="2:15" x14ac:dyDescent="0.2">
      <c r="B59" s="39">
        <v>44644</v>
      </c>
      <c r="C59" s="6">
        <f>Return_Calc!P59</f>
        <v>9.0388507282621201E-3</v>
      </c>
      <c r="D59" s="12">
        <f>Return_Calc!P317</f>
        <v>-1.6838539936125968E-2</v>
      </c>
      <c r="E59" s="5">
        <v>56</v>
      </c>
      <c r="N59" s="5">
        <v>56</v>
      </c>
      <c r="O59" s="11">
        <v>5.4380671907811289</v>
      </c>
    </row>
    <row r="60" spans="2:15" x14ac:dyDescent="0.2">
      <c r="B60" s="39">
        <v>44645</v>
      </c>
      <c r="C60" s="6">
        <f>Return_Calc!P60</f>
        <v>1.8713057376316695E-2</v>
      </c>
      <c r="D60" s="12">
        <f>Return_Calc!P524</f>
        <v>-1.6621605682206313E-2</v>
      </c>
      <c r="E60" s="5">
        <v>57</v>
      </c>
      <c r="N60" s="5">
        <v>57</v>
      </c>
      <c r="O60" s="11">
        <v>14.97801192335432</v>
      </c>
    </row>
    <row r="61" spans="2:15" x14ac:dyDescent="0.2">
      <c r="B61" s="39">
        <v>44648</v>
      </c>
      <c r="C61" s="6">
        <f>Return_Calc!P61</f>
        <v>-1.4791881180336999E-2</v>
      </c>
      <c r="D61" s="12">
        <f>Return_Calc!P111</f>
        <v>-1.6587841763279397E-2</v>
      </c>
      <c r="E61" s="5">
        <v>58</v>
      </c>
      <c r="N61" s="5">
        <v>58</v>
      </c>
      <c r="O61" s="11">
        <v>31.091206745920065</v>
      </c>
    </row>
    <row r="62" spans="2:15" x14ac:dyDescent="0.2">
      <c r="B62" s="39">
        <v>44649</v>
      </c>
      <c r="C62" s="6">
        <f>Return_Calc!P62</f>
        <v>2.6242656261652651E-2</v>
      </c>
      <c r="D62" s="12">
        <f>Return_Calc!P248</f>
        <v>-1.6495133346012714E-2</v>
      </c>
      <c r="E62" s="5">
        <v>59</v>
      </c>
      <c r="N62" s="5">
        <v>59</v>
      </c>
      <c r="O62" s="11">
        <v>-8.2101454728216083</v>
      </c>
    </row>
    <row r="63" spans="2:15" x14ac:dyDescent="0.2">
      <c r="B63" s="39">
        <v>44650</v>
      </c>
      <c r="C63" s="6">
        <f>Return_Calc!P63</f>
        <v>-1.613701166750621E-2</v>
      </c>
      <c r="D63" s="12">
        <f>Return_Calc!P63</f>
        <v>-1.613701166750621E-2</v>
      </c>
      <c r="E63" s="5">
        <v>60</v>
      </c>
      <c r="N63" s="5">
        <v>60</v>
      </c>
      <c r="O63" s="11">
        <v>-24.218604602194254</v>
      </c>
    </row>
    <row r="64" spans="2:15" x14ac:dyDescent="0.2">
      <c r="B64" s="39">
        <v>44651</v>
      </c>
      <c r="C64" s="6">
        <f>Return_Calc!P64</f>
        <v>-7.8913993881273431E-3</v>
      </c>
      <c r="D64" s="12">
        <f>Return_Calc!P18</f>
        <v>-1.6027132115021141E-2</v>
      </c>
      <c r="E64" s="5">
        <v>61</v>
      </c>
      <c r="N64" s="5">
        <v>61</v>
      </c>
      <c r="O64" s="11">
        <v>1.7794988306824724</v>
      </c>
    </row>
    <row r="65" spans="2:15" x14ac:dyDescent="0.2">
      <c r="B65" s="39">
        <v>44652</v>
      </c>
      <c r="C65" s="6">
        <f>Return_Calc!P65</f>
        <v>-7.7588969299734623E-4</v>
      </c>
      <c r="D65" s="12">
        <f>Return_Calc!P366</f>
        <v>-1.5861706277579449E-2</v>
      </c>
      <c r="E65" s="5">
        <v>62</v>
      </c>
      <c r="N65" s="5">
        <v>62</v>
      </c>
      <c r="O65" s="11">
        <v>-2.749996064991556</v>
      </c>
    </row>
    <row r="66" spans="2:15" x14ac:dyDescent="0.2">
      <c r="B66" s="39">
        <v>44655</v>
      </c>
      <c r="C66" s="6">
        <f>Return_Calc!P66</f>
        <v>2.0265967134560185E-3</v>
      </c>
      <c r="D66" s="12">
        <f>Return_Calc!P401</f>
        <v>-1.5833904911589793E-2</v>
      </c>
      <c r="E66" s="5">
        <v>63</v>
      </c>
      <c r="N66" s="5">
        <v>63</v>
      </c>
      <c r="O66" s="11">
        <v>-3.3224901905316049</v>
      </c>
    </row>
    <row r="67" spans="2:15" x14ac:dyDescent="0.2">
      <c r="B67" s="39">
        <v>44656</v>
      </c>
      <c r="C67" s="6">
        <f>Return_Calc!P67</f>
        <v>-2.1141109639741057E-2</v>
      </c>
      <c r="D67" s="12">
        <f>Return_Calc!P244</f>
        <v>-1.5817241996393394E-2</v>
      </c>
      <c r="E67" s="5">
        <v>64</v>
      </c>
      <c r="N67" s="5">
        <v>64</v>
      </c>
      <c r="O67" s="11">
        <v>16.261334357572128</v>
      </c>
    </row>
    <row r="68" spans="2:15" x14ac:dyDescent="0.2">
      <c r="B68" s="39">
        <v>44657</v>
      </c>
      <c r="C68" s="6">
        <f>Return_Calc!P68</f>
        <v>1.5233605072397407E-3</v>
      </c>
      <c r="D68" s="12">
        <f>Return_Calc!P25</f>
        <v>-1.5792971245738082E-2</v>
      </c>
      <c r="E68" s="5">
        <v>65</v>
      </c>
      <c r="N68" s="5">
        <v>65</v>
      </c>
      <c r="O68" s="11">
        <v>-2.2535267855738872</v>
      </c>
    </row>
    <row r="69" spans="2:15" x14ac:dyDescent="0.2">
      <c r="B69" s="39">
        <v>44658</v>
      </c>
      <c r="C69" s="6">
        <f>Return_Calc!P69</f>
        <v>-4.1351043671875067E-3</v>
      </c>
      <c r="D69" s="12">
        <f>Return_Calc!P346</f>
        <v>-1.5412718100074267E-2</v>
      </c>
      <c r="E69" s="5">
        <v>66</v>
      </c>
      <c r="N69" s="5">
        <v>66</v>
      </c>
      <c r="O69" s="11">
        <v>-18.330723815750883</v>
      </c>
    </row>
    <row r="70" spans="2:15" x14ac:dyDescent="0.2">
      <c r="B70" s="39">
        <v>44659</v>
      </c>
      <c r="C70" s="6">
        <f>Return_Calc!P70</f>
        <v>-3.8273202940563938E-3</v>
      </c>
      <c r="D70" s="12">
        <f>Return_Calc!P586</f>
        <v>-1.5407889861435811E-2</v>
      </c>
      <c r="E70" s="5">
        <v>67</v>
      </c>
      <c r="N70" s="5">
        <v>67</v>
      </c>
      <c r="O70" s="11">
        <v>-15.120827843794956</v>
      </c>
    </row>
    <row r="71" spans="2:15" x14ac:dyDescent="0.2">
      <c r="B71" s="39">
        <v>44662</v>
      </c>
      <c r="C71" s="6">
        <f>Return_Calc!P71</f>
        <v>-5.372660175641468E-3</v>
      </c>
      <c r="D71" s="12">
        <f>Return_Calc!P172</f>
        <v>-1.5401397121862812E-2</v>
      </c>
      <c r="E71" s="5">
        <v>68</v>
      </c>
      <c r="N71" s="5">
        <v>68</v>
      </c>
      <c r="O71" s="11">
        <v>-5.6966341897861899</v>
      </c>
    </row>
    <row r="72" spans="2:15" x14ac:dyDescent="0.2">
      <c r="B72" s="39">
        <v>44663</v>
      </c>
      <c r="C72" s="6">
        <f>Return_Calc!P72</f>
        <v>6.263785620603422E-3</v>
      </c>
      <c r="D72" s="12">
        <f>Return_Calc!P112</f>
        <v>-1.5342997956943601E-2</v>
      </c>
      <c r="E72" s="5">
        <v>69</v>
      </c>
      <c r="N72" s="5">
        <v>69</v>
      </c>
      <c r="O72" s="11">
        <v>-1.9498153343324454</v>
      </c>
    </row>
    <row r="73" spans="2:15" x14ac:dyDescent="0.2">
      <c r="B73" s="39">
        <v>44664</v>
      </c>
      <c r="C73" s="6">
        <f>Return_Calc!P73</f>
        <v>9.9936038598865372E-3</v>
      </c>
      <c r="D73" s="12">
        <f>Return_Calc!P251</f>
        <v>-1.519914950989977E-2</v>
      </c>
      <c r="E73" s="5">
        <v>70</v>
      </c>
      <c r="N73" s="5">
        <v>70</v>
      </c>
      <c r="O73" s="11">
        <v>3.0967215696954518</v>
      </c>
    </row>
    <row r="74" spans="2:15" x14ac:dyDescent="0.2">
      <c r="B74" s="39">
        <v>44665</v>
      </c>
      <c r="C74" s="6">
        <f>Return_Calc!P74</f>
        <v>-1.4540319692543524E-2</v>
      </c>
      <c r="D74" s="12">
        <f>Return_Calc!P299</f>
        <v>-1.5094194922931905E-2</v>
      </c>
      <c r="E74" s="5">
        <v>71</v>
      </c>
      <c r="N74" s="5">
        <v>71</v>
      </c>
      <c r="O74" s="11">
        <v>-9.7326698869525679</v>
      </c>
    </row>
    <row r="75" spans="2:15" x14ac:dyDescent="0.2">
      <c r="B75" s="39">
        <v>44669</v>
      </c>
      <c r="C75" s="6">
        <f>Return_Calc!P75</f>
        <v>4.7677674372687785E-3</v>
      </c>
      <c r="D75" s="12">
        <f>Return_Calc!P527</f>
        <v>-1.505915215765616E-2</v>
      </c>
      <c r="E75" s="5">
        <v>72</v>
      </c>
      <c r="N75" s="5">
        <v>72</v>
      </c>
      <c r="O75" s="11">
        <v>24.478196933166341</v>
      </c>
    </row>
    <row r="76" spans="2:15" x14ac:dyDescent="0.2">
      <c r="B76" s="39">
        <v>44670</v>
      </c>
      <c r="C76" s="6">
        <f>Return_Calc!P76</f>
        <v>2.1393326712859123E-2</v>
      </c>
      <c r="D76" s="12">
        <f>Return_Calc!P61</f>
        <v>-1.4791881180336999E-2</v>
      </c>
      <c r="E76" s="5">
        <v>73</v>
      </c>
      <c r="N76" s="5">
        <v>73</v>
      </c>
      <c r="O76" s="11">
        <v>1.6127745637716453</v>
      </c>
    </row>
    <row r="77" spans="2:15" x14ac:dyDescent="0.2">
      <c r="B77" s="39">
        <v>44671</v>
      </c>
      <c r="C77" s="6">
        <f>Return_Calc!P77</f>
        <v>1.1472783149226593E-2</v>
      </c>
      <c r="D77" s="12">
        <f>Return_Calc!P305</f>
        <v>-1.4758342790379778E-2</v>
      </c>
      <c r="E77" s="5">
        <v>74</v>
      </c>
      <c r="N77" s="5">
        <v>74</v>
      </c>
      <c r="O77" s="11">
        <v>2.0229734359124545</v>
      </c>
    </row>
    <row r="78" spans="2:15" x14ac:dyDescent="0.2">
      <c r="B78" s="39">
        <v>44672</v>
      </c>
      <c r="C78" s="6">
        <f>Return_Calc!P78</f>
        <v>-1.8649186955485397E-2</v>
      </c>
      <c r="D78" s="12">
        <f>Return_Calc!P279</f>
        <v>-1.4647226730986356E-2</v>
      </c>
      <c r="E78" s="5">
        <v>75</v>
      </c>
      <c r="N78" s="5">
        <v>75</v>
      </c>
      <c r="O78" s="11">
        <v>-21.842610768871161</v>
      </c>
    </row>
    <row r="79" spans="2:15" x14ac:dyDescent="0.2">
      <c r="B79" s="39">
        <v>44673</v>
      </c>
      <c r="C79" s="6">
        <f>Return_Calc!P79</f>
        <v>-3.9801364415687435E-2</v>
      </c>
      <c r="D79" s="12">
        <f>Return_Calc!P331</f>
        <v>-1.4599290023180646E-2</v>
      </c>
      <c r="E79" s="5">
        <v>76</v>
      </c>
      <c r="N79" s="5">
        <v>76</v>
      </c>
      <c r="O79" s="11">
        <v>-4.6407088522326756</v>
      </c>
    </row>
    <row r="80" spans="2:15" x14ac:dyDescent="0.2">
      <c r="B80" s="39">
        <v>44676</v>
      </c>
      <c r="C80" s="6">
        <f>Return_Calc!P80</f>
        <v>-5.6065982226536169E-3</v>
      </c>
      <c r="D80" s="12">
        <f>Return_Calc!P74</f>
        <v>-1.4540319692543524E-2</v>
      </c>
      <c r="E80" s="5">
        <v>77</v>
      </c>
      <c r="N80" s="5">
        <v>77</v>
      </c>
      <c r="O80" s="11">
        <v>20.123299951064308</v>
      </c>
    </row>
    <row r="81" spans="2:15" x14ac:dyDescent="0.2">
      <c r="B81" s="39">
        <v>44677</v>
      </c>
      <c r="C81" s="6">
        <f>Return_Calc!P81</f>
        <v>-2.9673318830875844E-2</v>
      </c>
      <c r="D81" s="12">
        <f>Return_Calc!P409</f>
        <v>-1.4486977546577139E-2</v>
      </c>
      <c r="E81" s="5">
        <v>78</v>
      </c>
      <c r="N81" s="5">
        <v>78</v>
      </c>
      <c r="O81" s="11">
        <v>21.428466982256943</v>
      </c>
    </row>
    <row r="82" spans="2:15" x14ac:dyDescent="0.2">
      <c r="B82" s="39">
        <v>44678</v>
      </c>
      <c r="C82" s="6">
        <f>Return_Calc!P82</f>
        <v>6.3991519108282085E-3</v>
      </c>
      <c r="D82" s="12">
        <f>Return_Calc!P170</f>
        <v>-1.4366795957458555E-2</v>
      </c>
      <c r="E82" s="5">
        <v>79</v>
      </c>
      <c r="N82" s="5">
        <v>79</v>
      </c>
      <c r="O82" s="11">
        <v>-17.483039408870503</v>
      </c>
    </row>
    <row r="83" spans="2:15" x14ac:dyDescent="0.2">
      <c r="B83" s="39">
        <v>44679</v>
      </c>
      <c r="C83" s="6">
        <f>Return_Calc!P83</f>
        <v>5.1649617030627898E-2</v>
      </c>
      <c r="D83" s="12">
        <f>Return_Calc!P386</f>
        <v>-1.4076776029681833E-2</v>
      </c>
      <c r="E83" s="5">
        <v>80</v>
      </c>
      <c r="N83" s="5">
        <v>80</v>
      </c>
      <c r="O83" s="11">
        <v>25.360464165252228</v>
      </c>
    </row>
    <row r="84" spans="2:15" x14ac:dyDescent="0.2">
      <c r="B84" s="39">
        <v>44680</v>
      </c>
      <c r="C84" s="6">
        <f>Return_Calc!P84</f>
        <v>-2.2708469471408702E-2</v>
      </c>
      <c r="D84" s="12">
        <f>Return_Calc!P351</f>
        <v>-1.3910562260466774E-2</v>
      </c>
      <c r="E84" s="5">
        <v>81</v>
      </c>
      <c r="N84" s="5">
        <v>81</v>
      </c>
      <c r="O84" s="11">
        <v>11.29355530733174</v>
      </c>
    </row>
    <row r="85" spans="2:15" x14ac:dyDescent="0.2">
      <c r="B85" s="39">
        <v>44683</v>
      </c>
      <c r="C85" s="6">
        <f>Return_Calc!P85</f>
        <v>-2.8938804482413608E-3</v>
      </c>
      <c r="D85" s="12">
        <f>Return_Calc!P108</f>
        <v>-1.3902886834602673E-2</v>
      </c>
      <c r="E85" s="5">
        <v>82</v>
      </c>
      <c r="N85" s="5">
        <v>82</v>
      </c>
      <c r="O85" s="11">
        <v>-27.836528785046902</v>
      </c>
    </row>
    <row r="86" spans="2:15" x14ac:dyDescent="0.2">
      <c r="B86" s="39">
        <v>44684</v>
      </c>
      <c r="C86" s="6">
        <f>Return_Calc!P86</f>
        <v>2.4636797190158696E-2</v>
      </c>
      <c r="D86" s="12">
        <f>Return_Calc!P606</f>
        <v>-1.3900310944720431E-2</v>
      </c>
      <c r="E86" s="5">
        <v>83</v>
      </c>
      <c r="N86" s="5">
        <v>83</v>
      </c>
      <c r="O86" s="11">
        <v>-3.9677759332891167</v>
      </c>
    </row>
    <row r="87" spans="2:15" x14ac:dyDescent="0.2">
      <c r="B87" s="39">
        <v>44685</v>
      </c>
      <c r="C87" s="6">
        <f>Return_Calc!P87</f>
        <v>2.7250707056104141E-2</v>
      </c>
      <c r="D87" s="12">
        <f>Return_Calc!P5</f>
        <v>-1.3849873222368079E-2</v>
      </c>
      <c r="E87" s="5">
        <v>84</v>
      </c>
      <c r="N87" s="5">
        <v>84</v>
      </c>
      <c r="O87" s="11">
        <v>-4.9484216284002036</v>
      </c>
    </row>
    <row r="88" spans="2:15" x14ac:dyDescent="0.2">
      <c r="B88" s="39">
        <v>44686</v>
      </c>
      <c r="C88" s="6">
        <f>Return_Calc!P88</f>
        <v>-3.6270571877847976E-2</v>
      </c>
      <c r="D88" s="12">
        <f>Return_Calc!P120</f>
        <v>-1.3823301527095832E-2</v>
      </c>
      <c r="E88" s="5">
        <v>85</v>
      </c>
      <c r="N88" s="5">
        <v>85</v>
      </c>
      <c r="O88" s="11">
        <v>1.8934416394846925</v>
      </c>
    </row>
    <row r="89" spans="2:15" x14ac:dyDescent="0.2">
      <c r="B89" s="39">
        <v>44687</v>
      </c>
      <c r="C89" s="6">
        <f>Return_Calc!P89</f>
        <v>-3.9969015659203589E-3</v>
      </c>
      <c r="D89" s="12">
        <f>Return_Calc!P399</f>
        <v>-1.3652151794509073E-2</v>
      </c>
      <c r="E89" s="5">
        <v>86</v>
      </c>
      <c r="N89" s="5">
        <v>86</v>
      </c>
      <c r="O89" s="11">
        <v>-3.6606566900700424</v>
      </c>
    </row>
    <row r="90" spans="2:15" x14ac:dyDescent="0.2">
      <c r="B90" s="39">
        <v>44690</v>
      </c>
      <c r="C90" s="6">
        <f>Return_Calc!P90</f>
        <v>-3.149008246293955E-2</v>
      </c>
      <c r="D90" s="12">
        <f>Return_Calc!P369</f>
        <v>-1.3614843934181444E-2</v>
      </c>
      <c r="E90" s="5">
        <v>87</v>
      </c>
      <c r="N90" s="5">
        <v>87</v>
      </c>
      <c r="O90" s="11">
        <v>21.767679345955795</v>
      </c>
    </row>
    <row r="91" spans="2:15" x14ac:dyDescent="0.2">
      <c r="B91" s="39">
        <v>44691</v>
      </c>
      <c r="C91" s="6">
        <f>Return_Calc!P91</f>
        <v>-5.1686562399033522E-3</v>
      </c>
      <c r="D91" s="12">
        <f>Return_Calc!P422</f>
        <v>-1.348287568285339E-2</v>
      </c>
      <c r="E91" s="5">
        <v>88</v>
      </c>
      <c r="N91" s="5">
        <v>88</v>
      </c>
      <c r="O91" s="11">
        <v>-8.7276981734177568</v>
      </c>
    </row>
    <row r="92" spans="2:15" x14ac:dyDescent="0.2">
      <c r="B92" s="39">
        <v>44692</v>
      </c>
      <c r="C92" s="6">
        <f>Return_Calc!P92</f>
        <v>-1.2094424299261006E-2</v>
      </c>
      <c r="D92" s="12">
        <f>Return_Calc!P574</f>
        <v>-1.3460401032103692E-2</v>
      </c>
      <c r="E92" s="5">
        <v>89</v>
      </c>
      <c r="N92" s="5">
        <v>89</v>
      </c>
      <c r="O92" s="11">
        <v>-4.8702614952500936</v>
      </c>
    </row>
    <row r="93" spans="2:15" x14ac:dyDescent="0.2">
      <c r="B93" s="39">
        <v>44693</v>
      </c>
      <c r="C93" s="6">
        <f>Return_Calc!P93</f>
        <v>2.9663300934149768E-3</v>
      </c>
      <c r="D93" s="12">
        <f>Return_Calc!P408</f>
        <v>-1.3441877695355979E-2</v>
      </c>
      <c r="E93" s="5">
        <v>90</v>
      </c>
      <c r="N93" s="5">
        <v>90</v>
      </c>
      <c r="O93" s="11">
        <v>27.336042373643917</v>
      </c>
    </row>
    <row r="94" spans="2:15" x14ac:dyDescent="0.2">
      <c r="B94" s="39">
        <v>44694</v>
      </c>
      <c r="C94" s="6">
        <f>Return_Calc!P94</f>
        <v>3.9496719921787743E-2</v>
      </c>
      <c r="D94" s="12">
        <f>Return_Calc!P352</f>
        <v>-1.3204331069599555E-2</v>
      </c>
      <c r="E94" s="5">
        <v>91</v>
      </c>
      <c r="N94" s="5">
        <v>91</v>
      </c>
      <c r="O94" s="11">
        <v>1.4784922961217515</v>
      </c>
    </row>
    <row r="95" spans="2:15" x14ac:dyDescent="0.2">
      <c r="B95" s="39">
        <v>44697</v>
      </c>
      <c r="C95" s="6">
        <f>Return_Calc!P95</f>
        <v>-3.0170319520201952E-3</v>
      </c>
      <c r="D95" s="12">
        <f>Return_Calc!P14</f>
        <v>-1.3194162535775624E-2</v>
      </c>
      <c r="E95" s="5">
        <v>92</v>
      </c>
      <c r="N95" s="5">
        <v>92</v>
      </c>
      <c r="O95" s="11">
        <v>-5.6983735937595084</v>
      </c>
    </row>
    <row r="96" spans="2:15" x14ac:dyDescent="0.2">
      <c r="B96" s="39">
        <v>44698</v>
      </c>
      <c r="C96" s="6">
        <f>Return_Calc!P96</f>
        <v>2.8933243567970696E-2</v>
      </c>
      <c r="D96" s="12">
        <f>Return_Calc!P183</f>
        <v>-1.318105683799488E-2</v>
      </c>
      <c r="E96" s="5">
        <v>93</v>
      </c>
      <c r="N96" s="5">
        <v>93</v>
      </c>
      <c r="O96" s="11">
        <v>7.4270588442520449</v>
      </c>
    </row>
    <row r="97" spans="2:15" x14ac:dyDescent="0.2">
      <c r="B97" s="39">
        <v>44699</v>
      </c>
      <c r="C97" s="6">
        <f>Return_Calc!P97</f>
        <v>-2.7711088349224793E-2</v>
      </c>
      <c r="D97" s="12">
        <f>Return_Calc!P230</f>
        <v>-1.3120869053452984E-2</v>
      </c>
      <c r="E97" s="5">
        <v>94</v>
      </c>
      <c r="N97" s="5">
        <v>94</v>
      </c>
      <c r="O97" s="11">
        <v>-9.2351601468626612</v>
      </c>
    </row>
    <row r="98" spans="2:15" x14ac:dyDescent="0.2">
      <c r="B98" s="39">
        <v>44700</v>
      </c>
      <c r="C98" s="6">
        <f>Return_Calc!P98</f>
        <v>-4.2862420353900008E-3</v>
      </c>
      <c r="D98" s="12">
        <f>Return_Calc!P372</f>
        <v>-1.3105651455272659E-2</v>
      </c>
      <c r="E98" s="5">
        <v>95</v>
      </c>
      <c r="N98" s="5">
        <v>95</v>
      </c>
      <c r="O98" s="11">
        <v>1.1915338154277637</v>
      </c>
    </row>
    <row r="99" spans="2:15" x14ac:dyDescent="0.2">
      <c r="B99" s="39">
        <v>44701</v>
      </c>
      <c r="C99" s="6">
        <f>Return_Calc!P99</f>
        <v>-1.2559014256578256E-3</v>
      </c>
      <c r="D99" s="12">
        <f>Return_Calc!P297</f>
        <v>-1.3079195063096592E-2</v>
      </c>
      <c r="E99" s="5">
        <v>96</v>
      </c>
      <c r="N99" s="5">
        <v>96</v>
      </c>
      <c r="O99" s="11">
        <v>10.735295215206378</v>
      </c>
    </row>
    <row r="100" spans="2:15" x14ac:dyDescent="0.2">
      <c r="B100" s="39">
        <v>44704</v>
      </c>
      <c r="C100" s="6">
        <f>Return_Calc!P100</f>
        <v>8.2521778156174619E-3</v>
      </c>
      <c r="D100" s="12">
        <f>Return_Calc!P50</f>
        <v>-1.300291859432361E-2</v>
      </c>
      <c r="E100" s="5">
        <v>97</v>
      </c>
      <c r="N100" s="5">
        <v>97</v>
      </c>
      <c r="O100" s="11">
        <v>-0.66777545757563628</v>
      </c>
    </row>
    <row r="101" spans="2:15" x14ac:dyDescent="0.2">
      <c r="B101" s="39">
        <v>44705</v>
      </c>
      <c r="C101" s="6">
        <f>Return_Calc!P101</f>
        <v>-1.1897537934073761E-2</v>
      </c>
      <c r="D101" s="12">
        <f>Return_Calc!P180</f>
        <v>-1.3000041837836505E-2</v>
      </c>
      <c r="E101" s="5">
        <v>98</v>
      </c>
      <c r="N101" s="5">
        <v>98</v>
      </c>
      <c r="O101" s="11">
        <v>13.441439906437203</v>
      </c>
    </row>
    <row r="102" spans="2:15" x14ac:dyDescent="0.2">
      <c r="B102" s="39">
        <v>44706</v>
      </c>
      <c r="C102" s="6">
        <f>Return_Calc!P102</f>
        <v>1.4732633662807335E-2</v>
      </c>
      <c r="D102" s="12">
        <f>Return_Calc!P115</f>
        <v>-1.2929961426383141E-2</v>
      </c>
      <c r="E102" s="5">
        <v>99</v>
      </c>
      <c r="N102" s="5">
        <v>99</v>
      </c>
      <c r="O102" s="11">
        <v>-18.435365452364607</v>
      </c>
    </row>
    <row r="103" spans="2:15" x14ac:dyDescent="0.2">
      <c r="B103" s="39">
        <v>44707</v>
      </c>
      <c r="C103" s="6">
        <f>Return_Calc!P103</f>
        <v>1.8519071196903936E-2</v>
      </c>
      <c r="D103" s="12">
        <f>Return_Calc!P51</f>
        <v>-1.2920053962553262E-2</v>
      </c>
      <c r="E103" s="5">
        <v>100</v>
      </c>
      <c r="N103" s="5">
        <v>100</v>
      </c>
      <c r="O103" s="11">
        <v>-13.884750066041349</v>
      </c>
    </row>
    <row r="104" spans="2:15" x14ac:dyDescent="0.2">
      <c r="B104" s="39">
        <v>44708</v>
      </c>
      <c r="C104" s="6">
        <f>Return_Calc!P104</f>
        <v>1.8467527817058547E-2</v>
      </c>
      <c r="D104" s="12">
        <f>Return_Calc!P148</f>
        <v>-1.2887963780897514E-2</v>
      </c>
      <c r="E104" s="5">
        <v>101</v>
      </c>
      <c r="N104" s="5">
        <v>101</v>
      </c>
      <c r="O104" s="11">
        <v>-15.212034910629665</v>
      </c>
    </row>
    <row r="105" spans="2:15" x14ac:dyDescent="0.2">
      <c r="B105" s="39">
        <v>44712</v>
      </c>
      <c r="C105" s="6">
        <f>Return_Calc!P105</f>
        <v>6.4538028332767131E-3</v>
      </c>
      <c r="D105" s="12">
        <f>Return_Calc!P437</f>
        <v>-1.2761349105252612E-2</v>
      </c>
      <c r="E105" s="5">
        <v>102</v>
      </c>
      <c r="N105" s="5">
        <v>102</v>
      </c>
      <c r="O105" s="11">
        <v>-10.763975802996633</v>
      </c>
    </row>
    <row r="106" spans="2:15" x14ac:dyDescent="0.2">
      <c r="B106" s="39">
        <v>44713</v>
      </c>
      <c r="C106" s="6">
        <f>Return_Calc!P106</f>
        <v>2.9768759114254867E-3</v>
      </c>
      <c r="D106" s="12">
        <f>Return_Calc!P276</f>
        <v>-1.2702594026339248E-2</v>
      </c>
      <c r="E106" s="5">
        <v>103</v>
      </c>
      <c r="N106" s="5">
        <v>103</v>
      </c>
      <c r="O106" s="11">
        <v>-11.675658327225385</v>
      </c>
    </row>
    <row r="107" spans="2:15" x14ac:dyDescent="0.2">
      <c r="B107" s="39">
        <v>44714</v>
      </c>
      <c r="C107" s="6">
        <f>Return_Calc!P107</f>
        <v>1.1517079890232958E-2</v>
      </c>
      <c r="D107" s="12">
        <f>Return_Calc!P45</f>
        <v>-1.267469446581238E-2</v>
      </c>
      <c r="E107" s="5">
        <v>104</v>
      </c>
      <c r="N107" s="5">
        <v>104</v>
      </c>
      <c r="O107" s="11">
        <v>-10.550201852581914</v>
      </c>
    </row>
    <row r="108" spans="2:15" x14ac:dyDescent="0.2">
      <c r="B108" s="39">
        <v>44715</v>
      </c>
      <c r="C108" s="6">
        <f>Return_Calc!P108</f>
        <v>-1.3902886834602673E-2</v>
      </c>
      <c r="D108" s="12">
        <f>Return_Calc!P224</f>
        <v>-1.2634082026955758E-2</v>
      </c>
      <c r="E108" s="5">
        <v>105</v>
      </c>
      <c r="N108" s="5">
        <v>105</v>
      </c>
      <c r="O108" s="11">
        <v>4.0906455355393767</v>
      </c>
    </row>
    <row r="109" spans="2:15" x14ac:dyDescent="0.2">
      <c r="B109" s="39">
        <v>44718</v>
      </c>
      <c r="C109" s="6">
        <f>Return_Calc!P109</f>
        <v>1.5057239131169842E-2</v>
      </c>
      <c r="D109" s="12">
        <f>Return_Calc!P395</f>
        <v>-1.2598827226374868E-2</v>
      </c>
      <c r="E109" s="5">
        <v>106</v>
      </c>
      <c r="N109" s="5">
        <v>106</v>
      </c>
      <c r="O109" s="11">
        <v>-2.6342261055492249</v>
      </c>
    </row>
    <row r="110" spans="2:15" x14ac:dyDescent="0.2">
      <c r="B110" s="39">
        <v>44719</v>
      </c>
      <c r="C110" s="6">
        <f>Return_Calc!P110</f>
        <v>8.0645895571755371E-3</v>
      </c>
      <c r="D110" s="12">
        <f>Return_Calc!P474</f>
        <v>-1.2553006258762874E-2</v>
      </c>
      <c r="E110" s="5">
        <v>107</v>
      </c>
      <c r="N110" s="5">
        <v>107</v>
      </c>
      <c r="O110" s="11">
        <v>2.1314994471100865</v>
      </c>
    </row>
    <row r="111" spans="2:15" x14ac:dyDescent="0.2">
      <c r="B111" s="39">
        <v>44720</v>
      </c>
      <c r="C111" s="6">
        <f>Return_Calc!P111</f>
        <v>-1.6587841763279397E-2</v>
      </c>
      <c r="D111" s="12">
        <f>Return_Calc!P494</f>
        <v>-1.2388076099303329E-2</v>
      </c>
      <c r="E111" s="5">
        <v>108</v>
      </c>
      <c r="N111" s="5">
        <v>108</v>
      </c>
      <c r="O111" s="11">
        <v>-18.535935233468106</v>
      </c>
    </row>
    <row r="112" spans="2:15" x14ac:dyDescent="0.2">
      <c r="B112" s="39">
        <v>44721</v>
      </c>
      <c r="C112" s="6">
        <f>Return_Calc!P112</f>
        <v>-1.5342997956943601E-2</v>
      </c>
      <c r="D112" s="12">
        <f>Return_Calc!P237</f>
        <v>-1.2378356357984767E-2</v>
      </c>
      <c r="E112" s="5">
        <v>109</v>
      </c>
      <c r="N112" s="5">
        <v>109</v>
      </c>
      <c r="O112" s="11">
        <v>-8.8537959263994424</v>
      </c>
    </row>
    <row r="113" spans="2:15" x14ac:dyDescent="0.2">
      <c r="B113" s="39">
        <v>44722</v>
      </c>
      <c r="C113" s="6">
        <f>Return_Calc!P113</f>
        <v>-3.3239306878675469E-2</v>
      </c>
      <c r="D113" s="12">
        <f>Return_Calc!P603</f>
        <v>-1.2263589083585925E-2</v>
      </c>
      <c r="E113" s="5">
        <v>110</v>
      </c>
      <c r="N113" s="5">
        <v>110</v>
      </c>
      <c r="O113" s="11">
        <v>-8.1507054703423769</v>
      </c>
    </row>
    <row r="114" spans="2:15" x14ac:dyDescent="0.2">
      <c r="B114" s="39">
        <v>44725</v>
      </c>
      <c r="C114" s="6">
        <f>Return_Calc!P114</f>
        <v>-5.3803956011743023E-2</v>
      </c>
      <c r="D114" s="12">
        <f>Return_Calc!P329</f>
        <v>-1.2162230147275353E-2</v>
      </c>
      <c r="E114" s="5">
        <v>111</v>
      </c>
      <c r="N114" s="5">
        <v>111</v>
      </c>
      <c r="O114" s="11">
        <v>6.7961880061782445</v>
      </c>
    </row>
    <row r="115" spans="2:15" x14ac:dyDescent="0.2">
      <c r="B115" s="39">
        <v>44726</v>
      </c>
      <c r="C115" s="6">
        <f>Return_Calc!P115</f>
        <v>-1.2929961426383141E-2</v>
      </c>
      <c r="D115" s="12">
        <f>Return_Calc!P92</f>
        <v>-1.2094424299261006E-2</v>
      </c>
      <c r="E115" s="5">
        <v>112</v>
      </c>
      <c r="N115" s="5">
        <v>112</v>
      </c>
      <c r="O115" s="11">
        <v>12.10750817148908</v>
      </c>
    </row>
    <row r="116" spans="2:15" x14ac:dyDescent="0.2">
      <c r="B116" s="39">
        <v>44727</v>
      </c>
      <c r="C116" s="6">
        <f>Return_Calc!P116</f>
        <v>1.1477155269940377E-2</v>
      </c>
      <c r="D116" s="12">
        <f>Return_Calc!P264</f>
        <v>-1.191354214916596E-2</v>
      </c>
      <c r="E116" s="5">
        <v>113</v>
      </c>
      <c r="N116" s="5">
        <v>113</v>
      </c>
      <c r="O116" s="11">
        <v>-5.3464421188247595</v>
      </c>
    </row>
    <row r="117" spans="2:15" x14ac:dyDescent="0.2">
      <c r="B117" s="39">
        <v>44728</v>
      </c>
      <c r="C117" s="6">
        <f>Return_Calc!P117</f>
        <v>-5.0534047379181858E-2</v>
      </c>
      <c r="D117" s="12">
        <f>Return_Calc!P101</f>
        <v>-1.1897537934073761E-2</v>
      </c>
      <c r="E117" s="5">
        <v>114</v>
      </c>
      <c r="N117" s="5">
        <v>114</v>
      </c>
      <c r="O117" s="11">
        <v>-6.7654029220764142</v>
      </c>
    </row>
    <row r="118" spans="2:15" x14ac:dyDescent="0.2">
      <c r="B118" s="39">
        <v>44729</v>
      </c>
      <c r="C118" s="6">
        <f>Return_Calc!P118</f>
        <v>-5.388504811278113E-3</v>
      </c>
      <c r="D118" s="12">
        <f>Return_Calc!P226</f>
        <v>-1.1721217384104822E-2</v>
      </c>
      <c r="E118" s="5">
        <v>115</v>
      </c>
      <c r="N118" s="5">
        <v>115</v>
      </c>
      <c r="O118" s="11">
        <v>15.784292503146279</v>
      </c>
    </row>
    <row r="119" spans="2:15" x14ac:dyDescent="0.2">
      <c r="B119" s="39">
        <v>44733</v>
      </c>
      <c r="C119" s="6">
        <f>Return_Calc!P119</f>
        <v>3.5924846951650102E-2</v>
      </c>
      <c r="D119" s="12">
        <f>Return_Calc!P196</f>
        <v>-1.1683230769136592E-2</v>
      </c>
      <c r="E119" s="5">
        <v>116</v>
      </c>
      <c r="N119" s="5">
        <v>116</v>
      </c>
      <c r="O119" s="11">
        <v>-3.6530258880753754</v>
      </c>
    </row>
    <row r="120" spans="2:15" x14ac:dyDescent="0.2">
      <c r="B120" s="39">
        <v>44734</v>
      </c>
      <c r="C120" s="6">
        <f>Return_Calc!P120</f>
        <v>-1.3823301527095832E-2</v>
      </c>
      <c r="D120" s="12">
        <f>Return_Calc!P268</f>
        <v>-1.1122586069507613E-2</v>
      </c>
      <c r="E120" s="5">
        <v>117</v>
      </c>
      <c r="N120" s="5">
        <v>117</v>
      </c>
      <c r="O120" s="11">
        <v>-9.0164498674802616</v>
      </c>
    </row>
    <row r="121" spans="2:15" x14ac:dyDescent="0.2">
      <c r="B121" s="39">
        <v>44735</v>
      </c>
      <c r="C121" s="6">
        <f>Return_Calc!P121</f>
        <v>-3.8757163001543219E-3</v>
      </c>
      <c r="D121" s="12">
        <f>Return_Calc!P223</f>
        <v>-1.1046771174328764E-2</v>
      </c>
      <c r="E121" s="5">
        <v>118</v>
      </c>
      <c r="N121" s="5">
        <v>118</v>
      </c>
      <c r="O121" s="11">
        <v>30.262300881979542</v>
      </c>
    </row>
    <row r="122" spans="2:15" x14ac:dyDescent="0.2">
      <c r="B122" s="39">
        <v>44736</v>
      </c>
      <c r="C122" s="6">
        <f>Return_Calc!P122</f>
        <v>3.5097568845930349E-2</v>
      </c>
      <c r="D122" s="12">
        <f>Return_Calc!P236</f>
        <v>-1.0953297802351512E-2</v>
      </c>
      <c r="E122" s="5">
        <v>119</v>
      </c>
      <c r="N122" s="5">
        <v>119</v>
      </c>
      <c r="O122" s="11">
        <v>14.866005939712103</v>
      </c>
    </row>
    <row r="123" spans="2:15" x14ac:dyDescent="0.2">
      <c r="B123" s="39">
        <v>44739</v>
      </c>
      <c r="C123" s="6">
        <f>Return_Calc!P123</f>
        <v>1.9609575517895521E-3</v>
      </c>
      <c r="D123" s="12">
        <f>Return_Calc!P547</f>
        <v>-1.0869295835138118E-2</v>
      </c>
      <c r="E123" s="5">
        <v>120</v>
      </c>
      <c r="N123" s="5">
        <v>120</v>
      </c>
      <c r="O123" s="11">
        <v>17.131393746606111</v>
      </c>
    </row>
    <row r="124" spans="2:15" x14ac:dyDescent="0.2">
      <c r="B124" s="39">
        <v>44740</v>
      </c>
      <c r="C124" s="6">
        <f>Return_Calc!P124</f>
        <v>-4.5907644472174911E-3</v>
      </c>
      <c r="D124" s="12">
        <f>Return_Calc!P434</f>
        <v>-1.0841044206606679E-2</v>
      </c>
      <c r="E124" s="5">
        <v>121</v>
      </c>
      <c r="N124" s="5">
        <v>121</v>
      </c>
      <c r="O124" s="11">
        <v>5.4297066556720024</v>
      </c>
    </row>
    <row r="125" spans="2:15" x14ac:dyDescent="0.2">
      <c r="B125" s="39">
        <v>44741</v>
      </c>
      <c r="C125" s="6">
        <f>Return_Calc!P125</f>
        <v>-1.7343389711844598E-2</v>
      </c>
      <c r="D125" s="12">
        <f>Return_Calc!P245</f>
        <v>-1.0709551089626953E-2</v>
      </c>
      <c r="E125" s="5">
        <v>122</v>
      </c>
      <c r="N125" s="5">
        <v>122</v>
      </c>
      <c r="O125" s="11">
        <v>10.701531462462178</v>
      </c>
    </row>
    <row r="126" spans="2:15" x14ac:dyDescent="0.2">
      <c r="B126" s="39">
        <v>44742</v>
      </c>
      <c r="C126" s="6">
        <f>Return_Calc!P126</f>
        <v>-9.5731864805210683E-3</v>
      </c>
      <c r="D126" s="12">
        <f>Return_Calc!P453</f>
        <v>-1.0410642789856855E-2</v>
      </c>
      <c r="E126" s="5">
        <v>123</v>
      </c>
      <c r="N126" s="5">
        <v>123</v>
      </c>
      <c r="O126" s="11">
        <v>31.841818632376206</v>
      </c>
    </row>
    <row r="127" spans="2:15" x14ac:dyDescent="0.2">
      <c r="B127" s="39">
        <v>44743</v>
      </c>
      <c r="C127" s="6">
        <f>Return_Calc!P127</f>
        <v>1.2795736895135842E-2</v>
      </c>
      <c r="D127" s="12">
        <f>Return_Calc!P239</f>
        <v>-1.0381315308663116E-2</v>
      </c>
      <c r="E127" s="5">
        <v>124</v>
      </c>
      <c r="N127" s="5">
        <v>124</v>
      </c>
      <c r="O127" s="11">
        <v>-7.5553266845646414</v>
      </c>
    </row>
    <row r="128" spans="2:15" x14ac:dyDescent="0.2">
      <c r="B128" s="39">
        <v>44747</v>
      </c>
      <c r="C128" s="6">
        <f>Return_Calc!P128</f>
        <v>-1.8263297516011634E-2</v>
      </c>
      <c r="D128" s="12">
        <f>Return_Calc!P575</f>
        <v>-1.0367378385496218E-2</v>
      </c>
      <c r="E128" s="5">
        <v>125</v>
      </c>
      <c r="N128" s="5">
        <v>125</v>
      </c>
      <c r="O128" s="11">
        <v>14.822912673298898</v>
      </c>
    </row>
    <row r="129" spans="2:15" x14ac:dyDescent="0.2">
      <c r="B129" s="39">
        <v>44748</v>
      </c>
      <c r="C129" s="6">
        <f>Return_Calc!P129</f>
        <v>-4.9281262341503308E-3</v>
      </c>
      <c r="D129" s="12">
        <f>Return_Calc!P132</f>
        <v>-1.0271566847815912E-2</v>
      </c>
      <c r="E129" s="5">
        <v>126</v>
      </c>
      <c r="N129" s="5">
        <v>126</v>
      </c>
      <c r="O129" s="11">
        <v>16.478923638981165</v>
      </c>
    </row>
    <row r="130" spans="2:15" x14ac:dyDescent="0.2">
      <c r="B130" s="39">
        <v>44749</v>
      </c>
      <c r="C130" s="6">
        <f>Return_Calc!P130</f>
        <v>3.2666395799147048E-2</v>
      </c>
      <c r="D130" s="12">
        <f>Return_Calc!P497</f>
        <v>-1.0156754823764717E-2</v>
      </c>
      <c r="E130" s="5">
        <v>127</v>
      </c>
      <c r="N130" s="5">
        <v>127</v>
      </c>
      <c r="O130" s="11">
        <v>-16.05524856140185</v>
      </c>
    </row>
    <row r="131" spans="2:15" x14ac:dyDescent="0.2">
      <c r="B131" s="39">
        <v>44750</v>
      </c>
      <c r="C131" s="6">
        <f>Return_Calc!P131</f>
        <v>-3.886496285231886E-3</v>
      </c>
      <c r="D131" s="12">
        <f>Return_Calc!P371</f>
        <v>-9.9651893692702109E-3</v>
      </c>
      <c r="E131" s="5">
        <v>128</v>
      </c>
      <c r="N131" s="5">
        <v>128</v>
      </c>
      <c r="O131" s="11">
        <v>6.8770028007980688</v>
      </c>
    </row>
    <row r="132" spans="2:15" x14ac:dyDescent="0.2">
      <c r="B132" s="39">
        <v>44753</v>
      </c>
      <c r="C132" s="6">
        <f>Return_Calc!P132</f>
        <v>-1.0271566847815912E-2</v>
      </c>
      <c r="D132" s="12">
        <f>Return_Calc!P318</f>
        <v>-9.9221201465708765E-3</v>
      </c>
      <c r="E132" s="5">
        <v>129</v>
      </c>
      <c r="N132" s="5">
        <v>129</v>
      </c>
      <c r="O132" s="11">
        <v>6.1269905402615423</v>
      </c>
    </row>
    <row r="133" spans="2:15" x14ac:dyDescent="0.2">
      <c r="B133" s="39">
        <v>44754</v>
      </c>
      <c r="C133" s="6">
        <f>Return_Calc!P133</f>
        <v>-9.3377891031772436E-3</v>
      </c>
      <c r="D133" s="12">
        <f>Return_Calc!P380</f>
        <v>-9.8980898880304674E-3</v>
      </c>
      <c r="E133" s="5">
        <v>130</v>
      </c>
      <c r="N133" s="5">
        <v>130</v>
      </c>
      <c r="O133" s="11">
        <v>-15.858035030596639</v>
      </c>
    </row>
    <row r="134" spans="2:15" x14ac:dyDescent="0.2">
      <c r="B134" s="39">
        <v>44755</v>
      </c>
      <c r="C134" s="6">
        <f>Return_Calc!P134</f>
        <v>-6.151498389424268E-3</v>
      </c>
      <c r="D134" s="12">
        <f>Return_Calc!P440</f>
        <v>-9.871317375845557E-3</v>
      </c>
      <c r="E134" s="5">
        <v>131</v>
      </c>
      <c r="N134" s="5">
        <v>131</v>
      </c>
      <c r="O134" s="11">
        <v>-2.0760951768118541</v>
      </c>
    </row>
    <row r="135" spans="2:15" x14ac:dyDescent="0.2">
      <c r="B135" s="39">
        <v>44756</v>
      </c>
      <c r="C135" s="6">
        <f>Return_Calc!P135</f>
        <v>-6.586466252389205E-3</v>
      </c>
      <c r="D135" s="12">
        <f>Return_Calc!P487</f>
        <v>-9.8649343633044097E-3</v>
      </c>
      <c r="E135" s="5">
        <v>132</v>
      </c>
      <c r="N135" s="5">
        <v>132</v>
      </c>
      <c r="O135" s="11">
        <v>0.51422203852493642</v>
      </c>
    </row>
    <row r="136" spans="2:15" x14ac:dyDescent="0.2">
      <c r="B136" s="39">
        <v>44757</v>
      </c>
      <c r="C136" s="6">
        <f>Return_Calc!P136</f>
        <v>1.7148795406065922E-2</v>
      </c>
      <c r="D136" s="12">
        <f>Return_Calc!P432</f>
        <v>-9.6955770167746185E-3</v>
      </c>
      <c r="E136" s="5">
        <v>133</v>
      </c>
      <c r="N136" s="5">
        <v>133</v>
      </c>
      <c r="O136" s="11">
        <v>11.666915458637586</v>
      </c>
    </row>
    <row r="137" spans="2:15" x14ac:dyDescent="0.2">
      <c r="B137" s="39">
        <v>44760</v>
      </c>
      <c r="C137" s="6">
        <f>Return_Calc!P137</f>
        <v>9.6538436839015539E-3</v>
      </c>
      <c r="D137" s="12">
        <f>Return_Calc!P486</f>
        <v>-9.6346732552105366E-3</v>
      </c>
      <c r="E137" s="5">
        <v>134</v>
      </c>
      <c r="N137" s="5">
        <v>134</v>
      </c>
      <c r="O137" s="11">
        <v>13.034326091569383</v>
      </c>
    </row>
    <row r="138" spans="2:15" x14ac:dyDescent="0.2">
      <c r="B138" s="39">
        <v>44761</v>
      </c>
      <c r="C138" s="6">
        <f>Return_Calc!P138</f>
        <v>3.2158314474978467E-2</v>
      </c>
      <c r="D138" s="12">
        <f>Return_Calc!P126</f>
        <v>-9.5731864805210683E-3</v>
      </c>
      <c r="E138" s="5">
        <v>135</v>
      </c>
      <c r="N138" s="5">
        <v>135</v>
      </c>
      <c r="O138" s="11">
        <v>-22.146996393878862</v>
      </c>
    </row>
    <row r="139" spans="2:15" x14ac:dyDescent="0.2">
      <c r="B139" s="39">
        <v>44762</v>
      </c>
      <c r="C139" s="6">
        <f>Return_Calc!P139</f>
        <v>5.7094300335386568E-3</v>
      </c>
      <c r="D139" s="12">
        <f>Return_Calc!P583</f>
        <v>-9.4912388742093463E-3</v>
      </c>
      <c r="E139" s="5">
        <v>136</v>
      </c>
      <c r="N139" s="5">
        <v>136</v>
      </c>
      <c r="O139" s="11">
        <v>-4.135922521957089</v>
      </c>
    </row>
    <row r="140" spans="2:15" x14ac:dyDescent="0.2">
      <c r="B140" s="39">
        <v>44763</v>
      </c>
      <c r="C140" s="6">
        <f>Return_Calc!P140</f>
        <v>-6.4440466041703563E-4</v>
      </c>
      <c r="D140" s="12">
        <f>Return_Calc!P477</f>
        <v>-9.391692619879894E-3</v>
      </c>
      <c r="E140" s="5">
        <v>137</v>
      </c>
      <c r="N140" s="5">
        <v>137</v>
      </c>
      <c r="O140" s="11">
        <v>-4.4705789585716769</v>
      </c>
    </row>
    <row r="141" spans="2:15" x14ac:dyDescent="0.2">
      <c r="B141" s="39">
        <v>44764</v>
      </c>
      <c r="C141" s="6">
        <f>Return_Calc!P141</f>
        <v>-3.1956147488252764E-3</v>
      </c>
      <c r="D141" s="12">
        <f>Return_Calc!P133</f>
        <v>-9.3377891031772436E-3</v>
      </c>
      <c r="E141" s="5">
        <v>138</v>
      </c>
      <c r="N141" s="5">
        <v>138</v>
      </c>
      <c r="O141" s="11">
        <v>25.126158594483211</v>
      </c>
    </row>
    <row r="142" spans="2:15" x14ac:dyDescent="0.2">
      <c r="B142" s="39">
        <v>44767</v>
      </c>
      <c r="C142" s="6">
        <f>Return_Calc!P142</f>
        <v>1.3183623628302065E-2</v>
      </c>
      <c r="D142" s="12">
        <f>Return_Calc!P442</f>
        <v>-9.2048557176571989E-3</v>
      </c>
      <c r="E142" s="5">
        <v>139</v>
      </c>
      <c r="N142" s="5">
        <v>139</v>
      </c>
      <c r="O142" s="11">
        <v>-13.75408719027217</v>
      </c>
    </row>
    <row r="143" spans="2:15" x14ac:dyDescent="0.2">
      <c r="B143" s="39">
        <v>44768</v>
      </c>
      <c r="C143" s="6">
        <f>Return_Calc!P143</f>
        <v>-5.5472484288523688E-3</v>
      </c>
      <c r="D143" s="12">
        <f>Return_Calc!P468</f>
        <v>-9.1545063965327491E-3</v>
      </c>
      <c r="E143" s="5">
        <v>140</v>
      </c>
      <c r="N143" s="5">
        <v>140</v>
      </c>
      <c r="O143" s="11">
        <v>-5.5581771903251322</v>
      </c>
    </row>
    <row r="144" spans="2:15" x14ac:dyDescent="0.2">
      <c r="B144" s="39">
        <v>44769</v>
      </c>
      <c r="C144" s="6">
        <f>Return_Calc!P144</f>
        <v>2.0575334709227049E-2</v>
      </c>
      <c r="D144" s="12">
        <f>Return_Calc!P280</f>
        <v>-8.8223096092062588E-3</v>
      </c>
      <c r="E144" s="5">
        <v>141</v>
      </c>
      <c r="N144" s="5">
        <v>141</v>
      </c>
      <c r="O144" s="11">
        <v>-11.724722558326995</v>
      </c>
    </row>
    <row r="145" spans="2:15" x14ac:dyDescent="0.2">
      <c r="B145" s="39">
        <v>44770</v>
      </c>
      <c r="C145" s="6">
        <f>Return_Calc!P145</f>
        <v>1.1919789413983289E-2</v>
      </c>
      <c r="D145" s="12">
        <f>Return_Calc!P469</f>
        <v>-8.8170015313559068E-3</v>
      </c>
      <c r="E145" s="5">
        <v>142</v>
      </c>
      <c r="N145" s="5">
        <v>142</v>
      </c>
      <c r="O145" s="11">
        <v>16.744263504951107</v>
      </c>
    </row>
    <row r="146" spans="2:15" x14ac:dyDescent="0.2">
      <c r="B146" s="39">
        <v>44771</v>
      </c>
      <c r="C146" s="6">
        <f>Return_Calc!P146</f>
        <v>1.3902936100074413E-2</v>
      </c>
      <c r="D146" s="12">
        <f>Return_Calc!P332</f>
        <v>-8.7492889701936416E-3</v>
      </c>
      <c r="E146" s="5">
        <v>143</v>
      </c>
      <c r="N146" s="5">
        <v>143</v>
      </c>
      <c r="O146" s="11">
        <v>20.204743398339836</v>
      </c>
    </row>
    <row r="147" spans="2:15" x14ac:dyDescent="0.2">
      <c r="B147" s="39">
        <v>44774</v>
      </c>
      <c r="C147" s="6">
        <f>Return_Calc!P147</f>
        <v>4.1661105208529491E-3</v>
      </c>
      <c r="D147" s="12">
        <f>Return_Calc!P509</f>
        <v>-8.5986849275778536E-3</v>
      </c>
      <c r="E147" s="5">
        <v>144</v>
      </c>
      <c r="N147" s="5">
        <v>144</v>
      </c>
      <c r="O147" s="11">
        <v>2.6953647707003441</v>
      </c>
    </row>
    <row r="148" spans="2:15" x14ac:dyDescent="0.2">
      <c r="B148" s="39">
        <v>44775</v>
      </c>
      <c r="C148" s="6">
        <f>Return_Calc!P148</f>
        <v>-1.2887963780897514E-2</v>
      </c>
      <c r="D148" s="12">
        <f>Return_Calc!P560</f>
        <v>-8.5575991114079514E-3</v>
      </c>
      <c r="E148" s="5">
        <v>145</v>
      </c>
      <c r="N148" s="5">
        <v>145</v>
      </c>
      <c r="O148" s="11">
        <v>24.882105916565113</v>
      </c>
    </row>
    <row r="149" spans="2:15" x14ac:dyDescent="0.2">
      <c r="B149" s="39">
        <v>44776</v>
      </c>
      <c r="C149" s="6">
        <f>Return_Calc!P149</f>
        <v>1.2320472236771641E-2</v>
      </c>
      <c r="D149" s="12">
        <f>Return_Calc!P428</f>
        <v>-8.5540066227334163E-3</v>
      </c>
      <c r="E149" s="5">
        <v>146</v>
      </c>
      <c r="N149" s="5">
        <v>146</v>
      </c>
      <c r="O149" s="11">
        <v>-5.1848211800314834</v>
      </c>
    </row>
    <row r="150" spans="2:15" x14ac:dyDescent="0.2">
      <c r="B150" s="39">
        <v>44777</v>
      </c>
      <c r="C150" s="6">
        <f>Return_Calc!P150</f>
        <v>-2.2465187067242345E-2</v>
      </c>
      <c r="D150" s="12">
        <f>Return_Calc!P203</f>
        <v>-8.551558640121297E-3</v>
      </c>
      <c r="E150" s="5">
        <v>147</v>
      </c>
      <c r="N150" s="5">
        <v>147</v>
      </c>
      <c r="O150" s="11">
        <v>14.388867391197287</v>
      </c>
    </row>
    <row r="151" spans="2:15" x14ac:dyDescent="0.2">
      <c r="B151" s="39">
        <v>44778</v>
      </c>
      <c r="C151" s="6">
        <f>Return_Calc!P151</f>
        <v>-8.5483471065007904E-3</v>
      </c>
      <c r="D151" s="12">
        <f>Return_Calc!P151</f>
        <v>-8.5483471065007904E-3</v>
      </c>
      <c r="E151" s="5">
        <v>148</v>
      </c>
      <c r="N151" s="5">
        <v>148</v>
      </c>
      <c r="O151" s="11">
        <v>-4.1147545415217897</v>
      </c>
    </row>
    <row r="152" spans="2:15" x14ac:dyDescent="0.2">
      <c r="B152" s="39">
        <v>44781</v>
      </c>
      <c r="C152" s="6">
        <f>Return_Calc!P152</f>
        <v>1.0828505236453569E-2</v>
      </c>
      <c r="D152" s="12">
        <f>Return_Calc!P514</f>
        <v>-8.4811238315134884E-3</v>
      </c>
      <c r="E152" s="5">
        <v>149</v>
      </c>
      <c r="N152" s="5">
        <v>149</v>
      </c>
      <c r="O152" s="11">
        <v>18.460181783919943</v>
      </c>
    </row>
    <row r="153" spans="2:15" x14ac:dyDescent="0.2">
      <c r="B153" s="39">
        <v>44782</v>
      </c>
      <c r="C153" s="6">
        <f>Return_Calc!P153</f>
        <v>-2.5977209980791744E-3</v>
      </c>
      <c r="D153" s="12">
        <f>Return_Calc!P359</f>
        <v>-8.4411471011453729E-3</v>
      </c>
      <c r="E153" s="5">
        <v>150</v>
      </c>
      <c r="N153" s="5">
        <v>150</v>
      </c>
      <c r="O153" s="11">
        <v>0.65098282207944269</v>
      </c>
    </row>
    <row r="154" spans="2:15" x14ac:dyDescent="0.2">
      <c r="B154" s="39">
        <v>44783</v>
      </c>
      <c r="C154" s="6">
        <f>Return_Calc!P154</f>
        <v>2.5666384042866482E-2</v>
      </c>
      <c r="D154" s="12">
        <f>Return_Calc!P602</f>
        <v>-8.2735986329617421E-3</v>
      </c>
      <c r="E154" s="5">
        <v>151</v>
      </c>
      <c r="N154" s="5">
        <v>151</v>
      </c>
      <c r="O154" s="11">
        <v>25.83958097476766</v>
      </c>
    </row>
    <row r="155" spans="2:15" x14ac:dyDescent="0.2">
      <c r="B155" s="39">
        <v>44784</v>
      </c>
      <c r="C155" s="6">
        <f>Return_Calc!P155</f>
        <v>3.3986504968216792E-2</v>
      </c>
      <c r="D155" s="12">
        <f>Return_Calc!P554</f>
        <v>-8.2518214882157624E-3</v>
      </c>
      <c r="E155" s="5">
        <v>152</v>
      </c>
      <c r="N155" s="5">
        <v>152</v>
      </c>
      <c r="O155" s="11">
        <v>5.5136128642924067</v>
      </c>
    </row>
    <row r="156" spans="2:15" x14ac:dyDescent="0.2">
      <c r="B156" s="39">
        <v>44785</v>
      </c>
      <c r="C156" s="6">
        <f>Return_Calc!P156</f>
        <v>-2.6242989557617767E-4</v>
      </c>
      <c r="D156" s="12">
        <f>Return_Calc!P404</f>
        <v>-8.1745905090322077E-3</v>
      </c>
      <c r="E156" s="5">
        <v>153</v>
      </c>
      <c r="N156" s="5">
        <v>153</v>
      </c>
      <c r="O156" s="11">
        <v>13.4616193332952</v>
      </c>
    </row>
    <row r="157" spans="2:15" x14ac:dyDescent="0.2">
      <c r="B157" s="39">
        <v>44788</v>
      </c>
      <c r="C157" s="6">
        <f>Return_Calc!P157</f>
        <v>-7.0618789777036443E-3</v>
      </c>
      <c r="D157" s="12">
        <f>Return_Calc!P449</f>
        <v>-8.1492347059127709E-3</v>
      </c>
      <c r="E157" s="5">
        <v>154</v>
      </c>
      <c r="N157" s="5">
        <v>154</v>
      </c>
      <c r="O157" s="11">
        <v>21.469389590713288</v>
      </c>
    </row>
    <row r="158" spans="2:15" x14ac:dyDescent="0.2">
      <c r="B158" s="39">
        <v>44789</v>
      </c>
      <c r="C158" s="6">
        <f>Return_Calc!P158</f>
        <v>1.4864979725208113E-2</v>
      </c>
      <c r="D158" s="12">
        <f>Return_Calc!P253</f>
        <v>-8.0778802148352181E-3</v>
      </c>
      <c r="E158" s="5">
        <v>155</v>
      </c>
      <c r="N158" s="5">
        <v>155</v>
      </c>
      <c r="O158" s="11">
        <v>-6.1007424608379228</v>
      </c>
    </row>
    <row r="159" spans="2:15" x14ac:dyDescent="0.2">
      <c r="B159" s="39">
        <v>44790</v>
      </c>
      <c r="C159" s="6">
        <f>Return_Calc!P159</f>
        <v>-1.6955464828083758E-2</v>
      </c>
      <c r="D159" s="12">
        <f>Return_Calc!P242</f>
        <v>-8.0294299773148586E-3</v>
      </c>
      <c r="E159" s="5">
        <v>156</v>
      </c>
      <c r="N159" s="5">
        <v>156</v>
      </c>
      <c r="O159" s="11">
        <v>5.6583892180778186</v>
      </c>
    </row>
    <row r="160" spans="2:15" x14ac:dyDescent="0.2">
      <c r="B160" s="39">
        <v>44791</v>
      </c>
      <c r="C160" s="6">
        <f>Return_Calc!P160</f>
        <v>1.2293611094344755E-2</v>
      </c>
      <c r="D160" s="12">
        <f>Return_Calc!P64</f>
        <v>-7.8913993881273431E-3</v>
      </c>
      <c r="E160" s="5">
        <v>157</v>
      </c>
      <c r="N160" s="5">
        <v>157</v>
      </c>
      <c r="O160" s="11">
        <v>8.1082329114797353</v>
      </c>
    </row>
    <row r="161" spans="2:15" x14ac:dyDescent="0.2">
      <c r="B161" s="39">
        <v>44792</v>
      </c>
      <c r="C161" s="6">
        <f>Return_Calc!P161</f>
        <v>-1.9017568872116565E-2</v>
      </c>
      <c r="D161" s="12">
        <f>Return_Calc!P481</f>
        <v>-7.8391846545199147E-3</v>
      </c>
      <c r="E161" s="5">
        <v>158</v>
      </c>
      <c r="N161" s="5">
        <v>158</v>
      </c>
      <c r="O161" s="11">
        <v>-7.3124794453969715</v>
      </c>
    </row>
    <row r="162" spans="2:15" x14ac:dyDescent="0.2">
      <c r="B162" s="39">
        <v>44795</v>
      </c>
      <c r="C162" s="6">
        <f>Return_Calc!P162</f>
        <v>-2.4753671877433474E-2</v>
      </c>
      <c r="D162" s="12">
        <f>Return_Calc!P456</f>
        <v>-7.7555573366634972E-3</v>
      </c>
      <c r="E162" s="5">
        <v>159</v>
      </c>
      <c r="N162" s="5">
        <v>159</v>
      </c>
      <c r="O162" s="11">
        <v>-3.5726863418978931</v>
      </c>
    </row>
    <row r="163" spans="2:15" x14ac:dyDescent="0.2">
      <c r="B163" s="39">
        <v>44796</v>
      </c>
      <c r="C163" s="6">
        <f>Return_Calc!P163</f>
        <v>1.2509784966540174E-2</v>
      </c>
      <c r="D163" s="12">
        <f>Return_Calc!P16</f>
        <v>-7.5951511217016206E-3</v>
      </c>
      <c r="E163" s="5">
        <v>160</v>
      </c>
      <c r="N163" s="5">
        <v>160</v>
      </c>
      <c r="O163" s="11">
        <v>-25.082787579185112</v>
      </c>
    </row>
    <row r="164" spans="2:15" x14ac:dyDescent="0.2">
      <c r="B164" s="39">
        <v>44797</v>
      </c>
      <c r="C164" s="6">
        <f>Return_Calc!P164</f>
        <v>7.4926049532334444E-3</v>
      </c>
      <c r="D164" s="12">
        <f>Return_Calc!P309</f>
        <v>-7.5841796292980945E-3</v>
      </c>
      <c r="E164" s="5">
        <v>161</v>
      </c>
      <c r="N164" s="5">
        <v>161</v>
      </c>
      <c r="O164" s="11">
        <v>0.1310535837942044</v>
      </c>
    </row>
    <row r="165" spans="2:15" x14ac:dyDescent="0.2">
      <c r="B165" s="39">
        <v>44798</v>
      </c>
      <c r="C165" s="6">
        <f>Return_Calc!P165</f>
        <v>1.4839020491239202E-2</v>
      </c>
      <c r="D165" s="12">
        <f>Return_Calc!P415</f>
        <v>-7.5721401800968504E-3</v>
      </c>
      <c r="E165" s="5">
        <v>162</v>
      </c>
      <c r="N165" s="5">
        <v>162</v>
      </c>
      <c r="O165" s="11">
        <v>-16.407205699249801</v>
      </c>
    </row>
    <row r="166" spans="2:15" x14ac:dyDescent="0.2">
      <c r="B166" s="39">
        <v>44799</v>
      </c>
      <c r="C166" s="6">
        <f>Return_Calc!P166</f>
        <v>-3.1820032118471071E-2</v>
      </c>
      <c r="D166" s="12">
        <f>Return_Calc!P379</f>
        <v>-7.4327643847661995E-3</v>
      </c>
      <c r="E166" s="5">
        <v>163</v>
      </c>
      <c r="N166" s="5">
        <v>163</v>
      </c>
      <c r="O166" s="11">
        <v>0.85491309391532444</v>
      </c>
    </row>
    <row r="167" spans="2:15" x14ac:dyDescent="0.2">
      <c r="B167" s="39">
        <v>44802</v>
      </c>
      <c r="C167" s="6">
        <f>Return_Calc!P167</f>
        <v>-4.3110967841643207E-3</v>
      </c>
      <c r="D167" s="12">
        <f>Return_Calc!P157</f>
        <v>-7.0618789777036443E-3</v>
      </c>
      <c r="E167" s="5">
        <v>164</v>
      </c>
      <c r="N167" s="5">
        <v>164</v>
      </c>
      <c r="O167" s="11">
        <v>-3.3828844887534792E-2</v>
      </c>
    </row>
    <row r="168" spans="2:15" x14ac:dyDescent="0.2">
      <c r="B168" s="39">
        <v>44803</v>
      </c>
      <c r="C168" s="6">
        <f>Return_Calc!P168</f>
        <v>-1.7293856465221857E-2</v>
      </c>
      <c r="D168" s="12">
        <f>Return_Calc!P32</f>
        <v>-6.9752948554885688E-3</v>
      </c>
      <c r="E168" s="5">
        <v>165</v>
      </c>
      <c r="N168" s="5">
        <v>165</v>
      </c>
      <c r="O168" s="11">
        <v>17.946473067800039</v>
      </c>
    </row>
    <row r="169" spans="2:15" x14ac:dyDescent="0.2">
      <c r="B169" s="39">
        <v>44804</v>
      </c>
      <c r="C169" s="6">
        <f>Return_Calc!P169</f>
        <v>-5.4010743829848735E-3</v>
      </c>
      <c r="D169" s="12">
        <f>Return_Calc!P319</f>
        <v>-6.9470666699485012E-3</v>
      </c>
      <c r="E169" s="5">
        <v>166</v>
      </c>
      <c r="N169" s="5">
        <v>166</v>
      </c>
      <c r="O169" s="11">
        <v>3.6700726898501412</v>
      </c>
    </row>
    <row r="170" spans="2:15" x14ac:dyDescent="0.2">
      <c r="B170" s="39">
        <v>44805</v>
      </c>
      <c r="C170" s="6">
        <f>Return_Calc!P170</f>
        <v>-1.4366795957458555E-2</v>
      </c>
      <c r="D170" s="12">
        <f>Return_Calc!P221</f>
        <v>-6.9356519320486042E-3</v>
      </c>
      <c r="E170" s="5">
        <v>167</v>
      </c>
      <c r="N170" s="5">
        <v>167</v>
      </c>
      <c r="O170" s="11">
        <v>9.8284736748369923</v>
      </c>
    </row>
    <row r="171" spans="2:15" x14ac:dyDescent="0.2">
      <c r="B171" s="39">
        <v>44806</v>
      </c>
      <c r="C171" s="6">
        <f>Return_Calc!P171</f>
        <v>-3.5508621450963725E-3</v>
      </c>
      <c r="D171" s="12">
        <f>Return_Calc!P277</f>
        <v>-6.7830308463104868E-3</v>
      </c>
      <c r="E171" s="5">
        <v>168</v>
      </c>
      <c r="N171" s="5">
        <v>168</v>
      </c>
      <c r="O171" s="11">
        <v>-14.244112386352697</v>
      </c>
    </row>
    <row r="172" spans="2:15" x14ac:dyDescent="0.2">
      <c r="B172" s="39">
        <v>44810</v>
      </c>
      <c r="C172" s="6">
        <f>Return_Calc!P172</f>
        <v>-1.5401397121862812E-2</v>
      </c>
      <c r="D172" s="12">
        <f>Return_Calc!P44</f>
        <v>-6.767779462035624E-3</v>
      </c>
      <c r="E172" s="5">
        <v>169</v>
      </c>
      <c r="N172" s="5">
        <v>169</v>
      </c>
      <c r="O172" s="11">
        <v>4.1820760608207408</v>
      </c>
    </row>
    <row r="173" spans="2:15" x14ac:dyDescent="0.2">
      <c r="B173" s="39">
        <v>44811</v>
      </c>
      <c r="C173" s="6">
        <f>Return_Calc!P173</f>
        <v>1.8903853260235328E-2</v>
      </c>
      <c r="D173" s="12">
        <f>Return_Calc!P233</f>
        <v>-6.6375693841711804E-3</v>
      </c>
      <c r="E173" s="5">
        <v>170</v>
      </c>
      <c r="N173" s="5">
        <v>170</v>
      </c>
      <c r="O173" s="11">
        <v>6.6460328151467092</v>
      </c>
    </row>
    <row r="174" spans="2:15" x14ac:dyDescent="0.2">
      <c r="B174" s="39">
        <v>44812</v>
      </c>
      <c r="C174" s="6">
        <f>Return_Calc!P174</f>
        <v>2.9513551192931965E-3</v>
      </c>
      <c r="D174" s="12">
        <f>Return_Calc!P566</f>
        <v>-6.6145414391241865E-3</v>
      </c>
      <c r="E174" s="5">
        <v>171</v>
      </c>
      <c r="N174" s="5">
        <v>171</v>
      </c>
      <c r="O174" s="11">
        <v>-8.291661116021654</v>
      </c>
    </row>
    <row r="175" spans="2:15" x14ac:dyDescent="0.2">
      <c r="B175" s="39">
        <v>44813</v>
      </c>
      <c r="C175" s="6">
        <f>Return_Calc!P175</f>
        <v>2.0046295938931154E-2</v>
      </c>
      <c r="D175" s="12">
        <f>Return_Calc!P363</f>
        <v>-6.605524901800117E-3</v>
      </c>
      <c r="E175" s="5">
        <v>172</v>
      </c>
      <c r="N175" s="5">
        <v>172</v>
      </c>
      <c r="O175" s="11">
        <v>-4.5866850359740727</v>
      </c>
    </row>
    <row r="176" spans="2:15" x14ac:dyDescent="0.2">
      <c r="B176" s="39">
        <v>44816</v>
      </c>
      <c r="C176" s="6">
        <f>Return_Calc!P176</f>
        <v>2.0268591070735191E-2</v>
      </c>
      <c r="D176" s="12">
        <f>Return_Calc!P328</f>
        <v>-6.5936110400955355E-3</v>
      </c>
      <c r="E176" s="5">
        <v>173</v>
      </c>
      <c r="N176" s="5">
        <v>173</v>
      </c>
      <c r="O176" s="11">
        <v>-0.2961507591480137</v>
      </c>
    </row>
    <row r="177" spans="2:15" x14ac:dyDescent="0.2">
      <c r="B177" s="39">
        <v>44817</v>
      </c>
      <c r="C177" s="6">
        <f>Return_Calc!P177</f>
        <v>-4.662890106070762E-2</v>
      </c>
      <c r="D177" s="12">
        <f>Return_Calc!P135</f>
        <v>-6.586466252389205E-3</v>
      </c>
      <c r="E177" s="5">
        <v>174</v>
      </c>
      <c r="N177" s="5">
        <v>174</v>
      </c>
      <c r="O177" s="11">
        <v>-10.353171191419015</v>
      </c>
    </row>
    <row r="178" spans="2:15" x14ac:dyDescent="0.2">
      <c r="B178" s="39">
        <v>44818</v>
      </c>
      <c r="C178" s="6">
        <f>Return_Calc!P178</f>
        <v>1.034680628974545E-2</v>
      </c>
      <c r="D178" s="12">
        <f>Return_Calc!P198</f>
        <v>-6.5156984843460081E-3</v>
      </c>
      <c r="E178" s="5">
        <v>175</v>
      </c>
      <c r="N178" s="5">
        <v>175</v>
      </c>
      <c r="O178" s="11">
        <v>11.092068044234377</v>
      </c>
    </row>
    <row r="179" spans="2:15" x14ac:dyDescent="0.2">
      <c r="B179" s="39">
        <v>44819</v>
      </c>
      <c r="C179" s="6">
        <f>Return_Calc!P179</f>
        <v>-5.4652204850263453E-3</v>
      </c>
      <c r="D179" s="12">
        <f>Return_Calc!P506</f>
        <v>-6.4702044522920226E-3</v>
      </c>
      <c r="E179" s="5">
        <v>176</v>
      </c>
      <c r="N179" s="5">
        <v>176</v>
      </c>
      <c r="O179" s="11">
        <v>13.821492903520181</v>
      </c>
    </row>
    <row r="180" spans="2:15" x14ac:dyDescent="0.2">
      <c r="B180" s="39">
        <v>44820</v>
      </c>
      <c r="C180" s="6">
        <f>Return_Calc!P180</f>
        <v>-1.3000041837836505E-2</v>
      </c>
      <c r="D180" s="12">
        <f>Return_Calc!P519</f>
        <v>-6.3722715587805354E-3</v>
      </c>
      <c r="E180" s="5">
        <v>177</v>
      </c>
      <c r="N180" s="5">
        <v>177</v>
      </c>
      <c r="O180" s="11">
        <v>2.3173698190699037</v>
      </c>
    </row>
    <row r="181" spans="2:15" x14ac:dyDescent="0.2">
      <c r="B181" s="39">
        <v>44823</v>
      </c>
      <c r="C181" s="6">
        <f>Return_Calc!P181</f>
        <v>1.1480056423656149E-2</v>
      </c>
      <c r="D181" s="12">
        <f>Return_Calc!P503</f>
        <v>-6.3152624853336919E-3</v>
      </c>
      <c r="E181" s="5">
        <v>178</v>
      </c>
      <c r="N181" s="5">
        <v>178</v>
      </c>
      <c r="O181" s="11">
        <v>25.840267664930973</v>
      </c>
    </row>
    <row r="182" spans="2:15" x14ac:dyDescent="0.2">
      <c r="B182" s="39">
        <v>44824</v>
      </c>
      <c r="C182" s="6">
        <f>Return_Calc!P182</f>
        <v>-1.702687251732922E-2</v>
      </c>
      <c r="D182" s="12">
        <f>Return_Calc!P134</f>
        <v>-6.151498389424268E-3</v>
      </c>
      <c r="E182" s="5">
        <v>179</v>
      </c>
      <c r="N182" s="5">
        <v>179</v>
      </c>
      <c r="O182" s="11">
        <v>4.1640135627201005</v>
      </c>
    </row>
    <row r="183" spans="2:15" x14ac:dyDescent="0.2">
      <c r="B183" s="39">
        <v>44825</v>
      </c>
      <c r="C183" s="6">
        <f>Return_Calc!P183</f>
        <v>-1.318105683799488E-2</v>
      </c>
      <c r="D183" s="12">
        <f>Return_Calc!P537</f>
        <v>-6.1408702511969821E-3</v>
      </c>
      <c r="E183" s="5">
        <v>180</v>
      </c>
      <c r="N183" s="5">
        <v>180</v>
      </c>
      <c r="O183" s="11">
        <v>15.471651814387961</v>
      </c>
    </row>
    <row r="184" spans="2:15" x14ac:dyDescent="0.2">
      <c r="B184" s="39">
        <v>44826</v>
      </c>
      <c r="C184" s="6">
        <f>Return_Calc!P184</f>
        <v>-1.9134474170132854E-2</v>
      </c>
      <c r="D184" s="12">
        <f>Return_Calc!P431</f>
        <v>-6.0078815548105131E-3</v>
      </c>
      <c r="E184" s="5">
        <v>181</v>
      </c>
      <c r="N184" s="5">
        <v>181</v>
      </c>
      <c r="O184" s="11">
        <v>16.241647622490486</v>
      </c>
    </row>
    <row r="185" spans="2:15" x14ac:dyDescent="0.2">
      <c r="B185" s="39">
        <v>44827</v>
      </c>
      <c r="C185" s="6">
        <f>Return_Calc!P185</f>
        <v>-3.7784820626278609E-2</v>
      </c>
      <c r="D185" s="12">
        <f>Return_Calc!P214</f>
        <v>-5.9320843066729186E-3</v>
      </c>
      <c r="E185" s="5">
        <v>182</v>
      </c>
      <c r="N185" s="5">
        <v>182</v>
      </c>
      <c r="O185" s="11">
        <v>20.512744286272081</v>
      </c>
    </row>
    <row r="186" spans="2:15" x14ac:dyDescent="0.2">
      <c r="B186" s="39">
        <v>44830</v>
      </c>
      <c r="C186" s="6">
        <f>Return_Calc!P186</f>
        <v>-1.7312064174493911E-2</v>
      </c>
      <c r="D186" s="12">
        <f>Return_Calc!P576</f>
        <v>-5.7678076046834264E-3</v>
      </c>
      <c r="E186" s="5">
        <v>183</v>
      </c>
      <c r="N186" s="5">
        <v>183</v>
      </c>
      <c r="O186" s="11">
        <v>-21.810481328734461</v>
      </c>
    </row>
    <row r="187" spans="2:15" x14ac:dyDescent="0.2">
      <c r="B187" s="39">
        <v>44831</v>
      </c>
      <c r="C187" s="6">
        <f>Return_Calc!P187</f>
        <v>2.2860435431489605E-3</v>
      </c>
      <c r="D187" s="12">
        <f>Return_Calc!P38</f>
        <v>-5.6071165909819722E-3</v>
      </c>
      <c r="E187" s="5">
        <v>184</v>
      </c>
      <c r="N187" s="5">
        <v>184</v>
      </c>
      <c r="O187" s="11">
        <v>-7.4015087147838701</v>
      </c>
    </row>
    <row r="188" spans="2:15" x14ac:dyDescent="0.2">
      <c r="B188" s="39">
        <v>44832</v>
      </c>
      <c r="C188" s="6">
        <f>Return_Calc!P188</f>
        <v>2.8079021088597857E-2</v>
      </c>
      <c r="D188" s="12">
        <f>Return_Calc!P80</f>
        <v>-5.6065982226536169E-3</v>
      </c>
      <c r="E188" s="5">
        <v>185</v>
      </c>
      <c r="N188" s="5">
        <v>185</v>
      </c>
      <c r="O188" s="11">
        <v>15.950178138734866</v>
      </c>
    </row>
    <row r="189" spans="2:15" x14ac:dyDescent="0.2">
      <c r="B189" s="39">
        <v>44833</v>
      </c>
      <c r="C189" s="6">
        <f>Return_Calc!P189</f>
        <v>-2.0569025494195183E-2</v>
      </c>
      <c r="D189" s="12">
        <f>Return_Calc!P143</f>
        <v>-5.5472484288523688E-3</v>
      </c>
      <c r="E189" s="5">
        <v>186</v>
      </c>
      <c r="N189" s="5">
        <v>186</v>
      </c>
      <c r="O189" s="11">
        <v>12.248968342990494</v>
      </c>
    </row>
    <row r="190" spans="2:15" x14ac:dyDescent="0.2">
      <c r="B190" s="39">
        <v>44834</v>
      </c>
      <c r="C190" s="6">
        <f>Return_Calc!P190</f>
        <v>-4.9420476840036096E-3</v>
      </c>
      <c r="D190" s="12">
        <f>Return_Calc!P480</f>
        <v>-5.5226990991835388E-3</v>
      </c>
      <c r="E190" s="5">
        <v>187</v>
      </c>
      <c r="N190" s="5">
        <v>187</v>
      </c>
      <c r="O190" s="11">
        <v>-7.9079886590736956</v>
      </c>
    </row>
    <row r="191" spans="2:15" x14ac:dyDescent="0.2">
      <c r="B191" s="39">
        <v>44837</v>
      </c>
      <c r="C191" s="6">
        <f>Return_Calc!P191</f>
        <v>3.7743344520792574E-2</v>
      </c>
      <c r="D191" s="12">
        <f>Return_Calc!P561</f>
        <v>-5.5063550961752111E-3</v>
      </c>
      <c r="E191" s="5">
        <v>188</v>
      </c>
      <c r="N191" s="5">
        <v>188</v>
      </c>
      <c r="O191" s="11">
        <v>-16.947606084423629</v>
      </c>
    </row>
    <row r="192" spans="2:15" x14ac:dyDescent="0.2">
      <c r="B192" s="39">
        <v>44838</v>
      </c>
      <c r="C192" s="6">
        <f>Return_Calc!P192</f>
        <v>4.3222459648803668E-2</v>
      </c>
      <c r="D192" s="12">
        <f>Return_Calc!P179</f>
        <v>-5.4652204850263453E-3</v>
      </c>
      <c r="E192" s="5">
        <v>189</v>
      </c>
      <c r="N192" s="5">
        <v>189</v>
      </c>
      <c r="O192" s="11">
        <v>5.088463320130983</v>
      </c>
    </row>
    <row r="193" spans="2:15" x14ac:dyDescent="0.2">
      <c r="B193" s="39">
        <v>44839</v>
      </c>
      <c r="C193" s="6">
        <f>Return_Calc!P193</f>
        <v>-2.2381808221738518E-3</v>
      </c>
      <c r="D193" s="12">
        <f>Return_Calc!P504</f>
        <v>-5.4153571775268378E-3</v>
      </c>
      <c r="E193" s="5">
        <v>190</v>
      </c>
      <c r="N193" s="5">
        <v>190</v>
      </c>
      <c r="O193" s="11">
        <v>-15.35890622245757</v>
      </c>
    </row>
    <row r="194" spans="2:15" x14ac:dyDescent="0.2">
      <c r="B194" s="39">
        <v>44840</v>
      </c>
      <c r="C194" s="6">
        <f>Return_Calc!P194</f>
        <v>-4.2690561134697547E-3</v>
      </c>
      <c r="D194" s="12">
        <f>Return_Calc!P169</f>
        <v>-5.4010743829848735E-3</v>
      </c>
      <c r="E194" s="5">
        <v>191</v>
      </c>
      <c r="N194" s="5">
        <v>191</v>
      </c>
      <c r="O194" s="11">
        <v>8.5845721928074354</v>
      </c>
    </row>
    <row r="195" spans="2:15" x14ac:dyDescent="0.2">
      <c r="B195" s="39">
        <v>44841</v>
      </c>
      <c r="C195" s="6">
        <f>Return_Calc!P195</f>
        <v>-1.8957485661530472E-2</v>
      </c>
      <c r="D195" s="12">
        <f>Return_Calc!P536</f>
        <v>-5.3982732984534949E-3</v>
      </c>
      <c r="E195" s="5">
        <v>192</v>
      </c>
      <c r="N195" s="5">
        <v>192</v>
      </c>
      <c r="O195" s="11">
        <v>16.349984967664778</v>
      </c>
    </row>
    <row r="196" spans="2:15" x14ac:dyDescent="0.2">
      <c r="B196" s="39">
        <v>44844</v>
      </c>
      <c r="C196" s="6">
        <f>Return_Calc!P196</f>
        <v>-1.1683230769136592E-2</v>
      </c>
      <c r="D196" s="12">
        <f>Return_Calc!P118</f>
        <v>-5.388504811278113E-3</v>
      </c>
      <c r="E196" s="5">
        <v>193</v>
      </c>
      <c r="N196" s="5">
        <v>193</v>
      </c>
      <c r="O196" s="11">
        <v>1.7156809232283243</v>
      </c>
    </row>
    <row r="197" spans="2:15" x14ac:dyDescent="0.2">
      <c r="B197" s="39">
        <v>44845</v>
      </c>
      <c r="C197" s="6">
        <f>Return_Calc!P197</f>
        <v>6.8635692866901602E-3</v>
      </c>
      <c r="D197" s="12">
        <f>Return_Calc!P71</f>
        <v>-5.372660175641468E-3</v>
      </c>
      <c r="E197" s="5">
        <v>194</v>
      </c>
      <c r="N197" s="5">
        <v>194</v>
      </c>
      <c r="O197" s="11">
        <v>-21.628401418574775</v>
      </c>
    </row>
    <row r="198" spans="2:15" x14ac:dyDescent="0.2">
      <c r="B198" s="39">
        <v>44846</v>
      </c>
      <c r="C198" s="6">
        <f>Return_Calc!P198</f>
        <v>-6.5156984843460081E-3</v>
      </c>
      <c r="D198" s="12">
        <f>Return_Calc!P355</f>
        <v>-5.353195979877187E-3</v>
      </c>
      <c r="E198" s="5">
        <v>195</v>
      </c>
      <c r="N198" s="5">
        <v>195</v>
      </c>
      <c r="O198" s="11">
        <v>-3.3262126082315557</v>
      </c>
    </row>
    <row r="199" spans="2:15" x14ac:dyDescent="0.2">
      <c r="B199" s="39">
        <v>44847</v>
      </c>
      <c r="C199" s="6">
        <f>Return_Calc!P199</f>
        <v>2.5007700505505662E-2</v>
      </c>
      <c r="D199" s="12">
        <f>Return_Calc!P91</f>
        <v>-5.1686562399033522E-3</v>
      </c>
      <c r="E199" s="5">
        <v>196</v>
      </c>
      <c r="N199" s="5">
        <v>196</v>
      </c>
      <c r="O199" s="11">
        <v>-4.1921993022491639</v>
      </c>
    </row>
    <row r="200" spans="2:15" x14ac:dyDescent="0.2">
      <c r="B200" s="39">
        <v>44848</v>
      </c>
      <c r="C200" s="6">
        <f>Return_Calc!P200</f>
        <v>-2.5808430058127586E-2</v>
      </c>
      <c r="D200" s="12">
        <f>Return_Calc!P568</f>
        <v>-5.1320605652322906E-3</v>
      </c>
      <c r="E200" s="5">
        <v>197</v>
      </c>
      <c r="N200" s="5">
        <v>197</v>
      </c>
      <c r="O200" s="11">
        <v>28.494529440329551</v>
      </c>
    </row>
    <row r="201" spans="2:15" x14ac:dyDescent="0.2">
      <c r="B201" s="39">
        <v>44851</v>
      </c>
      <c r="C201" s="6">
        <f>Return_Calc!P201</f>
        <v>3.622512103166127E-2</v>
      </c>
      <c r="D201" s="12">
        <f>Return_Calc!P390</f>
        <v>-5.0844287658208323E-3</v>
      </c>
      <c r="E201" s="5">
        <v>198</v>
      </c>
      <c r="N201" s="5">
        <v>198</v>
      </c>
      <c r="O201" s="11">
        <v>-21.158374763323124</v>
      </c>
    </row>
    <row r="202" spans="2:15" x14ac:dyDescent="0.2">
      <c r="B202" s="39">
        <v>44852</v>
      </c>
      <c r="C202" s="6">
        <f>Return_Calc!P202</f>
        <v>6.5416152483849426E-3</v>
      </c>
      <c r="D202" s="12">
        <f>Return_Calc!P400</f>
        <v>-5.0124506666033922E-3</v>
      </c>
      <c r="E202" s="5">
        <v>199</v>
      </c>
      <c r="N202" s="5">
        <v>199</v>
      </c>
      <c r="O202" s="11">
        <v>25.238850595478212</v>
      </c>
    </row>
    <row r="203" spans="2:15" x14ac:dyDescent="0.2">
      <c r="B203" s="39">
        <v>44853</v>
      </c>
      <c r="C203" s="6">
        <f>Return_Calc!P203</f>
        <v>-8.551558640121297E-3</v>
      </c>
      <c r="D203" s="12">
        <f>Return_Calc!P518</f>
        <v>-4.9777688623329E-3</v>
      </c>
      <c r="E203" s="5">
        <v>200</v>
      </c>
      <c r="N203" s="5">
        <v>200</v>
      </c>
      <c r="O203" s="11">
        <v>-3.644300800062318</v>
      </c>
    </row>
    <row r="204" spans="2:15" x14ac:dyDescent="0.2">
      <c r="B204" s="39">
        <v>44854</v>
      </c>
      <c r="C204" s="6">
        <f>Return_Calc!P204</f>
        <v>-1.9574164391392555E-2</v>
      </c>
      <c r="D204" s="12">
        <f>Return_Calc!P190</f>
        <v>-4.9420476840036096E-3</v>
      </c>
      <c r="E204" s="5">
        <v>201</v>
      </c>
      <c r="N204" s="5">
        <v>201</v>
      </c>
      <c r="O204" s="11">
        <v>2.9551098437362193</v>
      </c>
    </row>
    <row r="205" spans="2:15" x14ac:dyDescent="0.2">
      <c r="B205" s="39">
        <v>44855</v>
      </c>
      <c r="C205" s="6">
        <f>Return_Calc!P205</f>
        <v>2.2766471765944388E-2</v>
      </c>
      <c r="D205" s="12">
        <f>Return_Calc!P129</f>
        <v>-4.9281262341503308E-3</v>
      </c>
      <c r="E205" s="5">
        <v>202</v>
      </c>
      <c r="N205" s="5">
        <v>202</v>
      </c>
      <c r="O205" s="11">
        <v>7.5156627984037785</v>
      </c>
    </row>
    <row r="206" spans="2:15" x14ac:dyDescent="0.2">
      <c r="B206" s="39">
        <v>44858</v>
      </c>
      <c r="C206" s="6">
        <f>Return_Calc!P206</f>
        <v>1.4993017509554651E-2</v>
      </c>
      <c r="D206" s="12">
        <f>Return_Calc!P265</f>
        <v>-4.8977764230848332E-3</v>
      </c>
      <c r="E206" s="5">
        <v>203</v>
      </c>
      <c r="N206" s="5">
        <v>203</v>
      </c>
      <c r="O206" s="11">
        <v>2.6804666196878415</v>
      </c>
    </row>
    <row r="207" spans="2:15" x14ac:dyDescent="0.2">
      <c r="B207" s="39">
        <v>44859</v>
      </c>
      <c r="C207" s="6">
        <f>Return_Calc!P207</f>
        <v>1.5180754746121457E-2</v>
      </c>
      <c r="D207" s="12">
        <f>Return_Calc!P488</f>
        <v>-4.818285864746804E-3</v>
      </c>
      <c r="E207" s="5">
        <v>204</v>
      </c>
      <c r="N207" s="5">
        <v>204</v>
      </c>
      <c r="O207" s="11">
        <v>-10.792048795688796</v>
      </c>
    </row>
    <row r="208" spans="2:15" x14ac:dyDescent="0.2">
      <c r="B208" s="39">
        <v>44860</v>
      </c>
      <c r="C208" s="6">
        <f>Return_Calc!P208</f>
        <v>2.1795572360437344E-3</v>
      </c>
      <c r="D208" s="12">
        <f>Return_Calc!P343</f>
        <v>-4.7548550170137174E-3</v>
      </c>
      <c r="E208" s="5">
        <v>205</v>
      </c>
      <c r="N208" s="5">
        <v>205</v>
      </c>
      <c r="O208" s="11">
        <v>5.8474978596641831</v>
      </c>
    </row>
    <row r="209" spans="2:15" x14ac:dyDescent="0.2">
      <c r="B209" s="39">
        <v>44861</v>
      </c>
      <c r="C209" s="6">
        <f>Return_Calc!P209</f>
        <v>1.1163766400673802E-2</v>
      </c>
      <c r="D209" s="12">
        <f>Return_Calc!P393</f>
        <v>-4.639895453203354E-3</v>
      </c>
      <c r="E209" s="5">
        <v>206</v>
      </c>
      <c r="N209" s="5">
        <v>206</v>
      </c>
      <c r="O209" s="11">
        <v>3.3304013558795336</v>
      </c>
    </row>
    <row r="210" spans="2:15" x14ac:dyDescent="0.2">
      <c r="B210" s="39">
        <v>44862</v>
      </c>
      <c r="C210" s="6">
        <f>Return_Calc!P210</f>
        <v>2.7338235328799282E-2</v>
      </c>
      <c r="D210" s="12">
        <f>Return_Calc!P124</f>
        <v>-4.5907644472174911E-3</v>
      </c>
      <c r="E210" s="5">
        <v>207</v>
      </c>
      <c r="N210" s="5">
        <v>207</v>
      </c>
      <c r="O210" s="11">
        <v>-21.819588594928984</v>
      </c>
    </row>
    <row r="211" spans="2:15" x14ac:dyDescent="0.2">
      <c r="B211" s="39">
        <v>44865</v>
      </c>
      <c r="C211" s="6">
        <f>Return_Calc!P211</f>
        <v>-2.6714007065926949E-3</v>
      </c>
      <c r="D211" s="12">
        <f>Return_Calc!P562</f>
        <v>-4.5093570010286107E-3</v>
      </c>
      <c r="E211" s="5">
        <v>208</v>
      </c>
      <c r="N211" s="5">
        <v>208</v>
      </c>
      <c r="O211" s="11">
        <v>-1.0893306546084971</v>
      </c>
    </row>
    <row r="212" spans="2:15" x14ac:dyDescent="0.2">
      <c r="B212" s="39">
        <v>44866</v>
      </c>
      <c r="C212" s="6">
        <f>Return_Calc!P212</f>
        <v>1.5409881333620958E-2</v>
      </c>
      <c r="D212" s="12">
        <f>Return_Calc!P27</f>
        <v>-4.5051646542178057E-3</v>
      </c>
      <c r="E212" s="5">
        <v>209</v>
      </c>
      <c r="N212" s="5">
        <v>209</v>
      </c>
      <c r="O212" s="11">
        <v>-4.2401452263739241</v>
      </c>
    </row>
    <row r="213" spans="2:15" x14ac:dyDescent="0.2">
      <c r="B213" s="39">
        <v>44867</v>
      </c>
      <c r="C213" s="6">
        <f>Return_Calc!P213</f>
        <v>-2.6612842400093078E-2</v>
      </c>
      <c r="D213" s="12">
        <f>Return_Calc!P167</f>
        <v>-4.3110967841643207E-3</v>
      </c>
      <c r="E213" s="5">
        <v>210</v>
      </c>
      <c r="N213" s="5">
        <v>210</v>
      </c>
      <c r="O213" s="11">
        <v>-11.993801987606588</v>
      </c>
    </row>
    <row r="214" spans="2:15" x14ac:dyDescent="0.2">
      <c r="B214" s="39">
        <v>44868</v>
      </c>
      <c r="C214" s="6">
        <f>Return_Calc!P214</f>
        <v>-5.9320843066729186E-3</v>
      </c>
      <c r="D214" s="12">
        <f>Return_Calc!P98</f>
        <v>-4.2862420353900008E-3</v>
      </c>
      <c r="E214" s="5">
        <v>211</v>
      </c>
      <c r="N214" s="5">
        <v>211</v>
      </c>
      <c r="O214" s="11">
        <v>-4.7773816258237884</v>
      </c>
    </row>
    <row r="215" spans="2:15" x14ac:dyDescent="0.2">
      <c r="B215" s="39">
        <v>44869</v>
      </c>
      <c r="C215" s="6">
        <f>Return_Calc!P215</f>
        <v>1.9435644597160087E-2</v>
      </c>
      <c r="D215" s="12">
        <f>Return_Calc!P194</f>
        <v>-4.2690561134697547E-3</v>
      </c>
      <c r="E215" s="5">
        <v>212</v>
      </c>
      <c r="N215" s="5">
        <v>212</v>
      </c>
      <c r="O215" s="11">
        <v>3.5572438752671105</v>
      </c>
    </row>
    <row r="216" spans="2:15" x14ac:dyDescent="0.2">
      <c r="B216" s="39">
        <v>44872</v>
      </c>
      <c r="C216" s="6">
        <f>Return_Calc!P216</f>
        <v>7.6496146350619187E-3</v>
      </c>
      <c r="D216" s="12">
        <f>Return_Calc!P69</f>
        <v>-4.1351043671875067E-3</v>
      </c>
      <c r="E216" s="5">
        <v>213</v>
      </c>
      <c r="N216" s="5">
        <v>213</v>
      </c>
      <c r="O216" s="11">
        <v>-2.642119866030149</v>
      </c>
    </row>
    <row r="217" spans="2:15" x14ac:dyDescent="0.2">
      <c r="B217" s="39">
        <v>44873</v>
      </c>
      <c r="C217" s="6">
        <f>Return_Calc!P217</f>
        <v>-1.3593187118266172E-3</v>
      </c>
      <c r="D217" s="12">
        <f>Return_Calc!P423</f>
        <v>-4.1173022447002511E-3</v>
      </c>
      <c r="E217" s="5">
        <v>214</v>
      </c>
      <c r="N217" s="5">
        <v>214</v>
      </c>
      <c r="O217" s="11">
        <v>-14.021692473370873</v>
      </c>
    </row>
    <row r="218" spans="2:15" x14ac:dyDescent="0.2">
      <c r="B218" s="39">
        <v>44874</v>
      </c>
      <c r="C218" s="6">
        <f>Return_Calc!P218</f>
        <v>-2.1551567999041912E-2</v>
      </c>
      <c r="D218" s="12">
        <f>Return_Calc!P89</f>
        <v>-3.9969015659203589E-3</v>
      </c>
      <c r="E218" s="5">
        <v>215</v>
      </c>
      <c r="N218" s="5">
        <v>215</v>
      </c>
      <c r="O218" s="11">
        <v>-29.689048561215952</v>
      </c>
    </row>
    <row r="219" spans="2:15" x14ac:dyDescent="0.2">
      <c r="B219" s="39">
        <v>44875</v>
      </c>
      <c r="C219" s="6">
        <f>Return_Calc!P219</f>
        <v>6.1888218175338884E-2</v>
      </c>
      <c r="D219" s="12">
        <f>Return_Calc!P131</f>
        <v>-3.886496285231886E-3</v>
      </c>
      <c r="E219" s="5">
        <v>216</v>
      </c>
      <c r="N219" s="5">
        <v>216</v>
      </c>
      <c r="O219" s="11">
        <v>-2.0232489023821669</v>
      </c>
    </row>
    <row r="220" spans="2:15" x14ac:dyDescent="0.2">
      <c r="B220" s="39">
        <v>44876</v>
      </c>
      <c r="C220" s="6">
        <f>Return_Calc!P220</f>
        <v>2.7233753412780736E-3</v>
      </c>
      <c r="D220" s="12">
        <f>Return_Calc!P121</f>
        <v>-3.8757163001543219E-3</v>
      </c>
      <c r="E220" s="5">
        <v>217</v>
      </c>
      <c r="N220" s="5">
        <v>217</v>
      </c>
      <c r="O220" s="11">
        <v>18.62928816641433</v>
      </c>
    </row>
    <row r="221" spans="2:15" x14ac:dyDescent="0.2">
      <c r="B221" s="39">
        <v>44879</v>
      </c>
      <c r="C221" s="6">
        <f>Return_Calc!P221</f>
        <v>-6.9356519320486042E-3</v>
      </c>
      <c r="D221" s="12">
        <f>Return_Calc!P70</f>
        <v>-3.8273202940563938E-3</v>
      </c>
      <c r="E221" s="5">
        <v>218</v>
      </c>
      <c r="N221" s="5">
        <v>218</v>
      </c>
      <c r="O221" s="11">
        <v>-18.384086861460499</v>
      </c>
    </row>
    <row r="222" spans="2:15" x14ac:dyDescent="0.2">
      <c r="B222" s="39">
        <v>44880</v>
      </c>
      <c r="C222" s="6">
        <f>Return_Calc!P222</f>
        <v>1.2720907985485353E-2</v>
      </c>
      <c r="D222" s="12">
        <f>Return_Calc!P546</f>
        <v>-3.7875702572744262E-3</v>
      </c>
      <c r="E222" s="5">
        <v>219</v>
      </c>
      <c r="N222" s="5">
        <v>219</v>
      </c>
      <c r="O222" s="11">
        <v>1.9079792586456703</v>
      </c>
    </row>
    <row r="223" spans="2:15" x14ac:dyDescent="0.2">
      <c r="B223" s="39">
        <v>44881</v>
      </c>
      <c r="C223" s="6">
        <f>Return_Calc!P223</f>
        <v>-1.1046771174328764E-2</v>
      </c>
      <c r="D223" s="12">
        <f>Return_Calc!P281</f>
        <v>-3.7823454103909551E-3</v>
      </c>
      <c r="E223" s="5">
        <v>220</v>
      </c>
      <c r="N223" s="5">
        <v>220</v>
      </c>
      <c r="O223" s="11">
        <v>-5.5763618466735023</v>
      </c>
    </row>
    <row r="224" spans="2:15" x14ac:dyDescent="0.2">
      <c r="B224" s="39">
        <v>44882</v>
      </c>
      <c r="C224" s="6">
        <f>Return_Calc!P224</f>
        <v>-1.2634082026955758E-2</v>
      </c>
      <c r="D224" s="12">
        <f>Return_Calc!P330</f>
        <v>-3.7771551053282977E-3</v>
      </c>
      <c r="E224" s="5">
        <v>221</v>
      </c>
      <c r="N224" s="5">
        <v>221</v>
      </c>
      <c r="O224" s="11">
        <v>-10.247409423883116</v>
      </c>
    </row>
    <row r="225" spans="2:15" x14ac:dyDescent="0.2">
      <c r="B225" s="39">
        <v>44883</v>
      </c>
      <c r="C225" s="6">
        <f>Return_Calc!P225</f>
        <v>6.6421185536327887E-3</v>
      </c>
      <c r="D225" s="12">
        <f>Return_Calc!P322</f>
        <v>-3.762301613827256E-3</v>
      </c>
      <c r="E225" s="5">
        <v>222</v>
      </c>
      <c r="N225" s="5">
        <v>222</v>
      </c>
      <c r="O225" s="11">
        <v>32.447278230520254</v>
      </c>
    </row>
    <row r="226" spans="2:15" x14ac:dyDescent="0.2">
      <c r="B226" s="39">
        <v>44886</v>
      </c>
      <c r="C226" s="6">
        <f>Return_Calc!P226</f>
        <v>-1.1721217384104822E-2</v>
      </c>
      <c r="D226" s="12">
        <f>Return_Calc!P7</f>
        <v>-3.6824015894299953E-3</v>
      </c>
      <c r="E226" s="5">
        <v>223</v>
      </c>
      <c r="N226" s="5">
        <v>223</v>
      </c>
      <c r="O226" s="11">
        <v>21.837262619532527</v>
      </c>
    </row>
    <row r="227" spans="2:15" x14ac:dyDescent="0.2">
      <c r="B227" s="39">
        <v>44887</v>
      </c>
      <c r="C227" s="6">
        <f>Return_Calc!P227</f>
        <v>2.0337245382392607E-2</v>
      </c>
      <c r="D227" s="12">
        <f>Return_Calc!P171</f>
        <v>-3.5508621450963725E-3</v>
      </c>
      <c r="E227" s="5">
        <v>224</v>
      </c>
      <c r="N227" s="5">
        <v>224</v>
      </c>
      <c r="O227" s="11">
        <v>13.109343604178139</v>
      </c>
    </row>
    <row r="228" spans="2:15" x14ac:dyDescent="0.2">
      <c r="B228" s="39">
        <v>44888</v>
      </c>
      <c r="C228" s="6">
        <f>Return_Calc!P228</f>
        <v>-7.6249526033403707E-4</v>
      </c>
      <c r="D228" s="12">
        <f>Return_Calc!P286</f>
        <v>-3.5410984446035097E-3</v>
      </c>
      <c r="E228" s="5">
        <v>225</v>
      </c>
      <c r="N228" s="5">
        <v>225</v>
      </c>
      <c r="O228" s="11">
        <v>-5.2244107661947679</v>
      </c>
    </row>
    <row r="229" spans="2:15" x14ac:dyDescent="0.2">
      <c r="B229" s="39">
        <v>44890</v>
      </c>
      <c r="C229" s="6">
        <f>Return_Calc!P229</f>
        <v>6.2062448310139474E-3</v>
      </c>
      <c r="D229" s="12">
        <f>Return_Calc!P450</f>
        <v>-3.497487482830206E-3</v>
      </c>
      <c r="E229" s="5">
        <v>226</v>
      </c>
      <c r="N229" s="5">
        <v>226</v>
      </c>
      <c r="O229" s="11">
        <v>-4.6307263279417921</v>
      </c>
    </row>
    <row r="230" spans="2:15" x14ac:dyDescent="0.2">
      <c r="B230" s="39">
        <v>44893</v>
      </c>
      <c r="C230" s="6">
        <f>Return_Calc!P230</f>
        <v>-1.3120869053452984E-2</v>
      </c>
      <c r="D230" s="12">
        <f>Return_Calc!P595</f>
        <v>-3.4882391292010029E-3</v>
      </c>
      <c r="E230" s="5">
        <v>227</v>
      </c>
      <c r="N230" s="5">
        <v>227</v>
      </c>
      <c r="O230" s="11">
        <v>-1.073038162006696</v>
      </c>
    </row>
    <row r="231" spans="2:15" x14ac:dyDescent="0.2">
      <c r="B231" s="39">
        <v>44894</v>
      </c>
      <c r="C231" s="6">
        <f>Return_Calc!P231</f>
        <v>3.5204494960523604E-3</v>
      </c>
      <c r="D231" s="12">
        <f>Return_Calc!P292</f>
        <v>-3.4878649169582604E-3</v>
      </c>
      <c r="E231" s="5">
        <v>228</v>
      </c>
      <c r="N231" s="5">
        <v>228</v>
      </c>
      <c r="O231" s="11">
        <v>-11.971759205101421</v>
      </c>
    </row>
    <row r="232" spans="2:15" x14ac:dyDescent="0.2">
      <c r="B232" s="39">
        <v>44895</v>
      </c>
      <c r="C232" s="6">
        <f>Return_Calc!P232</f>
        <v>2.2942062247595627E-2</v>
      </c>
      <c r="D232" s="12">
        <f>Return_Calc!P284</f>
        <v>-3.4741096643941117E-3</v>
      </c>
      <c r="E232" s="5">
        <v>229</v>
      </c>
      <c r="N232" s="5">
        <v>229</v>
      </c>
      <c r="O232" s="11">
        <v>-7.4615373699643035</v>
      </c>
    </row>
    <row r="233" spans="2:15" x14ac:dyDescent="0.2">
      <c r="B233" s="39">
        <v>44896</v>
      </c>
      <c r="C233" s="6">
        <f>Return_Calc!P233</f>
        <v>-6.6375693841711804E-3</v>
      </c>
      <c r="D233" s="12">
        <f>Return_Calc!P337</f>
        <v>-3.429288176143578E-3</v>
      </c>
      <c r="E233" s="5">
        <v>230</v>
      </c>
      <c r="N233" s="5">
        <v>230</v>
      </c>
      <c r="O233" s="11">
        <v>-20.035486226735664</v>
      </c>
    </row>
    <row r="234" spans="2:15" x14ac:dyDescent="0.2">
      <c r="B234" s="39">
        <v>44897</v>
      </c>
      <c r="C234" s="6">
        <f>Return_Calc!P234</f>
        <v>-1.9125482539900619E-3</v>
      </c>
      <c r="D234" s="12">
        <f>Return_Calc!P410</f>
        <v>-3.4180855297884587E-3</v>
      </c>
      <c r="E234" s="5">
        <v>231</v>
      </c>
      <c r="N234" s="5">
        <v>231</v>
      </c>
      <c r="O234" s="11">
        <v>-0.77223423805214875</v>
      </c>
    </row>
    <row r="235" spans="2:15" x14ac:dyDescent="0.2">
      <c r="B235" s="39">
        <v>44900</v>
      </c>
      <c r="C235" s="6">
        <f>Return_Calc!P235</f>
        <v>-2.5936337410774706E-2</v>
      </c>
      <c r="D235" s="12">
        <f>Return_Calc!P58</f>
        <v>-3.3593611480686914E-3</v>
      </c>
      <c r="E235" s="5">
        <v>232</v>
      </c>
      <c r="N235" s="5">
        <v>232</v>
      </c>
      <c r="O235" s="11">
        <v>-19.499324669738716</v>
      </c>
    </row>
    <row r="236" spans="2:15" x14ac:dyDescent="0.2">
      <c r="B236" s="39">
        <v>44901</v>
      </c>
      <c r="C236" s="6">
        <f>Return_Calc!P236</f>
        <v>-1.0953297802351512E-2</v>
      </c>
      <c r="D236" s="12">
        <f>Return_Calc!P413</f>
        <v>-3.2200282173765224E-3</v>
      </c>
      <c r="E236" s="5">
        <v>233</v>
      </c>
      <c r="N236" s="5">
        <v>233</v>
      </c>
      <c r="O236" s="11">
        <v>-13.744416462937512</v>
      </c>
    </row>
    <row r="237" spans="2:15" x14ac:dyDescent="0.2">
      <c r="B237" s="39">
        <v>44902</v>
      </c>
      <c r="C237" s="6">
        <f>Return_Calc!P237</f>
        <v>-1.2378356357984767E-2</v>
      </c>
      <c r="D237" s="12">
        <f>Return_Calc!P353</f>
        <v>-3.2046876121266444E-3</v>
      </c>
      <c r="E237" s="5">
        <v>234</v>
      </c>
      <c r="N237" s="5">
        <v>234</v>
      </c>
      <c r="O237" s="11">
        <v>-3.6340714285813505</v>
      </c>
    </row>
    <row r="238" spans="2:15" x14ac:dyDescent="0.2">
      <c r="B238" s="39">
        <v>44903</v>
      </c>
      <c r="C238" s="6">
        <f>Return_Calc!P238</f>
        <v>-5.8879394586624579E-4</v>
      </c>
      <c r="D238" s="12">
        <f>Return_Calc!P141</f>
        <v>-3.1956147488252764E-3</v>
      </c>
      <c r="E238" s="5">
        <v>235</v>
      </c>
      <c r="N238" s="5">
        <v>235</v>
      </c>
      <c r="O238" s="11">
        <v>5.9084345401886518</v>
      </c>
    </row>
    <row r="239" spans="2:15" x14ac:dyDescent="0.2">
      <c r="B239" s="39">
        <v>44904</v>
      </c>
      <c r="C239" s="6">
        <f>Return_Calc!P239</f>
        <v>-1.0381315308663116E-2</v>
      </c>
      <c r="D239" s="12">
        <f>Return_Calc!P550</f>
        <v>-3.180306488699363E-3</v>
      </c>
      <c r="E239" s="5">
        <v>236</v>
      </c>
      <c r="N239" s="5">
        <v>236</v>
      </c>
      <c r="O239" s="11">
        <v>-2.5890160795153676</v>
      </c>
    </row>
    <row r="240" spans="2:15" x14ac:dyDescent="0.2">
      <c r="B240" s="39">
        <v>44907</v>
      </c>
      <c r="C240" s="6">
        <f>Return_Calc!P240</f>
        <v>1.6812876425360772E-2</v>
      </c>
      <c r="D240" s="12">
        <f>Return_Calc!P8</f>
        <v>-3.136985817420735E-3</v>
      </c>
      <c r="E240" s="5">
        <v>237</v>
      </c>
      <c r="N240" s="5">
        <v>237</v>
      </c>
      <c r="O240" s="11">
        <v>9.171450455084706</v>
      </c>
    </row>
    <row r="241" spans="2:15" x14ac:dyDescent="0.2">
      <c r="B241" s="39">
        <v>44908</v>
      </c>
      <c r="C241" s="6">
        <f>Return_Calc!P241</f>
        <v>9.6173276479423857E-3</v>
      </c>
      <c r="D241" s="12">
        <f>Return_Calc!P254</f>
        <v>-3.1348034126287803E-3</v>
      </c>
      <c r="E241" s="5">
        <v>238</v>
      </c>
      <c r="N241" s="5">
        <v>238</v>
      </c>
      <c r="O241" s="11">
        <v>-33.805298085402171</v>
      </c>
    </row>
    <row r="242" spans="2:15" x14ac:dyDescent="0.2">
      <c r="B242" s="39">
        <v>44909</v>
      </c>
      <c r="C242" s="6">
        <f>Return_Calc!P242</f>
        <v>-8.0294299773148586E-3</v>
      </c>
      <c r="D242" s="12">
        <f>Return_Calc!P565</f>
        <v>-3.1161298883020136E-3</v>
      </c>
      <c r="E242" s="5">
        <v>239</v>
      </c>
      <c r="N242" s="5">
        <v>239</v>
      </c>
      <c r="O242" s="11">
        <v>-6.8370715710191918</v>
      </c>
    </row>
    <row r="243" spans="2:15" x14ac:dyDescent="0.2">
      <c r="B243" s="39">
        <v>44910</v>
      </c>
      <c r="C243" s="6">
        <f>Return_Calc!P243</f>
        <v>-2.0951796697081703E-2</v>
      </c>
      <c r="D243" s="12">
        <f>Return_Calc!P296</f>
        <v>-3.0738678699771221E-3</v>
      </c>
      <c r="E243" s="5">
        <v>240</v>
      </c>
      <c r="N243" s="5">
        <v>240</v>
      </c>
      <c r="O243" s="11">
        <v>17.979992125034226</v>
      </c>
    </row>
    <row r="244" spans="2:15" x14ac:dyDescent="0.2">
      <c r="B244" s="39">
        <v>44911</v>
      </c>
      <c r="C244" s="6">
        <f>Return_Calc!P244</f>
        <v>-1.5817241996393394E-2</v>
      </c>
      <c r="D244" s="12">
        <f>Return_Calc!P95</f>
        <v>-3.0170319520201952E-3</v>
      </c>
      <c r="E244" s="5">
        <v>241</v>
      </c>
      <c r="N244" s="5">
        <v>241</v>
      </c>
      <c r="O244" s="11">
        <v>-28.514931068399466</v>
      </c>
    </row>
    <row r="245" spans="2:15" x14ac:dyDescent="0.2">
      <c r="B245" s="39">
        <v>44914</v>
      </c>
      <c r="C245" s="6">
        <f>Return_Calc!P245</f>
        <v>-1.0709551089626953E-2</v>
      </c>
      <c r="D245" s="12">
        <f>Return_Calc!P601</f>
        <v>-2.9989869477407135E-3</v>
      </c>
      <c r="E245" s="5">
        <v>242</v>
      </c>
      <c r="N245" s="5">
        <v>242</v>
      </c>
      <c r="O245" s="11">
        <v>15.533392231487856</v>
      </c>
    </row>
    <row r="246" spans="2:15" x14ac:dyDescent="0.2">
      <c r="B246" s="39">
        <v>44915</v>
      </c>
      <c r="C246" s="6">
        <f>Return_Calc!P246</f>
        <v>8.6659036065325872E-3</v>
      </c>
      <c r="D246" s="12">
        <f>Return_Calc!P49</f>
        <v>-2.970657290362934E-3</v>
      </c>
      <c r="E246" s="5">
        <v>243</v>
      </c>
      <c r="N246" s="5">
        <v>243</v>
      </c>
      <c r="O246" s="11">
        <v>7.6095805011708135</v>
      </c>
    </row>
    <row r="247" spans="2:15" x14ac:dyDescent="0.2">
      <c r="B247" s="39">
        <v>44916</v>
      </c>
      <c r="C247" s="6">
        <f>Return_Calc!P247</f>
        <v>1.5919236440433037E-2</v>
      </c>
      <c r="D247" s="12">
        <f>Return_Calc!P85</f>
        <v>-2.8938804482413608E-3</v>
      </c>
      <c r="E247" s="5">
        <v>244</v>
      </c>
      <c r="N247" s="5">
        <v>244</v>
      </c>
      <c r="O247" s="11">
        <v>14.719794725170527</v>
      </c>
    </row>
    <row r="248" spans="2:15" x14ac:dyDescent="0.2">
      <c r="B248" s="39">
        <v>44917</v>
      </c>
      <c r="C248" s="6">
        <f>Return_Calc!P248</f>
        <v>-1.6495133346012714E-2</v>
      </c>
      <c r="D248" s="12">
        <f>Return_Calc!P31</f>
        <v>-2.8641245660610175E-3</v>
      </c>
      <c r="E248" s="5">
        <v>245</v>
      </c>
      <c r="N248" s="5">
        <v>245</v>
      </c>
      <c r="O248" s="11">
        <v>0.47747651783921752</v>
      </c>
    </row>
    <row r="249" spans="2:15" x14ac:dyDescent="0.2">
      <c r="B249" s="39">
        <v>44918</v>
      </c>
      <c r="C249" s="6">
        <f>Return_Calc!P249</f>
        <v>1.0393251022477987E-2</v>
      </c>
      <c r="D249" s="12">
        <f>Return_Calc!P211</f>
        <v>-2.6714007065926949E-3</v>
      </c>
      <c r="E249" s="5">
        <v>246</v>
      </c>
      <c r="N249" s="5">
        <v>246</v>
      </c>
      <c r="O249" s="11">
        <v>-5.2516093008336497</v>
      </c>
    </row>
    <row r="250" spans="2:15" x14ac:dyDescent="0.2">
      <c r="B250" s="39">
        <v>44922</v>
      </c>
      <c r="C250" s="6">
        <f>Return_Calc!P250</f>
        <v>5.3951956256205842E-3</v>
      </c>
      <c r="D250" s="12">
        <f>Return_Calc!P491</f>
        <v>-2.6305221596031698E-3</v>
      </c>
      <c r="E250" s="5">
        <v>247</v>
      </c>
      <c r="N250" s="5">
        <v>247</v>
      </c>
      <c r="O250" s="11">
        <v>18.255012958745457</v>
      </c>
    </row>
    <row r="251" spans="2:15" x14ac:dyDescent="0.2">
      <c r="B251" s="39">
        <v>44923</v>
      </c>
      <c r="C251" s="6">
        <f>Return_Calc!P251</f>
        <v>-1.519914950989977E-2</v>
      </c>
      <c r="D251" s="12">
        <f>Return_Calc!P153</f>
        <v>-2.5977209980791744E-3</v>
      </c>
      <c r="E251" s="5">
        <v>248</v>
      </c>
      <c r="N251" s="5">
        <v>248</v>
      </c>
      <c r="O251" s="11">
        <v>14.365932218942632</v>
      </c>
    </row>
    <row r="252" spans="2:15" x14ac:dyDescent="0.2">
      <c r="B252" s="39">
        <v>44924</v>
      </c>
      <c r="C252" s="6">
        <f>Return_Calc!P252</f>
        <v>2.3820762654816939E-2</v>
      </c>
      <c r="D252" s="12">
        <f>Return_Calc!P56</f>
        <v>-2.5809348446757382E-3</v>
      </c>
      <c r="E252" s="5">
        <v>249</v>
      </c>
      <c r="N252" s="5">
        <v>249</v>
      </c>
      <c r="O252" s="11">
        <v>7.4805290000697102</v>
      </c>
    </row>
    <row r="253" spans="2:15" x14ac:dyDescent="0.2">
      <c r="B253" s="39">
        <v>44925</v>
      </c>
      <c r="C253" s="6">
        <f>Return_Calc!P253</f>
        <v>-8.0778802148352181E-3</v>
      </c>
      <c r="D253" s="12">
        <f>Return_Calc!P598</f>
        <v>-2.4860898924271894E-3</v>
      </c>
      <c r="E253" s="5">
        <v>250</v>
      </c>
      <c r="N253" s="5">
        <v>250</v>
      </c>
      <c r="O253" s="11">
        <v>19.067464149798468</v>
      </c>
    </row>
    <row r="254" spans="2:15" x14ac:dyDescent="0.2">
      <c r="B254" s="39">
        <v>44929</v>
      </c>
      <c r="C254" s="6">
        <f>Return_Calc!P254</f>
        <v>-3.1348034126287803E-3</v>
      </c>
      <c r="D254" s="12">
        <f>Return_Calc!P193</f>
        <v>-2.2381808221738518E-3</v>
      </c>
      <c r="E254" s="5">
        <v>251</v>
      </c>
      <c r="N254" s="5">
        <v>251</v>
      </c>
      <c r="O254" s="11">
        <v>-14.687074908835328</v>
      </c>
    </row>
    <row r="255" spans="2:15" x14ac:dyDescent="0.2">
      <c r="B255" s="39">
        <v>44930</v>
      </c>
      <c r="C255" s="6">
        <f>Return_Calc!P255</f>
        <v>1.4900680486290259E-2</v>
      </c>
      <c r="D255" s="12">
        <f>Return_Calc!P387</f>
        <v>-2.0869393663152085E-3</v>
      </c>
      <c r="E255" s="5">
        <v>252</v>
      </c>
      <c r="N255" s="5">
        <v>252</v>
      </c>
      <c r="O255" s="11">
        <v>-6.6949920227035999</v>
      </c>
    </row>
    <row r="256" spans="2:15" x14ac:dyDescent="0.2">
      <c r="B256" s="39">
        <v>44931</v>
      </c>
      <c r="C256" s="6">
        <f>Return_Calc!P256</f>
        <v>-2.2340974320249375E-2</v>
      </c>
      <c r="D256" s="12">
        <f>Return_Calc!P349</f>
        <v>-1.9488741433087427E-3</v>
      </c>
      <c r="E256" s="5">
        <v>253</v>
      </c>
      <c r="N256" s="5">
        <v>253</v>
      </c>
      <c r="O256" s="11">
        <v>-1.1547251183670162</v>
      </c>
    </row>
    <row r="257" spans="2:15" x14ac:dyDescent="0.2">
      <c r="B257" s="39">
        <v>44932</v>
      </c>
      <c r="C257" s="6">
        <f>Return_Calc!P257</f>
        <v>2.4222215552490173E-2</v>
      </c>
      <c r="D257" s="12">
        <f>Return_Calc!P513</f>
        <v>-1.9164045902078275E-3</v>
      </c>
      <c r="E257" s="5">
        <v>254</v>
      </c>
      <c r="N257" s="5">
        <v>254</v>
      </c>
      <c r="O257" s="11">
        <v>-7.2323509719648893</v>
      </c>
    </row>
    <row r="258" spans="2:15" x14ac:dyDescent="0.2">
      <c r="B258" s="39">
        <v>44935</v>
      </c>
      <c r="C258" s="6">
        <f>Return_Calc!P258</f>
        <v>7.3178810397484251E-3</v>
      </c>
      <c r="D258" s="12">
        <f>Return_Calc!P234</f>
        <v>-1.9125482539900619E-3</v>
      </c>
      <c r="E258" s="5">
        <v>255</v>
      </c>
      <c r="N258" s="5">
        <v>255</v>
      </c>
      <c r="O258" s="11">
        <v>-5.1408284725576365</v>
      </c>
    </row>
    <row r="259" spans="2:15" x14ac:dyDescent="0.2">
      <c r="B259" s="39">
        <v>44936</v>
      </c>
      <c r="C259" s="6">
        <f>Return_Calc!P259</f>
        <v>4.6828865751394923E-3</v>
      </c>
      <c r="D259" s="12">
        <f>Return_Calc!P294</f>
        <v>-1.7623204877904399E-3</v>
      </c>
      <c r="E259" s="5">
        <v>256</v>
      </c>
      <c r="N259" s="5">
        <v>256</v>
      </c>
      <c r="O259" s="11">
        <v>-11.195627201199066</v>
      </c>
    </row>
    <row r="260" spans="2:15" x14ac:dyDescent="0.2">
      <c r="B260" s="39">
        <v>44937</v>
      </c>
      <c r="C260" s="6">
        <f>Return_Calc!P260</f>
        <v>1.3592507263258129E-2</v>
      </c>
      <c r="D260" s="12">
        <f>Return_Calc!P362</f>
        <v>-1.7304161956346736E-3</v>
      </c>
      <c r="E260" s="5">
        <v>257</v>
      </c>
      <c r="N260" s="5">
        <v>257</v>
      </c>
      <c r="O260" s="11">
        <v>-4.9085340768754078</v>
      </c>
    </row>
    <row r="261" spans="2:15" x14ac:dyDescent="0.2">
      <c r="B261" s="39">
        <v>44938</v>
      </c>
      <c r="C261" s="6">
        <f>Return_Calc!P261</f>
        <v>5.1867868412542231E-3</v>
      </c>
      <c r="D261" s="12">
        <f>Return_Calc!P555</f>
        <v>-1.6576657176743824E-3</v>
      </c>
      <c r="E261" s="5">
        <v>258</v>
      </c>
      <c r="N261" s="5">
        <v>258</v>
      </c>
      <c r="O261" s="11">
        <v>2.6146990256171092</v>
      </c>
    </row>
    <row r="262" spans="2:15" x14ac:dyDescent="0.2">
      <c r="B262" s="39">
        <v>44939</v>
      </c>
      <c r="C262" s="6">
        <f>Return_Calc!P262</f>
        <v>1.9198332663601316E-3</v>
      </c>
      <c r="D262" s="12">
        <f>Return_Calc!P526</f>
        <v>-1.63732595708383E-3</v>
      </c>
      <c r="E262" s="5">
        <v>259</v>
      </c>
      <c r="N262" s="5">
        <v>259</v>
      </c>
      <c r="O262" s="11">
        <v>-14.677280992372253</v>
      </c>
    </row>
    <row r="263" spans="2:15" x14ac:dyDescent="0.2">
      <c r="B263" s="39">
        <v>44943</v>
      </c>
      <c r="C263" s="6">
        <f>Return_Calc!P263</f>
        <v>-3.4626847357902891E-4</v>
      </c>
      <c r="D263" s="12">
        <f>Return_Calc!P340</f>
        <v>-1.6050613946196573E-3</v>
      </c>
      <c r="E263" s="5">
        <v>260</v>
      </c>
      <c r="N263" s="5">
        <v>260</v>
      </c>
      <c r="O263" s="11">
        <v>9.3777298819512893</v>
      </c>
    </row>
    <row r="264" spans="2:15" x14ac:dyDescent="0.2">
      <c r="B264" s="39">
        <v>44944</v>
      </c>
      <c r="C264" s="6">
        <f>Return_Calc!P264</f>
        <v>-1.191354214916596E-2</v>
      </c>
      <c r="D264" s="12">
        <f>Return_Calc!P406</f>
        <v>-1.4805228282842098E-3</v>
      </c>
      <c r="E264" s="5">
        <v>261</v>
      </c>
      <c r="N264" s="5">
        <v>261</v>
      </c>
      <c r="O264" s="11">
        <v>-3.4809468561472769</v>
      </c>
    </row>
    <row r="265" spans="2:15" x14ac:dyDescent="0.2">
      <c r="B265" s="39">
        <v>44945</v>
      </c>
      <c r="C265" s="6">
        <f>Return_Calc!P265</f>
        <v>-4.8977764230848332E-3</v>
      </c>
      <c r="D265" s="12">
        <f>Return_Calc!P587</f>
        <v>-1.4622107123862483E-3</v>
      </c>
      <c r="E265" s="5">
        <v>262</v>
      </c>
      <c r="N265" s="5">
        <v>262</v>
      </c>
      <c r="O265" s="11">
        <v>18.267124428484554</v>
      </c>
    </row>
    <row r="266" spans="2:15" x14ac:dyDescent="0.2">
      <c r="B266" s="39">
        <v>44946</v>
      </c>
      <c r="C266" s="6">
        <f>Return_Calc!P266</f>
        <v>2.7251622878605556E-2</v>
      </c>
      <c r="D266" s="12">
        <f>Return_Calc!P335</f>
        <v>-1.4339006660634337E-3</v>
      </c>
      <c r="E266" s="5">
        <v>263</v>
      </c>
      <c r="N266" s="5">
        <v>263</v>
      </c>
      <c r="O266" s="11">
        <v>17.788025720408825</v>
      </c>
    </row>
    <row r="267" spans="2:15" x14ac:dyDescent="0.2">
      <c r="B267" s="39">
        <v>44949</v>
      </c>
      <c r="C267" s="6">
        <f>Return_Calc!P267</f>
        <v>1.3114575530294595E-2</v>
      </c>
      <c r="D267" s="12">
        <f>Return_Calc!P326</f>
        <v>-1.4288016845873551E-3</v>
      </c>
      <c r="E267" s="5">
        <v>264</v>
      </c>
      <c r="N267" s="5">
        <v>264</v>
      </c>
      <c r="O267" s="11">
        <v>-8.4198540681078669</v>
      </c>
    </row>
    <row r="268" spans="2:15" x14ac:dyDescent="0.2">
      <c r="B268" s="39">
        <v>44950</v>
      </c>
      <c r="C268" s="6">
        <f>Return_Calc!P268</f>
        <v>-1.1122586069507613E-2</v>
      </c>
      <c r="D268" s="12">
        <f>Return_Calc!P217</f>
        <v>-1.3593187118266172E-3</v>
      </c>
      <c r="E268" s="5">
        <v>265</v>
      </c>
      <c r="N268" s="5">
        <v>265</v>
      </c>
      <c r="O268" s="11">
        <v>-9.3530575431082035</v>
      </c>
    </row>
    <row r="269" spans="2:15" x14ac:dyDescent="0.2">
      <c r="B269" s="39">
        <v>44951</v>
      </c>
      <c r="C269" s="6">
        <f>Return_Calc!P269</f>
        <v>1.3909324925247138E-4</v>
      </c>
      <c r="D269" s="12">
        <f>Return_Calc!P511</f>
        <v>-1.315330316162152E-3</v>
      </c>
      <c r="E269" s="5">
        <v>266</v>
      </c>
      <c r="N269" s="5">
        <v>266</v>
      </c>
      <c r="O269" s="11">
        <v>-9.0141065304872328</v>
      </c>
    </row>
    <row r="270" spans="2:15" x14ac:dyDescent="0.2">
      <c r="B270" s="39">
        <v>44952</v>
      </c>
      <c r="C270" s="6">
        <f>Return_Calc!P270</f>
        <v>2.180009191317574E-2</v>
      </c>
      <c r="D270" s="12">
        <f>Return_Calc!P577</f>
        <v>-1.2808904173458562E-3</v>
      </c>
      <c r="E270" s="5">
        <v>267</v>
      </c>
      <c r="N270" s="5">
        <v>267</v>
      </c>
      <c r="O270" s="11">
        <v>-7.6747068287389366</v>
      </c>
    </row>
    <row r="271" spans="2:15" x14ac:dyDescent="0.2">
      <c r="B271" s="39">
        <v>44953</v>
      </c>
      <c r="C271" s="6">
        <f>Return_Calc!P271</f>
        <v>2.8931164691018932E-2</v>
      </c>
      <c r="D271" s="12">
        <f>Return_Calc!P99</f>
        <v>-1.2559014256578256E-3</v>
      </c>
      <c r="E271" s="5">
        <v>268</v>
      </c>
      <c r="N271" s="5">
        <v>268</v>
      </c>
      <c r="O271" s="11">
        <v>-18.43738628294637</v>
      </c>
    </row>
    <row r="272" spans="2:15" x14ac:dyDescent="0.2">
      <c r="B272" s="39">
        <v>44956</v>
      </c>
      <c r="C272" s="6">
        <f>Return_Calc!P272</f>
        <v>-1.9577734827127921E-2</v>
      </c>
      <c r="D272" s="12">
        <f>Return_Calc!P457</f>
        <v>-1.2411034914054416E-3</v>
      </c>
      <c r="E272" s="5">
        <v>269</v>
      </c>
      <c r="N272" s="5">
        <v>269</v>
      </c>
      <c r="O272" s="11">
        <v>1.3098599209573525</v>
      </c>
    </row>
    <row r="273" spans="2:15" x14ac:dyDescent="0.2">
      <c r="B273" s="39">
        <v>44957</v>
      </c>
      <c r="C273" s="6">
        <f>Return_Calc!P273</f>
        <v>2.2353886932541263E-2</v>
      </c>
      <c r="D273" s="12">
        <f>Return_Calc!P283</f>
        <v>-1.2179485704381836E-3</v>
      </c>
      <c r="E273" s="5">
        <v>270</v>
      </c>
      <c r="N273" s="5">
        <v>270</v>
      </c>
      <c r="O273" s="11">
        <v>13.039703611776137</v>
      </c>
    </row>
    <row r="274" spans="2:15" x14ac:dyDescent="0.2">
      <c r="B274" s="39">
        <v>44958</v>
      </c>
      <c r="C274" s="6">
        <f>Return_Calc!P274</f>
        <v>6.4509513806286934E-3</v>
      </c>
      <c r="D274" s="12">
        <f>Return_Calc!P368</f>
        <v>-1.0650385433921806E-3</v>
      </c>
      <c r="E274" s="5">
        <v>271</v>
      </c>
      <c r="N274" s="5">
        <v>271</v>
      </c>
      <c r="O274" s="11">
        <v>-11.727219209854947</v>
      </c>
    </row>
    <row r="275" spans="2:15" x14ac:dyDescent="0.2">
      <c r="B275" s="39">
        <v>44959</v>
      </c>
      <c r="C275" s="6">
        <f>Return_Calc!P275</f>
        <v>1.3625258162348041E-2</v>
      </c>
      <c r="D275" s="12">
        <f>Return_Calc!P398</f>
        <v>-1.0372966769845518E-3</v>
      </c>
      <c r="E275" s="5">
        <v>272</v>
      </c>
      <c r="N275" s="5">
        <v>272</v>
      </c>
      <c r="O275" s="11">
        <v>-13.196986106330481</v>
      </c>
    </row>
    <row r="276" spans="2:15" x14ac:dyDescent="0.2">
      <c r="B276" s="39">
        <v>44960</v>
      </c>
      <c r="C276" s="6">
        <f>Return_Calc!P276</f>
        <v>-1.2702594026339248E-2</v>
      </c>
      <c r="D276" s="12">
        <f>Return_Calc!P592</f>
        <v>-9.7434067146456448E-4</v>
      </c>
      <c r="E276" s="5">
        <v>273</v>
      </c>
      <c r="N276" s="5">
        <v>273</v>
      </c>
      <c r="O276" s="11">
        <v>-17.265467345539541</v>
      </c>
    </row>
    <row r="277" spans="2:15" x14ac:dyDescent="0.2">
      <c r="B277" s="39">
        <v>44963</v>
      </c>
      <c r="C277" s="6">
        <f>Return_Calc!P277</f>
        <v>-6.7830308463104868E-3</v>
      </c>
      <c r="D277" s="12">
        <f>Return_Calc!P501</f>
        <v>-9.1030577670488284E-4</v>
      </c>
      <c r="E277" s="5">
        <v>274</v>
      </c>
      <c r="N277" s="5">
        <v>274</v>
      </c>
      <c r="O277" s="11">
        <v>49.339415807508203</v>
      </c>
    </row>
    <row r="278" spans="2:15" x14ac:dyDescent="0.2">
      <c r="B278" s="39">
        <v>44964</v>
      </c>
      <c r="C278" s="6">
        <f>Return_Calc!P278</f>
        <v>1.4732107859710328E-2</v>
      </c>
      <c r="D278" s="12">
        <f>Return_Calc!P65</f>
        <v>-7.7588969299734623E-4</v>
      </c>
      <c r="E278" s="5">
        <v>275</v>
      </c>
      <c r="N278" s="5">
        <v>275</v>
      </c>
      <c r="O278" s="11">
        <v>-11.637991420645328</v>
      </c>
    </row>
    <row r="279" spans="2:15" x14ac:dyDescent="0.2">
      <c r="B279" s="39">
        <v>44965</v>
      </c>
      <c r="C279" s="6">
        <f>Return_Calc!P279</f>
        <v>-1.4647226730986356E-2</v>
      </c>
      <c r="D279" s="12">
        <f>Return_Calc!P228</f>
        <v>-7.6249526033403707E-4</v>
      </c>
      <c r="E279" s="5">
        <v>276</v>
      </c>
      <c r="N279" s="5">
        <v>276</v>
      </c>
      <c r="O279" s="11">
        <v>-3.2572676103364127</v>
      </c>
    </row>
    <row r="280" spans="2:15" x14ac:dyDescent="0.2">
      <c r="B280" s="39">
        <v>44966</v>
      </c>
      <c r="C280" s="6">
        <f>Return_Calc!P280</f>
        <v>-8.8223096092062588E-3</v>
      </c>
      <c r="D280" s="12">
        <f>Return_Calc!P467</f>
        <v>-6.7303651770230411E-4</v>
      </c>
      <c r="E280" s="5">
        <v>277</v>
      </c>
      <c r="N280" s="5">
        <v>277</v>
      </c>
      <c r="O280" s="11">
        <v>-22.032490000478106</v>
      </c>
    </row>
    <row r="281" spans="2:15" x14ac:dyDescent="0.2">
      <c r="B281" s="39">
        <v>44967</v>
      </c>
      <c r="C281" s="6">
        <f>Return_Calc!P281</f>
        <v>-3.7823454103909551E-3</v>
      </c>
      <c r="D281" s="12">
        <f>Return_Calc!P490</f>
        <v>-6.5262621842749214E-4</v>
      </c>
      <c r="E281" s="5">
        <v>278</v>
      </c>
      <c r="N281" s="5">
        <v>278</v>
      </c>
      <c r="O281" s="11">
        <v>-5.7508235901357496</v>
      </c>
    </row>
    <row r="282" spans="2:15" x14ac:dyDescent="0.2">
      <c r="B282" s="39">
        <v>44970</v>
      </c>
      <c r="C282" s="6">
        <f>Return_Calc!P282</f>
        <v>1.3071908522237521E-2</v>
      </c>
      <c r="D282" s="12">
        <f>Return_Calc!P140</f>
        <v>-6.4440466041703563E-4</v>
      </c>
      <c r="E282" s="5">
        <v>279</v>
      </c>
      <c r="N282" s="5">
        <v>279</v>
      </c>
      <c r="O282" s="11">
        <v>14.868906513013243</v>
      </c>
    </row>
    <row r="283" spans="2:15" x14ac:dyDescent="0.2">
      <c r="B283" s="39">
        <v>44971</v>
      </c>
      <c r="C283" s="6">
        <f>Return_Calc!P283</f>
        <v>-1.2179485704381836E-3</v>
      </c>
      <c r="D283" s="12">
        <f>Return_Calc!P285</f>
        <v>-6.1159790701593476E-4</v>
      </c>
      <c r="E283" s="5">
        <v>280</v>
      </c>
      <c r="N283" s="5">
        <v>280</v>
      </c>
      <c r="O283" s="11">
        <v>-8.1574318116796007</v>
      </c>
    </row>
    <row r="284" spans="2:15" x14ac:dyDescent="0.2">
      <c r="B284" s="39">
        <v>44972</v>
      </c>
      <c r="C284" s="6">
        <f>Return_Calc!P284</f>
        <v>-3.4741096643941117E-3</v>
      </c>
      <c r="D284" s="12">
        <f>Return_Calc!P238</f>
        <v>-5.8879394586624579E-4</v>
      </c>
      <c r="E284" s="5">
        <v>281</v>
      </c>
      <c r="N284" s="5">
        <v>281</v>
      </c>
      <c r="O284" s="11">
        <v>16.918820610433318</v>
      </c>
    </row>
    <row r="285" spans="2:15" x14ac:dyDescent="0.2">
      <c r="B285" s="39">
        <v>44973</v>
      </c>
      <c r="C285" s="6">
        <f>Return_Calc!P285</f>
        <v>-6.1159790701593476E-4</v>
      </c>
      <c r="D285" s="12">
        <f>Return_Calc!P403</f>
        <v>-4.4310838197720399E-4</v>
      </c>
      <c r="E285" s="5">
        <v>282</v>
      </c>
      <c r="N285" s="5">
        <v>282</v>
      </c>
      <c r="O285" s="11">
        <v>-0.4844882327634763</v>
      </c>
    </row>
    <row r="286" spans="2:15" x14ac:dyDescent="0.2">
      <c r="B286" s="39">
        <v>44974</v>
      </c>
      <c r="C286" s="6">
        <f>Return_Calc!P286</f>
        <v>-3.5410984446035097E-3</v>
      </c>
      <c r="D286" s="12">
        <f>Return_Calc!P263</f>
        <v>-3.4626847357902891E-4</v>
      </c>
      <c r="E286" s="5">
        <v>283</v>
      </c>
      <c r="N286" s="5">
        <v>283</v>
      </c>
      <c r="O286" s="11">
        <v>0.56176842286647299</v>
      </c>
    </row>
    <row r="287" spans="2:15" x14ac:dyDescent="0.2">
      <c r="B287" s="39">
        <v>44978</v>
      </c>
      <c r="C287" s="6">
        <f>Return_Calc!P287</f>
        <v>-1.9591898798060167E-2</v>
      </c>
      <c r="D287" s="12">
        <f>Return_Calc!P512</f>
        <v>-3.3946008843123063E-4</v>
      </c>
      <c r="E287" s="5">
        <v>284</v>
      </c>
      <c r="N287" s="5">
        <v>284</v>
      </c>
      <c r="O287" s="11">
        <v>4.0476199093585787</v>
      </c>
    </row>
    <row r="288" spans="2:15" x14ac:dyDescent="0.2">
      <c r="B288" s="39">
        <v>44979</v>
      </c>
      <c r="C288" s="6">
        <f>Return_Calc!P288</f>
        <v>2.8836946150510231E-3</v>
      </c>
      <c r="D288" s="12">
        <f>Return_Calc!P433</f>
        <v>-2.7867006285707107E-4</v>
      </c>
      <c r="E288" s="5">
        <v>285</v>
      </c>
      <c r="N288" s="5">
        <v>285</v>
      </c>
      <c r="O288" s="11">
        <v>2.6562666505462857</v>
      </c>
    </row>
    <row r="289" spans="2:15" x14ac:dyDescent="0.2">
      <c r="B289" s="39">
        <v>44980</v>
      </c>
      <c r="C289" s="6">
        <f>Return_Calc!P289</f>
        <v>1.2389180873327563E-2</v>
      </c>
      <c r="D289" s="12">
        <f>Return_Calc!P156</f>
        <v>-2.6242989557617767E-4</v>
      </c>
      <c r="E289" s="5">
        <v>286</v>
      </c>
      <c r="N289" s="5">
        <v>286</v>
      </c>
      <c r="O289" s="11">
        <v>17.521011550163099</v>
      </c>
    </row>
    <row r="290" spans="2:15" x14ac:dyDescent="0.2">
      <c r="B290" s="39">
        <v>44981</v>
      </c>
      <c r="C290" s="6">
        <f>Return_Calc!P290</f>
        <v>1.2155217446672011E-2</v>
      </c>
      <c r="D290" s="12">
        <f>Return_Calc!P20</f>
        <v>-1.0587710989446125E-4</v>
      </c>
      <c r="E290" s="5">
        <v>287</v>
      </c>
      <c r="N290" s="5">
        <v>287</v>
      </c>
      <c r="O290" s="11">
        <v>4.995710097191397E-2</v>
      </c>
    </row>
    <row r="291" spans="2:15" x14ac:dyDescent="0.2">
      <c r="B291" s="39">
        <v>44984</v>
      </c>
      <c r="C291" s="6">
        <f>Return_Calc!P291</f>
        <v>5.5193089269772819E-3</v>
      </c>
      <c r="D291" s="12">
        <f>Return_Calc!P573</f>
        <v>-9.901524062977049E-5</v>
      </c>
      <c r="E291" s="5">
        <v>288</v>
      </c>
      <c r="N291" s="5">
        <v>288</v>
      </c>
      <c r="O291" s="11">
        <v>-6.0837087432297379</v>
      </c>
    </row>
    <row r="292" spans="2:15" x14ac:dyDescent="0.2">
      <c r="B292" s="39">
        <v>44985</v>
      </c>
      <c r="C292" s="6">
        <f>Return_Calc!P292</f>
        <v>-3.4878649169582604E-3</v>
      </c>
      <c r="D292" s="12">
        <f>Return_Calc!P420</f>
        <v>-3.8969571347289168E-5</v>
      </c>
      <c r="E292" s="5">
        <v>289</v>
      </c>
      <c r="N292" s="5">
        <v>289</v>
      </c>
      <c r="O292" s="11">
        <v>1.7775918036413263</v>
      </c>
    </row>
    <row r="293" spans="2:15" x14ac:dyDescent="0.2">
      <c r="B293" s="39">
        <v>44986</v>
      </c>
      <c r="C293" s="6">
        <f>Return_Calc!P293</f>
        <v>7.662405587058968E-3</v>
      </c>
      <c r="D293" s="12">
        <f>Return_Calc!P298</f>
        <v>1.1200292192816222E-5</v>
      </c>
      <c r="E293" s="5">
        <v>290</v>
      </c>
      <c r="N293" s="5">
        <v>290</v>
      </c>
      <c r="O293" s="11">
        <v>21.218623645250794</v>
      </c>
    </row>
    <row r="294" spans="2:15" x14ac:dyDescent="0.2">
      <c r="B294" s="39">
        <v>44987</v>
      </c>
      <c r="C294" s="6">
        <f>Return_Calc!P294</f>
        <v>-1.7623204877904399E-3</v>
      </c>
      <c r="D294" s="12">
        <f>Return_Calc!P476</f>
        <v>2.1484355540873543E-5</v>
      </c>
      <c r="E294" s="5">
        <v>291</v>
      </c>
      <c r="N294" s="5">
        <v>291</v>
      </c>
      <c r="O294" s="11">
        <v>-19.67655968667248</v>
      </c>
    </row>
    <row r="295" spans="2:15" x14ac:dyDescent="0.2">
      <c r="B295" s="39">
        <v>44988</v>
      </c>
      <c r="C295" s="6">
        <f>Return_Calc!P295</f>
        <v>1.4788230337657717E-2</v>
      </c>
      <c r="D295" s="12">
        <f>Return_Calc!P529</f>
        <v>7.4617195154054396E-5</v>
      </c>
      <c r="E295" s="5">
        <v>292</v>
      </c>
      <c r="N295" s="5">
        <v>292</v>
      </c>
      <c r="O295" s="11">
        <v>5.5309075293247432</v>
      </c>
    </row>
    <row r="296" spans="2:15" x14ac:dyDescent="0.2">
      <c r="B296" s="39">
        <v>44991</v>
      </c>
      <c r="C296" s="6">
        <f>Return_Calc!P296</f>
        <v>-3.0738678699771221E-3</v>
      </c>
      <c r="D296" s="12">
        <f>Return_Calc!P269</f>
        <v>1.3909324925247138E-4</v>
      </c>
      <c r="E296" s="5">
        <v>293</v>
      </c>
      <c r="N296" s="5">
        <v>293</v>
      </c>
      <c r="O296" s="11">
        <v>24.142561908862159</v>
      </c>
    </row>
    <row r="297" spans="2:15" x14ac:dyDescent="0.2">
      <c r="B297" s="39">
        <v>44992</v>
      </c>
      <c r="C297" s="6">
        <f>Return_Calc!P297</f>
        <v>-1.3079195063096592E-2</v>
      </c>
      <c r="D297" s="12">
        <f>Return_Calc!P541</f>
        <v>1.4830855723637053E-4</v>
      </c>
      <c r="E297" s="5">
        <v>294</v>
      </c>
      <c r="N297" s="5">
        <v>294</v>
      </c>
      <c r="O297" s="11">
        <v>-4.9369596585954723</v>
      </c>
    </row>
    <row r="298" spans="2:15" x14ac:dyDescent="0.2">
      <c r="B298" s="39">
        <v>44993</v>
      </c>
      <c r="C298" s="6">
        <f>Return_Calc!P298</f>
        <v>1.1200292192816222E-5</v>
      </c>
      <c r="D298" s="12">
        <f>Return_Calc!P571</f>
        <v>1.646657524694389E-4</v>
      </c>
      <c r="E298" s="5">
        <v>295</v>
      </c>
      <c r="N298" s="5">
        <v>295</v>
      </c>
      <c r="O298" s="11">
        <v>1.7284648254280019</v>
      </c>
    </row>
    <row r="299" spans="2:15" x14ac:dyDescent="0.2">
      <c r="B299" s="39">
        <v>44994</v>
      </c>
      <c r="C299" s="6">
        <f>Return_Calc!P299</f>
        <v>-1.5094194922931905E-2</v>
      </c>
      <c r="D299" s="12">
        <f>Return_Calc!P540</f>
        <v>1.8003819115316013E-4</v>
      </c>
      <c r="E299" s="5">
        <v>296</v>
      </c>
      <c r="N299" s="5">
        <v>296</v>
      </c>
      <c r="O299" s="11">
        <v>21.355917625769681</v>
      </c>
    </row>
    <row r="300" spans="2:15" x14ac:dyDescent="0.2">
      <c r="B300" s="39">
        <v>44995</v>
      </c>
      <c r="C300" s="6">
        <f>Return_Calc!P300</f>
        <v>-2.6684007064674546E-2</v>
      </c>
      <c r="D300" s="12">
        <f>Return_Calc!P36</f>
        <v>2.548592282105638E-4</v>
      </c>
      <c r="E300" s="5">
        <v>297</v>
      </c>
      <c r="N300" s="5">
        <v>297</v>
      </c>
      <c r="O300" s="11">
        <v>-9.5084260665711717</v>
      </c>
    </row>
    <row r="301" spans="2:15" x14ac:dyDescent="0.2">
      <c r="B301" s="39">
        <v>44998</v>
      </c>
      <c r="C301" s="6">
        <f>Return_Calc!P301</f>
        <v>-1.8581280923561441E-2</v>
      </c>
      <c r="D301" s="12">
        <f>Return_Calc!P599</f>
        <v>3.5124054518642341E-4</v>
      </c>
      <c r="E301" s="5">
        <v>298</v>
      </c>
      <c r="N301" s="5">
        <v>298</v>
      </c>
      <c r="O301" s="11">
        <v>-13.248015854078453</v>
      </c>
    </row>
    <row r="302" spans="2:15" x14ac:dyDescent="0.2">
      <c r="B302" s="39">
        <v>44999</v>
      </c>
      <c r="C302" s="6">
        <f>Return_Calc!P302</f>
        <v>2.1025468930726848E-2</v>
      </c>
      <c r="D302" s="12">
        <f>Return_Calc!P344</f>
        <v>4.4011759534560215E-4</v>
      </c>
      <c r="E302" s="5">
        <v>299</v>
      </c>
      <c r="N302" s="5">
        <v>299</v>
      </c>
      <c r="O302" s="11">
        <v>2.4836212325690781</v>
      </c>
    </row>
    <row r="303" spans="2:15" x14ac:dyDescent="0.2">
      <c r="B303" s="39">
        <v>45000</v>
      </c>
      <c r="C303" s="6">
        <f>Return_Calc!P303</f>
        <v>-2.092316159082673E-2</v>
      </c>
      <c r="D303" s="12">
        <f>Return_Calc!P502</f>
        <v>4.884749701803109E-4</v>
      </c>
      <c r="E303" s="5">
        <v>300</v>
      </c>
      <c r="N303" s="5">
        <v>300</v>
      </c>
      <c r="O303" s="11">
        <v>-33.53634230632106</v>
      </c>
    </row>
    <row r="304" spans="2:15" x14ac:dyDescent="0.2">
      <c r="B304" s="39">
        <v>45001</v>
      </c>
      <c r="C304" s="6">
        <f>Return_Calc!P304</f>
        <v>8.3685423381949335E-3</v>
      </c>
      <c r="D304" s="12">
        <f>Return_Calc!P19</f>
        <v>5.0240228296285312E-4</v>
      </c>
      <c r="E304" s="5">
        <v>301</v>
      </c>
      <c r="N304" s="5">
        <v>301</v>
      </c>
      <c r="O304" s="11">
        <v>7.6186573687473613</v>
      </c>
    </row>
    <row r="305" spans="2:15" x14ac:dyDescent="0.2">
      <c r="B305" s="39">
        <v>45002</v>
      </c>
      <c r="C305" s="6">
        <f>Return_Calc!P305</f>
        <v>-1.4758342790379778E-2</v>
      </c>
      <c r="D305" s="12">
        <f>Return_Calc!P327</f>
        <v>5.1890635737686505E-4</v>
      </c>
      <c r="E305" s="5">
        <v>302</v>
      </c>
      <c r="N305" s="5">
        <v>302</v>
      </c>
      <c r="O305" s="11">
        <v>1.7087463504798996</v>
      </c>
    </row>
    <row r="306" spans="2:15" x14ac:dyDescent="0.2">
      <c r="B306" s="39">
        <v>45005</v>
      </c>
      <c r="C306" s="6">
        <f>Return_Calc!P306</f>
        <v>1.1992813728547979E-2</v>
      </c>
      <c r="D306" s="12">
        <f>Return_Calc!P594</f>
        <v>5.3776436993665025E-4</v>
      </c>
      <c r="E306" s="5">
        <v>303</v>
      </c>
      <c r="N306" s="5">
        <v>303</v>
      </c>
      <c r="O306" s="11">
        <v>9.4464530945754888</v>
      </c>
    </row>
    <row r="307" spans="2:15" x14ac:dyDescent="0.2">
      <c r="B307" s="39">
        <v>45006</v>
      </c>
      <c r="C307" s="6">
        <f>Return_Calc!P307</f>
        <v>2.2774796447564166E-2</v>
      </c>
      <c r="D307" s="12">
        <f>Return_Calc!P407</f>
        <v>8.6563121716590847E-4</v>
      </c>
      <c r="E307" s="5">
        <v>304</v>
      </c>
      <c r="N307" s="5">
        <v>304</v>
      </c>
      <c r="O307" s="11">
        <v>-8.2843258135341742</v>
      </c>
    </row>
    <row r="308" spans="2:15" x14ac:dyDescent="0.2">
      <c r="B308" s="39">
        <v>45007</v>
      </c>
      <c r="C308" s="6">
        <f>Return_Calc!P308</f>
        <v>-2.7680008388321263E-2</v>
      </c>
      <c r="D308" s="12">
        <f>Return_Calc!P466</f>
        <v>9.9862603111119984E-4</v>
      </c>
      <c r="E308" s="5">
        <v>305</v>
      </c>
      <c r="N308" s="5">
        <v>305</v>
      </c>
      <c r="O308" s="11">
        <v>-34.041864461923218</v>
      </c>
    </row>
    <row r="309" spans="2:15" x14ac:dyDescent="0.2">
      <c r="B309" s="39">
        <v>45008</v>
      </c>
      <c r="C309" s="6">
        <f>Return_Calc!P309</f>
        <v>-7.5841796292980945E-3</v>
      </c>
      <c r="D309" s="12">
        <f>Return_Calc!P370</f>
        <v>1.077121309750558E-3</v>
      </c>
      <c r="E309" s="5">
        <v>306</v>
      </c>
      <c r="N309" s="5">
        <v>306</v>
      </c>
      <c r="O309" s="11">
        <v>19.577704184764769</v>
      </c>
    </row>
    <row r="310" spans="2:15" x14ac:dyDescent="0.2">
      <c r="B310" s="39">
        <v>45009</v>
      </c>
      <c r="C310" s="6">
        <f>Return_Calc!P310</f>
        <v>1.58345533167174E-2</v>
      </c>
      <c r="D310" s="12">
        <f>Return_Calc!P585</f>
        <v>1.2095780254887255E-3</v>
      </c>
      <c r="E310" s="5">
        <v>307</v>
      </c>
      <c r="N310" s="5">
        <v>307</v>
      </c>
      <c r="O310" s="11">
        <v>5.9404352111218204</v>
      </c>
    </row>
    <row r="311" spans="2:15" x14ac:dyDescent="0.2">
      <c r="B311" s="39">
        <v>45012</v>
      </c>
      <c r="C311" s="6">
        <f>Return_Calc!P311</f>
        <v>7.335916072536067E-3</v>
      </c>
      <c r="D311" s="12">
        <f>Return_Calc!P26</f>
        <v>1.370615291271006E-3</v>
      </c>
      <c r="E311" s="5">
        <v>308</v>
      </c>
      <c r="N311" s="5">
        <v>308</v>
      </c>
      <c r="O311" s="11">
        <v>6.6648547533607578</v>
      </c>
    </row>
    <row r="312" spans="2:15" x14ac:dyDescent="0.2">
      <c r="B312" s="39">
        <v>45013</v>
      </c>
      <c r="C312" s="6">
        <f>Return_Calc!P312</f>
        <v>6.2737071411696193E-3</v>
      </c>
      <c r="D312" s="12">
        <f>Return_Calc!P582</f>
        <v>1.3801981869407428E-3</v>
      </c>
      <c r="E312" s="5">
        <v>309</v>
      </c>
      <c r="N312" s="5">
        <v>309</v>
      </c>
      <c r="O312" s="11">
        <v>14.061658506647223</v>
      </c>
    </row>
    <row r="313" spans="2:15" x14ac:dyDescent="0.2">
      <c r="B313" s="39">
        <v>45014</v>
      </c>
      <c r="C313" s="6">
        <f>Return_Calc!P313</f>
        <v>1.2646320169539574E-2</v>
      </c>
      <c r="D313" s="12">
        <f>Return_Calc!P430</f>
        <v>1.3914413967994203E-3</v>
      </c>
      <c r="E313" s="5">
        <v>310</v>
      </c>
      <c r="N313" s="5">
        <v>310</v>
      </c>
      <c r="O313" s="11">
        <v>-18.931512912550737</v>
      </c>
    </row>
    <row r="314" spans="2:15" x14ac:dyDescent="0.2">
      <c r="B314" s="39">
        <v>45015</v>
      </c>
      <c r="C314" s="6">
        <f>Return_Calc!P314</f>
        <v>4.7572644837722928E-3</v>
      </c>
      <c r="D314" s="12">
        <f>Return_Calc!P607</f>
        <v>1.4950131456325346E-3</v>
      </c>
      <c r="E314" s="5">
        <v>311</v>
      </c>
      <c r="N314" s="5">
        <v>311</v>
      </c>
      <c r="O314" s="11">
        <v>10.102472766123785</v>
      </c>
    </row>
    <row r="315" spans="2:15" x14ac:dyDescent="0.2">
      <c r="B315" s="39">
        <v>45016</v>
      </c>
      <c r="C315" s="6">
        <f>Return_Calc!P315</f>
        <v>1.6663613053364928E-2</v>
      </c>
      <c r="D315" s="12">
        <f>Return_Calc!P471</f>
        <v>1.5147079388557615E-3</v>
      </c>
      <c r="E315" s="5">
        <v>312</v>
      </c>
      <c r="N315" s="5">
        <v>312</v>
      </c>
      <c r="O315" s="11">
        <v>26.332875231732466</v>
      </c>
    </row>
    <row r="316" spans="2:15" x14ac:dyDescent="0.2">
      <c r="B316" s="39">
        <v>45019</v>
      </c>
      <c r="C316" s="6">
        <f>Return_Calc!P316</f>
        <v>2.1531767801914008E-3</v>
      </c>
      <c r="D316" s="12">
        <f>Return_Calc!P68</f>
        <v>1.5233605072397407E-3</v>
      </c>
      <c r="E316" s="5">
        <v>313</v>
      </c>
      <c r="N316" s="5">
        <v>313</v>
      </c>
      <c r="O316" s="11">
        <v>-14.278102525183467</v>
      </c>
    </row>
    <row r="317" spans="2:15" x14ac:dyDescent="0.2">
      <c r="B317" s="39">
        <v>45020</v>
      </c>
      <c r="C317" s="6">
        <f>Return_Calc!P317</f>
        <v>-1.6838539936125968E-2</v>
      </c>
      <c r="D317" s="12">
        <f>Return_Calc!P549</f>
        <v>1.5662553559441105E-3</v>
      </c>
      <c r="E317" s="5">
        <v>314</v>
      </c>
      <c r="N317" s="5">
        <v>314</v>
      </c>
      <c r="O317" s="11">
        <v>-20.585264954233271</v>
      </c>
    </row>
    <row r="318" spans="2:15" x14ac:dyDescent="0.2">
      <c r="B318" s="39">
        <v>45021</v>
      </c>
      <c r="C318" s="6">
        <f>Return_Calc!P318</f>
        <v>-9.9221201465708765E-3</v>
      </c>
      <c r="D318" s="12">
        <f>Return_Calc!P543</f>
        <v>1.5913145763871461E-3</v>
      </c>
      <c r="E318" s="5">
        <v>315</v>
      </c>
      <c r="N318" s="5">
        <v>315</v>
      </c>
      <c r="O318" s="11">
        <v>-33.832772063278526</v>
      </c>
    </row>
    <row r="319" spans="2:15" x14ac:dyDescent="0.2">
      <c r="B319" s="39">
        <v>45022</v>
      </c>
      <c r="C319" s="6">
        <f>Return_Calc!P319</f>
        <v>-6.9470666699485012E-3</v>
      </c>
      <c r="D319" s="12">
        <f>Return_Calc!P429</f>
        <v>1.6492773101664218E-3</v>
      </c>
      <c r="E319" s="5">
        <v>316</v>
      </c>
      <c r="N319" s="5">
        <v>316</v>
      </c>
      <c r="O319" s="11">
        <v>18.612425663765929</v>
      </c>
    </row>
    <row r="320" spans="2:15" x14ac:dyDescent="0.2">
      <c r="B320" s="39">
        <v>45026</v>
      </c>
      <c r="C320" s="6">
        <f>Return_Calc!P320</f>
        <v>1.0321568952236045E-2</v>
      </c>
      <c r="D320" s="12">
        <f>Return_Calc!P605</f>
        <v>1.7117095963087453E-3</v>
      </c>
      <c r="E320" s="5">
        <v>317</v>
      </c>
      <c r="N320" s="5">
        <v>317</v>
      </c>
      <c r="O320" s="11">
        <v>33.852016750281479</v>
      </c>
    </row>
    <row r="321" spans="2:15" x14ac:dyDescent="0.2">
      <c r="B321" s="39">
        <v>45027</v>
      </c>
      <c r="C321" s="6">
        <f>Return_Calc!P321</f>
        <v>7.8758861113563672E-3</v>
      </c>
      <c r="D321" s="12">
        <f>Return_Calc!P458</f>
        <v>1.8053404158502623E-3</v>
      </c>
      <c r="E321" s="5">
        <v>318</v>
      </c>
      <c r="N321" s="5">
        <v>318</v>
      </c>
      <c r="O321" s="11">
        <v>13.065201513668871</v>
      </c>
    </row>
    <row r="322" spans="2:15" x14ac:dyDescent="0.2">
      <c r="B322" s="39">
        <v>45028</v>
      </c>
      <c r="C322" s="6">
        <f>Return_Calc!P322</f>
        <v>-3.762301613827256E-3</v>
      </c>
      <c r="D322" s="12">
        <f>Return_Calc!P345</f>
        <v>1.8101256621470302E-3</v>
      </c>
      <c r="E322" s="5">
        <v>319</v>
      </c>
      <c r="N322" s="5">
        <v>319</v>
      </c>
      <c r="O322" s="11">
        <v>0.97689639831799446</v>
      </c>
    </row>
    <row r="323" spans="2:15" x14ac:dyDescent="0.2">
      <c r="B323" s="39">
        <v>45029</v>
      </c>
      <c r="C323" s="6">
        <f>Return_Calc!P323</f>
        <v>3.689271972382004E-3</v>
      </c>
      <c r="D323" s="12">
        <f>Return_Calc!P473</f>
        <v>1.8890425645894417E-3</v>
      </c>
      <c r="E323" s="5">
        <v>320</v>
      </c>
      <c r="N323" s="5">
        <v>320</v>
      </c>
      <c r="O323" s="11">
        <v>-5.0886119742191198</v>
      </c>
    </row>
    <row r="324" spans="2:15" x14ac:dyDescent="0.2">
      <c r="B324" s="39">
        <v>45030</v>
      </c>
      <c r="C324" s="6">
        <f>Return_Calc!P324</f>
        <v>5.2559005902419829E-3</v>
      </c>
      <c r="D324" s="12">
        <f>Return_Calc!P436</f>
        <v>1.9013853782957734E-3</v>
      </c>
      <c r="E324" s="5">
        <v>321</v>
      </c>
      <c r="N324" s="5">
        <v>321</v>
      </c>
      <c r="O324" s="11">
        <v>-8.5495003191252579</v>
      </c>
    </row>
    <row r="325" spans="2:15" x14ac:dyDescent="0.2">
      <c r="B325" s="39">
        <v>45033</v>
      </c>
      <c r="C325" s="6">
        <f>Return_Calc!P325</f>
        <v>2.2991516276323486E-3</v>
      </c>
      <c r="D325" s="12">
        <f>Return_Calc!P262</f>
        <v>1.9198332663601316E-3</v>
      </c>
      <c r="E325" s="5">
        <v>322</v>
      </c>
      <c r="N325" s="5">
        <v>322</v>
      </c>
      <c r="O325" s="11">
        <v>9.0560028739406597</v>
      </c>
    </row>
    <row r="326" spans="2:15" x14ac:dyDescent="0.2">
      <c r="B326" s="39">
        <v>45034</v>
      </c>
      <c r="C326" s="6">
        <f>Return_Calc!P326</f>
        <v>-1.4288016845873551E-3</v>
      </c>
      <c r="D326" s="12">
        <f>Return_Calc!P123</f>
        <v>1.9609575517895521E-3</v>
      </c>
      <c r="E326" s="5">
        <v>323</v>
      </c>
      <c r="N326" s="5">
        <v>323</v>
      </c>
      <c r="O326" s="11">
        <v>-4.6510669980277104</v>
      </c>
    </row>
    <row r="327" spans="2:15" x14ac:dyDescent="0.2">
      <c r="B327" s="39">
        <v>45035</v>
      </c>
      <c r="C327" s="6">
        <f>Return_Calc!P327</f>
        <v>5.1890635737686505E-4</v>
      </c>
      <c r="D327" s="12">
        <f>Return_Calc!P412</f>
        <v>1.9889908735219635E-3</v>
      </c>
      <c r="E327" s="5">
        <v>324</v>
      </c>
      <c r="N327" s="5">
        <v>324</v>
      </c>
      <c r="O327" s="11">
        <v>-4.150826902741394</v>
      </c>
    </row>
    <row r="328" spans="2:15" x14ac:dyDescent="0.2">
      <c r="B328" s="39">
        <v>45036</v>
      </c>
      <c r="C328" s="6">
        <f>Return_Calc!P328</f>
        <v>-6.5936110400955355E-3</v>
      </c>
      <c r="D328" s="12">
        <f>Return_Calc!P66</f>
        <v>2.0265967134560185E-3</v>
      </c>
      <c r="E328" s="5">
        <v>325</v>
      </c>
      <c r="N328" s="5">
        <v>325</v>
      </c>
      <c r="O328" s="11">
        <v>2.5611620298038278</v>
      </c>
    </row>
    <row r="329" spans="2:15" x14ac:dyDescent="0.2">
      <c r="B329" s="39">
        <v>45037</v>
      </c>
      <c r="C329" s="6">
        <f>Return_Calc!P329</f>
        <v>-1.2162230147275353E-2</v>
      </c>
      <c r="D329" s="12">
        <f>Return_Calc!P419</f>
        <v>2.0830413135746236E-3</v>
      </c>
      <c r="E329" s="5">
        <v>326</v>
      </c>
      <c r="N329" s="5">
        <v>326</v>
      </c>
      <c r="O329" s="11">
        <v>-13.418001376782843</v>
      </c>
    </row>
    <row r="330" spans="2:15" x14ac:dyDescent="0.2">
      <c r="B330" s="39">
        <v>45040</v>
      </c>
      <c r="C330" s="6">
        <f>Return_Calc!P330</f>
        <v>-3.7771551053282977E-3</v>
      </c>
      <c r="D330" s="12">
        <f>Return_Calc!P11</f>
        <v>2.0947635990295156E-3</v>
      </c>
      <c r="E330" s="5">
        <v>327</v>
      </c>
      <c r="N330" s="5">
        <v>327</v>
      </c>
      <c r="O330" s="11">
        <v>16.420375610697057</v>
      </c>
    </row>
    <row r="331" spans="2:15" x14ac:dyDescent="0.2">
      <c r="B331" s="39">
        <v>45041</v>
      </c>
      <c r="C331" s="6">
        <f>Return_Calc!P331</f>
        <v>-1.4599290023180646E-2</v>
      </c>
      <c r="D331" s="12">
        <f>Return_Calc!P316</f>
        <v>2.1531767801914008E-3</v>
      </c>
      <c r="E331" s="5">
        <v>328</v>
      </c>
      <c r="N331" s="5">
        <v>328</v>
      </c>
      <c r="O331" s="11">
        <v>5.0442212036367824</v>
      </c>
    </row>
    <row r="332" spans="2:15" x14ac:dyDescent="0.2">
      <c r="B332" s="39">
        <v>45042</v>
      </c>
      <c r="C332" s="6">
        <f>Return_Calc!P332</f>
        <v>-8.7492889701936416E-3</v>
      </c>
      <c r="D332" s="12">
        <f>Return_Calc!P208</f>
        <v>2.1795572360437344E-3</v>
      </c>
      <c r="E332" s="5">
        <v>329</v>
      </c>
      <c r="N332" s="5">
        <v>329</v>
      </c>
      <c r="O332" s="11">
        <v>4.7400570783421889</v>
      </c>
    </row>
    <row r="333" spans="2:15" x14ac:dyDescent="0.2">
      <c r="B333" s="39">
        <v>45043</v>
      </c>
      <c r="C333" s="6">
        <f>Return_Calc!P333</f>
        <v>2.2204365479269239E-2</v>
      </c>
      <c r="D333" s="12">
        <f>Return_Calc!P378</f>
        <v>2.2433710042410937E-3</v>
      </c>
      <c r="E333" s="5">
        <v>330</v>
      </c>
      <c r="N333" s="5">
        <v>330</v>
      </c>
      <c r="O333" s="11">
        <v>12.15278383689953</v>
      </c>
    </row>
    <row r="334" spans="2:15" x14ac:dyDescent="0.2">
      <c r="B334" s="39">
        <v>45044</v>
      </c>
      <c r="C334" s="6">
        <f>Return_Calc!P334</f>
        <v>1.5827792242733084E-2</v>
      </c>
      <c r="D334" s="12">
        <f>Return_Calc!P187</f>
        <v>2.2860435431489605E-3</v>
      </c>
      <c r="E334" s="5">
        <v>331</v>
      </c>
      <c r="N334" s="5">
        <v>331</v>
      </c>
      <c r="O334" s="11">
        <v>4.0579552650659725</v>
      </c>
    </row>
    <row r="335" spans="2:15" x14ac:dyDescent="0.2">
      <c r="B335" s="39">
        <v>45047</v>
      </c>
      <c r="C335" s="6">
        <f>Return_Calc!P335</f>
        <v>-1.4339006660634337E-3</v>
      </c>
      <c r="D335" s="12">
        <f>Return_Calc!P325</f>
        <v>2.2991516276323486E-3</v>
      </c>
      <c r="E335" s="5">
        <v>332</v>
      </c>
      <c r="N335" s="5">
        <v>332</v>
      </c>
      <c r="O335" s="11">
        <v>-20.896320613225249</v>
      </c>
    </row>
    <row r="336" spans="2:15" x14ac:dyDescent="0.2">
      <c r="B336" s="39">
        <v>45048</v>
      </c>
      <c r="C336" s="6">
        <f>Return_Calc!P336</f>
        <v>-1.9485207508474579E-2</v>
      </c>
      <c r="D336" s="12">
        <f>Return_Calc!P424</f>
        <v>2.3314963271798776E-3</v>
      </c>
      <c r="E336" s="5">
        <v>333</v>
      </c>
      <c r="N336" s="5">
        <v>333</v>
      </c>
      <c r="O336" s="11">
        <v>7.573836234814828</v>
      </c>
    </row>
    <row r="337" spans="2:15" x14ac:dyDescent="0.2">
      <c r="B337" s="39">
        <v>45049</v>
      </c>
      <c r="C337" s="6">
        <f>Return_Calc!P337</f>
        <v>-3.429288176143578E-3</v>
      </c>
      <c r="D337" s="12">
        <f>Return_Calc!P427</f>
        <v>2.4224212683303971E-3</v>
      </c>
      <c r="E337" s="5">
        <v>334</v>
      </c>
      <c r="N337" s="5">
        <v>334</v>
      </c>
      <c r="O337" s="11">
        <v>10.625052067954041</v>
      </c>
    </row>
    <row r="338" spans="2:15" x14ac:dyDescent="0.2">
      <c r="B338" s="39">
        <v>45050</v>
      </c>
      <c r="C338" s="6">
        <f>Return_Calc!P338</f>
        <v>-1.8776610767036239E-2</v>
      </c>
      <c r="D338" s="12">
        <f>Return_Calc!P426</f>
        <v>2.4309527791533869E-3</v>
      </c>
      <c r="E338" s="5">
        <v>335</v>
      </c>
      <c r="N338" s="5">
        <v>335</v>
      </c>
      <c r="O338" s="11">
        <v>4.5002376210854802</v>
      </c>
    </row>
    <row r="339" spans="2:15" x14ac:dyDescent="0.2">
      <c r="B339" s="39">
        <v>45051</v>
      </c>
      <c r="C339" s="6">
        <f>Return_Calc!P339</f>
        <v>1.978700586497862E-2</v>
      </c>
      <c r="D339" s="12">
        <f>Return_Calc!P523</f>
        <v>2.5282000992623089E-3</v>
      </c>
      <c r="E339" s="5">
        <v>336</v>
      </c>
      <c r="N339" s="5">
        <v>336</v>
      </c>
      <c r="O339" s="11">
        <v>-11.57362853442995</v>
      </c>
    </row>
    <row r="340" spans="2:15" x14ac:dyDescent="0.2">
      <c r="B340" s="39">
        <v>45054</v>
      </c>
      <c r="C340" s="6">
        <f>Return_Calc!P340</f>
        <v>-1.6050613946196573E-3</v>
      </c>
      <c r="D340" s="12">
        <f>Return_Calc!P52</f>
        <v>2.7232097407765632E-3</v>
      </c>
      <c r="E340" s="5">
        <v>337</v>
      </c>
      <c r="N340" s="5">
        <v>337</v>
      </c>
      <c r="O340" s="11">
        <v>5.9277916684841578</v>
      </c>
    </row>
    <row r="341" spans="2:15" x14ac:dyDescent="0.2">
      <c r="B341" s="39">
        <v>45055</v>
      </c>
      <c r="C341" s="6">
        <f>Return_Calc!P341</f>
        <v>3.5570001875019092E-3</v>
      </c>
      <c r="D341" s="12">
        <f>Return_Calc!P220</f>
        <v>2.7233753412780736E-3</v>
      </c>
      <c r="E341" s="5">
        <v>338</v>
      </c>
      <c r="N341" s="5">
        <v>338</v>
      </c>
      <c r="O341" s="11">
        <v>11.978665514806387</v>
      </c>
    </row>
    <row r="342" spans="2:15" x14ac:dyDescent="0.2">
      <c r="B342" s="39">
        <v>45056</v>
      </c>
      <c r="C342" s="6">
        <f>Return_Calc!P342</f>
        <v>6.7626396839234083E-3</v>
      </c>
      <c r="D342" s="12">
        <f>Return_Calc!P478</f>
        <v>2.7865591536302249E-3</v>
      </c>
      <c r="E342" s="5">
        <v>339</v>
      </c>
      <c r="N342" s="5">
        <v>339</v>
      </c>
      <c r="O342" s="11">
        <v>-27.524227213698794</v>
      </c>
    </row>
    <row r="343" spans="2:15" x14ac:dyDescent="0.2">
      <c r="B343" s="39">
        <v>45057</v>
      </c>
      <c r="C343" s="6">
        <f>Return_Calc!P343</f>
        <v>-4.7548550170137174E-3</v>
      </c>
      <c r="D343" s="12">
        <f>Return_Calc!P57</f>
        <v>2.8664042162175056E-3</v>
      </c>
      <c r="E343" s="5">
        <v>340</v>
      </c>
      <c r="N343" s="5">
        <v>340</v>
      </c>
      <c r="O343" s="11">
        <v>14.779388313249051</v>
      </c>
    </row>
    <row r="344" spans="2:15" x14ac:dyDescent="0.2">
      <c r="B344" s="39">
        <v>45058</v>
      </c>
      <c r="C344" s="6">
        <f>Return_Calc!P344</f>
        <v>4.4011759534560215E-4</v>
      </c>
      <c r="D344" s="12">
        <f>Return_Calc!P530</f>
        <v>2.8693722138557311E-3</v>
      </c>
      <c r="E344" s="5">
        <v>341</v>
      </c>
      <c r="N344" s="5">
        <v>341</v>
      </c>
      <c r="O344" s="11">
        <v>-8.9041131007295</v>
      </c>
    </row>
    <row r="345" spans="2:15" x14ac:dyDescent="0.2">
      <c r="B345" s="39">
        <v>45061</v>
      </c>
      <c r="C345" s="6">
        <f>Return_Calc!P345</f>
        <v>1.8101256621470302E-3</v>
      </c>
      <c r="D345" s="12">
        <f>Return_Calc!P394</f>
        <v>2.8716184392004428E-3</v>
      </c>
      <c r="E345" s="5">
        <v>342</v>
      </c>
      <c r="N345" s="5">
        <v>342</v>
      </c>
      <c r="O345" s="11">
        <v>3.9647264058491034</v>
      </c>
    </row>
    <row r="346" spans="2:15" x14ac:dyDescent="0.2">
      <c r="B346" s="39">
        <v>45062</v>
      </c>
      <c r="C346" s="6">
        <f>Return_Calc!P346</f>
        <v>-1.5412718100074267E-2</v>
      </c>
      <c r="D346" s="12">
        <f>Return_Calc!P288</f>
        <v>2.8836946150510231E-3</v>
      </c>
      <c r="E346" s="5">
        <v>343</v>
      </c>
      <c r="N346" s="5">
        <v>343</v>
      </c>
      <c r="O346" s="11">
        <v>-9.9327430751721764</v>
      </c>
    </row>
    <row r="347" spans="2:15" x14ac:dyDescent="0.2">
      <c r="B347" s="39">
        <v>45063</v>
      </c>
      <c r="C347" s="6">
        <f>Return_Calc!P347</f>
        <v>1.3555897625357133E-2</v>
      </c>
      <c r="D347" s="12">
        <f>Return_Calc!P485</f>
        <v>2.9351056819876755E-3</v>
      </c>
      <c r="E347" s="5">
        <v>344</v>
      </c>
      <c r="N347" s="5">
        <v>344</v>
      </c>
      <c r="O347" s="11">
        <v>13.938451200823021</v>
      </c>
    </row>
    <row r="348" spans="2:15" x14ac:dyDescent="0.2">
      <c r="B348" s="39">
        <v>45064</v>
      </c>
      <c r="C348" s="6">
        <f>Return_Calc!P348</f>
        <v>1.3758394701370445E-2</v>
      </c>
      <c r="D348" s="12">
        <f>Return_Calc!P425</f>
        <v>2.9481674084122951E-3</v>
      </c>
      <c r="E348" s="5">
        <v>345</v>
      </c>
      <c r="N348" s="5">
        <v>345</v>
      </c>
      <c r="O348" s="11">
        <v>17.879158416249069</v>
      </c>
    </row>
    <row r="349" spans="2:15" x14ac:dyDescent="0.2">
      <c r="B349" s="39">
        <v>45065</v>
      </c>
      <c r="C349" s="6">
        <f>Return_Calc!P349</f>
        <v>-1.9488741433087427E-3</v>
      </c>
      <c r="D349" s="12">
        <f>Return_Calc!P174</f>
        <v>2.9513551192931965E-3</v>
      </c>
      <c r="E349" s="5">
        <v>346</v>
      </c>
      <c r="N349" s="5">
        <v>346</v>
      </c>
      <c r="O349" s="11">
        <v>0.54963968510815742</v>
      </c>
    </row>
    <row r="350" spans="2:15" x14ac:dyDescent="0.2">
      <c r="B350" s="39">
        <v>45068</v>
      </c>
      <c r="C350" s="6">
        <f>Return_Calc!P350</f>
        <v>6.7542705414222557E-3</v>
      </c>
      <c r="D350" s="12">
        <f>Return_Calc!P93</f>
        <v>2.9663300934149768E-3</v>
      </c>
      <c r="E350" s="5">
        <v>347</v>
      </c>
      <c r="N350" s="5">
        <v>347</v>
      </c>
      <c r="O350" s="11">
        <v>7.1990621799466874</v>
      </c>
    </row>
    <row r="351" spans="2:15" x14ac:dyDescent="0.2">
      <c r="B351" s="39">
        <v>45069</v>
      </c>
      <c r="C351" s="6">
        <f>Return_Calc!P351</f>
        <v>-1.3910562260466774E-2</v>
      </c>
      <c r="D351" s="12">
        <f>Return_Calc!P106</f>
        <v>2.9768759114254867E-3</v>
      </c>
      <c r="E351" s="5">
        <v>348</v>
      </c>
      <c r="N351" s="5">
        <v>348</v>
      </c>
      <c r="O351" s="11">
        <v>-24.400091041102687</v>
      </c>
    </row>
    <row r="352" spans="2:15" x14ac:dyDescent="0.2">
      <c r="B352" s="39">
        <v>45070</v>
      </c>
      <c r="C352" s="6">
        <f>Return_Calc!P352</f>
        <v>-1.3204331069599555E-2</v>
      </c>
      <c r="D352" s="12">
        <f>Return_Calc!P461</f>
        <v>3.0986851318009993E-3</v>
      </c>
      <c r="E352" s="5">
        <v>349</v>
      </c>
      <c r="N352" s="5">
        <v>349</v>
      </c>
      <c r="O352" s="11">
        <v>8.7158839164749402</v>
      </c>
    </row>
    <row r="353" spans="2:15" x14ac:dyDescent="0.2">
      <c r="B353" s="39">
        <v>45071</v>
      </c>
      <c r="C353" s="6">
        <f>Return_Calc!P353</f>
        <v>-3.2046876121266444E-3</v>
      </c>
      <c r="D353" s="12">
        <f>Return_Calc!P39</f>
        <v>3.1316460379696275E-3</v>
      </c>
      <c r="E353" s="5">
        <v>350</v>
      </c>
      <c r="N353" s="5">
        <v>350</v>
      </c>
      <c r="O353" s="11">
        <v>28.658414874231806</v>
      </c>
    </row>
    <row r="354" spans="2:15" x14ac:dyDescent="0.2">
      <c r="B354" s="39">
        <v>45072</v>
      </c>
      <c r="C354" s="6">
        <f>Return_Calc!P354</f>
        <v>1.455123498966635E-2</v>
      </c>
      <c r="D354" s="12">
        <f>Return_Calc!P570</f>
        <v>3.1910737288595847E-3</v>
      </c>
      <c r="E354" s="5">
        <v>351</v>
      </c>
      <c r="N354" s="5">
        <v>351</v>
      </c>
      <c r="O354" s="11">
        <v>18.515633654284922</v>
      </c>
    </row>
    <row r="355" spans="2:15" x14ac:dyDescent="0.2">
      <c r="B355" s="39">
        <v>45076</v>
      </c>
      <c r="C355" s="6">
        <f>Return_Calc!P355</f>
        <v>-5.353195979877187E-3</v>
      </c>
      <c r="D355" s="12">
        <f>Return_Calc!P510</f>
        <v>3.1941008829195396E-3</v>
      </c>
      <c r="E355" s="5">
        <v>352</v>
      </c>
      <c r="N355" s="5">
        <v>352</v>
      </c>
      <c r="O355" s="11">
        <v>-15.973875405024728</v>
      </c>
    </row>
    <row r="356" spans="2:15" x14ac:dyDescent="0.2">
      <c r="B356" s="39">
        <v>45077</v>
      </c>
      <c r="C356" s="6">
        <f>Return_Calc!P356</f>
        <v>-1.8699729191571396E-2</v>
      </c>
      <c r="D356" s="12">
        <f>Return_Calc!P365</f>
        <v>3.3946205463700084E-3</v>
      </c>
      <c r="E356" s="5">
        <v>353</v>
      </c>
      <c r="N356" s="5">
        <v>353</v>
      </c>
      <c r="O356" s="11">
        <v>1.3245778589794019</v>
      </c>
    </row>
    <row r="357" spans="2:15" x14ac:dyDescent="0.2">
      <c r="B357" s="39">
        <v>45078</v>
      </c>
      <c r="C357" s="6">
        <f>Return_Calc!P357</f>
        <v>6.8912247534638899E-3</v>
      </c>
      <c r="D357" s="12">
        <f>Return_Calc!P10</f>
        <v>3.4228945538634075E-3</v>
      </c>
      <c r="E357" s="5">
        <v>354</v>
      </c>
      <c r="N357" s="5">
        <v>354</v>
      </c>
      <c r="O357" s="11">
        <v>-7.0369393004967531</v>
      </c>
    </row>
    <row r="358" spans="2:15" x14ac:dyDescent="0.2">
      <c r="B358" s="39">
        <v>45079</v>
      </c>
      <c r="C358" s="6">
        <f>Return_Calc!P358</f>
        <v>4.092271047334093E-2</v>
      </c>
      <c r="D358" s="12">
        <f>Return_Calc!P231</f>
        <v>3.5204494960523604E-3</v>
      </c>
      <c r="E358" s="5">
        <v>355</v>
      </c>
      <c r="N358" s="5">
        <v>355</v>
      </c>
      <c r="O358" s="11">
        <v>8.2047495051735595</v>
      </c>
    </row>
    <row r="359" spans="2:15" x14ac:dyDescent="0.2">
      <c r="B359" s="39">
        <v>45082</v>
      </c>
      <c r="C359" s="6">
        <f>Return_Calc!P359</f>
        <v>-8.4411471011453729E-3</v>
      </c>
      <c r="D359" s="12">
        <f>Return_Calc!P528</f>
        <v>3.5313091106397364E-3</v>
      </c>
      <c r="E359" s="5">
        <v>356</v>
      </c>
      <c r="N359" s="5">
        <v>356</v>
      </c>
      <c r="O359" s="11">
        <v>21.287620501952784</v>
      </c>
    </row>
    <row r="360" spans="2:15" x14ac:dyDescent="0.2">
      <c r="B360" s="39">
        <v>45083</v>
      </c>
      <c r="C360" s="6">
        <f>Return_Calc!P360</f>
        <v>1.3871605469663017E-2</v>
      </c>
      <c r="D360" s="12">
        <f>Return_Calc!P567</f>
        <v>3.5493652221584211E-3</v>
      </c>
      <c r="E360" s="5">
        <v>357</v>
      </c>
      <c r="N360" s="5">
        <v>357</v>
      </c>
      <c r="O360" s="11">
        <v>1.5357895985615297</v>
      </c>
    </row>
    <row r="361" spans="2:15" x14ac:dyDescent="0.2">
      <c r="B361" s="39">
        <v>45084</v>
      </c>
      <c r="C361" s="6">
        <f>Return_Calc!P361</f>
        <v>1.6724186248694609E-2</v>
      </c>
      <c r="D361" s="12">
        <f>Return_Calc!P341</f>
        <v>3.5570001875019092E-3</v>
      </c>
      <c r="E361" s="5">
        <v>358</v>
      </c>
      <c r="N361" s="5">
        <v>358</v>
      </c>
      <c r="O361" s="11">
        <v>-17.211303417250019</v>
      </c>
    </row>
    <row r="362" spans="2:15" x14ac:dyDescent="0.2">
      <c r="B362" s="39">
        <v>45085</v>
      </c>
      <c r="C362" s="6">
        <f>Return_Calc!P362</f>
        <v>-1.7304161956346736E-3</v>
      </c>
      <c r="D362" s="12">
        <f>Return_Calc!P564</f>
        <v>3.5877135588830286E-3</v>
      </c>
      <c r="E362" s="5">
        <v>359</v>
      </c>
      <c r="N362" s="5">
        <v>359</v>
      </c>
      <c r="O362" s="11">
        <v>-3.2006337927564865</v>
      </c>
    </row>
    <row r="363" spans="2:15" x14ac:dyDescent="0.2">
      <c r="B363" s="39">
        <v>45086</v>
      </c>
      <c r="C363" s="6">
        <f>Return_Calc!P363</f>
        <v>-6.605524901800117E-3</v>
      </c>
      <c r="D363" s="12">
        <f>Return_Calc!P323</f>
        <v>3.689271972382004E-3</v>
      </c>
      <c r="E363" s="5">
        <v>360</v>
      </c>
      <c r="N363" s="5">
        <v>360</v>
      </c>
      <c r="O363" s="11">
        <v>-13.028093947028736</v>
      </c>
    </row>
    <row r="364" spans="2:15" x14ac:dyDescent="0.2">
      <c r="B364" s="39">
        <v>45089</v>
      </c>
      <c r="C364" s="6">
        <f>Return_Calc!P364</f>
        <v>1.1839213384180956E-2</v>
      </c>
      <c r="D364" s="12">
        <f>Return_Calc!P375</f>
        <v>3.8407626914163436E-3</v>
      </c>
      <c r="E364" s="5">
        <v>361</v>
      </c>
      <c r="N364" s="5">
        <v>361</v>
      </c>
      <c r="O364" s="11">
        <v>-20.365844779816559</v>
      </c>
    </row>
    <row r="365" spans="2:15" x14ac:dyDescent="0.2">
      <c r="B365" s="39">
        <v>45090</v>
      </c>
      <c r="C365" s="6">
        <f>Return_Calc!P365</f>
        <v>3.3946205463700084E-3</v>
      </c>
      <c r="D365" s="12">
        <f>Return_Calc!P552</f>
        <v>3.9887567471913266E-3</v>
      </c>
      <c r="E365" s="5">
        <v>362</v>
      </c>
      <c r="N365" s="5">
        <v>362</v>
      </c>
      <c r="O365" s="11">
        <v>-17.508818621306844</v>
      </c>
    </row>
    <row r="366" spans="2:15" x14ac:dyDescent="0.2">
      <c r="B366" s="39">
        <v>45091</v>
      </c>
      <c r="C366" s="6">
        <f>Return_Calc!P366</f>
        <v>-1.5861706277579449E-2</v>
      </c>
      <c r="D366" s="12">
        <f>Return_Calc!P34</f>
        <v>4.0416406248758637E-3</v>
      </c>
      <c r="E366" s="5">
        <v>363</v>
      </c>
      <c r="N366" s="5">
        <v>363</v>
      </c>
      <c r="O366" s="11">
        <v>-7.0727583340565374</v>
      </c>
    </row>
    <row r="367" spans="2:15" x14ac:dyDescent="0.2">
      <c r="B367" s="39">
        <v>45092</v>
      </c>
      <c r="C367" s="6">
        <f>Return_Calc!P367</f>
        <v>9.6831027133869423E-3</v>
      </c>
      <c r="D367" s="12">
        <f>Return_Calc!P147</f>
        <v>4.1661105208529491E-3</v>
      </c>
      <c r="E367" s="5">
        <v>364</v>
      </c>
      <c r="N367" s="5">
        <v>364</v>
      </c>
      <c r="O367" s="11">
        <v>-7.2144266477297609</v>
      </c>
    </row>
    <row r="368" spans="2:15" x14ac:dyDescent="0.2">
      <c r="B368" s="39">
        <v>45093</v>
      </c>
      <c r="C368" s="6">
        <f>Return_Calc!P368</f>
        <v>-1.0650385433921806E-3</v>
      </c>
      <c r="D368" s="12">
        <f>Return_Calc!P548</f>
        <v>4.2023316035472045E-3</v>
      </c>
      <c r="E368" s="5">
        <v>365</v>
      </c>
      <c r="N368" s="5">
        <v>365</v>
      </c>
      <c r="O368" s="11">
        <v>3.3367879456961096</v>
      </c>
    </row>
    <row r="369" spans="2:15" x14ac:dyDescent="0.2">
      <c r="B369" s="39">
        <v>45097</v>
      </c>
      <c r="C369" s="6">
        <f>Return_Calc!P369</f>
        <v>-1.3614843934181444E-2</v>
      </c>
      <c r="D369" s="12">
        <f>Return_Calc!P556</f>
        <v>4.2966002665700102E-3</v>
      </c>
      <c r="E369" s="5">
        <v>366</v>
      </c>
      <c r="N369" s="5">
        <v>366</v>
      </c>
      <c r="O369" s="11">
        <v>-0.12141048135223986</v>
      </c>
    </row>
    <row r="370" spans="2:15" x14ac:dyDescent="0.2">
      <c r="B370" s="39">
        <v>45098</v>
      </c>
      <c r="C370" s="6">
        <f>Return_Calc!P370</f>
        <v>1.077121309750558E-3</v>
      </c>
      <c r="D370" s="12">
        <f>Return_Calc!P542</f>
        <v>4.4525844751315139E-3</v>
      </c>
      <c r="E370" s="5">
        <v>367</v>
      </c>
      <c r="N370" s="5">
        <v>367</v>
      </c>
      <c r="O370" s="11">
        <v>4.2471489679268055</v>
      </c>
    </row>
    <row r="371" spans="2:15" x14ac:dyDescent="0.2">
      <c r="B371" s="39">
        <v>45099</v>
      </c>
      <c r="C371" s="6">
        <f>Return_Calc!P371</f>
        <v>-9.9651893692702109E-3</v>
      </c>
      <c r="D371" s="12">
        <f>Return_Calc!P508</f>
        <v>4.4955889607079594E-3</v>
      </c>
      <c r="E371" s="5">
        <v>368</v>
      </c>
      <c r="N371" s="5">
        <v>368</v>
      </c>
      <c r="O371" s="11">
        <v>-3.9445556401121218</v>
      </c>
    </row>
    <row r="372" spans="2:15" x14ac:dyDescent="0.2">
      <c r="B372" s="39">
        <v>45100</v>
      </c>
      <c r="C372" s="6">
        <f>Return_Calc!P372</f>
        <v>-1.3105651455272659E-2</v>
      </c>
      <c r="D372" s="12">
        <f>Return_Calc!P455</f>
        <v>4.5081650311151519E-3</v>
      </c>
      <c r="E372" s="5">
        <v>369</v>
      </c>
      <c r="N372" s="5">
        <v>369</v>
      </c>
      <c r="O372" s="11">
        <v>-19.457698902706596</v>
      </c>
    </row>
    <row r="373" spans="2:15" x14ac:dyDescent="0.2">
      <c r="B373" s="39">
        <v>45103</v>
      </c>
      <c r="C373" s="6">
        <f>Return_Calc!P373</f>
        <v>7.43751794193942E-3</v>
      </c>
      <c r="D373" s="12">
        <f>Return_Calc!P553</f>
        <v>4.6789880084454867E-3</v>
      </c>
      <c r="E373" s="5">
        <v>370</v>
      </c>
      <c r="N373" s="5">
        <v>370</v>
      </c>
      <c r="O373" s="11">
        <v>-15.065938913427864</v>
      </c>
    </row>
    <row r="374" spans="2:15" x14ac:dyDescent="0.2">
      <c r="B374" s="39">
        <v>45104</v>
      </c>
      <c r="C374" s="6">
        <f>Return_Calc!P374</f>
        <v>1.5199847113918252E-2</v>
      </c>
      <c r="D374" s="12">
        <f>Return_Calc!P259</f>
        <v>4.6828865751394923E-3</v>
      </c>
      <c r="E374" s="5">
        <v>371</v>
      </c>
      <c r="N374" s="5">
        <v>371</v>
      </c>
      <c r="O374" s="11">
        <v>-25.324923590636775</v>
      </c>
    </row>
    <row r="375" spans="2:15" x14ac:dyDescent="0.2">
      <c r="B375" s="39">
        <v>45105</v>
      </c>
      <c r="C375" s="6">
        <f>Return_Calc!P375</f>
        <v>3.8407626914163436E-3</v>
      </c>
      <c r="D375" s="12">
        <f>Return_Calc!P314</f>
        <v>4.7572644837722928E-3</v>
      </c>
      <c r="E375" s="5">
        <v>372</v>
      </c>
      <c r="N375" s="5">
        <v>372</v>
      </c>
      <c r="O375" s="11">
        <v>-4.7770953784032786</v>
      </c>
    </row>
    <row r="376" spans="2:15" x14ac:dyDescent="0.2">
      <c r="B376" s="39">
        <v>45106</v>
      </c>
      <c r="C376" s="6">
        <f>Return_Calc!P376</f>
        <v>1.1430151621430289E-2</v>
      </c>
      <c r="D376" s="12">
        <f>Return_Calc!P75</f>
        <v>4.7677674372687785E-3</v>
      </c>
      <c r="E376" s="5">
        <v>373</v>
      </c>
      <c r="N376" s="5">
        <v>373</v>
      </c>
      <c r="O376" s="11">
        <v>-24.456803411633214</v>
      </c>
    </row>
    <row r="377" spans="2:15" x14ac:dyDescent="0.2">
      <c r="B377" s="39">
        <v>45107</v>
      </c>
      <c r="C377" s="6">
        <f>Return_Calc!P377</f>
        <v>9.6650457523857775E-3</v>
      </c>
      <c r="D377" s="12">
        <f>Return_Calc!P54</f>
        <v>4.8221332970969323E-3</v>
      </c>
      <c r="E377" s="5">
        <v>374</v>
      </c>
      <c r="N377" s="5">
        <v>374</v>
      </c>
      <c r="O377" s="11">
        <v>7.4152878715751962</v>
      </c>
    </row>
    <row r="378" spans="2:15" x14ac:dyDescent="0.2">
      <c r="B378" s="39">
        <v>45110</v>
      </c>
      <c r="C378" s="6">
        <f>Return_Calc!P378</f>
        <v>2.2433710042410937E-3</v>
      </c>
      <c r="D378" s="12">
        <f>Return_Calc!P495</f>
        <v>4.8568641792481847E-3</v>
      </c>
      <c r="E378" s="5">
        <v>375</v>
      </c>
      <c r="N378" s="5">
        <v>375</v>
      </c>
      <c r="O378" s="11">
        <v>-5.4766638773138325</v>
      </c>
    </row>
    <row r="379" spans="2:15" x14ac:dyDescent="0.2">
      <c r="B379" s="39">
        <v>45112</v>
      </c>
      <c r="C379" s="6">
        <f>Return_Calc!P379</f>
        <v>-7.4327643847661995E-3</v>
      </c>
      <c r="D379" s="12">
        <f>Return_Calc!P29</f>
        <v>4.8772386223883621E-3</v>
      </c>
      <c r="E379" s="5">
        <v>376</v>
      </c>
      <c r="N379" s="5">
        <v>376</v>
      </c>
      <c r="O379" s="11">
        <v>-0.61926553815390784</v>
      </c>
    </row>
    <row r="380" spans="2:15" x14ac:dyDescent="0.2">
      <c r="B380" s="39">
        <v>45113</v>
      </c>
      <c r="C380" s="6">
        <f>Return_Calc!P380</f>
        <v>-9.8980898880304674E-3</v>
      </c>
      <c r="D380" s="12">
        <f>Return_Calc!P389</f>
        <v>5.0063369263194249E-3</v>
      </c>
      <c r="E380" s="5">
        <v>377</v>
      </c>
      <c r="N380" s="5">
        <v>377</v>
      </c>
      <c r="O380" s="11">
        <v>-16.276203058700414</v>
      </c>
    </row>
    <row r="381" spans="2:15" x14ac:dyDescent="0.2">
      <c r="B381" s="39">
        <v>45114</v>
      </c>
      <c r="C381" s="6">
        <f>Return_Calc!P381</f>
        <v>6.9264846940815753E-3</v>
      </c>
      <c r="D381" s="12">
        <f>Return_Calc!P392</f>
        <v>5.0572234003062617E-3</v>
      </c>
      <c r="E381" s="5">
        <v>378</v>
      </c>
      <c r="N381" s="5">
        <v>378</v>
      </c>
      <c r="O381" s="11">
        <v>21.778366232691248</v>
      </c>
    </row>
    <row r="382" spans="2:15" x14ac:dyDescent="0.2">
      <c r="B382" s="39">
        <v>45117</v>
      </c>
      <c r="C382" s="6">
        <f>Return_Calc!P382</f>
        <v>9.3374031226430409E-3</v>
      </c>
      <c r="D382" s="12">
        <f>Return_Calc!P261</f>
        <v>5.1867868412542231E-3</v>
      </c>
      <c r="E382" s="5">
        <v>379</v>
      </c>
      <c r="N382" s="5">
        <v>379</v>
      </c>
      <c r="O382" s="11">
        <v>6.4906307793260192</v>
      </c>
    </row>
    <row r="383" spans="2:15" x14ac:dyDescent="0.2">
      <c r="B383" s="39">
        <v>45118</v>
      </c>
      <c r="C383" s="6">
        <f>Return_Calc!P383</f>
        <v>1.4620018004914911E-2</v>
      </c>
      <c r="D383" s="12">
        <f>Return_Calc!P324</f>
        <v>5.2559005902419829E-3</v>
      </c>
      <c r="E383" s="5">
        <v>380</v>
      </c>
      <c r="N383" s="5">
        <v>380</v>
      </c>
      <c r="O383" s="11">
        <v>-3.7439948288272111</v>
      </c>
    </row>
    <row r="384" spans="2:15" x14ac:dyDescent="0.2">
      <c r="B384" s="39">
        <v>45119</v>
      </c>
      <c r="C384" s="6">
        <f>Return_Calc!P384</f>
        <v>1.1315389121648166E-2</v>
      </c>
      <c r="D384" s="12">
        <f>Return_Calc!P250</f>
        <v>5.3951956256205842E-3</v>
      </c>
      <c r="E384" s="5">
        <v>381</v>
      </c>
      <c r="N384" s="5">
        <v>381</v>
      </c>
      <c r="O384" s="11">
        <v>14.373295701877812</v>
      </c>
    </row>
    <row r="385" spans="2:15" x14ac:dyDescent="0.2">
      <c r="B385" s="39">
        <v>45120</v>
      </c>
      <c r="C385" s="6">
        <f>Return_Calc!P385</f>
        <v>7.4637218560514532E-3</v>
      </c>
      <c r="D385" s="12">
        <f>Return_Calc!P452</f>
        <v>5.4189997925206583E-3</v>
      </c>
      <c r="E385" s="5">
        <v>382</v>
      </c>
      <c r="N385" s="5">
        <v>382</v>
      </c>
      <c r="O385" s="11">
        <v>-3.6568350902636224</v>
      </c>
    </row>
    <row r="386" spans="2:15" x14ac:dyDescent="0.2">
      <c r="B386" s="39">
        <v>45121</v>
      </c>
      <c r="C386" s="6">
        <f>Return_Calc!P386</f>
        <v>-1.4076776029681833E-2</v>
      </c>
      <c r="D386" s="12">
        <f>Return_Calc!P532</f>
        <v>5.4811959937611666E-3</v>
      </c>
      <c r="E386" s="5">
        <v>383</v>
      </c>
      <c r="N386" s="5">
        <v>383</v>
      </c>
      <c r="O386" s="11">
        <v>1.1882456863481612</v>
      </c>
    </row>
    <row r="387" spans="2:15" x14ac:dyDescent="0.2">
      <c r="B387" s="39">
        <v>45124</v>
      </c>
      <c r="C387" s="6">
        <f>Return_Calc!P387</f>
        <v>-2.0869393663152085E-3</v>
      </c>
      <c r="D387" s="12">
        <f>Return_Calc!P291</f>
        <v>5.5193089269772819E-3</v>
      </c>
      <c r="E387" s="5">
        <v>384</v>
      </c>
      <c r="N387" s="5">
        <v>384</v>
      </c>
      <c r="O387" s="11">
        <v>7.2765204659790186</v>
      </c>
    </row>
    <row r="388" spans="2:15" x14ac:dyDescent="0.2">
      <c r="B388" s="39">
        <v>45125</v>
      </c>
      <c r="C388" s="6">
        <f>Return_Calc!P388</f>
        <v>1.0459050211343829E-2</v>
      </c>
      <c r="D388" s="12">
        <f>Return_Calc!P459</f>
        <v>5.5882122716295248E-3</v>
      </c>
      <c r="E388" s="5">
        <v>385</v>
      </c>
      <c r="N388" s="5">
        <v>385</v>
      </c>
      <c r="O388" s="11">
        <v>1.2579562426528967</v>
      </c>
    </row>
    <row r="389" spans="2:15" x14ac:dyDescent="0.2">
      <c r="B389" s="39">
        <v>45126</v>
      </c>
      <c r="C389" s="6">
        <f>Return_Calc!P389</f>
        <v>5.0063369263194249E-3</v>
      </c>
      <c r="D389" s="12">
        <f>Return_Calc!P139</f>
        <v>5.7094300335386568E-3</v>
      </c>
      <c r="E389" s="5">
        <v>386</v>
      </c>
      <c r="N389" s="5">
        <v>386</v>
      </c>
      <c r="O389" s="11">
        <v>11.939248754627069</v>
      </c>
    </row>
    <row r="390" spans="2:15" x14ac:dyDescent="0.2">
      <c r="B390" s="39">
        <v>45127</v>
      </c>
      <c r="C390" s="6">
        <f>Return_Calc!P390</f>
        <v>-5.0844287658208323E-3</v>
      </c>
      <c r="D390" s="12">
        <f>Return_Calc!P531</f>
        <v>5.7443392241174028E-3</v>
      </c>
      <c r="E390" s="5">
        <v>387</v>
      </c>
      <c r="N390" s="5">
        <v>387</v>
      </c>
      <c r="O390" s="11">
        <v>15.014603258112309</v>
      </c>
    </row>
    <row r="391" spans="2:15" x14ac:dyDescent="0.2">
      <c r="B391" s="39">
        <v>45128</v>
      </c>
      <c r="C391" s="6">
        <f>Return_Calc!P391</f>
        <v>1.7020184357019578E-2</v>
      </c>
      <c r="D391" s="12">
        <f>Return_Calc!P496</f>
        <v>5.7930619038625867E-3</v>
      </c>
      <c r="E391" s="5">
        <v>388</v>
      </c>
      <c r="N391" s="5">
        <v>388</v>
      </c>
      <c r="O391" s="11">
        <v>-9.698010399278477</v>
      </c>
    </row>
    <row r="392" spans="2:15" x14ac:dyDescent="0.2">
      <c r="B392" s="39">
        <v>45131</v>
      </c>
      <c r="C392" s="6">
        <f>Return_Calc!P392</f>
        <v>5.0572234003062617E-3</v>
      </c>
      <c r="D392" s="12">
        <f>Return_Calc!P507</f>
        <v>5.9329514120045734E-3</v>
      </c>
      <c r="E392" s="5">
        <v>389</v>
      </c>
      <c r="N392" s="5">
        <v>389</v>
      </c>
      <c r="O392" s="11">
        <v>15.290735859429848</v>
      </c>
    </row>
    <row r="393" spans="2:15" x14ac:dyDescent="0.2">
      <c r="B393" s="39">
        <v>45132</v>
      </c>
      <c r="C393" s="6">
        <f>Return_Calc!P393</f>
        <v>-4.639895453203354E-3</v>
      </c>
      <c r="D393" s="12">
        <f>Return_Calc!P417</f>
        <v>5.9417475467313571E-3</v>
      </c>
      <c r="E393" s="5">
        <v>390</v>
      </c>
      <c r="N393" s="5">
        <v>390</v>
      </c>
      <c r="O393" s="11">
        <v>-18.074346515719775</v>
      </c>
    </row>
    <row r="394" spans="2:15" x14ac:dyDescent="0.2">
      <c r="B394" s="39">
        <v>45133</v>
      </c>
      <c r="C394" s="6">
        <f>Return_Calc!P394</f>
        <v>2.8716184392004428E-3</v>
      </c>
      <c r="D394" s="12">
        <f>Return_Calc!P12</f>
        <v>5.9913080629463225E-3</v>
      </c>
      <c r="E394" s="5">
        <v>391</v>
      </c>
      <c r="N394" s="5">
        <v>391</v>
      </c>
      <c r="O394" s="11">
        <v>5.8336386501851223</v>
      </c>
    </row>
    <row r="395" spans="2:15" x14ac:dyDescent="0.2">
      <c r="B395" s="39">
        <v>45134</v>
      </c>
      <c r="C395" s="6">
        <f>Return_Calc!P395</f>
        <v>-1.2598827226374868E-2</v>
      </c>
      <c r="D395" s="12">
        <f>Return_Calc!P569</f>
        <v>6.1677987687659593E-3</v>
      </c>
      <c r="E395" s="5">
        <v>392</v>
      </c>
      <c r="N395" s="5">
        <v>392</v>
      </c>
      <c r="O395" s="11">
        <v>8.7357211370034591</v>
      </c>
    </row>
    <row r="396" spans="2:15" x14ac:dyDescent="0.2">
      <c r="B396" s="39">
        <v>45135</v>
      </c>
      <c r="C396" s="6">
        <f>Return_Calc!P396</f>
        <v>1.3310675701588764E-2</v>
      </c>
      <c r="D396" s="12">
        <f>Return_Calc!P515</f>
        <v>6.180233252756814E-3</v>
      </c>
      <c r="E396" s="5">
        <v>393</v>
      </c>
      <c r="N396" s="5">
        <v>393</v>
      </c>
      <c r="O396" s="11">
        <v>4.1701513828434269</v>
      </c>
    </row>
    <row r="397" spans="2:15" x14ac:dyDescent="0.2">
      <c r="B397" s="39">
        <v>45138</v>
      </c>
      <c r="C397" s="6">
        <f>Return_Calc!P397</f>
        <v>1.0244694978046275E-2</v>
      </c>
      <c r="D397" s="12">
        <f>Return_Calc!P229</f>
        <v>6.2062448310139474E-3</v>
      </c>
      <c r="E397" s="5">
        <v>394</v>
      </c>
      <c r="N397" s="5">
        <v>394</v>
      </c>
      <c r="O397" s="11">
        <v>-7.929956067944242</v>
      </c>
    </row>
    <row r="398" spans="2:15" x14ac:dyDescent="0.2">
      <c r="B398" s="39">
        <v>45139</v>
      </c>
      <c r="C398" s="6">
        <f>Return_Calc!P398</f>
        <v>-1.0372966769845518E-3</v>
      </c>
      <c r="D398" s="12">
        <f>Return_Calc!P72</f>
        <v>6.263785620603422E-3</v>
      </c>
      <c r="E398" s="5">
        <v>395</v>
      </c>
      <c r="N398" s="5">
        <v>395</v>
      </c>
      <c r="O398" s="11">
        <v>-16.13651515315777</v>
      </c>
    </row>
    <row r="399" spans="2:15" x14ac:dyDescent="0.2">
      <c r="B399" s="39">
        <v>45140</v>
      </c>
      <c r="C399" s="6">
        <f>Return_Calc!P399</f>
        <v>-1.3652151794509073E-2</v>
      </c>
      <c r="D399" s="12">
        <f>Return_Calc!P312</f>
        <v>6.2737071411696193E-3</v>
      </c>
      <c r="E399" s="5">
        <v>396</v>
      </c>
      <c r="N399" s="5">
        <v>396</v>
      </c>
      <c r="O399" s="11">
        <v>18.120062647418873</v>
      </c>
    </row>
    <row r="400" spans="2:15" x14ac:dyDescent="0.2">
      <c r="B400" s="39">
        <v>45141</v>
      </c>
      <c r="C400" s="6">
        <f>Return_Calc!P400</f>
        <v>-5.0124506666033922E-3</v>
      </c>
      <c r="D400" s="12">
        <f>Return_Calc!P82</f>
        <v>6.3991519108282085E-3</v>
      </c>
      <c r="E400" s="5">
        <v>397</v>
      </c>
      <c r="N400" s="5">
        <v>397</v>
      </c>
      <c r="O400" s="11">
        <v>4.1949873921804715</v>
      </c>
    </row>
    <row r="401" spans="2:15" x14ac:dyDescent="0.2">
      <c r="B401" s="39">
        <v>45142</v>
      </c>
      <c r="C401" s="6">
        <f>Return_Calc!P401</f>
        <v>-1.5833904911589793E-2</v>
      </c>
      <c r="D401" s="12">
        <f>Return_Calc!P444</f>
        <v>6.4220617377660442E-3</v>
      </c>
      <c r="E401" s="5">
        <v>398</v>
      </c>
      <c r="N401" s="5">
        <v>398</v>
      </c>
      <c r="O401" s="11">
        <v>-17.462210093633168</v>
      </c>
    </row>
    <row r="402" spans="2:15" x14ac:dyDescent="0.2">
      <c r="B402" s="39">
        <v>45145</v>
      </c>
      <c r="C402" s="6">
        <f>Return_Calc!P402</f>
        <v>8.9249658307250478E-3</v>
      </c>
      <c r="D402" s="12">
        <f>Return_Calc!P274</f>
        <v>6.4509513806286934E-3</v>
      </c>
      <c r="E402" s="5">
        <v>399</v>
      </c>
      <c r="N402" s="5">
        <v>399</v>
      </c>
      <c r="O402" s="11">
        <v>2.6899766408248089</v>
      </c>
    </row>
    <row r="403" spans="2:15" x14ac:dyDescent="0.2">
      <c r="B403" s="39">
        <v>45146</v>
      </c>
      <c r="C403" s="6">
        <f>Return_Calc!P403</f>
        <v>-4.4310838197720399E-4</v>
      </c>
      <c r="D403" s="12">
        <f>Return_Calc!P105</f>
        <v>6.4538028332767131E-3</v>
      </c>
      <c r="E403" s="5">
        <v>400</v>
      </c>
      <c r="N403" s="5">
        <v>400</v>
      </c>
      <c r="O403" s="11">
        <v>12.370762426549977</v>
      </c>
    </row>
    <row r="404" spans="2:15" x14ac:dyDescent="0.2">
      <c r="B404" s="39">
        <v>45147</v>
      </c>
      <c r="C404" s="6">
        <f>Return_Calc!P404</f>
        <v>-8.1745905090322077E-3</v>
      </c>
      <c r="D404" s="12">
        <f>Return_Calc!P202</f>
        <v>6.5416152483849426E-3</v>
      </c>
      <c r="E404" s="5">
        <v>401</v>
      </c>
      <c r="N404" s="5">
        <v>401</v>
      </c>
      <c r="O404" s="11">
        <v>-21.876573180079035</v>
      </c>
    </row>
    <row r="405" spans="2:15" x14ac:dyDescent="0.2">
      <c r="B405" s="39">
        <v>45148</v>
      </c>
      <c r="C405" s="6">
        <f>Return_Calc!P405</f>
        <v>8.7125580042955696E-3</v>
      </c>
      <c r="D405" s="12">
        <f>Return_Calc!P604</f>
        <v>6.5434872425453178E-3</v>
      </c>
      <c r="E405" s="5">
        <v>402</v>
      </c>
      <c r="N405" s="5">
        <v>402</v>
      </c>
      <c r="O405" s="11">
        <v>-0.22809376012524785</v>
      </c>
    </row>
    <row r="406" spans="2:15" x14ac:dyDescent="0.2">
      <c r="B406" s="39">
        <v>45149</v>
      </c>
      <c r="C406" s="6">
        <f>Return_Calc!P406</f>
        <v>-1.4805228282842098E-3</v>
      </c>
      <c r="D406" s="12">
        <f>Return_Calc!P225</f>
        <v>6.6421185536327887E-3</v>
      </c>
      <c r="E406" s="5">
        <v>403</v>
      </c>
      <c r="N406" s="5">
        <v>403</v>
      </c>
      <c r="O406" s="11">
        <v>-12.909242588612678</v>
      </c>
    </row>
    <row r="407" spans="2:15" x14ac:dyDescent="0.2">
      <c r="B407" s="39">
        <v>45152</v>
      </c>
      <c r="C407" s="6">
        <f>Return_Calc!P407</f>
        <v>8.6563121716590847E-4</v>
      </c>
      <c r="D407" s="12">
        <f>Return_Calc!P21</f>
        <v>6.6695744222321114E-3</v>
      </c>
      <c r="E407" s="5">
        <v>404</v>
      </c>
      <c r="N407" s="5">
        <v>404</v>
      </c>
      <c r="O407" s="11">
        <v>-15.158821731403563</v>
      </c>
    </row>
    <row r="408" spans="2:15" x14ac:dyDescent="0.2">
      <c r="B408" s="39">
        <v>45153</v>
      </c>
      <c r="C408" s="6">
        <f>Return_Calc!P408</f>
        <v>-1.3441877695355979E-2</v>
      </c>
      <c r="D408" s="12">
        <f>Return_Calc!P350</f>
        <v>6.7542705414222557E-3</v>
      </c>
      <c r="E408" s="5">
        <v>405</v>
      </c>
      <c r="N408" s="5">
        <v>405</v>
      </c>
      <c r="O408" s="11">
        <v>10.184821692932797</v>
      </c>
    </row>
    <row r="409" spans="2:15" x14ac:dyDescent="0.2">
      <c r="B409" s="39">
        <v>45154</v>
      </c>
      <c r="C409" s="6">
        <f>Return_Calc!P409</f>
        <v>-1.4486977546577139E-2</v>
      </c>
      <c r="D409" s="12">
        <f>Return_Calc!P342</f>
        <v>6.7626396839234083E-3</v>
      </c>
      <c r="E409" s="5">
        <v>406</v>
      </c>
      <c r="N409" s="5">
        <v>406</v>
      </c>
      <c r="O409" s="11">
        <v>-6.7559230539738175</v>
      </c>
    </row>
    <row r="410" spans="2:15" x14ac:dyDescent="0.2">
      <c r="B410" s="39">
        <v>45155</v>
      </c>
      <c r="C410" s="6">
        <f>Return_Calc!P410</f>
        <v>-3.4180855297884587E-3</v>
      </c>
      <c r="D410" s="12">
        <f>Return_Calc!P17</f>
        <v>6.8083669492411012E-3</v>
      </c>
      <c r="E410" s="5">
        <v>407</v>
      </c>
      <c r="N410" s="5">
        <v>407</v>
      </c>
      <c r="O410" s="11">
        <v>-11.062132353478393</v>
      </c>
    </row>
    <row r="411" spans="2:15" x14ac:dyDescent="0.2">
      <c r="B411" s="39">
        <v>45156</v>
      </c>
      <c r="C411" s="6">
        <f>Return_Calc!P411</f>
        <v>1.0677905496477649E-2</v>
      </c>
      <c r="D411" s="12">
        <f>Return_Calc!P197</f>
        <v>6.8635692866901602E-3</v>
      </c>
      <c r="E411" s="5">
        <v>408</v>
      </c>
      <c r="N411" s="5">
        <v>408</v>
      </c>
      <c r="O411" s="11">
        <v>12.413362761906388</v>
      </c>
    </row>
    <row r="412" spans="2:15" x14ac:dyDescent="0.2">
      <c r="B412" s="39">
        <v>45159</v>
      </c>
      <c r="C412" s="6">
        <f>Return_Calc!P412</f>
        <v>1.9889908735219635E-3</v>
      </c>
      <c r="D412" s="12">
        <f>Return_Calc!P41</f>
        <v>6.8657790245069891E-3</v>
      </c>
      <c r="E412" s="5">
        <v>409</v>
      </c>
      <c r="N412" s="5">
        <v>409</v>
      </c>
      <c r="O412" s="11">
        <v>19.982770040820466</v>
      </c>
    </row>
    <row r="413" spans="2:15" x14ac:dyDescent="0.2">
      <c r="B413" s="39">
        <v>45160</v>
      </c>
      <c r="C413" s="6">
        <f>Return_Calc!P413</f>
        <v>-3.2200282173765224E-3</v>
      </c>
      <c r="D413" s="12">
        <f>Return_Calc!P600</f>
        <v>6.8861202893178942E-3</v>
      </c>
      <c r="E413" s="5">
        <v>410</v>
      </c>
      <c r="N413" s="5">
        <v>410</v>
      </c>
      <c r="O413" s="11">
        <v>-20.318248277113756</v>
      </c>
    </row>
    <row r="414" spans="2:15" x14ac:dyDescent="0.2">
      <c r="B414" s="39">
        <v>45161</v>
      </c>
      <c r="C414" s="6">
        <f>Return_Calc!P414</f>
        <v>1.3807945702269862E-2</v>
      </c>
      <c r="D414" s="12">
        <f>Return_Calc!P357</f>
        <v>6.8912247534638899E-3</v>
      </c>
      <c r="E414" s="5">
        <v>411</v>
      </c>
      <c r="N414" s="5">
        <v>411</v>
      </c>
      <c r="O414" s="11">
        <v>-2.3423765594442481E-2</v>
      </c>
    </row>
    <row r="415" spans="2:15" x14ac:dyDescent="0.2">
      <c r="B415" s="39">
        <v>45162</v>
      </c>
      <c r="C415" s="6">
        <f>Return_Calc!P415</f>
        <v>-7.5721401800968504E-3</v>
      </c>
      <c r="D415" s="12">
        <f>Return_Calc!P381</f>
        <v>6.9264846940815753E-3</v>
      </c>
      <c r="E415" s="5">
        <v>412</v>
      </c>
      <c r="N415" s="5">
        <v>412</v>
      </c>
      <c r="O415" s="11">
        <v>-10.534451174385953</v>
      </c>
    </row>
    <row r="416" spans="2:15" x14ac:dyDescent="0.2">
      <c r="B416" s="39">
        <v>45163</v>
      </c>
      <c r="C416" s="6">
        <f>Return_Calc!P416</f>
        <v>7.342819540373126E-3</v>
      </c>
      <c r="D416" s="12">
        <f>Return_Calc!P593</f>
        <v>7.2366557499241079E-3</v>
      </c>
      <c r="E416" s="5">
        <v>413</v>
      </c>
      <c r="N416" s="5">
        <v>413</v>
      </c>
      <c r="O416" s="11">
        <v>17.703852643153059</v>
      </c>
    </row>
    <row r="417" spans="2:15" x14ac:dyDescent="0.2">
      <c r="B417" s="39">
        <v>45166</v>
      </c>
      <c r="C417" s="6">
        <f>Return_Calc!P417</f>
        <v>5.9417475467313571E-3</v>
      </c>
      <c r="D417" s="12">
        <f>Return_Calc!P579</f>
        <v>7.2861179548824274E-3</v>
      </c>
      <c r="E417" s="5">
        <v>414</v>
      </c>
      <c r="N417" s="5">
        <v>414</v>
      </c>
      <c r="O417" s="11">
        <v>2.8305899897330318</v>
      </c>
    </row>
    <row r="418" spans="2:15" x14ac:dyDescent="0.2">
      <c r="B418" s="39">
        <v>45167</v>
      </c>
      <c r="C418" s="6">
        <f>Return_Calc!P418</f>
        <v>1.3116687511967358E-2</v>
      </c>
      <c r="D418" s="12">
        <f>Return_Calc!P258</f>
        <v>7.3178810397484251E-3</v>
      </c>
      <c r="E418" s="5">
        <v>415</v>
      </c>
      <c r="N418" s="5">
        <v>415</v>
      </c>
      <c r="O418" s="11">
        <v>-2.1846038310640634</v>
      </c>
    </row>
    <row r="419" spans="2:15" x14ac:dyDescent="0.2">
      <c r="B419" s="39">
        <v>45168</v>
      </c>
      <c r="C419" s="6">
        <f>Return_Calc!P419</f>
        <v>2.0830413135746236E-3</v>
      </c>
      <c r="D419" s="12">
        <f>Return_Calc!P500</f>
        <v>7.3179416031463104E-3</v>
      </c>
      <c r="E419" s="5">
        <v>416</v>
      </c>
      <c r="N419" s="5">
        <v>416</v>
      </c>
      <c r="O419" s="11">
        <v>12.546944973149547</v>
      </c>
    </row>
    <row r="420" spans="2:15" x14ac:dyDescent="0.2">
      <c r="B420" s="39">
        <v>45169</v>
      </c>
      <c r="C420" s="6">
        <f>Return_Calc!P420</f>
        <v>-3.8969571347289168E-5</v>
      </c>
      <c r="D420" s="12">
        <f>Return_Calc!P311</f>
        <v>7.335916072536067E-3</v>
      </c>
      <c r="E420" s="5">
        <v>417</v>
      </c>
      <c r="N420" s="5">
        <v>417</v>
      </c>
      <c r="O420" s="11">
        <v>10.820738355115921</v>
      </c>
    </row>
    <row r="421" spans="2:15" x14ac:dyDescent="0.2">
      <c r="B421" s="39">
        <v>45170</v>
      </c>
      <c r="C421" s="6">
        <f>Return_Calc!P421</f>
        <v>1.3339101545627202E-2</v>
      </c>
      <c r="D421" s="12">
        <f>Return_Calc!P416</f>
        <v>7.342819540373126E-3</v>
      </c>
      <c r="E421" s="5">
        <v>418</v>
      </c>
      <c r="N421" s="5">
        <v>418</v>
      </c>
      <c r="O421" s="11">
        <v>-17.76017675359029</v>
      </c>
    </row>
    <row r="422" spans="2:15" x14ac:dyDescent="0.2">
      <c r="B422" s="39">
        <v>45174</v>
      </c>
      <c r="C422" s="6">
        <f>Return_Calc!P422</f>
        <v>-1.348287568285339E-2</v>
      </c>
      <c r="D422" s="12">
        <f>Return_Calc!P373</f>
        <v>7.43751794193942E-3</v>
      </c>
      <c r="E422" s="5">
        <v>419</v>
      </c>
      <c r="N422" s="5">
        <v>419</v>
      </c>
      <c r="O422" s="11">
        <v>-24.57444145808185</v>
      </c>
    </row>
    <row r="423" spans="2:15" x14ac:dyDescent="0.2">
      <c r="B423" s="39">
        <v>45175</v>
      </c>
      <c r="C423" s="6">
        <f>Return_Calc!P423</f>
        <v>-4.1173022447002511E-3</v>
      </c>
      <c r="D423" s="12">
        <f>Return_Calc!P385</f>
        <v>7.4637218560514532E-3</v>
      </c>
      <c r="E423" s="5">
        <v>420</v>
      </c>
      <c r="N423" s="5">
        <v>420</v>
      </c>
      <c r="O423" s="11">
        <v>0.71814836739342325</v>
      </c>
    </row>
    <row r="424" spans="2:15" x14ac:dyDescent="0.2">
      <c r="B424" s="39">
        <v>45176</v>
      </c>
      <c r="C424" s="6">
        <f>Return_Calc!P424</f>
        <v>2.3314963271798776E-3</v>
      </c>
      <c r="D424" s="12">
        <f>Return_Calc!P164</f>
        <v>7.4926049532334444E-3</v>
      </c>
      <c r="E424" s="5">
        <v>421</v>
      </c>
      <c r="N424" s="5">
        <v>421</v>
      </c>
      <c r="O424" s="11">
        <v>-0.75011231619096153</v>
      </c>
    </row>
    <row r="425" spans="2:15" x14ac:dyDescent="0.2">
      <c r="B425" s="39">
        <v>45177</v>
      </c>
      <c r="C425" s="6">
        <f>Return_Calc!P425</f>
        <v>2.9481674084122951E-3</v>
      </c>
      <c r="D425" s="12">
        <f>Return_Calc!P9</f>
        <v>7.5765062048280887E-3</v>
      </c>
      <c r="E425" s="5">
        <v>422</v>
      </c>
      <c r="N425" s="5">
        <v>422</v>
      </c>
      <c r="O425" s="11">
        <v>-5.0665447663275192</v>
      </c>
    </row>
    <row r="426" spans="2:15" x14ac:dyDescent="0.2">
      <c r="B426" s="39">
        <v>45180</v>
      </c>
      <c r="C426" s="6">
        <f>Return_Calc!P426</f>
        <v>2.4309527791533869E-3</v>
      </c>
      <c r="D426" s="12">
        <f>Return_Calc!P216</f>
        <v>7.6496146350619187E-3</v>
      </c>
      <c r="E426" s="5">
        <v>423</v>
      </c>
      <c r="N426" s="5">
        <v>423</v>
      </c>
      <c r="O426" s="11">
        <v>15.316476536481144</v>
      </c>
    </row>
    <row r="427" spans="2:15" x14ac:dyDescent="0.2">
      <c r="B427" s="39">
        <v>45181</v>
      </c>
      <c r="C427" s="6">
        <f>Return_Calc!P427</f>
        <v>2.4224212683303971E-3</v>
      </c>
      <c r="D427" s="12">
        <f>Return_Calc!P293</f>
        <v>7.662405587058968E-3</v>
      </c>
      <c r="E427" s="5">
        <v>424</v>
      </c>
      <c r="N427" s="5">
        <v>424</v>
      </c>
      <c r="O427" s="11">
        <v>14.982725671818031</v>
      </c>
    </row>
    <row r="428" spans="2:15" x14ac:dyDescent="0.2">
      <c r="B428" s="39">
        <v>45182</v>
      </c>
      <c r="C428" s="6">
        <f>Return_Calc!P428</f>
        <v>-8.5540066227334163E-3</v>
      </c>
      <c r="D428" s="12">
        <f>Return_Calc!P443</f>
        <v>7.8043008818754044E-3</v>
      </c>
      <c r="E428" s="5">
        <v>425</v>
      </c>
      <c r="N428" s="5">
        <v>425</v>
      </c>
      <c r="O428" s="11">
        <v>-8.5956299452683886</v>
      </c>
    </row>
    <row r="429" spans="2:15" x14ac:dyDescent="0.2">
      <c r="B429" s="39">
        <v>45183</v>
      </c>
      <c r="C429" s="6">
        <f>Return_Calc!P429</f>
        <v>1.6492773101664218E-3</v>
      </c>
      <c r="D429" s="12">
        <f>Return_Calc!P545</f>
        <v>7.8183331569381537E-3</v>
      </c>
      <c r="E429" s="5">
        <v>426</v>
      </c>
      <c r="N429" s="5">
        <v>426</v>
      </c>
      <c r="O429" s="11">
        <v>1.1066566241194424</v>
      </c>
    </row>
    <row r="430" spans="2:15" x14ac:dyDescent="0.2">
      <c r="B430" s="39">
        <v>45184</v>
      </c>
      <c r="C430" s="6">
        <f>Return_Calc!P430</f>
        <v>1.3914413967994203E-3</v>
      </c>
      <c r="D430" s="12">
        <f>Return_Calc!P321</f>
        <v>7.8758861113563672E-3</v>
      </c>
      <c r="E430" s="5">
        <v>427</v>
      </c>
      <c r="N430" s="5">
        <v>427</v>
      </c>
      <c r="O430" s="11">
        <v>-19.167153070302994</v>
      </c>
    </row>
    <row r="431" spans="2:15" x14ac:dyDescent="0.2">
      <c r="B431" s="39">
        <v>45187</v>
      </c>
      <c r="C431" s="6">
        <f>Return_Calc!P431</f>
        <v>-6.0078815548105131E-3</v>
      </c>
      <c r="D431" s="12">
        <f>Return_Calc!P451</f>
        <v>7.8828251169674596E-3</v>
      </c>
      <c r="E431" s="5">
        <v>428</v>
      </c>
      <c r="N431" s="5">
        <v>428</v>
      </c>
      <c r="O431" s="11">
        <v>3.3042976172134582</v>
      </c>
    </row>
    <row r="432" spans="2:15" x14ac:dyDescent="0.2">
      <c r="B432" s="39">
        <v>45188</v>
      </c>
      <c r="C432" s="6">
        <f>Return_Calc!P432</f>
        <v>-9.6955770167746185E-3</v>
      </c>
      <c r="D432" s="12">
        <f>Return_Calc!P539</f>
        <v>8.0607255895403657E-3</v>
      </c>
      <c r="E432" s="5">
        <v>429</v>
      </c>
      <c r="N432" s="5">
        <v>429</v>
      </c>
      <c r="O432" s="11">
        <v>-0.42075100349960382</v>
      </c>
    </row>
    <row r="433" spans="2:15" x14ac:dyDescent="0.2">
      <c r="B433" s="39">
        <v>45189</v>
      </c>
      <c r="C433" s="6">
        <f>Return_Calc!P433</f>
        <v>-2.7867006285707107E-4</v>
      </c>
      <c r="D433" s="12">
        <f>Return_Calc!P110</f>
        <v>8.0645895571755371E-3</v>
      </c>
      <c r="E433" s="5">
        <v>430</v>
      </c>
      <c r="N433" s="5">
        <v>430</v>
      </c>
      <c r="O433" s="11">
        <v>26.391362599907914</v>
      </c>
    </row>
    <row r="434" spans="2:15" x14ac:dyDescent="0.2">
      <c r="B434" s="39">
        <v>45190</v>
      </c>
      <c r="C434" s="6">
        <f>Return_Calc!P434</f>
        <v>-1.0841044206606679E-2</v>
      </c>
      <c r="D434" s="12">
        <f>Return_Calc!P538</f>
        <v>8.1104725150643615E-3</v>
      </c>
      <c r="E434" s="5">
        <v>431</v>
      </c>
      <c r="N434" s="5">
        <v>431</v>
      </c>
      <c r="O434" s="11">
        <v>23.444224835777931</v>
      </c>
    </row>
    <row r="435" spans="2:15" x14ac:dyDescent="0.2">
      <c r="B435" s="39">
        <v>45191</v>
      </c>
      <c r="C435" s="6">
        <f>Return_Calc!P435</f>
        <v>1.0550196290955455E-2</v>
      </c>
      <c r="D435" s="12">
        <f>Return_Calc!P580</f>
        <v>8.1873734191660018E-3</v>
      </c>
      <c r="E435" s="5">
        <v>432</v>
      </c>
      <c r="N435" s="5">
        <v>432</v>
      </c>
      <c r="O435" s="11">
        <v>-20.106057986169777</v>
      </c>
    </row>
    <row r="436" spans="2:15" x14ac:dyDescent="0.2">
      <c r="B436" s="39">
        <v>45194</v>
      </c>
      <c r="C436" s="6">
        <f>Return_Calc!P436</f>
        <v>1.9013853782957734E-3</v>
      </c>
      <c r="D436" s="12">
        <f>Return_Calc!P521</f>
        <v>8.2106554807837694E-3</v>
      </c>
      <c r="E436" s="5">
        <v>433</v>
      </c>
      <c r="N436" s="5">
        <v>433</v>
      </c>
      <c r="O436" s="11">
        <v>1.3855968973612978</v>
      </c>
    </row>
    <row r="437" spans="2:15" x14ac:dyDescent="0.2">
      <c r="B437" s="39">
        <v>45195</v>
      </c>
      <c r="C437" s="6">
        <f>Return_Calc!P437</f>
        <v>-1.2761349105252612E-2</v>
      </c>
      <c r="D437" s="12">
        <f>Return_Calc!P448</f>
        <v>8.2273281493093209E-3</v>
      </c>
      <c r="E437" s="5">
        <v>434</v>
      </c>
      <c r="N437" s="5">
        <v>434</v>
      </c>
      <c r="O437" s="11">
        <v>-18.227919849103927</v>
      </c>
    </row>
    <row r="438" spans="2:15" x14ac:dyDescent="0.2">
      <c r="B438" s="39">
        <v>45196</v>
      </c>
      <c r="C438" s="6">
        <f>Return_Calc!P438</f>
        <v>8.2854170677127276E-3</v>
      </c>
      <c r="D438" s="12">
        <f>Return_Calc!P100</f>
        <v>8.2521778156174619E-3</v>
      </c>
      <c r="E438" s="5">
        <v>435</v>
      </c>
      <c r="N438" s="5">
        <v>435</v>
      </c>
      <c r="O438" s="11">
        <v>14.489119924450698</v>
      </c>
    </row>
    <row r="439" spans="2:15" x14ac:dyDescent="0.2">
      <c r="B439" s="39">
        <v>45197</v>
      </c>
      <c r="C439" s="6">
        <f>Return_Calc!P439</f>
        <v>1.0315021089612473E-2</v>
      </c>
      <c r="D439" s="12">
        <f>Return_Calc!P438</f>
        <v>8.2854170677127276E-3</v>
      </c>
      <c r="E439" s="5">
        <v>436</v>
      </c>
      <c r="N439" s="5">
        <v>436</v>
      </c>
      <c r="O439" s="11">
        <v>4.985416140535798</v>
      </c>
    </row>
    <row r="440" spans="2:15" x14ac:dyDescent="0.2">
      <c r="B440" s="39">
        <v>45198</v>
      </c>
      <c r="C440" s="6">
        <f>Return_Calc!P440</f>
        <v>-9.871317375845557E-3</v>
      </c>
      <c r="D440" s="12">
        <f>Return_Calc!P482</f>
        <v>8.28823882895156E-3</v>
      </c>
      <c r="E440" s="5">
        <v>437</v>
      </c>
      <c r="N440" s="5">
        <v>437</v>
      </c>
      <c r="O440" s="11">
        <v>-5.890318964999695</v>
      </c>
    </row>
    <row r="441" spans="2:15" x14ac:dyDescent="0.2">
      <c r="B441" s="39">
        <v>45201</v>
      </c>
      <c r="C441" s="6">
        <f>Return_Calc!P441</f>
        <v>-1.787029810359634E-2</v>
      </c>
      <c r="D441" s="12">
        <f>Return_Calc!P304</f>
        <v>8.3685423381949335E-3</v>
      </c>
      <c r="E441" s="5">
        <v>438</v>
      </c>
      <c r="N441" s="5">
        <v>438</v>
      </c>
      <c r="O441" s="11">
        <v>30.364478316156564</v>
      </c>
    </row>
    <row r="442" spans="2:15" x14ac:dyDescent="0.2">
      <c r="B442" s="39">
        <v>45202</v>
      </c>
      <c r="C442" s="6">
        <f>Return_Calc!P442</f>
        <v>-9.2048557176571989E-3</v>
      </c>
      <c r="D442" s="12">
        <f>Return_Calc!P55</f>
        <v>8.5185964364289882E-3</v>
      </c>
      <c r="E442" s="5">
        <v>439</v>
      </c>
      <c r="N442" s="5">
        <v>439</v>
      </c>
      <c r="O442" s="11">
        <v>-6.6204500101228145</v>
      </c>
    </row>
    <row r="443" spans="2:15" x14ac:dyDescent="0.2">
      <c r="B443" s="39">
        <v>45203</v>
      </c>
      <c r="C443" s="6">
        <f>Return_Calc!P443</f>
        <v>7.8043008818754044E-3</v>
      </c>
      <c r="D443" s="12">
        <f>Return_Calc!P591</f>
        <v>8.5255172755598109E-3</v>
      </c>
      <c r="E443" s="5">
        <v>440</v>
      </c>
      <c r="N443" s="5">
        <v>440</v>
      </c>
      <c r="O443" s="11">
        <v>-15.81990515632755</v>
      </c>
    </row>
    <row r="444" spans="2:15" x14ac:dyDescent="0.2">
      <c r="B444" s="39">
        <v>45204</v>
      </c>
      <c r="C444" s="6">
        <f>Return_Calc!P444</f>
        <v>6.4220617377660442E-3</v>
      </c>
      <c r="D444" s="12">
        <f>Return_Calc!P557</f>
        <v>8.5605512757831407E-3</v>
      </c>
      <c r="E444" s="5">
        <v>441</v>
      </c>
      <c r="N444" s="5">
        <v>441</v>
      </c>
      <c r="O444" s="11">
        <v>-10.498775996774757</v>
      </c>
    </row>
    <row r="445" spans="2:15" x14ac:dyDescent="0.2">
      <c r="B445" s="39">
        <v>45205</v>
      </c>
      <c r="C445" s="6">
        <f>Return_Calc!P445</f>
        <v>1.045316883503513E-2</v>
      </c>
      <c r="D445" s="12">
        <f>Return_Calc!P596</f>
        <v>8.6249165229245126E-3</v>
      </c>
      <c r="E445" s="5">
        <v>442</v>
      </c>
      <c r="N445" s="5">
        <v>442</v>
      </c>
      <c r="O445" s="11">
        <v>1.2766855538373667</v>
      </c>
    </row>
    <row r="446" spans="2:15" x14ac:dyDescent="0.2">
      <c r="B446" s="39">
        <v>45208</v>
      </c>
      <c r="C446" s="6">
        <f>Return_Calc!P446</f>
        <v>8.7411309730464366E-3</v>
      </c>
      <c r="D446" s="12">
        <f>Return_Calc!P544</f>
        <v>8.6565056711302817E-3</v>
      </c>
      <c r="E446" s="5">
        <v>443</v>
      </c>
      <c r="N446" s="5">
        <v>443</v>
      </c>
      <c r="O446" s="11">
        <v>9.3524354011121602</v>
      </c>
    </row>
    <row r="447" spans="2:15" x14ac:dyDescent="0.2">
      <c r="B447" s="39">
        <v>45209</v>
      </c>
      <c r="C447" s="6">
        <f>Return_Calc!P447</f>
        <v>9.2638959890079461E-3</v>
      </c>
      <c r="D447" s="12">
        <f>Return_Calc!P246</f>
        <v>8.6659036065325872E-3</v>
      </c>
      <c r="E447" s="5">
        <v>444</v>
      </c>
      <c r="N447" s="5">
        <v>444</v>
      </c>
      <c r="O447" s="11">
        <v>4.217976589985633</v>
      </c>
    </row>
    <row r="448" spans="2:15" x14ac:dyDescent="0.2">
      <c r="B448" s="39">
        <v>45210</v>
      </c>
      <c r="C448" s="6">
        <f>Return_Calc!P448</f>
        <v>8.2273281493093209E-3</v>
      </c>
      <c r="D448" s="12">
        <f>Return_Calc!P489</f>
        <v>8.697863606560309E-3</v>
      </c>
      <c r="E448" s="5">
        <v>445</v>
      </c>
      <c r="N448" s="5">
        <v>445</v>
      </c>
      <c r="O448" s="11">
        <v>-0.3839296364512863</v>
      </c>
    </row>
    <row r="449" spans="2:15" x14ac:dyDescent="0.2">
      <c r="B449" s="39">
        <v>45211</v>
      </c>
      <c r="C449" s="6">
        <f>Return_Calc!P449</f>
        <v>-8.1492347059127709E-3</v>
      </c>
      <c r="D449" s="12">
        <f>Return_Calc!P405</f>
        <v>8.7125580042955696E-3</v>
      </c>
      <c r="E449" s="5">
        <v>446</v>
      </c>
      <c r="N449" s="5">
        <v>446</v>
      </c>
      <c r="O449" s="11">
        <v>-10.213941574025622</v>
      </c>
    </row>
    <row r="450" spans="2:15" x14ac:dyDescent="0.2">
      <c r="B450" s="39">
        <v>45212</v>
      </c>
      <c r="C450" s="6">
        <f>Return_Calc!P450</f>
        <v>-3.497487482830206E-3</v>
      </c>
      <c r="D450" s="12">
        <f>Return_Calc!P479</f>
        <v>8.7332914989287618E-3</v>
      </c>
      <c r="E450" s="5">
        <v>447</v>
      </c>
      <c r="N450" s="5">
        <v>447</v>
      </c>
      <c r="O450" s="11">
        <v>-8.6536501597275581</v>
      </c>
    </row>
    <row r="451" spans="2:15" x14ac:dyDescent="0.2">
      <c r="B451" s="39">
        <v>45215</v>
      </c>
      <c r="C451" s="6">
        <f>Return_Calc!P451</f>
        <v>7.8828251169674596E-3</v>
      </c>
      <c r="D451" s="12">
        <f>Return_Calc!P446</f>
        <v>8.7411309730464366E-3</v>
      </c>
      <c r="E451" s="5">
        <v>448</v>
      </c>
      <c r="N451" s="5">
        <v>448</v>
      </c>
      <c r="O451" s="11">
        <v>9.8251842192401604</v>
      </c>
    </row>
    <row r="452" spans="2:15" x14ac:dyDescent="0.2">
      <c r="B452" s="39">
        <v>45216</v>
      </c>
      <c r="C452" s="6">
        <f>Return_Calc!P452</f>
        <v>5.4189997925206583E-3</v>
      </c>
      <c r="D452" s="12">
        <f>Return_Calc!P578</f>
        <v>8.8307494559406036E-3</v>
      </c>
      <c r="E452" s="5">
        <v>449</v>
      </c>
      <c r="N452" s="5">
        <v>449</v>
      </c>
      <c r="O452" s="11">
        <v>13.160717736889005</v>
      </c>
    </row>
    <row r="453" spans="2:15" x14ac:dyDescent="0.2">
      <c r="B453" s="39">
        <v>45217</v>
      </c>
      <c r="C453" s="6">
        <f>Return_Calc!P453</f>
        <v>-1.0410642789856855E-2</v>
      </c>
      <c r="D453" s="12">
        <f>Return_Calc!P402</f>
        <v>8.9249658307250478E-3</v>
      </c>
      <c r="E453" s="5">
        <v>450</v>
      </c>
      <c r="N453" s="5">
        <v>450</v>
      </c>
      <c r="O453" s="11">
        <v>-9.6609205029092529</v>
      </c>
    </row>
    <row r="454" spans="2:15" x14ac:dyDescent="0.2">
      <c r="B454" s="39">
        <v>45218</v>
      </c>
      <c r="C454" s="6">
        <f>Return_Calc!P454</f>
        <v>-2.0506231864058835E-2</v>
      </c>
      <c r="D454" s="12">
        <f>Return_Calc!P47</f>
        <v>8.9543433513830217E-3</v>
      </c>
      <c r="E454" s="5">
        <v>451</v>
      </c>
      <c r="N454" s="5">
        <v>451</v>
      </c>
      <c r="O454" s="11">
        <v>14.573682489954084</v>
      </c>
    </row>
    <row r="455" spans="2:15" x14ac:dyDescent="0.2">
      <c r="B455" s="39">
        <v>45219</v>
      </c>
      <c r="C455" s="6">
        <f>Return_Calc!P455</f>
        <v>4.5081650311151519E-3</v>
      </c>
      <c r="D455" s="12">
        <f>Return_Calc!P59</f>
        <v>9.0388507282621201E-3</v>
      </c>
      <c r="E455" s="5">
        <v>452</v>
      </c>
      <c r="N455" s="5">
        <v>452</v>
      </c>
      <c r="O455" s="11">
        <v>1.2745838066204818</v>
      </c>
    </row>
    <row r="456" spans="2:15" x14ac:dyDescent="0.2">
      <c r="B456" s="39">
        <v>45222</v>
      </c>
      <c r="C456" s="6">
        <f>Return_Calc!P456</f>
        <v>-7.7555573366634972E-3</v>
      </c>
      <c r="D456" s="12">
        <f>Return_Calc!P581</f>
        <v>9.1460431237718378E-3</v>
      </c>
      <c r="E456" s="5">
        <v>453</v>
      </c>
      <c r="N456" s="5">
        <v>453</v>
      </c>
      <c r="O456" s="11">
        <v>-4.135202428783666</v>
      </c>
    </row>
    <row r="457" spans="2:15" x14ac:dyDescent="0.2">
      <c r="B457" s="39">
        <v>45223</v>
      </c>
      <c r="C457" s="6">
        <f>Return_Calc!P457</f>
        <v>-1.2411034914054416E-3</v>
      </c>
      <c r="D457" s="12">
        <f>Return_Calc!P28</f>
        <v>9.2066456273983705E-3</v>
      </c>
      <c r="E457" s="5">
        <v>454</v>
      </c>
      <c r="N457" s="5">
        <v>454</v>
      </c>
      <c r="O457" s="11">
        <v>-10.683806863554736</v>
      </c>
    </row>
    <row r="458" spans="2:15" x14ac:dyDescent="0.2">
      <c r="B458" s="39">
        <v>45224</v>
      </c>
      <c r="C458" s="6">
        <f>Return_Calc!P458</f>
        <v>1.8053404158502623E-3</v>
      </c>
      <c r="D458" s="12">
        <f>Return_Calc!P447</f>
        <v>9.2638959890079461E-3</v>
      </c>
      <c r="E458" s="5">
        <v>455</v>
      </c>
      <c r="N458" s="5">
        <v>455</v>
      </c>
      <c r="O458" s="11">
        <v>-4.8362241844755021</v>
      </c>
    </row>
    <row r="459" spans="2:15" x14ac:dyDescent="0.2">
      <c r="B459" s="39">
        <v>45225</v>
      </c>
      <c r="C459" s="6">
        <f>Return_Calc!P459</f>
        <v>5.5882122716295248E-3</v>
      </c>
      <c r="D459" s="12">
        <f>Return_Calc!P382</f>
        <v>9.3374031226430409E-3</v>
      </c>
      <c r="E459" s="5">
        <v>456</v>
      </c>
      <c r="N459" s="5">
        <v>456</v>
      </c>
      <c r="O459" s="11">
        <v>2.6831638398057791</v>
      </c>
    </row>
    <row r="460" spans="2:15" x14ac:dyDescent="0.2">
      <c r="B460" s="39">
        <v>45226</v>
      </c>
      <c r="C460" s="6">
        <f>Return_Calc!P460</f>
        <v>-1.9553192325120025E-2</v>
      </c>
      <c r="D460" s="12">
        <f>Return_Calc!P551</f>
        <v>9.557662047309911E-3</v>
      </c>
      <c r="E460" s="5">
        <v>457</v>
      </c>
      <c r="N460" s="5">
        <v>457</v>
      </c>
      <c r="O460" s="11">
        <v>-6.8361400732676758</v>
      </c>
    </row>
    <row r="461" spans="2:15" x14ac:dyDescent="0.2">
      <c r="B461" s="39">
        <v>45229</v>
      </c>
      <c r="C461" s="6">
        <f>Return_Calc!P461</f>
        <v>3.0986851318009993E-3</v>
      </c>
      <c r="D461" s="12">
        <f>Return_Calc!P241</f>
        <v>9.6173276479423857E-3</v>
      </c>
      <c r="E461" s="5">
        <v>458</v>
      </c>
      <c r="N461" s="5">
        <v>458</v>
      </c>
      <c r="O461" s="11">
        <v>-8.0616990428789954</v>
      </c>
    </row>
    <row r="462" spans="2:15" x14ac:dyDescent="0.2">
      <c r="B462" s="39">
        <v>45230</v>
      </c>
      <c r="C462" s="6">
        <f>Return_Calc!P462</f>
        <v>1.3874002260459286E-2</v>
      </c>
      <c r="D462" s="12">
        <f>Return_Calc!P137</f>
        <v>9.6538436839015539E-3</v>
      </c>
      <c r="E462" s="5">
        <v>459</v>
      </c>
      <c r="N462" s="5">
        <v>459</v>
      </c>
      <c r="O462" s="11">
        <v>-0.63949591287745955</v>
      </c>
    </row>
    <row r="463" spans="2:15" x14ac:dyDescent="0.2">
      <c r="B463" s="39">
        <v>45231</v>
      </c>
      <c r="C463" s="6">
        <f>Return_Calc!P463</f>
        <v>1.3351526552101698E-2</v>
      </c>
      <c r="D463" s="12">
        <f>Return_Calc!P377</f>
        <v>9.6650457523857775E-3</v>
      </c>
      <c r="E463" s="5">
        <v>460</v>
      </c>
      <c r="N463" s="5">
        <v>460</v>
      </c>
      <c r="O463" s="11">
        <v>6.2277290788953676</v>
      </c>
    </row>
    <row r="464" spans="2:15" x14ac:dyDescent="0.2">
      <c r="B464" s="39">
        <v>45232</v>
      </c>
      <c r="C464" s="6">
        <f>Return_Calc!P464</f>
        <v>1.3505703411292633E-2</v>
      </c>
      <c r="D464" s="12">
        <f>Return_Calc!P367</f>
        <v>9.6831027133869423E-3</v>
      </c>
      <c r="E464" s="5">
        <v>461</v>
      </c>
      <c r="N464" s="5">
        <v>461</v>
      </c>
      <c r="O464" s="11">
        <v>-15.871246770108598</v>
      </c>
    </row>
    <row r="465" spans="2:15" x14ac:dyDescent="0.2">
      <c r="B465" s="39">
        <v>45233</v>
      </c>
      <c r="C465" s="6">
        <f>Return_Calc!P465</f>
        <v>2.3478369585110424E-2</v>
      </c>
      <c r="D465" s="12">
        <f>Return_Calc!P73</f>
        <v>9.9936038598865372E-3</v>
      </c>
      <c r="E465" s="5">
        <v>462</v>
      </c>
      <c r="N465" s="5">
        <v>462</v>
      </c>
      <c r="O465" s="11">
        <v>-11.497812740965191</v>
      </c>
    </row>
    <row r="466" spans="2:15" x14ac:dyDescent="0.2">
      <c r="B466" s="39">
        <v>45236</v>
      </c>
      <c r="C466" s="6">
        <f>Return_Calc!P466</f>
        <v>9.9862603111119984E-4</v>
      </c>
      <c r="D466" s="12">
        <f>Return_Calc!P608</f>
        <v>1.0166674763841633E-2</v>
      </c>
      <c r="E466" s="5">
        <v>463</v>
      </c>
      <c r="N466" s="5">
        <v>463</v>
      </c>
      <c r="O466" s="11">
        <v>9.6279187173621139</v>
      </c>
    </row>
    <row r="467" spans="2:15" x14ac:dyDescent="0.2">
      <c r="B467" s="39">
        <v>45237</v>
      </c>
      <c r="C467" s="6">
        <f>Return_Calc!P467</f>
        <v>-6.7303651770230411E-4</v>
      </c>
      <c r="D467" s="12">
        <f>Return_Calc!P520</f>
        <v>1.0217410364151393E-2</v>
      </c>
      <c r="E467" s="5">
        <v>464</v>
      </c>
      <c r="N467" s="5">
        <v>464</v>
      </c>
      <c r="O467" s="11">
        <v>0.90435992796176579</v>
      </c>
    </row>
    <row r="468" spans="2:15" x14ac:dyDescent="0.2">
      <c r="B468" s="39">
        <v>45238</v>
      </c>
      <c r="C468" s="6">
        <f>Return_Calc!P468</f>
        <v>-9.1545063965327491E-3</v>
      </c>
      <c r="D468" s="12">
        <f>Return_Calc!P397</f>
        <v>1.0244694978046275E-2</v>
      </c>
      <c r="E468" s="5">
        <v>465</v>
      </c>
      <c r="N468" s="5">
        <v>465</v>
      </c>
      <c r="O468" s="11">
        <v>-12.13597777217608</v>
      </c>
    </row>
    <row r="469" spans="2:15" x14ac:dyDescent="0.2">
      <c r="B469" s="39">
        <v>45239</v>
      </c>
      <c r="C469" s="6">
        <f>Return_Calc!P469</f>
        <v>-8.8170015313559068E-3</v>
      </c>
      <c r="D469" s="12">
        <f>Return_Calc!P439</f>
        <v>1.0315021089612473E-2</v>
      </c>
      <c r="E469" s="5">
        <v>466</v>
      </c>
      <c r="N469" s="5">
        <v>466</v>
      </c>
      <c r="O469" s="11">
        <v>-12.090188296074338</v>
      </c>
    </row>
    <row r="470" spans="2:15" x14ac:dyDescent="0.2">
      <c r="B470" s="39">
        <v>45240</v>
      </c>
      <c r="C470" s="6">
        <f>Return_Calc!P470</f>
        <v>1.0961602971936314E-2</v>
      </c>
      <c r="D470" s="12">
        <f>Return_Calc!P320</f>
        <v>1.0321568952236045E-2</v>
      </c>
      <c r="E470" s="5">
        <v>467</v>
      </c>
      <c r="N470" s="5">
        <v>467</v>
      </c>
      <c r="O470" s="11">
        <v>-15.939516081982763</v>
      </c>
    </row>
    <row r="471" spans="2:15" x14ac:dyDescent="0.2">
      <c r="B471" s="39">
        <v>45243</v>
      </c>
      <c r="C471" s="6">
        <f>Return_Calc!P471</f>
        <v>1.5147079388557615E-3</v>
      </c>
      <c r="D471" s="12">
        <f>Return_Calc!P178</f>
        <v>1.034680628974545E-2</v>
      </c>
      <c r="E471" s="5">
        <v>468</v>
      </c>
      <c r="N471" s="5">
        <v>468</v>
      </c>
      <c r="O471" s="11">
        <v>-4.9364886137380548</v>
      </c>
    </row>
    <row r="472" spans="2:15" x14ac:dyDescent="0.2">
      <c r="B472" s="39">
        <v>45244</v>
      </c>
      <c r="C472" s="6">
        <f>Return_Calc!P472</f>
        <v>3.6191083155557094E-2</v>
      </c>
      <c r="D472" s="12">
        <f>Return_Calc!P249</f>
        <v>1.0393251022477987E-2</v>
      </c>
      <c r="E472" s="5">
        <v>469</v>
      </c>
      <c r="N472" s="5">
        <v>469</v>
      </c>
      <c r="O472" s="11">
        <v>-18.626166634039784</v>
      </c>
    </row>
    <row r="473" spans="2:15" x14ac:dyDescent="0.2">
      <c r="B473" s="39">
        <v>45245</v>
      </c>
      <c r="C473" s="6">
        <f>Return_Calc!P473</f>
        <v>1.8890425645894417E-3</v>
      </c>
      <c r="D473" s="12">
        <f>Return_Calc!P590</f>
        <v>1.0417446203650945E-2</v>
      </c>
      <c r="E473" s="5">
        <v>470</v>
      </c>
      <c r="N473" s="5">
        <v>470</v>
      </c>
      <c r="O473" s="11">
        <v>4.1211900630313796</v>
      </c>
    </row>
    <row r="474" spans="2:15" x14ac:dyDescent="0.2">
      <c r="B474" s="39">
        <v>45246</v>
      </c>
      <c r="C474" s="6">
        <f>Return_Calc!P474</f>
        <v>-1.2553006258762874E-2</v>
      </c>
      <c r="D474" s="12">
        <f>Return_Calc!P445</f>
        <v>1.045316883503513E-2</v>
      </c>
      <c r="E474" s="5">
        <v>471</v>
      </c>
      <c r="N474" s="5">
        <v>471</v>
      </c>
      <c r="O474" s="11">
        <v>-5.4710370768176979</v>
      </c>
    </row>
    <row r="475" spans="2:15" x14ac:dyDescent="0.2">
      <c r="B475" s="39">
        <v>45247</v>
      </c>
      <c r="C475" s="6">
        <f>Return_Calc!P475</f>
        <v>1.5678848550414008E-2</v>
      </c>
      <c r="D475" s="12">
        <f>Return_Calc!P4</f>
        <v>1.0458260772158902E-2</v>
      </c>
      <c r="E475" s="5">
        <v>472</v>
      </c>
      <c r="N475" s="5">
        <v>472</v>
      </c>
      <c r="O475" s="11">
        <v>-20.272127702214817</v>
      </c>
    </row>
    <row r="476" spans="2:15" x14ac:dyDescent="0.2">
      <c r="B476" s="39">
        <v>45250</v>
      </c>
      <c r="C476" s="6">
        <f>Return_Calc!P476</f>
        <v>2.1484355540873543E-5</v>
      </c>
      <c r="D476" s="12">
        <f>Return_Calc!P388</f>
        <v>1.0459050211343829E-2</v>
      </c>
      <c r="E476" s="5">
        <v>473</v>
      </c>
      <c r="N476" s="5">
        <v>473</v>
      </c>
      <c r="O476" s="11">
        <v>19.881581005546604</v>
      </c>
    </row>
    <row r="477" spans="2:15" x14ac:dyDescent="0.2">
      <c r="B477" s="39">
        <v>45251</v>
      </c>
      <c r="C477" s="6">
        <f>Return_Calc!P477</f>
        <v>-9.391692619879894E-3</v>
      </c>
      <c r="D477" s="12">
        <f>Return_Calc!P435</f>
        <v>1.0550196290955455E-2</v>
      </c>
      <c r="E477" s="5">
        <v>474</v>
      </c>
      <c r="N477" s="5">
        <v>474</v>
      </c>
      <c r="O477" s="11">
        <v>-4.1866773318484993</v>
      </c>
    </row>
    <row r="478" spans="2:15" x14ac:dyDescent="0.2">
      <c r="B478" s="39">
        <v>45252</v>
      </c>
      <c r="C478" s="6">
        <f>Return_Calc!P478</f>
        <v>2.7865591536302249E-3</v>
      </c>
      <c r="D478" s="12">
        <f>Return_Calc!P411</f>
        <v>1.0677905496477649E-2</v>
      </c>
      <c r="E478" s="5">
        <v>475</v>
      </c>
      <c r="N478" s="5">
        <v>475</v>
      </c>
      <c r="O478" s="11">
        <v>8.1429630485362416</v>
      </c>
    </row>
    <row r="479" spans="2:15" x14ac:dyDescent="0.2">
      <c r="B479" s="39">
        <v>45254</v>
      </c>
      <c r="C479" s="6">
        <f>Return_Calc!P479</f>
        <v>8.7332914989287618E-3</v>
      </c>
      <c r="D479" s="12">
        <f>Return_Calc!P152</f>
        <v>1.0828505236453569E-2</v>
      </c>
      <c r="E479" s="5">
        <v>476</v>
      </c>
      <c r="N479" s="5">
        <v>476</v>
      </c>
      <c r="O479" s="11">
        <v>-16.815183506595226</v>
      </c>
    </row>
    <row r="480" spans="2:15" x14ac:dyDescent="0.2">
      <c r="B480" s="39">
        <v>45257</v>
      </c>
      <c r="C480" s="6">
        <f>Return_Calc!P480</f>
        <v>-5.5226990991835388E-3</v>
      </c>
      <c r="D480" s="12">
        <f>Return_Calc!P470</f>
        <v>1.0961602971936314E-2</v>
      </c>
      <c r="E480" s="5">
        <v>477</v>
      </c>
      <c r="N480" s="5">
        <v>477</v>
      </c>
      <c r="O480" s="11">
        <v>11.018992366586623</v>
      </c>
    </row>
    <row r="481" spans="2:15" x14ac:dyDescent="0.2">
      <c r="B481" s="39">
        <v>45258</v>
      </c>
      <c r="C481" s="6">
        <f>Return_Calc!P481</f>
        <v>-7.8391846545199147E-3</v>
      </c>
      <c r="D481" s="12">
        <f>Return_Calc!P498</f>
        <v>1.1107539642564539E-2</v>
      </c>
      <c r="E481" s="5">
        <v>478</v>
      </c>
      <c r="N481" s="5">
        <v>478</v>
      </c>
      <c r="O481" s="11">
        <v>16.435375027360987</v>
      </c>
    </row>
    <row r="482" spans="2:15" x14ac:dyDescent="0.2">
      <c r="B482" s="39">
        <v>45259</v>
      </c>
      <c r="C482" s="6">
        <f>Return_Calc!P482</f>
        <v>8.28823882895156E-3</v>
      </c>
      <c r="D482" s="12">
        <f>Return_Calc!P209</f>
        <v>1.1163766400673802E-2</v>
      </c>
      <c r="E482" s="5">
        <v>479</v>
      </c>
      <c r="N482" s="5">
        <v>479</v>
      </c>
      <c r="O482" s="11">
        <v>15.239627525338317</v>
      </c>
    </row>
    <row r="483" spans="2:15" x14ac:dyDescent="0.2">
      <c r="B483" s="39">
        <v>45260</v>
      </c>
      <c r="C483" s="6">
        <f>Return_Calc!P483</f>
        <v>1.3342087020490133E-2</v>
      </c>
      <c r="D483" s="12">
        <f>Return_Calc!P384</f>
        <v>1.1315389121648166E-2</v>
      </c>
      <c r="E483" s="5">
        <v>480</v>
      </c>
      <c r="N483" s="5">
        <v>480</v>
      </c>
      <c r="O483" s="11">
        <v>7.3738764369743484</v>
      </c>
    </row>
    <row r="484" spans="2:15" x14ac:dyDescent="0.2">
      <c r="B484" s="39">
        <v>45261</v>
      </c>
      <c r="C484" s="6">
        <f>Return_Calc!P484</f>
        <v>1.7337941394141992E-2</v>
      </c>
      <c r="D484" s="12">
        <f>Return_Calc!P563</f>
        <v>1.1375008167909172E-2</v>
      </c>
      <c r="E484" s="5">
        <v>481</v>
      </c>
      <c r="N484" s="5">
        <v>481</v>
      </c>
      <c r="O484" s="11">
        <v>4.1523246501313702</v>
      </c>
    </row>
    <row r="485" spans="2:15" x14ac:dyDescent="0.2">
      <c r="B485" s="39">
        <v>45264</v>
      </c>
      <c r="C485" s="6">
        <f>Return_Calc!P485</f>
        <v>2.9351056819876755E-3</v>
      </c>
      <c r="D485" s="12">
        <f>Return_Calc!P516</f>
        <v>1.1418543065879132E-2</v>
      </c>
      <c r="E485" s="5">
        <v>482</v>
      </c>
      <c r="N485" s="5">
        <v>482</v>
      </c>
      <c r="O485" s="11">
        <v>-3.2840401939945574</v>
      </c>
    </row>
    <row r="486" spans="2:15" x14ac:dyDescent="0.2">
      <c r="B486" s="39">
        <v>45265</v>
      </c>
      <c r="C486" s="6">
        <f>Return_Calc!P486</f>
        <v>-9.6346732552105366E-3</v>
      </c>
      <c r="D486" s="12">
        <f>Return_Calc!P376</f>
        <v>1.1430151621430289E-2</v>
      </c>
      <c r="E486" s="5">
        <v>483</v>
      </c>
      <c r="N486" s="5">
        <v>483</v>
      </c>
      <c r="O486" s="11">
        <v>17.437187488865394</v>
      </c>
    </row>
    <row r="487" spans="2:15" x14ac:dyDescent="0.2">
      <c r="B487" s="39">
        <v>45266</v>
      </c>
      <c r="C487" s="6">
        <f>Return_Calc!P487</f>
        <v>-9.8649343633044097E-3</v>
      </c>
      <c r="D487" s="12">
        <f>Return_Calc!P589</f>
        <v>1.1450284705341846E-2</v>
      </c>
      <c r="E487" s="5">
        <v>484</v>
      </c>
      <c r="N487" s="5">
        <v>484</v>
      </c>
      <c r="O487" s="11">
        <v>-13.284750235686477</v>
      </c>
    </row>
    <row r="488" spans="2:15" x14ac:dyDescent="0.2">
      <c r="B488" s="39">
        <v>45267</v>
      </c>
      <c r="C488" s="6">
        <f>Return_Calc!P488</f>
        <v>-4.818285864746804E-3</v>
      </c>
      <c r="D488" s="12">
        <f>Return_Calc!P77</f>
        <v>1.1472783149226593E-2</v>
      </c>
      <c r="E488" s="5">
        <v>485</v>
      </c>
      <c r="N488" s="5">
        <v>485</v>
      </c>
      <c r="O488" s="11">
        <v>-3.1179040656509072</v>
      </c>
    </row>
    <row r="489" spans="2:15" x14ac:dyDescent="0.2">
      <c r="B489" s="39">
        <v>45268</v>
      </c>
      <c r="C489" s="6">
        <f>Return_Calc!P489</f>
        <v>8.697863606560309E-3</v>
      </c>
      <c r="D489" s="12">
        <f>Return_Calc!P116</f>
        <v>1.1477155269940377E-2</v>
      </c>
      <c r="E489" s="5">
        <v>486</v>
      </c>
      <c r="N489" s="5">
        <v>486</v>
      </c>
      <c r="O489" s="11">
        <v>-22.009694407841934</v>
      </c>
    </row>
    <row r="490" spans="2:15" x14ac:dyDescent="0.2">
      <c r="B490" s="39">
        <v>45271</v>
      </c>
      <c r="C490" s="6">
        <f>Return_Calc!P490</f>
        <v>-6.5262621842749214E-4</v>
      </c>
      <c r="D490" s="12">
        <f>Return_Calc!P181</f>
        <v>1.1480056423656149E-2</v>
      </c>
      <c r="E490" s="5">
        <v>487</v>
      </c>
      <c r="N490" s="5">
        <v>487</v>
      </c>
      <c r="O490" s="11">
        <v>-8.228678781007563</v>
      </c>
    </row>
    <row r="491" spans="2:15" x14ac:dyDescent="0.2">
      <c r="B491" s="39">
        <v>45272</v>
      </c>
      <c r="C491" s="6">
        <f>Return_Calc!P491</f>
        <v>-2.6305221596031698E-3</v>
      </c>
      <c r="D491" s="12">
        <f>Return_Calc!P107</f>
        <v>1.1517079890232958E-2</v>
      </c>
      <c r="E491" s="5">
        <v>488</v>
      </c>
      <c r="N491" s="5">
        <v>488</v>
      </c>
      <c r="O491" s="11">
        <v>4.4438798777570074</v>
      </c>
    </row>
    <row r="492" spans="2:15" x14ac:dyDescent="0.2">
      <c r="B492" s="39">
        <v>45273</v>
      </c>
      <c r="C492" s="6">
        <f>Return_Calc!P492</f>
        <v>1.5366851759175158E-2</v>
      </c>
      <c r="D492" s="12">
        <f>Return_Calc!P364</f>
        <v>1.1839213384180956E-2</v>
      </c>
      <c r="E492" s="5">
        <v>489</v>
      </c>
      <c r="N492" s="5">
        <v>489</v>
      </c>
      <c r="O492" s="11">
        <v>9.4110121848035249</v>
      </c>
    </row>
    <row r="493" spans="2:15" x14ac:dyDescent="0.2">
      <c r="B493" s="39">
        <v>45274</v>
      </c>
      <c r="C493" s="6">
        <f>Return_Calc!P493</f>
        <v>1.7650031703229738E-2</v>
      </c>
      <c r="D493" s="12">
        <f>Return_Calc!P145</f>
        <v>1.1919789413983289E-2</v>
      </c>
      <c r="E493" s="5">
        <v>490</v>
      </c>
      <c r="N493" s="5">
        <v>490</v>
      </c>
      <c r="O493" s="11">
        <v>-19.63775778964656</v>
      </c>
    </row>
    <row r="494" spans="2:15" x14ac:dyDescent="0.2">
      <c r="B494" s="39">
        <v>45275</v>
      </c>
      <c r="C494" s="6">
        <f>Return_Calc!P494</f>
        <v>-1.2388076099303329E-2</v>
      </c>
      <c r="D494" s="12">
        <f>Return_Calc!P24</f>
        <v>1.19444180189184E-2</v>
      </c>
      <c r="E494" s="5">
        <v>491</v>
      </c>
      <c r="N494" s="5">
        <v>491</v>
      </c>
      <c r="O494" s="11">
        <v>13.225000669643755</v>
      </c>
    </row>
    <row r="495" spans="2:15" x14ac:dyDescent="0.2">
      <c r="B495" s="39">
        <v>45278</v>
      </c>
      <c r="C495" s="6">
        <f>Return_Calc!P495</f>
        <v>4.8568641792481847E-3</v>
      </c>
      <c r="D495" s="12">
        <f>Return_Calc!P306</f>
        <v>1.1992813728547979E-2</v>
      </c>
      <c r="E495" s="5">
        <v>492</v>
      </c>
      <c r="N495" s="5">
        <v>492</v>
      </c>
      <c r="O495" s="11">
        <v>-8.5464056870023057</v>
      </c>
    </row>
    <row r="496" spans="2:15" x14ac:dyDescent="0.2">
      <c r="B496" s="39">
        <v>45279</v>
      </c>
      <c r="C496" s="6">
        <f>Return_Calc!P496</f>
        <v>5.7930619038625867E-3</v>
      </c>
      <c r="D496" s="12">
        <f>Return_Calc!P584</f>
        <v>1.2090862651406544E-2</v>
      </c>
      <c r="E496" s="5">
        <v>493</v>
      </c>
      <c r="N496" s="5">
        <v>493</v>
      </c>
      <c r="O496" s="11">
        <v>2.2722770273055435</v>
      </c>
    </row>
    <row r="497" spans="2:15" x14ac:dyDescent="0.2">
      <c r="B497" s="39">
        <v>45280</v>
      </c>
      <c r="C497" s="6">
        <f>Return_Calc!P497</f>
        <v>-1.0156754823764717E-2</v>
      </c>
      <c r="D497" s="12">
        <f>Return_Calc!P522</f>
        <v>1.213145929733804E-2</v>
      </c>
      <c r="E497" s="5">
        <v>494</v>
      </c>
      <c r="N497" s="5">
        <v>494</v>
      </c>
      <c r="O497" s="11">
        <v>-5.2345187729376148</v>
      </c>
    </row>
    <row r="498" spans="2:15" x14ac:dyDescent="0.2">
      <c r="B498" s="39">
        <v>45281</v>
      </c>
      <c r="C498" s="6">
        <f>Return_Calc!P498</f>
        <v>1.1107539642564539E-2</v>
      </c>
      <c r="D498" s="12">
        <f>Return_Calc!P290</f>
        <v>1.2155217446672011E-2</v>
      </c>
      <c r="E498" s="5">
        <v>495</v>
      </c>
      <c r="N498" s="5">
        <v>495</v>
      </c>
      <c r="O498" s="11">
        <v>8.0404778929229241</v>
      </c>
    </row>
    <row r="499" spans="2:15" x14ac:dyDescent="0.2">
      <c r="B499" s="39">
        <v>45282</v>
      </c>
      <c r="C499" s="6">
        <f>Return_Calc!P499</f>
        <v>1.7329726373275005E-2</v>
      </c>
      <c r="D499" s="12">
        <f>Return_Calc!P23</f>
        <v>1.2169492644000225E-2</v>
      </c>
      <c r="E499" s="5">
        <v>496</v>
      </c>
      <c r="N499" s="5">
        <v>496</v>
      </c>
      <c r="O499" s="11">
        <v>6.0911587230377355</v>
      </c>
    </row>
    <row r="500" spans="2:15" x14ac:dyDescent="0.2">
      <c r="B500" s="39">
        <v>45286</v>
      </c>
      <c r="C500" s="6">
        <f>Return_Calc!P500</f>
        <v>7.3179416031463104E-3</v>
      </c>
      <c r="D500" s="12">
        <f>Return_Calc!P160</f>
        <v>1.2293611094344755E-2</v>
      </c>
      <c r="E500" s="5">
        <v>497</v>
      </c>
      <c r="N500" s="5">
        <v>497</v>
      </c>
      <c r="O500" s="11">
        <v>13.094831191493213</v>
      </c>
    </row>
    <row r="501" spans="2:15" x14ac:dyDescent="0.2">
      <c r="B501" s="39">
        <v>45287</v>
      </c>
      <c r="C501" s="6">
        <f>Return_Calc!P501</f>
        <v>-9.1030577670488284E-4</v>
      </c>
      <c r="D501" s="12">
        <f>Return_Calc!P149</f>
        <v>1.2320472236771641E-2</v>
      </c>
      <c r="E501" s="5">
        <v>498</v>
      </c>
      <c r="N501" s="5">
        <v>498</v>
      </c>
      <c r="O501" s="11">
        <v>-2.6046554028644788</v>
      </c>
    </row>
    <row r="502" spans="2:15" x14ac:dyDescent="0.2">
      <c r="B502" s="39">
        <v>45288</v>
      </c>
      <c r="C502" s="6">
        <f>Return_Calc!P502</f>
        <v>4.884749701803109E-4</v>
      </c>
      <c r="D502" s="12">
        <f>Return_Calc!P289</f>
        <v>1.2389180873327563E-2</v>
      </c>
      <c r="E502" s="5">
        <v>499</v>
      </c>
      <c r="N502" s="5">
        <v>499</v>
      </c>
      <c r="O502" s="11">
        <v>-10.016725029531553</v>
      </c>
    </row>
    <row r="503" spans="2:15" x14ac:dyDescent="0.2">
      <c r="B503" s="39">
        <v>45289</v>
      </c>
      <c r="C503" s="6">
        <f>Return_Calc!P503</f>
        <v>-6.3152624853336919E-3</v>
      </c>
      <c r="D503" s="12">
        <f>Return_Calc!P163</f>
        <v>1.2509784966540174E-2</v>
      </c>
      <c r="E503" s="5">
        <v>500</v>
      </c>
      <c r="N503" s="5">
        <v>500</v>
      </c>
      <c r="O503" s="11">
        <v>-6.909347406123576</v>
      </c>
    </row>
    <row r="504" spans="2:15" x14ac:dyDescent="0.2">
      <c r="B504" s="39">
        <v>45293</v>
      </c>
      <c r="C504" s="6">
        <f>Return_Calc!P504</f>
        <v>-5.4153571775268378E-3</v>
      </c>
      <c r="D504" s="12">
        <f>Return_Calc!P313</f>
        <v>1.2646320169539574E-2</v>
      </c>
      <c r="E504" s="5">
        <v>501</v>
      </c>
      <c r="N504" s="5">
        <v>501</v>
      </c>
      <c r="O504" s="11">
        <v>-6.7489559432440132</v>
      </c>
    </row>
    <row r="505" spans="2:15" x14ac:dyDescent="0.2">
      <c r="B505" s="39">
        <v>45294</v>
      </c>
      <c r="C505" s="6">
        <f>Return_Calc!P505</f>
        <v>-1.8958540513089692E-2</v>
      </c>
      <c r="D505" s="12">
        <f>Return_Calc!P222</f>
        <v>1.2720907985485353E-2</v>
      </c>
      <c r="E505" s="5">
        <v>502</v>
      </c>
      <c r="N505" s="5">
        <v>502</v>
      </c>
      <c r="O505" s="11">
        <v>2.9690036814820249</v>
      </c>
    </row>
    <row r="506" spans="2:15" x14ac:dyDescent="0.2">
      <c r="B506" s="39">
        <v>45295</v>
      </c>
      <c r="C506" s="6">
        <f>Return_Calc!P506</f>
        <v>-6.4702044522920226E-3</v>
      </c>
      <c r="D506" s="12">
        <f>Return_Calc!P127</f>
        <v>1.2795736895135842E-2</v>
      </c>
      <c r="E506" s="5">
        <v>503</v>
      </c>
      <c r="N506" s="5">
        <v>503</v>
      </c>
      <c r="O506" s="11">
        <v>-0.71534746879260558</v>
      </c>
    </row>
    <row r="507" spans="2:15" x14ac:dyDescent="0.2">
      <c r="B507" s="39">
        <v>45296</v>
      </c>
      <c r="C507" s="6">
        <f>Return_Calc!P507</f>
        <v>5.9329514120045734E-3</v>
      </c>
      <c r="D507" s="12">
        <f>Return_Calc!P282</f>
        <v>1.3071908522237521E-2</v>
      </c>
      <c r="E507" s="5">
        <v>504</v>
      </c>
      <c r="N507" s="5">
        <v>504</v>
      </c>
      <c r="O507" s="11">
        <v>1.9047970096034164</v>
      </c>
    </row>
    <row r="508" spans="2:15" x14ac:dyDescent="0.2">
      <c r="B508" s="39">
        <v>45299</v>
      </c>
      <c r="C508" s="6">
        <f>Return_Calc!P508</f>
        <v>4.4955889607079594E-3</v>
      </c>
      <c r="D508" s="12">
        <f>Return_Calc!P267</f>
        <v>1.3114575530294595E-2</v>
      </c>
      <c r="E508" s="5">
        <v>505</v>
      </c>
      <c r="N508" s="5">
        <v>505</v>
      </c>
      <c r="O508" s="11">
        <v>-7.4051912417248777</v>
      </c>
    </row>
    <row r="509" spans="2:15" x14ac:dyDescent="0.2">
      <c r="B509" s="39">
        <v>45300</v>
      </c>
      <c r="C509" s="6">
        <f>Return_Calc!P509</f>
        <v>-8.5986849275778536E-3</v>
      </c>
      <c r="D509" s="12">
        <f>Return_Calc!P418</f>
        <v>1.3116687511967358E-2</v>
      </c>
      <c r="E509" s="5">
        <v>506</v>
      </c>
      <c r="N509" s="5">
        <v>506</v>
      </c>
      <c r="O509" s="11">
        <v>-12.136104836220348</v>
      </c>
    </row>
    <row r="510" spans="2:15" x14ac:dyDescent="0.2">
      <c r="B510" s="39">
        <v>45301</v>
      </c>
      <c r="C510" s="6">
        <f>Return_Calc!P510</f>
        <v>3.1941008829195396E-3</v>
      </c>
      <c r="D510" s="12">
        <f>Return_Calc!P142</f>
        <v>1.3183623628302065E-2</v>
      </c>
      <c r="E510" s="5">
        <v>507</v>
      </c>
      <c r="N510" s="5">
        <v>507</v>
      </c>
      <c r="O510" s="11">
        <v>-12.40211641336721</v>
      </c>
    </row>
    <row r="511" spans="2:15" x14ac:dyDescent="0.2">
      <c r="B511" s="39">
        <v>45302</v>
      </c>
      <c r="C511" s="6">
        <f>Return_Calc!P511</f>
        <v>-1.315330316162152E-3</v>
      </c>
      <c r="D511" s="12">
        <f>Return_Calc!P396</f>
        <v>1.3310675701588764E-2</v>
      </c>
      <c r="E511" s="5">
        <v>508</v>
      </c>
      <c r="N511" s="5">
        <v>508</v>
      </c>
      <c r="O511" s="11">
        <v>-7.9301599098629287</v>
      </c>
    </row>
    <row r="512" spans="2:15" x14ac:dyDescent="0.2">
      <c r="B512" s="39">
        <v>45303</v>
      </c>
      <c r="C512" s="6">
        <f>Return_Calc!P512</f>
        <v>-3.3946008843123063E-4</v>
      </c>
      <c r="D512" s="12">
        <f>Return_Calc!P421</f>
        <v>1.3339101545627202E-2</v>
      </c>
      <c r="E512" s="5">
        <v>509</v>
      </c>
      <c r="N512" s="5">
        <v>509</v>
      </c>
      <c r="O512" s="11">
        <v>-7.11092316979886</v>
      </c>
    </row>
    <row r="513" spans="2:15" x14ac:dyDescent="0.2">
      <c r="B513" s="39">
        <v>45307</v>
      </c>
      <c r="C513" s="6">
        <f>Return_Calc!P513</f>
        <v>-1.9164045902078275E-3</v>
      </c>
      <c r="D513" s="12">
        <f>Return_Calc!P483</f>
        <v>1.3342087020490133E-2</v>
      </c>
      <c r="E513" s="5">
        <v>510</v>
      </c>
      <c r="N513" s="5">
        <v>510</v>
      </c>
      <c r="O513" s="11">
        <v>-10.837496786700463</v>
      </c>
    </row>
    <row r="514" spans="2:15" x14ac:dyDescent="0.2">
      <c r="B514" s="39">
        <v>45308</v>
      </c>
      <c r="C514" s="6">
        <f>Return_Calc!P514</f>
        <v>-8.4811238315134884E-3</v>
      </c>
      <c r="D514" s="12">
        <f>Return_Calc!P463</f>
        <v>1.3351526552101698E-2</v>
      </c>
      <c r="E514" s="5">
        <v>511</v>
      </c>
      <c r="N514" s="5">
        <v>511</v>
      </c>
      <c r="O514" s="11">
        <v>-18.787170812355612</v>
      </c>
    </row>
    <row r="515" spans="2:15" x14ac:dyDescent="0.2">
      <c r="B515" s="39">
        <v>45309</v>
      </c>
      <c r="C515" s="6">
        <f>Return_Calc!P515</f>
        <v>6.180233252756814E-3</v>
      </c>
      <c r="D515" s="12">
        <f>Return_Calc!P464</f>
        <v>1.3505703411292633E-2</v>
      </c>
      <c r="E515" s="5">
        <v>512</v>
      </c>
      <c r="N515" s="5">
        <v>512</v>
      </c>
      <c r="O515" s="11">
        <v>9.7405213606845713</v>
      </c>
    </row>
    <row r="516" spans="2:15" x14ac:dyDescent="0.2">
      <c r="B516" s="39">
        <v>45310</v>
      </c>
      <c r="C516" s="6">
        <f>Return_Calc!P516</f>
        <v>1.1418543065879132E-2</v>
      </c>
      <c r="D516" s="12">
        <f>Return_Calc!P347</f>
        <v>1.3555897625357133E-2</v>
      </c>
      <c r="E516" s="5">
        <v>513</v>
      </c>
      <c r="N516" s="5">
        <v>513</v>
      </c>
      <c r="O516" s="11">
        <v>-1.8864452601696122</v>
      </c>
    </row>
    <row r="517" spans="2:15" x14ac:dyDescent="0.2">
      <c r="B517" s="39">
        <v>45313</v>
      </c>
      <c r="C517" s="6">
        <f>Return_Calc!P517</f>
        <v>1.5663890769556692E-2</v>
      </c>
      <c r="D517" s="12">
        <f>Return_Calc!P260</f>
        <v>1.3592507263258129E-2</v>
      </c>
      <c r="E517" s="5">
        <v>514</v>
      </c>
      <c r="N517" s="5">
        <v>514</v>
      </c>
      <c r="O517" s="11">
        <v>5.5890728111258374</v>
      </c>
    </row>
    <row r="518" spans="2:15" x14ac:dyDescent="0.2">
      <c r="B518" s="39">
        <v>45314</v>
      </c>
      <c r="C518" s="6">
        <f>Return_Calc!P518</f>
        <v>-4.9777688623329E-3</v>
      </c>
      <c r="D518" s="12">
        <f>Return_Calc!P275</f>
        <v>1.3625258162348041E-2</v>
      </c>
      <c r="E518" s="5">
        <v>515</v>
      </c>
      <c r="N518" s="5">
        <v>515</v>
      </c>
      <c r="O518" s="11">
        <v>-25.674068662770381</v>
      </c>
    </row>
    <row r="519" spans="2:15" x14ac:dyDescent="0.2">
      <c r="B519" s="39">
        <v>45315</v>
      </c>
      <c r="C519" s="6">
        <f>Return_Calc!P519</f>
        <v>-6.3722715587805354E-3</v>
      </c>
      <c r="D519" s="12">
        <f>Return_Calc!P348</f>
        <v>1.3758394701370445E-2</v>
      </c>
      <c r="E519" s="5">
        <v>516</v>
      </c>
      <c r="N519" s="5">
        <v>516</v>
      </c>
      <c r="O519" s="11">
        <v>-10.883728781653417</v>
      </c>
    </row>
    <row r="520" spans="2:15" x14ac:dyDescent="0.2">
      <c r="B520" s="39">
        <v>45316</v>
      </c>
      <c r="C520" s="6">
        <f>Return_Calc!P520</f>
        <v>1.0217410364151393E-2</v>
      </c>
      <c r="D520" s="12">
        <f>Return_Calc!P414</f>
        <v>1.3807945702269862E-2</v>
      </c>
      <c r="E520" s="5">
        <v>517</v>
      </c>
      <c r="N520" s="5">
        <v>517</v>
      </c>
      <c r="O520" s="11">
        <v>4.4804287685563668</v>
      </c>
    </row>
    <row r="521" spans="2:15" x14ac:dyDescent="0.2">
      <c r="B521" s="39">
        <v>45317</v>
      </c>
      <c r="C521" s="6">
        <f>Return_Calc!P521</f>
        <v>8.2106554807837694E-3</v>
      </c>
      <c r="D521" s="12">
        <f>Return_Calc!P360</f>
        <v>1.3871605469663017E-2</v>
      </c>
      <c r="E521" s="5">
        <v>518</v>
      </c>
      <c r="N521" s="5">
        <v>518</v>
      </c>
      <c r="O521" s="11">
        <v>-15.660916836164915</v>
      </c>
    </row>
    <row r="522" spans="2:15" x14ac:dyDescent="0.2">
      <c r="B522" s="39">
        <v>45320</v>
      </c>
      <c r="C522" s="6">
        <f>Return_Calc!P522</f>
        <v>1.213145929733804E-2</v>
      </c>
      <c r="D522" s="12">
        <f>Return_Calc!P462</f>
        <v>1.3874002260459286E-2</v>
      </c>
      <c r="E522" s="5">
        <v>519</v>
      </c>
      <c r="N522" s="5">
        <v>519</v>
      </c>
      <c r="O522" s="11">
        <v>15.739455853654803</v>
      </c>
    </row>
    <row r="523" spans="2:15" x14ac:dyDescent="0.2">
      <c r="B523" s="39">
        <v>45321</v>
      </c>
      <c r="C523" s="6">
        <f>Return_Calc!P523</f>
        <v>2.5282000992623089E-3</v>
      </c>
      <c r="D523" s="12">
        <f>Return_Calc!P146</f>
        <v>1.3902936100074413E-2</v>
      </c>
      <c r="E523" s="5">
        <v>520</v>
      </c>
      <c r="N523" s="5">
        <v>520</v>
      </c>
      <c r="O523" s="11">
        <v>-8.8191694574988837</v>
      </c>
    </row>
    <row r="524" spans="2:15" x14ac:dyDescent="0.2">
      <c r="B524" s="39">
        <v>45322</v>
      </c>
      <c r="C524" s="6">
        <f>Return_Calc!P524</f>
        <v>-1.6621605682206313E-2</v>
      </c>
      <c r="D524" s="12">
        <f>Return_Calc!P6</f>
        <v>1.4025949479683358E-2</v>
      </c>
      <c r="E524" s="5">
        <v>521</v>
      </c>
      <c r="N524" s="5">
        <v>521</v>
      </c>
      <c r="O524" s="11">
        <v>-3.1269915848479992</v>
      </c>
    </row>
    <row r="525" spans="2:15" x14ac:dyDescent="0.2">
      <c r="B525" s="39">
        <v>45323</v>
      </c>
      <c r="C525" s="6">
        <f>Return_Calc!P525</f>
        <v>1.7898424630255361E-2</v>
      </c>
      <c r="D525" s="12">
        <f>Return_Calc!P588</f>
        <v>1.4350184174774482E-2</v>
      </c>
      <c r="E525" s="5">
        <v>522</v>
      </c>
      <c r="N525" s="5">
        <v>522</v>
      </c>
      <c r="O525" s="11">
        <v>20.27830862837806</v>
      </c>
    </row>
    <row r="526" spans="2:15" x14ac:dyDescent="0.2">
      <c r="B526" s="39">
        <v>45324</v>
      </c>
      <c r="C526" s="6">
        <f>Return_Calc!P526</f>
        <v>-1.63732595708383E-3</v>
      </c>
      <c r="D526" s="12">
        <f>Return_Calc!P354</f>
        <v>1.455123498966635E-2</v>
      </c>
      <c r="E526" s="5">
        <v>523</v>
      </c>
      <c r="N526" s="5">
        <v>523</v>
      </c>
      <c r="O526" s="11">
        <v>25.241852874207375</v>
      </c>
    </row>
    <row r="527" spans="2:15" x14ac:dyDescent="0.2">
      <c r="B527" s="39">
        <v>45327</v>
      </c>
      <c r="C527" s="6">
        <f>Return_Calc!P527</f>
        <v>-1.505915215765616E-2</v>
      </c>
      <c r="D527" s="12">
        <f>Return_Calc!P383</f>
        <v>1.4620018004914911E-2</v>
      </c>
      <c r="E527" s="5">
        <v>524</v>
      </c>
      <c r="N527" s="5">
        <v>524</v>
      </c>
      <c r="O527" s="11">
        <v>-23.803386390793126</v>
      </c>
    </row>
    <row r="528" spans="2:15" x14ac:dyDescent="0.2">
      <c r="B528" s="39">
        <v>45328</v>
      </c>
      <c r="C528" s="6">
        <f>Return_Calc!P528</f>
        <v>3.5313091106397364E-3</v>
      </c>
      <c r="D528" s="12">
        <f>Return_Calc!P558</f>
        <v>1.4625700480711889E-2</v>
      </c>
      <c r="E528" s="5">
        <v>525</v>
      </c>
      <c r="N528" s="5">
        <v>525</v>
      </c>
      <c r="O528" s="11">
        <v>7.6276579199818952</v>
      </c>
    </row>
    <row r="529" spans="2:15" x14ac:dyDescent="0.2">
      <c r="B529" s="39">
        <v>45329</v>
      </c>
      <c r="C529" s="6">
        <f>Return_Calc!P529</f>
        <v>7.4617195154054396E-5</v>
      </c>
      <c r="D529" s="12">
        <f>Return_Calc!P278</f>
        <v>1.4732107859710328E-2</v>
      </c>
      <c r="E529" s="5">
        <v>526</v>
      </c>
      <c r="N529" s="5">
        <v>526</v>
      </c>
      <c r="O529" s="11">
        <v>12.589361119346886</v>
      </c>
    </row>
    <row r="530" spans="2:15" x14ac:dyDescent="0.2">
      <c r="B530" s="39">
        <v>45330</v>
      </c>
      <c r="C530" s="6">
        <f>Return_Calc!P530</f>
        <v>2.8693722138557311E-3</v>
      </c>
      <c r="D530" s="12">
        <f>Return_Calc!P102</f>
        <v>1.4732633662807335E-2</v>
      </c>
      <c r="E530" s="5">
        <v>527</v>
      </c>
      <c r="N530" s="5">
        <v>527</v>
      </c>
      <c r="O530" s="11">
        <v>-19.228136822250129</v>
      </c>
    </row>
    <row r="531" spans="2:15" x14ac:dyDescent="0.2">
      <c r="B531" s="39">
        <v>45331</v>
      </c>
      <c r="C531" s="6">
        <f>Return_Calc!P531</f>
        <v>5.7443392241174028E-3</v>
      </c>
      <c r="D531" s="12">
        <f>Return_Calc!P295</f>
        <v>1.4788230337657717E-2</v>
      </c>
      <c r="E531" s="5">
        <v>528</v>
      </c>
      <c r="N531" s="5">
        <v>528</v>
      </c>
      <c r="O531" s="11">
        <v>-0.75297661627674395</v>
      </c>
    </row>
    <row r="532" spans="2:15" x14ac:dyDescent="0.2">
      <c r="B532" s="39">
        <v>45334</v>
      </c>
      <c r="C532" s="6">
        <f>Return_Calc!P532</f>
        <v>5.4811959937611666E-3</v>
      </c>
      <c r="D532" s="12">
        <f>Return_Calc!P165</f>
        <v>1.4839020491239202E-2</v>
      </c>
      <c r="E532" s="5">
        <v>529</v>
      </c>
      <c r="N532" s="5">
        <v>529</v>
      </c>
      <c r="O532" s="11">
        <v>1.7357849013997799</v>
      </c>
    </row>
    <row r="533" spans="2:15" x14ac:dyDescent="0.2">
      <c r="B533" s="39">
        <v>45335</v>
      </c>
      <c r="C533" s="6">
        <f>Return_Calc!P533</f>
        <v>-3.1600066237410185E-2</v>
      </c>
      <c r="D533" s="12">
        <f>Return_Calc!P158</f>
        <v>1.4864979725208113E-2</v>
      </c>
      <c r="E533" s="5">
        <v>530</v>
      </c>
      <c r="N533" s="5">
        <v>530</v>
      </c>
      <c r="O533" s="11">
        <v>-1.1156791462193447</v>
      </c>
    </row>
    <row r="534" spans="2:15" x14ac:dyDescent="0.2">
      <c r="B534" s="39">
        <v>45336</v>
      </c>
      <c r="C534" s="6">
        <f>Return_Calc!P534</f>
        <v>1.5659670763677313E-2</v>
      </c>
      <c r="D534" s="12">
        <f>Return_Calc!P255</f>
        <v>1.4900680486290259E-2</v>
      </c>
      <c r="E534" s="5">
        <v>531</v>
      </c>
      <c r="N534" s="5">
        <v>531</v>
      </c>
      <c r="O534" s="11">
        <v>-4.3306867962129942</v>
      </c>
    </row>
    <row r="535" spans="2:15" x14ac:dyDescent="0.2">
      <c r="B535" s="39">
        <v>45337</v>
      </c>
      <c r="C535" s="6">
        <f>Return_Calc!P535</f>
        <v>3.3464242841587652E-2</v>
      </c>
      <c r="D535" s="12">
        <f>Return_Calc!P206</f>
        <v>1.4993017509554651E-2</v>
      </c>
      <c r="E535" s="5">
        <v>532</v>
      </c>
      <c r="N535" s="5">
        <v>532</v>
      </c>
      <c r="O535" s="11">
        <v>12.929748636358983</v>
      </c>
    </row>
    <row r="536" spans="2:15" x14ac:dyDescent="0.2">
      <c r="B536" s="39">
        <v>45338</v>
      </c>
      <c r="C536" s="6">
        <f>Return_Calc!P536</f>
        <v>-5.3982732984534949E-3</v>
      </c>
      <c r="D536" s="12">
        <f>Return_Calc!P109</f>
        <v>1.5057239131169842E-2</v>
      </c>
      <c r="E536" s="5">
        <v>533</v>
      </c>
      <c r="N536" s="5">
        <v>533</v>
      </c>
      <c r="O536" s="11">
        <v>-1.5499335314034637</v>
      </c>
    </row>
    <row r="537" spans="2:15" x14ac:dyDescent="0.2">
      <c r="B537" s="39">
        <v>45342</v>
      </c>
      <c r="C537" s="6">
        <f>Return_Calc!P537</f>
        <v>-6.1408702511969821E-3</v>
      </c>
      <c r="D537" s="12">
        <f>Return_Calc!P207</f>
        <v>1.5180754746121457E-2</v>
      </c>
      <c r="E537" s="5">
        <v>534</v>
      </c>
      <c r="N537" s="5">
        <v>534</v>
      </c>
      <c r="O537" s="11">
        <v>-11.255963807579619</v>
      </c>
    </row>
    <row r="538" spans="2:15" x14ac:dyDescent="0.2">
      <c r="B538" s="39">
        <v>45343</v>
      </c>
      <c r="C538" s="6">
        <f>Return_Calc!P538</f>
        <v>8.1104725150643615E-3</v>
      </c>
      <c r="D538" s="12">
        <f>Return_Calc!P374</f>
        <v>1.5199847113918252E-2</v>
      </c>
      <c r="E538" s="5">
        <v>535</v>
      </c>
      <c r="N538" s="5">
        <v>535</v>
      </c>
      <c r="O538" s="11">
        <v>11.219464122064593</v>
      </c>
    </row>
    <row r="539" spans="2:15" x14ac:dyDescent="0.2">
      <c r="B539" s="39">
        <v>45344</v>
      </c>
      <c r="C539" s="6">
        <f>Return_Calc!P539</f>
        <v>8.0607255895403657E-3</v>
      </c>
      <c r="D539" s="12">
        <f>Return_Calc!P492</f>
        <v>1.5366851759175158E-2</v>
      </c>
      <c r="E539" s="5">
        <v>536</v>
      </c>
      <c r="N539" s="5">
        <v>536</v>
      </c>
      <c r="O539" s="11">
        <v>2.4955543599161052</v>
      </c>
    </row>
    <row r="540" spans="2:15" x14ac:dyDescent="0.2">
      <c r="B540" s="39">
        <v>45345</v>
      </c>
      <c r="C540" s="6">
        <f>Return_Calc!P540</f>
        <v>1.8003819115316013E-4</v>
      </c>
      <c r="D540" s="12">
        <f>Return_Calc!P212</f>
        <v>1.5409881333620958E-2</v>
      </c>
      <c r="E540" s="5">
        <v>537</v>
      </c>
      <c r="N540" s="5">
        <v>537</v>
      </c>
      <c r="O540" s="11">
        <v>9.5352655237412343</v>
      </c>
    </row>
    <row r="541" spans="2:15" x14ac:dyDescent="0.2">
      <c r="B541" s="39">
        <v>45348</v>
      </c>
      <c r="C541" s="6">
        <f>Return_Calc!P541</f>
        <v>1.4830855723637053E-4</v>
      </c>
      <c r="D541" s="12">
        <f>Return_Calc!P534</f>
        <v>1.5659670763677313E-2</v>
      </c>
      <c r="E541" s="5">
        <v>538</v>
      </c>
      <c r="N541" s="5">
        <v>538</v>
      </c>
      <c r="O541" s="11">
        <v>7.9331677453781513</v>
      </c>
    </row>
    <row r="542" spans="2:15" x14ac:dyDescent="0.2">
      <c r="B542" s="39">
        <v>45349</v>
      </c>
      <c r="C542" s="6">
        <f>Return_Calc!P542</f>
        <v>4.4525844751315139E-3</v>
      </c>
      <c r="D542" s="12">
        <f>Return_Calc!P517</f>
        <v>1.5663890769556692E-2</v>
      </c>
      <c r="E542" s="5">
        <v>539</v>
      </c>
      <c r="N542" s="5">
        <v>539</v>
      </c>
      <c r="O542" s="11">
        <v>1.7755370724412067</v>
      </c>
    </row>
    <row r="543" spans="2:15" x14ac:dyDescent="0.2">
      <c r="B543" s="39">
        <v>45350</v>
      </c>
      <c r="C543" s="6">
        <f>Return_Calc!P543</f>
        <v>1.5913145763871461E-3</v>
      </c>
      <c r="D543" s="12">
        <f>Return_Calc!P475</f>
        <v>1.5678848550414008E-2</v>
      </c>
      <c r="E543" s="5">
        <v>540</v>
      </c>
      <c r="N543" s="5">
        <v>540</v>
      </c>
      <c r="O543" s="11">
        <v>2.7629885665887421</v>
      </c>
    </row>
    <row r="544" spans="2:15" x14ac:dyDescent="0.2">
      <c r="B544" s="39">
        <v>45351</v>
      </c>
      <c r="C544" s="6">
        <f>Return_Calc!P544</f>
        <v>8.6565056711302817E-3</v>
      </c>
      <c r="D544" s="12">
        <f>Return_Calc!P334</f>
        <v>1.5827792242733084E-2</v>
      </c>
      <c r="E544" s="5">
        <v>541</v>
      </c>
      <c r="N544" s="5">
        <v>541</v>
      </c>
      <c r="O544" s="11">
        <v>-27.726424535301774</v>
      </c>
    </row>
    <row r="545" spans="2:15" x14ac:dyDescent="0.2">
      <c r="B545" s="39">
        <v>45352</v>
      </c>
      <c r="C545" s="6">
        <f>Return_Calc!P545</f>
        <v>7.8183331569381537E-3</v>
      </c>
      <c r="D545" s="12">
        <f>Return_Calc!P310</f>
        <v>1.58345533167174E-2</v>
      </c>
      <c r="E545" s="5">
        <v>542</v>
      </c>
      <c r="N545" s="5">
        <v>542</v>
      </c>
      <c r="O545" s="11">
        <v>5.7084814362696257</v>
      </c>
    </row>
    <row r="546" spans="2:15" x14ac:dyDescent="0.2">
      <c r="B546" s="39">
        <v>45355</v>
      </c>
      <c r="C546" s="6">
        <f>Return_Calc!P546</f>
        <v>-3.7875702572744262E-3</v>
      </c>
      <c r="D546" s="12">
        <f>Return_Calc!P43</f>
        <v>1.5878431214122794E-2</v>
      </c>
      <c r="E546" s="5">
        <v>543</v>
      </c>
      <c r="N546" s="5">
        <v>543</v>
      </c>
      <c r="O546" s="11">
        <v>1.9123155690908853</v>
      </c>
    </row>
    <row r="547" spans="2:15" x14ac:dyDescent="0.2">
      <c r="B547" s="39">
        <v>45356</v>
      </c>
      <c r="C547" s="6">
        <f>Return_Calc!P547</f>
        <v>-1.0869295835138118E-2</v>
      </c>
      <c r="D547" s="12">
        <f>Return_Calc!P247</f>
        <v>1.5919236440433037E-2</v>
      </c>
      <c r="E547" s="5">
        <v>544</v>
      </c>
      <c r="N547" s="5">
        <v>544</v>
      </c>
      <c r="O547" s="11">
        <v>-15.818663462835215</v>
      </c>
    </row>
    <row r="548" spans="2:15" x14ac:dyDescent="0.2">
      <c r="B548" s="39">
        <v>45357</v>
      </c>
      <c r="C548" s="6">
        <f>Return_Calc!P548</f>
        <v>4.2023316035472045E-3</v>
      </c>
      <c r="D548" s="12">
        <f>Return_Calc!P597</f>
        <v>1.6392560349957848E-2</v>
      </c>
      <c r="E548" s="5">
        <v>545</v>
      </c>
      <c r="N548" s="5">
        <v>545</v>
      </c>
      <c r="O548" s="11">
        <v>25.292808437543723</v>
      </c>
    </row>
    <row r="549" spans="2:15" x14ac:dyDescent="0.2">
      <c r="B549" s="39">
        <v>45358</v>
      </c>
      <c r="C549" s="6">
        <f>Return_Calc!P549</f>
        <v>1.5662553559441105E-3</v>
      </c>
      <c r="D549" s="12">
        <f>Return_Calc!P315</f>
        <v>1.6663613053364928E-2</v>
      </c>
      <c r="E549" s="5">
        <v>546</v>
      </c>
      <c r="N549" s="5">
        <v>546</v>
      </c>
      <c r="O549" s="11">
        <v>-9.3120598404974615</v>
      </c>
    </row>
    <row r="550" spans="2:15" x14ac:dyDescent="0.2">
      <c r="B550" s="39">
        <v>45359</v>
      </c>
      <c r="C550" s="6">
        <f>Return_Calc!P550</f>
        <v>-3.180306488699363E-3</v>
      </c>
      <c r="D550" s="12">
        <f>Return_Calc!P361</f>
        <v>1.6724186248694609E-2</v>
      </c>
      <c r="E550" s="5">
        <v>547</v>
      </c>
      <c r="N550" s="5">
        <v>547</v>
      </c>
      <c r="O550" s="11">
        <v>-7.3453220806031494</v>
      </c>
    </row>
    <row r="551" spans="2:15" x14ac:dyDescent="0.2">
      <c r="B551" s="39">
        <v>45362</v>
      </c>
      <c r="C551" s="6">
        <f>Return_Calc!P551</f>
        <v>9.557662047309911E-3</v>
      </c>
      <c r="D551" s="12">
        <f>Return_Calc!P240</f>
        <v>1.6812876425360772E-2</v>
      </c>
      <c r="E551" s="5">
        <v>548</v>
      </c>
      <c r="N551" s="5">
        <v>548</v>
      </c>
      <c r="O551" s="11">
        <v>-5.1555974858188778</v>
      </c>
    </row>
    <row r="552" spans="2:15" x14ac:dyDescent="0.2">
      <c r="B552" s="39">
        <v>45363</v>
      </c>
      <c r="C552" s="6">
        <f>Return_Calc!P552</f>
        <v>3.9887567471913266E-3</v>
      </c>
      <c r="D552" s="12">
        <f>Return_Calc!P391</f>
        <v>1.7020184357019578E-2</v>
      </c>
      <c r="E552" s="5">
        <v>549</v>
      </c>
      <c r="N552" s="5">
        <v>549</v>
      </c>
      <c r="O552" s="11">
        <v>1.7276056947046277</v>
      </c>
    </row>
    <row r="553" spans="2:15" x14ac:dyDescent="0.2">
      <c r="B553" s="39">
        <v>45364</v>
      </c>
      <c r="C553" s="6">
        <f>Return_Calc!P553</f>
        <v>4.6789880084454867E-3</v>
      </c>
      <c r="D553" s="12">
        <f>Return_Calc!P136</f>
        <v>1.7148795406065922E-2</v>
      </c>
      <c r="E553" s="5">
        <v>550</v>
      </c>
      <c r="N553" s="5">
        <v>550</v>
      </c>
      <c r="O553" s="11">
        <v>-11.776393973453725</v>
      </c>
    </row>
    <row r="554" spans="2:15" x14ac:dyDescent="0.2">
      <c r="B554" s="39">
        <v>45365</v>
      </c>
      <c r="C554" s="6">
        <f>Return_Calc!P554</f>
        <v>-8.2518214882157624E-3</v>
      </c>
      <c r="D554" s="12">
        <f>Return_Calc!P48</f>
        <v>1.7162127634150703E-2</v>
      </c>
      <c r="E554" s="5">
        <v>551</v>
      </c>
      <c r="N554" s="5">
        <v>551</v>
      </c>
      <c r="O554" s="11">
        <v>12.58376276789242</v>
      </c>
    </row>
    <row r="555" spans="2:15" x14ac:dyDescent="0.2">
      <c r="B555" s="39">
        <v>45366</v>
      </c>
      <c r="C555" s="6">
        <f>Return_Calc!P555</f>
        <v>-1.6576657176743824E-3</v>
      </c>
      <c r="D555" s="12">
        <f>Return_Calc!P499</f>
        <v>1.7329726373275005E-2</v>
      </c>
      <c r="E555" s="5">
        <v>552</v>
      </c>
      <c r="N555" s="5">
        <v>552</v>
      </c>
      <c r="O555" s="11">
        <v>-15.489610754946778</v>
      </c>
    </row>
    <row r="556" spans="2:15" x14ac:dyDescent="0.2">
      <c r="B556" s="39">
        <v>45369</v>
      </c>
      <c r="C556" s="6">
        <f>Return_Calc!P556</f>
        <v>4.2966002665700102E-3</v>
      </c>
      <c r="D556" s="12">
        <f>Return_Calc!P484</f>
        <v>1.7337941394141992E-2</v>
      </c>
      <c r="E556" s="5">
        <v>553</v>
      </c>
      <c r="N556" s="5">
        <v>553</v>
      </c>
      <c r="O556" s="11">
        <v>-6.7889955346009891</v>
      </c>
    </row>
    <row r="557" spans="2:15" x14ac:dyDescent="0.2">
      <c r="B557" s="39">
        <v>45370</v>
      </c>
      <c r="C557" s="6">
        <f>Return_Calc!P557</f>
        <v>8.5605512757831407E-3</v>
      </c>
      <c r="D557" s="12">
        <f>Return_Calc!P493</f>
        <v>1.7650031703229738E-2</v>
      </c>
      <c r="E557" s="5">
        <v>554</v>
      </c>
      <c r="N557" s="5">
        <v>554</v>
      </c>
      <c r="O557" s="11">
        <v>5.6273083463373323</v>
      </c>
    </row>
    <row r="558" spans="2:15" x14ac:dyDescent="0.2">
      <c r="B558" s="39">
        <v>45371</v>
      </c>
      <c r="C558" s="6">
        <f>Return_Calc!P558</f>
        <v>1.4625700480711889E-2</v>
      </c>
      <c r="D558" s="12">
        <f>Return_Calc!P525</f>
        <v>1.7898424630255361E-2</v>
      </c>
      <c r="E558" s="5">
        <v>555</v>
      </c>
      <c r="N558" s="5">
        <v>555</v>
      </c>
      <c r="O558" s="11">
        <v>-13.350070839450936</v>
      </c>
    </row>
    <row r="559" spans="2:15" x14ac:dyDescent="0.2">
      <c r="B559" s="39">
        <v>45372</v>
      </c>
      <c r="C559" s="6">
        <f>Return_Calc!P559</f>
        <v>1.8730131088753359E-2</v>
      </c>
      <c r="D559" s="12">
        <f>Return_Calc!P104</f>
        <v>1.8467527817058547E-2</v>
      </c>
      <c r="E559" s="5">
        <v>556</v>
      </c>
      <c r="N559" s="5">
        <v>556</v>
      </c>
      <c r="O559" s="11">
        <v>-23.323477485602968</v>
      </c>
    </row>
    <row r="560" spans="2:15" x14ac:dyDescent="0.2">
      <c r="B560" s="39">
        <v>45373</v>
      </c>
      <c r="C560" s="6">
        <f>Return_Calc!P560</f>
        <v>-8.5575991114079514E-3</v>
      </c>
      <c r="D560" s="12">
        <f>Return_Calc!P103</f>
        <v>1.8519071196903936E-2</v>
      </c>
      <c r="E560" s="5">
        <v>557</v>
      </c>
      <c r="N560" s="5">
        <v>557</v>
      </c>
      <c r="O560" s="11">
        <v>-26.359251958236946</v>
      </c>
    </row>
    <row r="561" spans="2:15" x14ac:dyDescent="0.2">
      <c r="B561" s="39">
        <v>45376</v>
      </c>
      <c r="C561" s="6">
        <f>Return_Calc!P561</f>
        <v>-5.5063550961752111E-3</v>
      </c>
      <c r="D561" s="12">
        <f>Return_Calc!P60</f>
        <v>1.8713057376316695E-2</v>
      </c>
      <c r="E561" s="5">
        <v>558</v>
      </c>
      <c r="N561" s="5">
        <v>558</v>
      </c>
      <c r="O561" s="11">
        <v>23.030223189447074</v>
      </c>
    </row>
    <row r="562" spans="2:15" x14ac:dyDescent="0.2">
      <c r="B562" s="39">
        <v>45377</v>
      </c>
      <c r="C562" s="6">
        <f>Return_Calc!P562</f>
        <v>-4.5093570010286107E-3</v>
      </c>
      <c r="D562" s="12">
        <f>Return_Calc!P559</f>
        <v>1.8730131088753359E-2</v>
      </c>
      <c r="E562" s="5">
        <v>559</v>
      </c>
      <c r="N562" s="5">
        <v>559</v>
      </c>
      <c r="O562" s="11">
        <v>-19.592116492563768</v>
      </c>
    </row>
    <row r="563" spans="2:15" x14ac:dyDescent="0.2">
      <c r="B563" s="39">
        <v>45378</v>
      </c>
      <c r="C563" s="6">
        <f>Return_Calc!P563</f>
        <v>1.1375008167909172E-2</v>
      </c>
      <c r="D563" s="12">
        <f>Return_Calc!P173</f>
        <v>1.8903853260235328E-2</v>
      </c>
      <c r="E563" s="5">
        <v>560</v>
      </c>
      <c r="N563" s="5">
        <v>560</v>
      </c>
      <c r="O563" s="11">
        <v>-7.7447602603489321</v>
      </c>
    </row>
    <row r="564" spans="2:15" x14ac:dyDescent="0.2">
      <c r="B564" s="39">
        <v>45379</v>
      </c>
      <c r="C564" s="6">
        <f>Return_Calc!P564</f>
        <v>3.5877135588830286E-3</v>
      </c>
      <c r="D564" s="12">
        <f>Return_Calc!P215</f>
        <v>1.9435644597160087E-2</v>
      </c>
      <c r="E564" s="5">
        <v>561</v>
      </c>
      <c r="N564" s="5">
        <v>561</v>
      </c>
      <c r="O564" s="11">
        <v>27.202455387051607</v>
      </c>
    </row>
    <row r="565" spans="2:15" x14ac:dyDescent="0.2">
      <c r="B565" s="39">
        <v>45383</v>
      </c>
      <c r="C565" s="6">
        <f>Return_Calc!P565</f>
        <v>-3.1161298883020136E-3</v>
      </c>
      <c r="D565" s="12">
        <f>Return_Calc!P22</f>
        <v>1.966444821149254E-2</v>
      </c>
      <c r="E565" s="5">
        <v>562</v>
      </c>
      <c r="N565" s="5">
        <v>562</v>
      </c>
      <c r="O565" s="11">
        <v>-1.0490657679499875</v>
      </c>
    </row>
    <row r="566" spans="2:15" x14ac:dyDescent="0.2">
      <c r="B566" s="39">
        <v>45384</v>
      </c>
      <c r="C566" s="6">
        <f>Return_Calc!P566</f>
        <v>-6.6145414391241865E-3</v>
      </c>
      <c r="D566" s="12">
        <f>Return_Calc!P339</f>
        <v>1.978700586497862E-2</v>
      </c>
      <c r="E566" s="5">
        <v>563</v>
      </c>
      <c r="N566" s="5">
        <v>563</v>
      </c>
      <c r="O566" s="11">
        <v>-9.5834783960614764</v>
      </c>
    </row>
    <row r="567" spans="2:15" x14ac:dyDescent="0.2">
      <c r="B567" s="39">
        <v>45385</v>
      </c>
      <c r="C567" s="6">
        <f>Return_Calc!P567</f>
        <v>3.5493652221584211E-3</v>
      </c>
      <c r="D567" s="12">
        <f>Return_Calc!P33</f>
        <v>1.9968868087476152E-2</v>
      </c>
      <c r="E567" s="5">
        <v>564</v>
      </c>
      <c r="N567" s="5">
        <v>564</v>
      </c>
      <c r="O567" s="11">
        <v>-15.362966765204781</v>
      </c>
    </row>
    <row r="568" spans="2:15" x14ac:dyDescent="0.2">
      <c r="B568" s="39">
        <v>45386</v>
      </c>
      <c r="C568" s="6">
        <f>Return_Calc!P568</f>
        <v>-5.1320605652322906E-3</v>
      </c>
      <c r="D568" s="12">
        <f>Return_Calc!P175</f>
        <v>2.0046295938931154E-2</v>
      </c>
      <c r="E568" s="5">
        <v>565</v>
      </c>
      <c r="N568" s="5">
        <v>565</v>
      </c>
      <c r="O568" s="11">
        <v>12.156614338314753</v>
      </c>
    </row>
    <row r="569" spans="2:15" x14ac:dyDescent="0.2">
      <c r="B569" s="39">
        <v>45387</v>
      </c>
      <c r="C569" s="6">
        <f>Return_Calc!P569</f>
        <v>6.1677987687659593E-3</v>
      </c>
      <c r="D569" s="12">
        <f>Return_Calc!P176</f>
        <v>2.0268591070735191E-2</v>
      </c>
      <c r="E569" s="5">
        <v>566</v>
      </c>
      <c r="N569" s="5">
        <v>566</v>
      </c>
      <c r="O569" s="11">
        <v>-8.1508589800971691</v>
      </c>
    </row>
    <row r="570" spans="2:15" x14ac:dyDescent="0.2">
      <c r="B570" s="39">
        <v>45390</v>
      </c>
      <c r="C570" s="6">
        <f>Return_Calc!P570</f>
        <v>3.1910737288595847E-3</v>
      </c>
      <c r="D570" s="12">
        <f>Return_Calc!P227</f>
        <v>2.0337245382392607E-2</v>
      </c>
      <c r="E570" s="5">
        <v>567</v>
      </c>
      <c r="N570" s="5">
        <v>567</v>
      </c>
      <c r="O570" s="11">
        <v>-6.0970821564001465</v>
      </c>
    </row>
    <row r="571" spans="2:15" x14ac:dyDescent="0.2">
      <c r="B571" s="39">
        <v>45391</v>
      </c>
      <c r="C571" s="6">
        <f>Return_Calc!P571</f>
        <v>1.646657524694389E-4</v>
      </c>
      <c r="D571" s="12">
        <f>Return_Calc!P144</f>
        <v>2.0575334709227049E-2</v>
      </c>
      <c r="E571" s="5">
        <v>568</v>
      </c>
      <c r="N571" s="5">
        <v>568</v>
      </c>
      <c r="O571" s="11">
        <v>15.259663430250388</v>
      </c>
    </row>
    <row r="572" spans="2:15" x14ac:dyDescent="0.2">
      <c r="B572" s="39">
        <v>45392</v>
      </c>
      <c r="C572" s="6">
        <f>Return_Calc!P572</f>
        <v>-1.8826731235272318E-2</v>
      </c>
      <c r="D572" s="12">
        <f>Return_Calc!P302</f>
        <v>2.1025468930726848E-2</v>
      </c>
      <c r="E572" s="5">
        <v>569</v>
      </c>
      <c r="N572" s="5">
        <v>569</v>
      </c>
      <c r="O572" s="11">
        <v>20.090134279447675</v>
      </c>
    </row>
    <row r="573" spans="2:15" x14ac:dyDescent="0.2">
      <c r="B573" s="39">
        <v>45393</v>
      </c>
      <c r="C573" s="6">
        <f>Return_Calc!P573</f>
        <v>-9.901524062977049E-5</v>
      </c>
      <c r="D573" s="12">
        <f>Return_Calc!P76</f>
        <v>2.1393326712859123E-2</v>
      </c>
      <c r="E573" s="5">
        <v>570</v>
      </c>
      <c r="N573" s="5">
        <v>570</v>
      </c>
      <c r="O573" s="11">
        <v>2.7304247032909394</v>
      </c>
    </row>
    <row r="574" spans="2:15" x14ac:dyDescent="0.2">
      <c r="B574" s="39">
        <v>45394</v>
      </c>
      <c r="C574" s="6">
        <f>Return_Calc!P574</f>
        <v>-1.3460401032103692E-2</v>
      </c>
      <c r="D574" s="12">
        <f>Return_Calc!P270</f>
        <v>2.180009191317574E-2</v>
      </c>
      <c r="E574" s="5">
        <v>571</v>
      </c>
      <c r="N574" s="5">
        <v>571</v>
      </c>
      <c r="O574" s="11">
        <v>-24.201824581958341</v>
      </c>
    </row>
    <row r="575" spans="2:15" x14ac:dyDescent="0.2">
      <c r="B575" s="39">
        <v>45397</v>
      </c>
      <c r="C575" s="6">
        <f>Return_Calc!P575</f>
        <v>-1.0367378385496218E-2</v>
      </c>
      <c r="D575" s="12">
        <f>Return_Calc!P333</f>
        <v>2.2204365479269239E-2</v>
      </c>
      <c r="E575" s="5">
        <v>572</v>
      </c>
      <c r="N575" s="5">
        <v>572</v>
      </c>
      <c r="O575" s="11">
        <v>15.704643578599931</v>
      </c>
    </row>
    <row r="576" spans="2:15" x14ac:dyDescent="0.2">
      <c r="B576" s="39">
        <v>45398</v>
      </c>
      <c r="C576" s="6">
        <f>Return_Calc!P576</f>
        <v>-5.7678076046834264E-3</v>
      </c>
      <c r="D576" s="12">
        <f>Return_Calc!P273</f>
        <v>2.2353886932541263E-2</v>
      </c>
      <c r="E576" s="5">
        <v>573</v>
      </c>
      <c r="N576" s="5">
        <v>573</v>
      </c>
      <c r="O576" s="11">
        <v>-23.526615807979805</v>
      </c>
    </row>
    <row r="577" spans="2:15" x14ac:dyDescent="0.2">
      <c r="B577" s="39">
        <v>45399</v>
      </c>
      <c r="C577" s="6">
        <f>Return_Calc!P577</f>
        <v>-1.2808904173458562E-3</v>
      </c>
      <c r="D577" s="12">
        <f>Return_Calc!P205</f>
        <v>2.2766471765944388E-2</v>
      </c>
      <c r="E577" s="5">
        <v>574</v>
      </c>
      <c r="N577" s="5">
        <v>574</v>
      </c>
      <c r="O577" s="11">
        <v>6.2354864943582493</v>
      </c>
    </row>
    <row r="578" spans="2:15" x14ac:dyDescent="0.2">
      <c r="B578" s="39">
        <v>45400</v>
      </c>
      <c r="C578" s="6">
        <f>Return_Calc!P578</f>
        <v>8.8307494559406036E-3</v>
      </c>
      <c r="D578" s="12">
        <f>Return_Calc!P307</f>
        <v>2.2774796447564166E-2</v>
      </c>
      <c r="E578" s="5">
        <v>575</v>
      </c>
      <c r="N578" s="5">
        <v>575</v>
      </c>
      <c r="O578" s="11">
        <v>-1.7641291941199317</v>
      </c>
    </row>
    <row r="579" spans="2:15" x14ac:dyDescent="0.2">
      <c r="B579" s="39">
        <v>45401</v>
      </c>
      <c r="C579" s="6">
        <f>Return_Calc!P579</f>
        <v>7.2861179548824274E-3</v>
      </c>
      <c r="D579" s="12">
        <f>Return_Calc!P232</f>
        <v>2.2942062247595627E-2</v>
      </c>
      <c r="E579" s="5">
        <v>576</v>
      </c>
      <c r="N579" s="5">
        <v>576</v>
      </c>
      <c r="O579" s="11">
        <v>5.4508161637278381</v>
      </c>
    </row>
    <row r="580" spans="2:15" x14ac:dyDescent="0.2">
      <c r="B580" s="39">
        <v>45404</v>
      </c>
      <c r="C580" s="6">
        <f>Return_Calc!P580</f>
        <v>8.1873734191660018E-3</v>
      </c>
      <c r="D580" s="12">
        <f>Return_Calc!P465</f>
        <v>2.3478369585110424E-2</v>
      </c>
      <c r="E580" s="5">
        <v>577</v>
      </c>
      <c r="N580" s="5">
        <v>577</v>
      </c>
      <c r="O580" s="11">
        <v>-8.9283039011471388</v>
      </c>
    </row>
    <row r="581" spans="2:15" x14ac:dyDescent="0.2">
      <c r="B581" s="39">
        <v>45405</v>
      </c>
      <c r="C581" s="6">
        <f>Return_Calc!P581</f>
        <v>9.1460431237718378E-3</v>
      </c>
      <c r="D581" s="12">
        <f>Return_Calc!P252</f>
        <v>2.3820762654816939E-2</v>
      </c>
      <c r="E581" s="5">
        <v>578</v>
      </c>
      <c r="N581" s="5">
        <v>578</v>
      </c>
      <c r="O581" s="11">
        <v>13.824374020613366</v>
      </c>
    </row>
    <row r="582" spans="2:15" x14ac:dyDescent="0.2">
      <c r="B582" s="39">
        <v>45406</v>
      </c>
      <c r="C582" s="6">
        <f>Return_Calc!P582</f>
        <v>1.3801981869407428E-3</v>
      </c>
      <c r="D582" s="12">
        <f>Return_Calc!P257</f>
        <v>2.4222215552490173E-2</v>
      </c>
      <c r="E582" s="5">
        <v>579</v>
      </c>
      <c r="N582" s="5">
        <v>579</v>
      </c>
      <c r="O582" s="11">
        <v>-5.3698247936584798</v>
      </c>
    </row>
    <row r="583" spans="2:15" x14ac:dyDescent="0.2">
      <c r="B583" s="39">
        <v>45407</v>
      </c>
      <c r="C583" s="6">
        <f>Return_Calc!P583</f>
        <v>-9.4912388742093463E-3</v>
      </c>
      <c r="D583" s="12">
        <f>Return_Calc!P86</f>
        <v>2.4636797190158696E-2</v>
      </c>
      <c r="E583" s="5">
        <v>580</v>
      </c>
      <c r="N583" s="5">
        <v>580</v>
      </c>
      <c r="O583" s="11">
        <v>31.354390895364038</v>
      </c>
    </row>
    <row r="584" spans="2:15" x14ac:dyDescent="0.2">
      <c r="B584" s="39">
        <v>45408</v>
      </c>
      <c r="C584" s="6">
        <f>Return_Calc!P584</f>
        <v>1.2090862651406544E-2</v>
      </c>
      <c r="D584" s="12">
        <f>Return_Calc!P199</f>
        <v>2.5007700505505662E-2</v>
      </c>
      <c r="E584" s="5">
        <v>581</v>
      </c>
      <c r="N584" s="5">
        <v>581</v>
      </c>
      <c r="O584" s="11">
        <v>-1.2321783916751177</v>
      </c>
    </row>
    <row r="585" spans="2:15" x14ac:dyDescent="0.2">
      <c r="B585" s="39">
        <v>45411</v>
      </c>
      <c r="C585" s="6">
        <f>Return_Calc!P585</f>
        <v>1.2095780254887255E-3</v>
      </c>
      <c r="D585" s="12">
        <f>Return_Calc!P154</f>
        <v>2.5666384042866482E-2</v>
      </c>
      <c r="E585" s="5">
        <v>582</v>
      </c>
      <c r="N585" s="5">
        <v>582</v>
      </c>
      <c r="O585" s="11">
        <v>-4.4054619935544856</v>
      </c>
    </row>
    <row r="586" spans="2:15" x14ac:dyDescent="0.2">
      <c r="B586" s="39">
        <v>45412</v>
      </c>
      <c r="C586" s="6">
        <f>Return_Calc!P586</f>
        <v>-1.5407889861435811E-2</v>
      </c>
      <c r="D586" s="12">
        <f>Return_Calc!P62</f>
        <v>2.6242656261652651E-2</v>
      </c>
      <c r="E586" s="5">
        <v>583</v>
      </c>
      <c r="N586" s="5">
        <v>583</v>
      </c>
      <c r="O586" s="11">
        <v>-4.5030038929195388</v>
      </c>
    </row>
    <row r="587" spans="2:15" x14ac:dyDescent="0.2">
      <c r="B587" s="39">
        <v>45413</v>
      </c>
      <c r="C587" s="6">
        <f>Return_Calc!P587</f>
        <v>-1.4622107123862483E-3</v>
      </c>
      <c r="D587" s="12">
        <f>Return_Calc!P53</f>
        <v>2.679163497361434E-2</v>
      </c>
      <c r="E587" s="5">
        <v>584</v>
      </c>
      <c r="N587" s="5">
        <v>584</v>
      </c>
      <c r="O587" s="11">
        <v>25.175314876459357</v>
      </c>
    </row>
    <row r="588" spans="2:15" x14ac:dyDescent="0.2">
      <c r="B588" s="39">
        <v>45414</v>
      </c>
      <c r="C588" s="6">
        <f>Return_Calc!P588</f>
        <v>1.4350184174774482E-2</v>
      </c>
      <c r="D588" s="12">
        <f>Return_Calc!P40</f>
        <v>2.6832849210727438E-2</v>
      </c>
      <c r="E588" s="5">
        <v>585</v>
      </c>
      <c r="N588" s="5">
        <v>585</v>
      </c>
      <c r="O588" s="11">
        <v>-16.603940483758549</v>
      </c>
    </row>
    <row r="589" spans="2:15" x14ac:dyDescent="0.2">
      <c r="B589" s="39">
        <v>45415</v>
      </c>
      <c r="C589" s="6">
        <f>Return_Calc!P589</f>
        <v>1.1450284705341846E-2</v>
      </c>
      <c r="D589" s="12">
        <f>Return_Calc!P87</f>
        <v>2.7250707056104141E-2</v>
      </c>
      <c r="E589" s="5">
        <v>586</v>
      </c>
      <c r="N589" s="5">
        <v>586</v>
      </c>
      <c r="O589" s="11">
        <v>-4.3707439037302702</v>
      </c>
    </row>
    <row r="590" spans="2:15" x14ac:dyDescent="0.2">
      <c r="B590" s="39">
        <v>45418</v>
      </c>
      <c r="C590" s="6">
        <f>Return_Calc!P590</f>
        <v>1.0417446203650945E-2</v>
      </c>
      <c r="D590" s="12">
        <f>Return_Calc!P266</f>
        <v>2.7251622878605556E-2</v>
      </c>
      <c r="E590" s="5">
        <v>587</v>
      </c>
      <c r="N590" s="5">
        <v>587</v>
      </c>
      <c r="O590" s="11">
        <v>2.9079542988576277</v>
      </c>
    </row>
    <row r="591" spans="2:15" x14ac:dyDescent="0.2">
      <c r="B591" s="39">
        <v>45419</v>
      </c>
      <c r="C591" s="6">
        <f>Return_Calc!P591</f>
        <v>8.5255172755598109E-3</v>
      </c>
      <c r="D591" s="12">
        <f>Return_Calc!P210</f>
        <v>2.7338235328799282E-2</v>
      </c>
      <c r="E591" s="5">
        <v>588</v>
      </c>
      <c r="N591" s="5">
        <v>588</v>
      </c>
      <c r="O591" s="11">
        <v>-9.4140363925244266</v>
      </c>
    </row>
    <row r="592" spans="2:15" x14ac:dyDescent="0.2">
      <c r="B592" s="39">
        <v>45420</v>
      </c>
      <c r="C592" s="6">
        <f>Return_Calc!P592</f>
        <v>-9.7434067146456448E-4</v>
      </c>
      <c r="D592" s="12">
        <f>Return_Calc!P188</f>
        <v>2.8079021088597857E-2</v>
      </c>
      <c r="E592" s="5">
        <v>589</v>
      </c>
      <c r="N592" s="5">
        <v>589</v>
      </c>
      <c r="O592" s="11">
        <v>-0.75576710478481202</v>
      </c>
    </row>
    <row r="593" spans="2:15" x14ac:dyDescent="0.2">
      <c r="B593" s="39">
        <v>45421</v>
      </c>
      <c r="C593" s="6">
        <f>Return_Calc!P593</f>
        <v>7.2366557499241079E-3</v>
      </c>
      <c r="D593" s="12">
        <f>Return_Calc!P271</f>
        <v>2.8931164691018932E-2</v>
      </c>
      <c r="E593" s="5">
        <v>590</v>
      </c>
      <c r="N593" s="5">
        <v>590</v>
      </c>
      <c r="O593" s="11">
        <v>-2.75367811660796</v>
      </c>
    </row>
    <row r="594" spans="2:15" x14ac:dyDescent="0.2">
      <c r="B594" s="39">
        <v>45422</v>
      </c>
      <c r="C594" s="6">
        <f>Return_Calc!P594</f>
        <v>5.3776436993665025E-4</v>
      </c>
      <c r="D594" s="12">
        <f>Return_Calc!P96</f>
        <v>2.8933243567970696E-2</v>
      </c>
      <c r="E594" s="5">
        <v>591</v>
      </c>
      <c r="N594" s="5">
        <v>591</v>
      </c>
      <c r="O594" s="11">
        <v>-3.1431857560276475</v>
      </c>
    </row>
    <row r="595" spans="2:15" x14ac:dyDescent="0.2">
      <c r="B595" s="39">
        <v>45425</v>
      </c>
      <c r="C595" s="6">
        <f>Return_Calc!P595</f>
        <v>-3.4882391292010029E-3</v>
      </c>
      <c r="D595" s="12">
        <f>Return_Calc!P138</f>
        <v>3.2158314474978467E-2</v>
      </c>
      <c r="E595" s="5">
        <v>592</v>
      </c>
      <c r="N595" s="5">
        <v>592</v>
      </c>
      <c r="O595" s="11">
        <v>-18.076672326703871</v>
      </c>
    </row>
    <row r="596" spans="2:15" x14ac:dyDescent="0.2">
      <c r="B596" s="39">
        <v>45426</v>
      </c>
      <c r="C596" s="6">
        <f>Return_Calc!P596</f>
        <v>8.6249165229245126E-3</v>
      </c>
      <c r="D596" s="12">
        <f>Return_Calc!P130</f>
        <v>3.2666395799147048E-2</v>
      </c>
      <c r="E596" s="5">
        <v>593</v>
      </c>
      <c r="N596" s="5">
        <v>593</v>
      </c>
      <c r="O596" s="11">
        <v>-2.8652171889702713</v>
      </c>
    </row>
    <row r="597" spans="2:15" x14ac:dyDescent="0.2">
      <c r="B597" s="39">
        <v>45427</v>
      </c>
      <c r="C597" s="6">
        <f>Return_Calc!P597</f>
        <v>1.6392560349957848E-2</v>
      </c>
      <c r="D597" s="12">
        <f>Return_Calc!P535</f>
        <v>3.3464242841587652E-2</v>
      </c>
      <c r="E597" s="5">
        <v>594</v>
      </c>
      <c r="N597" s="5">
        <v>594</v>
      </c>
      <c r="O597" s="11">
        <v>7.5139761659366719</v>
      </c>
    </row>
    <row r="598" spans="2:15" x14ac:dyDescent="0.2">
      <c r="B598" s="39">
        <v>45428</v>
      </c>
      <c r="C598" s="6">
        <f>Return_Calc!P598</f>
        <v>-2.4860898924271894E-3</v>
      </c>
      <c r="D598" s="12">
        <f>Return_Calc!P155</f>
        <v>3.3986504968216792E-2</v>
      </c>
      <c r="E598" s="5">
        <v>595</v>
      </c>
      <c r="N598" s="5">
        <v>595</v>
      </c>
      <c r="O598" s="11">
        <v>-26.477966218925069</v>
      </c>
    </row>
    <row r="599" spans="2:15" x14ac:dyDescent="0.2">
      <c r="B599" s="39">
        <v>45429</v>
      </c>
      <c r="C599" s="6">
        <f>Return_Calc!P599</f>
        <v>3.5124054518642341E-4</v>
      </c>
      <c r="D599" s="12">
        <f>Return_Calc!P122</f>
        <v>3.5097568845930349E-2</v>
      </c>
      <c r="E599" s="5">
        <v>596</v>
      </c>
      <c r="N599" s="5">
        <v>596</v>
      </c>
      <c r="O599" s="11">
        <v>9.542238208243635</v>
      </c>
    </row>
    <row r="600" spans="2:15" x14ac:dyDescent="0.2">
      <c r="B600" s="39">
        <v>45432</v>
      </c>
      <c r="C600" s="6">
        <f>Return_Calc!P600</f>
        <v>6.8861202893178942E-3</v>
      </c>
      <c r="D600" s="12">
        <f>Return_Calc!P119</f>
        <v>3.5924846951650102E-2</v>
      </c>
      <c r="E600" s="5">
        <v>597</v>
      </c>
      <c r="N600" s="5">
        <v>597</v>
      </c>
      <c r="O600" s="11">
        <v>-2.502508635404169</v>
      </c>
    </row>
    <row r="601" spans="2:15" x14ac:dyDescent="0.2">
      <c r="B601" s="39">
        <v>45433</v>
      </c>
      <c r="C601" s="6">
        <f>Return_Calc!P601</f>
        <v>-2.9989869477407135E-3</v>
      </c>
      <c r="D601" s="12">
        <f>Return_Calc!P472</f>
        <v>3.6191083155557094E-2</v>
      </c>
      <c r="E601" s="5">
        <v>598</v>
      </c>
      <c r="N601" s="5">
        <v>598</v>
      </c>
      <c r="O601" s="11">
        <v>4.5755967720910826</v>
      </c>
    </row>
    <row r="602" spans="2:15" x14ac:dyDescent="0.2">
      <c r="B602" s="39">
        <v>45434</v>
      </c>
      <c r="C602" s="6">
        <f>Return_Calc!P602</f>
        <v>-8.2735986329617421E-3</v>
      </c>
      <c r="D602" s="12">
        <f>Return_Calc!P201</f>
        <v>3.622512103166127E-2</v>
      </c>
      <c r="E602" s="5">
        <v>599</v>
      </c>
      <c r="N602" s="5">
        <v>599</v>
      </c>
      <c r="O602" s="11">
        <v>0.27128367925888092</v>
      </c>
    </row>
    <row r="603" spans="2:15" x14ac:dyDescent="0.2">
      <c r="B603" s="39">
        <v>45435</v>
      </c>
      <c r="C603" s="6">
        <f>Return_Calc!P603</f>
        <v>-1.2263589083585925E-2</v>
      </c>
      <c r="D603" s="12">
        <f>Return_Calc!P191</f>
        <v>3.7743344520792574E-2</v>
      </c>
      <c r="E603" s="5">
        <v>600</v>
      </c>
      <c r="N603" s="5">
        <v>600</v>
      </c>
      <c r="O603" s="11">
        <v>6.2123055660091291</v>
      </c>
    </row>
    <row r="604" spans="2:15" x14ac:dyDescent="0.2">
      <c r="B604" s="39">
        <v>45436</v>
      </c>
      <c r="C604" s="6">
        <f>Return_Calc!P604</f>
        <v>6.5434872425453178E-3</v>
      </c>
      <c r="D604" s="12">
        <f>Return_Calc!P94</f>
        <v>3.9496719921787743E-2</v>
      </c>
      <c r="E604" s="5">
        <v>601</v>
      </c>
      <c r="N604" s="5">
        <v>601</v>
      </c>
      <c r="O604" s="11">
        <v>-0.76527786216522964</v>
      </c>
    </row>
    <row r="605" spans="2:15" x14ac:dyDescent="0.2">
      <c r="B605" s="39">
        <v>45440</v>
      </c>
      <c r="C605" s="6">
        <f>Return_Calc!P605</f>
        <v>1.7117095963087453E-3</v>
      </c>
      <c r="D605" s="12">
        <f>Return_Calc!P358</f>
        <v>4.092271047334093E-2</v>
      </c>
      <c r="E605" s="5">
        <v>602</v>
      </c>
      <c r="N605" s="5">
        <v>602</v>
      </c>
      <c r="O605" s="11">
        <v>-8.5040878650153005</v>
      </c>
    </row>
    <row r="606" spans="2:15" x14ac:dyDescent="0.2">
      <c r="B606" s="39">
        <v>45441</v>
      </c>
      <c r="C606" s="6">
        <f>Return_Calc!P606</f>
        <v>-1.3900310944720431E-2</v>
      </c>
      <c r="D606" s="12">
        <f>Return_Calc!P192</f>
        <v>4.3222459648803668E-2</v>
      </c>
      <c r="E606" s="5">
        <v>603</v>
      </c>
      <c r="N606" s="5">
        <v>603</v>
      </c>
      <c r="O606" s="11">
        <v>-11.341799277332953</v>
      </c>
    </row>
    <row r="607" spans="2:15" x14ac:dyDescent="0.2">
      <c r="B607" s="39">
        <v>45442</v>
      </c>
      <c r="C607" s="6">
        <f>Return_Calc!P607</f>
        <v>1.4950131456325346E-3</v>
      </c>
      <c r="D607" s="12">
        <f>Return_Calc!P83</f>
        <v>5.1649617030627898E-2</v>
      </c>
      <c r="E607" s="5">
        <v>604</v>
      </c>
      <c r="N607" s="5">
        <v>604</v>
      </c>
      <c r="O607" s="11">
        <v>-26.297697774399641</v>
      </c>
    </row>
    <row r="608" spans="2:15" x14ac:dyDescent="0.2">
      <c r="B608" s="39">
        <v>45443</v>
      </c>
      <c r="C608" s="6">
        <f>Return_Calc!P608</f>
        <v>1.0166674763841633E-2</v>
      </c>
      <c r="D608" s="12">
        <f>Return_Calc!P219</f>
        <v>6.1888218175338884E-2</v>
      </c>
      <c r="E608" s="5">
        <v>605</v>
      </c>
      <c r="N608" s="5">
        <v>605</v>
      </c>
      <c r="O608" s="11">
        <v>-20.93810540424295</v>
      </c>
    </row>
    <row r="609" spans="14:15" x14ac:dyDescent="0.2">
      <c r="N609" s="5">
        <v>606</v>
      </c>
      <c r="O609" s="11">
        <v>-7.0670309484522802</v>
      </c>
    </row>
    <row r="610" spans="14:15" x14ac:dyDescent="0.2">
      <c r="N610" s="5">
        <v>607</v>
      </c>
      <c r="O610" s="11">
        <v>3.5581545190256918</v>
      </c>
    </row>
    <row r="611" spans="14:15" x14ac:dyDescent="0.2">
      <c r="N611" s="5">
        <v>608</v>
      </c>
      <c r="O611" s="11">
        <v>-1.5334675154717838</v>
      </c>
    </row>
    <row r="612" spans="14:15" x14ac:dyDescent="0.2">
      <c r="N612" s="5">
        <v>609</v>
      </c>
      <c r="O612" s="11">
        <v>27.895199289705221</v>
      </c>
    </row>
    <row r="613" spans="14:15" x14ac:dyDescent="0.2">
      <c r="N613" s="5">
        <v>610</v>
      </c>
      <c r="O613" s="11">
        <v>-9.3998721084070205</v>
      </c>
    </row>
    <row r="614" spans="14:15" x14ac:dyDescent="0.2">
      <c r="N614" s="5">
        <v>611</v>
      </c>
      <c r="O614" s="11">
        <v>13.140772194187754</v>
      </c>
    </row>
    <row r="615" spans="14:15" x14ac:dyDescent="0.2">
      <c r="N615" s="5">
        <v>612</v>
      </c>
      <c r="O615" s="11">
        <v>34.488420304396435</v>
      </c>
    </row>
    <row r="616" spans="14:15" x14ac:dyDescent="0.2">
      <c r="N616" s="5">
        <v>613</v>
      </c>
      <c r="O616" s="11">
        <v>0.76688443314638577</v>
      </c>
    </row>
    <row r="617" spans="14:15" x14ac:dyDescent="0.2">
      <c r="N617" s="5">
        <v>614</v>
      </c>
      <c r="O617" s="11">
        <v>24.269802864489847</v>
      </c>
    </row>
    <row r="618" spans="14:15" x14ac:dyDescent="0.2">
      <c r="N618" s="5">
        <v>615</v>
      </c>
      <c r="O618" s="11">
        <v>-7.0007072716069345</v>
      </c>
    </row>
    <row r="619" spans="14:15" x14ac:dyDescent="0.2">
      <c r="N619" s="5">
        <v>616</v>
      </c>
      <c r="O619" s="11">
        <v>-15.455735792131041</v>
      </c>
    </row>
    <row r="620" spans="14:15" x14ac:dyDescent="0.2">
      <c r="N620" s="5">
        <v>617</v>
      </c>
      <c r="O620" s="11">
        <v>2.6873228563707912</v>
      </c>
    </row>
    <row r="621" spans="14:15" x14ac:dyDescent="0.2">
      <c r="N621" s="5">
        <v>618</v>
      </c>
      <c r="O621" s="11">
        <v>24.103736772457555</v>
      </c>
    </row>
    <row r="622" spans="14:15" x14ac:dyDescent="0.2">
      <c r="N622" s="5">
        <v>619</v>
      </c>
      <c r="O622" s="11">
        <v>-9.9535201031338403</v>
      </c>
    </row>
    <row r="623" spans="14:15" x14ac:dyDescent="0.2">
      <c r="N623" s="5">
        <v>620</v>
      </c>
      <c r="O623" s="11">
        <v>2.3400517396869764</v>
      </c>
    </row>
    <row r="624" spans="14:15" x14ac:dyDescent="0.2">
      <c r="N624" s="5">
        <v>621</v>
      </c>
      <c r="O624" s="11">
        <v>8.9020344142194645</v>
      </c>
    </row>
    <row r="625" spans="14:15" x14ac:dyDescent="0.2">
      <c r="N625" s="5">
        <v>622</v>
      </c>
      <c r="O625" s="11">
        <v>11.2266825949084</v>
      </c>
    </row>
    <row r="626" spans="14:15" x14ac:dyDescent="0.2">
      <c r="N626" s="5">
        <v>623</v>
      </c>
      <c r="O626" s="11">
        <v>-21.969668722737065</v>
      </c>
    </row>
    <row r="627" spans="14:15" x14ac:dyDescent="0.2">
      <c r="N627" s="5">
        <v>624</v>
      </c>
      <c r="O627" s="11">
        <v>-2.7989396065340091</v>
      </c>
    </row>
    <row r="628" spans="14:15" x14ac:dyDescent="0.2">
      <c r="N628" s="5">
        <v>625</v>
      </c>
      <c r="O628" s="11">
        <v>5.0473681804235575</v>
      </c>
    </row>
    <row r="629" spans="14:15" x14ac:dyDescent="0.2">
      <c r="N629" s="5">
        <v>626</v>
      </c>
      <c r="O629" s="11">
        <v>1.4326549830588762</v>
      </c>
    </row>
    <row r="630" spans="14:15" x14ac:dyDescent="0.2">
      <c r="N630" s="5">
        <v>627</v>
      </c>
      <c r="O630" s="11">
        <v>-3.5372682463122285</v>
      </c>
    </row>
    <row r="631" spans="14:15" x14ac:dyDescent="0.2">
      <c r="N631" s="5">
        <v>628</v>
      </c>
      <c r="O631" s="11">
        <v>-29.967250337475662</v>
      </c>
    </row>
    <row r="632" spans="14:15" x14ac:dyDescent="0.2">
      <c r="N632" s="5">
        <v>629</v>
      </c>
      <c r="O632" s="11">
        <v>-10.841329864526745</v>
      </c>
    </row>
    <row r="633" spans="14:15" x14ac:dyDescent="0.2">
      <c r="N633" s="5">
        <v>630</v>
      </c>
      <c r="O633" s="11">
        <v>-20.14686060739362</v>
      </c>
    </row>
    <row r="634" spans="14:15" x14ac:dyDescent="0.2">
      <c r="N634" s="5">
        <v>631</v>
      </c>
      <c r="O634" s="11">
        <v>3.8430484539743985</v>
      </c>
    </row>
    <row r="635" spans="14:15" x14ac:dyDescent="0.2">
      <c r="N635" s="5">
        <v>632</v>
      </c>
      <c r="O635" s="11">
        <v>8.772088628484326</v>
      </c>
    </row>
    <row r="636" spans="14:15" x14ac:dyDescent="0.2">
      <c r="N636" s="5">
        <v>633</v>
      </c>
      <c r="O636" s="11">
        <v>8.3992327616173892</v>
      </c>
    </row>
    <row r="637" spans="14:15" x14ac:dyDescent="0.2">
      <c r="N637" s="5">
        <v>634</v>
      </c>
      <c r="O637" s="11">
        <v>14.381684960316452</v>
      </c>
    </row>
    <row r="638" spans="14:15" x14ac:dyDescent="0.2">
      <c r="N638" s="5">
        <v>635</v>
      </c>
      <c r="O638" s="11">
        <v>3.9972764109973733</v>
      </c>
    </row>
    <row r="639" spans="14:15" x14ac:dyDescent="0.2">
      <c r="N639" s="5">
        <v>636</v>
      </c>
      <c r="O639" s="11">
        <v>-10.908281213278265</v>
      </c>
    </row>
    <row r="640" spans="14:15" x14ac:dyDescent="0.2">
      <c r="N640" s="5">
        <v>637</v>
      </c>
      <c r="O640" s="11">
        <v>23.199307651776696</v>
      </c>
    </row>
    <row r="641" spans="14:15" x14ac:dyDescent="0.2">
      <c r="N641" s="5">
        <v>638</v>
      </c>
      <c r="O641" s="11">
        <v>-24.720753264483584</v>
      </c>
    </row>
    <row r="642" spans="14:15" x14ac:dyDescent="0.2">
      <c r="N642" s="5">
        <v>639</v>
      </c>
      <c r="O642" s="11">
        <v>-9.8665680851139008</v>
      </c>
    </row>
    <row r="643" spans="14:15" x14ac:dyDescent="0.2">
      <c r="N643" s="5">
        <v>640</v>
      </c>
      <c r="O643" s="11">
        <v>-7.4948380881416794</v>
      </c>
    </row>
    <row r="644" spans="14:15" x14ac:dyDescent="0.2">
      <c r="N644" s="5">
        <v>641</v>
      </c>
      <c r="O644" s="11">
        <v>0.92709996988884558</v>
      </c>
    </row>
    <row r="645" spans="14:15" x14ac:dyDescent="0.2">
      <c r="N645" s="5">
        <v>642</v>
      </c>
      <c r="O645" s="11">
        <v>8.822218068726567</v>
      </c>
    </row>
    <row r="646" spans="14:15" x14ac:dyDescent="0.2">
      <c r="N646" s="5">
        <v>643</v>
      </c>
      <c r="O646" s="11">
        <v>15.079272989534566</v>
      </c>
    </row>
    <row r="647" spans="14:15" x14ac:dyDescent="0.2">
      <c r="N647" s="5">
        <v>644</v>
      </c>
      <c r="O647" s="11">
        <v>-5.330286585043881</v>
      </c>
    </row>
    <row r="648" spans="14:15" x14ac:dyDescent="0.2">
      <c r="N648" s="5">
        <v>645</v>
      </c>
      <c r="O648" s="11">
        <v>4.6278111054969262</v>
      </c>
    </row>
    <row r="649" spans="14:15" x14ac:dyDescent="0.2">
      <c r="N649" s="5">
        <v>646</v>
      </c>
      <c r="O649" s="11">
        <v>-4.1502283235766741</v>
      </c>
    </row>
    <row r="650" spans="14:15" x14ac:dyDescent="0.2">
      <c r="N650" s="5">
        <v>647</v>
      </c>
      <c r="O650" s="11">
        <v>8.5947160514509555</v>
      </c>
    </row>
    <row r="651" spans="14:15" x14ac:dyDescent="0.2">
      <c r="N651" s="5">
        <v>648</v>
      </c>
      <c r="O651" s="11">
        <v>-25.804682109524073</v>
      </c>
    </row>
    <row r="652" spans="14:15" x14ac:dyDescent="0.2">
      <c r="N652" s="5">
        <v>649</v>
      </c>
      <c r="O652" s="11">
        <v>-17.024348819540357</v>
      </c>
    </row>
    <row r="653" spans="14:15" x14ac:dyDescent="0.2">
      <c r="N653" s="5">
        <v>650</v>
      </c>
      <c r="O653" s="11">
        <v>-5.6809356229479251</v>
      </c>
    </row>
    <row r="654" spans="14:15" x14ac:dyDescent="0.2">
      <c r="N654" s="5">
        <v>651</v>
      </c>
      <c r="O654" s="11">
        <v>17.79032723690376</v>
      </c>
    </row>
    <row r="655" spans="14:15" x14ac:dyDescent="0.2">
      <c r="N655" s="5">
        <v>652</v>
      </c>
      <c r="O655" s="11">
        <v>-5.0327320096801849</v>
      </c>
    </row>
    <row r="656" spans="14:15" x14ac:dyDescent="0.2">
      <c r="N656" s="5">
        <v>653</v>
      </c>
      <c r="O656" s="11">
        <v>-9.6832045909116715</v>
      </c>
    </row>
    <row r="657" spans="14:15" x14ac:dyDescent="0.2">
      <c r="N657" s="5">
        <v>654</v>
      </c>
      <c r="O657" s="11">
        <v>-5.0284865618826275</v>
      </c>
    </row>
    <row r="658" spans="14:15" x14ac:dyDescent="0.2">
      <c r="N658" s="5">
        <v>655</v>
      </c>
      <c r="O658" s="11">
        <v>-14.519091084347721</v>
      </c>
    </row>
    <row r="659" spans="14:15" x14ac:dyDescent="0.2">
      <c r="N659" s="5">
        <v>656</v>
      </c>
      <c r="O659" s="11">
        <v>2.2262038353011144</v>
      </c>
    </row>
    <row r="660" spans="14:15" x14ac:dyDescent="0.2">
      <c r="N660" s="5">
        <v>657</v>
      </c>
      <c r="O660" s="11">
        <v>-0.34301471270933304</v>
      </c>
    </row>
    <row r="661" spans="14:15" x14ac:dyDescent="0.2">
      <c r="N661" s="5">
        <v>658</v>
      </c>
      <c r="O661" s="11">
        <v>-5.6559553491616574</v>
      </c>
    </row>
    <row r="662" spans="14:15" x14ac:dyDescent="0.2">
      <c r="N662" s="5">
        <v>659</v>
      </c>
      <c r="O662" s="11">
        <v>5.7468983760681605</v>
      </c>
    </row>
    <row r="663" spans="14:15" x14ac:dyDescent="0.2">
      <c r="N663" s="5">
        <v>660</v>
      </c>
      <c r="O663" s="11">
        <v>3.5846928252466634</v>
      </c>
    </row>
    <row r="664" spans="14:15" x14ac:dyDescent="0.2">
      <c r="N664" s="5">
        <v>661</v>
      </c>
      <c r="O664" s="11">
        <v>19.168399327888224</v>
      </c>
    </row>
    <row r="665" spans="14:15" x14ac:dyDescent="0.2">
      <c r="N665" s="5">
        <v>662</v>
      </c>
      <c r="O665" s="11">
        <v>-19.169212605739432</v>
      </c>
    </row>
    <row r="666" spans="14:15" x14ac:dyDescent="0.2">
      <c r="N666" s="5">
        <v>663</v>
      </c>
      <c r="O666" s="11">
        <v>-21.650074440406375</v>
      </c>
    </row>
    <row r="667" spans="14:15" x14ac:dyDescent="0.2">
      <c r="N667" s="5">
        <v>664</v>
      </c>
      <c r="O667" s="11">
        <v>-12.852705467263686</v>
      </c>
    </row>
    <row r="668" spans="14:15" x14ac:dyDescent="0.2">
      <c r="N668" s="5">
        <v>665</v>
      </c>
      <c r="O668" s="11">
        <v>-1.656028337374877</v>
      </c>
    </row>
    <row r="669" spans="14:15" x14ac:dyDescent="0.2">
      <c r="N669" s="5">
        <v>666</v>
      </c>
      <c r="O669" s="11">
        <v>-15.397759057355064</v>
      </c>
    </row>
    <row r="670" spans="14:15" x14ac:dyDescent="0.2">
      <c r="N670" s="5">
        <v>667</v>
      </c>
      <c r="O670" s="11">
        <v>-4.0361974629146422</v>
      </c>
    </row>
    <row r="671" spans="14:15" x14ac:dyDescent="0.2">
      <c r="N671" s="5">
        <v>668</v>
      </c>
      <c r="O671" s="11">
        <v>12.832365417316286</v>
      </c>
    </row>
    <row r="672" spans="14:15" x14ac:dyDescent="0.2">
      <c r="N672" s="5">
        <v>669</v>
      </c>
      <c r="O672" s="11">
        <v>-27.189800981318768</v>
      </c>
    </row>
    <row r="673" spans="14:15" x14ac:dyDescent="0.2">
      <c r="N673" s="5">
        <v>670</v>
      </c>
      <c r="O673" s="11">
        <v>-1.7492076574601718</v>
      </c>
    </row>
    <row r="674" spans="14:15" x14ac:dyDescent="0.2">
      <c r="N674" s="5">
        <v>671</v>
      </c>
      <c r="O674" s="11">
        <v>-5.3259306669373965</v>
      </c>
    </row>
    <row r="675" spans="14:15" x14ac:dyDescent="0.2">
      <c r="N675" s="5">
        <v>672</v>
      </c>
      <c r="O675" s="11">
        <v>12.03435296905743</v>
      </c>
    </row>
    <row r="676" spans="14:15" x14ac:dyDescent="0.2">
      <c r="N676" s="5">
        <v>673</v>
      </c>
      <c r="O676" s="11">
        <v>2.1806052691883084</v>
      </c>
    </row>
    <row r="677" spans="14:15" x14ac:dyDescent="0.2">
      <c r="N677" s="5">
        <v>674</v>
      </c>
      <c r="O677" s="11">
        <v>9.5232134096993661</v>
      </c>
    </row>
    <row r="678" spans="14:15" x14ac:dyDescent="0.2">
      <c r="N678" s="5">
        <v>675</v>
      </c>
      <c r="O678" s="11">
        <v>15.957586826326636</v>
      </c>
    </row>
    <row r="679" spans="14:15" x14ac:dyDescent="0.2">
      <c r="N679" s="5">
        <v>676</v>
      </c>
      <c r="O679" s="11">
        <v>-1.5451672459108394</v>
      </c>
    </row>
    <row r="680" spans="14:15" x14ac:dyDescent="0.2">
      <c r="N680" s="5">
        <v>677</v>
      </c>
      <c r="O680" s="11">
        <v>10.460102293475071</v>
      </c>
    </row>
    <row r="681" spans="14:15" x14ac:dyDescent="0.2">
      <c r="N681" s="5">
        <v>678</v>
      </c>
      <c r="O681" s="11">
        <v>0.83777910634578956</v>
      </c>
    </row>
    <row r="682" spans="14:15" x14ac:dyDescent="0.2">
      <c r="N682" s="5">
        <v>679</v>
      </c>
      <c r="O682" s="11">
        <v>1.2718791721025027</v>
      </c>
    </row>
    <row r="683" spans="14:15" x14ac:dyDescent="0.2">
      <c r="N683" s="5">
        <v>680</v>
      </c>
      <c r="O683" s="11">
        <v>-1.6356679053554282</v>
      </c>
    </row>
    <row r="684" spans="14:15" x14ac:dyDescent="0.2">
      <c r="N684" s="5">
        <v>681</v>
      </c>
      <c r="O684" s="11">
        <v>-24.11051249964429</v>
      </c>
    </row>
    <row r="685" spans="14:15" x14ac:dyDescent="0.2">
      <c r="N685" s="5">
        <v>682</v>
      </c>
      <c r="O685" s="11">
        <v>-2.6961794784191109</v>
      </c>
    </row>
    <row r="686" spans="14:15" x14ac:dyDescent="0.2">
      <c r="N686" s="5">
        <v>683</v>
      </c>
      <c r="O686" s="11">
        <v>-15.678719691544227</v>
      </c>
    </row>
    <row r="687" spans="14:15" x14ac:dyDescent="0.2">
      <c r="N687" s="5">
        <v>684</v>
      </c>
      <c r="O687" s="11">
        <v>-8.5479014018281489</v>
      </c>
    </row>
    <row r="688" spans="14:15" x14ac:dyDescent="0.2">
      <c r="N688" s="5">
        <v>685</v>
      </c>
      <c r="O688" s="11">
        <v>-16.443808059144168</v>
      </c>
    </row>
    <row r="689" spans="14:15" x14ac:dyDescent="0.2">
      <c r="N689" s="5">
        <v>686</v>
      </c>
      <c r="O689" s="11">
        <v>12.512976231048672</v>
      </c>
    </row>
    <row r="690" spans="14:15" x14ac:dyDescent="0.2">
      <c r="N690" s="5">
        <v>687</v>
      </c>
      <c r="O690" s="11">
        <v>29.337746081471835</v>
      </c>
    </row>
    <row r="691" spans="14:15" x14ac:dyDescent="0.2">
      <c r="N691" s="5">
        <v>688</v>
      </c>
      <c r="O691" s="11">
        <v>11.089625368932108</v>
      </c>
    </row>
    <row r="692" spans="14:15" x14ac:dyDescent="0.2">
      <c r="N692" s="5">
        <v>689</v>
      </c>
      <c r="O692" s="11">
        <v>26.707673256657355</v>
      </c>
    </row>
    <row r="693" spans="14:15" x14ac:dyDescent="0.2">
      <c r="N693" s="5">
        <v>690</v>
      </c>
      <c r="O693" s="11">
        <v>22.013254870109087</v>
      </c>
    </row>
    <row r="694" spans="14:15" x14ac:dyDescent="0.2">
      <c r="N694" s="5">
        <v>691</v>
      </c>
      <c r="O694" s="11">
        <v>-4.2192747824936792</v>
      </c>
    </row>
    <row r="695" spans="14:15" x14ac:dyDescent="0.2">
      <c r="N695" s="5">
        <v>692</v>
      </c>
      <c r="O695" s="11">
        <v>-2.3702636365233807</v>
      </c>
    </row>
    <row r="696" spans="14:15" x14ac:dyDescent="0.2">
      <c r="N696" s="5">
        <v>693</v>
      </c>
      <c r="O696" s="11">
        <v>22.660976787678351</v>
      </c>
    </row>
    <row r="697" spans="14:15" x14ac:dyDescent="0.2">
      <c r="N697" s="5">
        <v>694</v>
      </c>
      <c r="O697" s="11">
        <v>0.42757376846502171</v>
      </c>
    </row>
    <row r="698" spans="14:15" x14ac:dyDescent="0.2">
      <c r="N698" s="5">
        <v>695</v>
      </c>
      <c r="O698" s="11">
        <v>24.386157962733666</v>
      </c>
    </row>
    <row r="699" spans="14:15" x14ac:dyDescent="0.2">
      <c r="N699" s="5">
        <v>696</v>
      </c>
      <c r="O699" s="11">
        <v>-13.825491077507543</v>
      </c>
    </row>
    <row r="700" spans="14:15" x14ac:dyDescent="0.2">
      <c r="N700" s="5">
        <v>697</v>
      </c>
      <c r="O700" s="11">
        <v>-1.4218354572427194</v>
      </c>
    </row>
    <row r="701" spans="14:15" x14ac:dyDescent="0.2">
      <c r="N701" s="5">
        <v>698</v>
      </c>
      <c r="O701" s="11">
        <v>4.3350059367182725</v>
      </c>
    </row>
    <row r="702" spans="14:15" x14ac:dyDescent="0.2">
      <c r="N702" s="5">
        <v>699</v>
      </c>
      <c r="O702" s="11">
        <v>-20.676241467786589</v>
      </c>
    </row>
    <row r="703" spans="14:15" x14ac:dyDescent="0.2">
      <c r="N703" s="5">
        <v>700</v>
      </c>
      <c r="O703" s="11">
        <v>-32.200361527720808</v>
      </c>
    </row>
    <row r="704" spans="14:15" x14ac:dyDescent="0.2">
      <c r="N704" s="5">
        <v>701</v>
      </c>
      <c r="O704" s="11">
        <v>5.7394888763895811</v>
      </c>
    </row>
    <row r="705" spans="14:15" x14ac:dyDescent="0.2">
      <c r="N705" s="5">
        <v>702</v>
      </c>
      <c r="O705" s="11">
        <v>23.115320668293005</v>
      </c>
    </row>
    <row r="706" spans="14:15" x14ac:dyDescent="0.2">
      <c r="N706" s="5">
        <v>703</v>
      </c>
      <c r="O706" s="11">
        <v>5.8735598694736444</v>
      </c>
    </row>
    <row r="707" spans="14:15" x14ac:dyDescent="0.2">
      <c r="N707" s="5">
        <v>704</v>
      </c>
      <c r="O707" s="11">
        <v>-3.7758481730097815</v>
      </c>
    </row>
    <row r="708" spans="14:15" x14ac:dyDescent="0.2">
      <c r="N708" s="5">
        <v>705</v>
      </c>
      <c r="O708" s="11">
        <v>0.83677351568963043</v>
      </c>
    </row>
    <row r="709" spans="14:15" x14ac:dyDescent="0.2">
      <c r="N709" s="5">
        <v>706</v>
      </c>
      <c r="O709" s="11">
        <v>-12.722152560728436</v>
      </c>
    </row>
    <row r="710" spans="14:15" x14ac:dyDescent="0.2">
      <c r="N710" s="5">
        <v>707</v>
      </c>
      <c r="O710" s="11">
        <v>-9.4790264611310278</v>
      </c>
    </row>
    <row r="711" spans="14:15" x14ac:dyDescent="0.2">
      <c r="N711" s="5">
        <v>708</v>
      </c>
      <c r="O711" s="11">
        <v>-9.1596531996400437</v>
      </c>
    </row>
    <row r="712" spans="14:15" x14ac:dyDescent="0.2">
      <c r="N712" s="5">
        <v>709</v>
      </c>
      <c r="O712" s="11">
        <v>-2.5715900135734739</v>
      </c>
    </row>
    <row r="713" spans="14:15" x14ac:dyDescent="0.2">
      <c r="N713" s="5">
        <v>710</v>
      </c>
      <c r="O713" s="11">
        <v>-22.963986357973468</v>
      </c>
    </row>
    <row r="714" spans="14:15" x14ac:dyDescent="0.2">
      <c r="N714" s="5">
        <v>711</v>
      </c>
      <c r="O714" s="11">
        <v>0.17224854377843668</v>
      </c>
    </row>
    <row r="715" spans="14:15" x14ac:dyDescent="0.2">
      <c r="N715" s="5">
        <v>712</v>
      </c>
      <c r="O715" s="11">
        <v>-8.7493451982382275</v>
      </c>
    </row>
    <row r="716" spans="14:15" x14ac:dyDescent="0.2">
      <c r="N716" s="5">
        <v>713</v>
      </c>
      <c r="O716" s="11">
        <v>-3.9292573420897918</v>
      </c>
    </row>
    <row r="717" spans="14:15" x14ac:dyDescent="0.2">
      <c r="N717" s="5">
        <v>714</v>
      </c>
      <c r="O717" s="11">
        <v>5.1562877731066541</v>
      </c>
    </row>
    <row r="718" spans="14:15" x14ac:dyDescent="0.2">
      <c r="N718" s="5">
        <v>715</v>
      </c>
      <c r="O718" s="11">
        <v>-17.530669174127059</v>
      </c>
    </row>
    <row r="719" spans="14:15" x14ac:dyDescent="0.2">
      <c r="N719" s="5">
        <v>716</v>
      </c>
      <c r="O719" s="11">
        <v>-20.551725278817081</v>
      </c>
    </row>
    <row r="720" spans="14:15" x14ac:dyDescent="0.2">
      <c r="N720" s="5">
        <v>717</v>
      </c>
      <c r="O720" s="11">
        <v>-7.6405176552518919</v>
      </c>
    </row>
    <row r="721" spans="14:15" x14ac:dyDescent="0.2">
      <c r="N721" s="5">
        <v>718</v>
      </c>
      <c r="O721" s="11">
        <v>-5.5663573154709081</v>
      </c>
    </row>
    <row r="722" spans="14:15" x14ac:dyDescent="0.2">
      <c r="N722" s="5">
        <v>719</v>
      </c>
      <c r="O722" s="11">
        <v>13.870114363185614</v>
      </c>
    </row>
    <row r="723" spans="14:15" x14ac:dyDescent="0.2">
      <c r="N723" s="5">
        <v>720</v>
      </c>
      <c r="O723" s="11">
        <v>23.390369235591045</v>
      </c>
    </row>
    <row r="724" spans="14:15" x14ac:dyDescent="0.2">
      <c r="N724" s="5">
        <v>721</v>
      </c>
      <c r="O724" s="11">
        <v>-7.3169962735689795</v>
      </c>
    </row>
    <row r="725" spans="14:15" x14ac:dyDescent="0.2">
      <c r="N725" s="5">
        <v>722</v>
      </c>
      <c r="O725" s="11">
        <v>-0.65239529218024783</v>
      </c>
    </row>
    <row r="726" spans="14:15" x14ac:dyDescent="0.2">
      <c r="N726" s="5">
        <v>723</v>
      </c>
      <c r="O726" s="11">
        <v>-14.67026214316946</v>
      </c>
    </row>
    <row r="727" spans="14:15" x14ac:dyDescent="0.2">
      <c r="N727" s="5">
        <v>724</v>
      </c>
      <c r="O727" s="11">
        <v>14.111542704919689</v>
      </c>
    </row>
    <row r="728" spans="14:15" x14ac:dyDescent="0.2">
      <c r="N728" s="5">
        <v>725</v>
      </c>
      <c r="O728" s="11">
        <v>4.7539854683472047</v>
      </c>
    </row>
    <row r="729" spans="14:15" x14ac:dyDescent="0.2">
      <c r="N729" s="5">
        <v>726</v>
      </c>
      <c r="O729" s="11">
        <v>-15.066738999805246</v>
      </c>
    </row>
    <row r="730" spans="14:15" x14ac:dyDescent="0.2">
      <c r="N730" s="5">
        <v>727</v>
      </c>
      <c r="O730" s="11">
        <v>17.418641822328659</v>
      </c>
    </row>
    <row r="731" spans="14:15" x14ac:dyDescent="0.2">
      <c r="N731" s="5">
        <v>728</v>
      </c>
      <c r="O731" s="11">
        <v>0.69894800085376607</v>
      </c>
    </row>
    <row r="732" spans="14:15" x14ac:dyDescent="0.2">
      <c r="N732" s="5">
        <v>729</v>
      </c>
      <c r="O732" s="11">
        <v>18.470152080474332</v>
      </c>
    </row>
    <row r="733" spans="14:15" x14ac:dyDescent="0.2">
      <c r="N733" s="5">
        <v>730</v>
      </c>
      <c r="O733" s="11">
        <v>-17.925437079599188</v>
      </c>
    </row>
    <row r="734" spans="14:15" x14ac:dyDescent="0.2">
      <c r="N734" s="5">
        <v>731</v>
      </c>
      <c r="O734" s="11">
        <v>20.271487110070343</v>
      </c>
    </row>
    <row r="735" spans="14:15" x14ac:dyDescent="0.2">
      <c r="N735" s="5">
        <v>732</v>
      </c>
      <c r="O735" s="11">
        <v>6.5482328442831914</v>
      </c>
    </row>
    <row r="736" spans="14:15" x14ac:dyDescent="0.2">
      <c r="N736" s="5">
        <v>733</v>
      </c>
      <c r="O736" s="11">
        <v>7.4592387544306504</v>
      </c>
    </row>
    <row r="737" spans="14:15" x14ac:dyDescent="0.2">
      <c r="N737" s="5">
        <v>734</v>
      </c>
      <c r="O737" s="11">
        <v>-16.40885576844277</v>
      </c>
    </row>
    <row r="738" spans="14:15" x14ac:dyDescent="0.2">
      <c r="N738" s="5">
        <v>735</v>
      </c>
      <c r="O738" s="11">
        <v>-6.9482150584839282</v>
      </c>
    </row>
    <row r="739" spans="14:15" x14ac:dyDescent="0.2">
      <c r="N739" s="5">
        <v>736</v>
      </c>
      <c r="O739" s="11">
        <v>2.0168963894217891</v>
      </c>
    </row>
    <row r="740" spans="14:15" x14ac:dyDescent="0.2">
      <c r="N740" s="5">
        <v>737</v>
      </c>
      <c r="O740" s="11">
        <v>-3.2068292195880526</v>
      </c>
    </row>
    <row r="741" spans="14:15" x14ac:dyDescent="0.2">
      <c r="N741" s="5">
        <v>738</v>
      </c>
      <c r="O741" s="11">
        <v>-1.007290381025858</v>
      </c>
    </row>
    <row r="742" spans="14:15" x14ac:dyDescent="0.2">
      <c r="N742" s="5">
        <v>739</v>
      </c>
      <c r="O742" s="11">
        <v>10.379565917765852</v>
      </c>
    </row>
    <row r="743" spans="14:15" x14ac:dyDescent="0.2">
      <c r="N743" s="5">
        <v>740</v>
      </c>
      <c r="O743" s="11">
        <v>0.38753374350560937</v>
      </c>
    </row>
    <row r="744" spans="14:15" x14ac:dyDescent="0.2">
      <c r="N744" s="5">
        <v>741</v>
      </c>
      <c r="O744" s="11">
        <v>0.37302994046234156</v>
      </c>
    </row>
    <row r="745" spans="14:15" x14ac:dyDescent="0.2">
      <c r="N745" s="5">
        <v>742</v>
      </c>
      <c r="O745" s="11">
        <v>9.1659426426444703</v>
      </c>
    </row>
    <row r="746" spans="14:15" x14ac:dyDescent="0.2">
      <c r="N746" s="5">
        <v>743</v>
      </c>
      <c r="O746" s="11">
        <v>15.088641838296713</v>
      </c>
    </row>
    <row r="747" spans="14:15" x14ac:dyDescent="0.2">
      <c r="N747" s="5">
        <v>744</v>
      </c>
      <c r="O747" s="11">
        <v>-21.089343483121372</v>
      </c>
    </row>
    <row r="748" spans="14:15" x14ac:dyDescent="0.2">
      <c r="N748" s="5">
        <v>745</v>
      </c>
      <c r="O748" s="11">
        <v>6.8173880552069521</v>
      </c>
    </row>
    <row r="749" spans="14:15" x14ac:dyDescent="0.2">
      <c r="N749" s="5">
        <v>746</v>
      </c>
      <c r="O749" s="11">
        <v>-17.144816748056993</v>
      </c>
    </row>
    <row r="750" spans="14:15" x14ac:dyDescent="0.2">
      <c r="N750" s="5">
        <v>747</v>
      </c>
      <c r="O750" s="11">
        <v>12.206984496595084</v>
      </c>
    </row>
    <row r="751" spans="14:15" x14ac:dyDescent="0.2">
      <c r="N751" s="5">
        <v>748</v>
      </c>
      <c r="O751" s="11">
        <v>1.6123091632376001</v>
      </c>
    </row>
    <row r="752" spans="14:15" x14ac:dyDescent="0.2">
      <c r="N752" s="5">
        <v>749</v>
      </c>
      <c r="O752" s="11">
        <v>-16.203162495732514</v>
      </c>
    </row>
    <row r="753" spans="14:15" x14ac:dyDescent="0.2">
      <c r="N753" s="5">
        <v>750</v>
      </c>
      <c r="O753" s="11">
        <v>-14.748999981275631</v>
      </c>
    </row>
    <row r="754" spans="14:15" x14ac:dyDescent="0.2">
      <c r="N754" s="5">
        <v>751</v>
      </c>
      <c r="O754" s="11">
        <v>8.8408034584042774</v>
      </c>
    </row>
    <row r="755" spans="14:15" x14ac:dyDescent="0.2">
      <c r="N755" s="5">
        <v>752</v>
      </c>
      <c r="O755" s="11">
        <v>-25.734892701650409</v>
      </c>
    </row>
    <row r="756" spans="14:15" x14ac:dyDescent="0.2">
      <c r="N756" s="5">
        <v>753</v>
      </c>
      <c r="O756" s="11">
        <v>27.797823485331655</v>
      </c>
    </row>
    <row r="757" spans="14:15" x14ac:dyDescent="0.2">
      <c r="N757" s="5">
        <v>754</v>
      </c>
      <c r="O757" s="11">
        <v>13.677377118064403</v>
      </c>
    </row>
    <row r="758" spans="14:15" x14ac:dyDescent="0.2">
      <c r="N758" s="5">
        <v>755</v>
      </c>
      <c r="O758" s="11">
        <v>-3.0864328038459123</v>
      </c>
    </row>
    <row r="759" spans="14:15" x14ac:dyDescent="0.2">
      <c r="N759" s="5">
        <v>756</v>
      </c>
      <c r="O759" s="11">
        <v>21.54292582995221</v>
      </c>
    </row>
    <row r="760" spans="14:15" x14ac:dyDescent="0.2">
      <c r="N760" s="5">
        <v>757</v>
      </c>
      <c r="O760" s="11">
        <v>17.88785007129469</v>
      </c>
    </row>
    <row r="761" spans="14:15" x14ac:dyDescent="0.2">
      <c r="N761" s="5">
        <v>758</v>
      </c>
      <c r="O761" s="11">
        <v>18.328200581937569</v>
      </c>
    </row>
    <row r="762" spans="14:15" x14ac:dyDescent="0.2">
      <c r="N762" s="5">
        <v>759</v>
      </c>
      <c r="O762" s="11">
        <v>-20.111981183289348</v>
      </c>
    </row>
    <row r="763" spans="14:15" x14ac:dyDescent="0.2">
      <c r="N763" s="5">
        <v>760</v>
      </c>
      <c r="O763" s="11">
        <v>-12.765579212000308</v>
      </c>
    </row>
    <row r="764" spans="14:15" x14ac:dyDescent="0.2">
      <c r="N764" s="5">
        <v>761</v>
      </c>
      <c r="O764" s="11">
        <v>-13.929825644666945</v>
      </c>
    </row>
    <row r="765" spans="14:15" x14ac:dyDescent="0.2">
      <c r="N765" s="5">
        <v>762</v>
      </c>
      <c r="O765" s="11">
        <v>-1.2571081145420797</v>
      </c>
    </row>
    <row r="766" spans="14:15" x14ac:dyDescent="0.2">
      <c r="N766" s="5">
        <v>763</v>
      </c>
      <c r="O766" s="11">
        <v>1.4147411045479776</v>
      </c>
    </row>
    <row r="767" spans="14:15" x14ac:dyDescent="0.2">
      <c r="N767" s="5">
        <v>764</v>
      </c>
      <c r="O767" s="11">
        <v>8.782207760958844</v>
      </c>
    </row>
    <row r="768" spans="14:15" x14ac:dyDescent="0.2">
      <c r="N768" s="5">
        <v>765</v>
      </c>
      <c r="O768" s="11">
        <v>11.213113475655653</v>
      </c>
    </row>
    <row r="769" spans="14:15" x14ac:dyDescent="0.2">
      <c r="N769" s="5">
        <v>766</v>
      </c>
      <c r="O769" s="11">
        <v>2.8082270865892318</v>
      </c>
    </row>
    <row r="770" spans="14:15" x14ac:dyDescent="0.2">
      <c r="N770" s="5">
        <v>767</v>
      </c>
      <c r="O770" s="11">
        <v>-16.631580934542406</v>
      </c>
    </row>
    <row r="771" spans="14:15" x14ac:dyDescent="0.2">
      <c r="N771" s="5">
        <v>768</v>
      </c>
      <c r="O771" s="11">
        <v>26.980747749841207</v>
      </c>
    </row>
    <row r="772" spans="14:15" x14ac:dyDescent="0.2">
      <c r="N772" s="5">
        <v>769</v>
      </c>
      <c r="O772" s="11">
        <v>7.4111153257079883</v>
      </c>
    </row>
    <row r="773" spans="14:15" x14ac:dyDescent="0.2">
      <c r="N773" s="5">
        <v>770</v>
      </c>
      <c r="O773" s="11">
        <v>19.883985661545484</v>
      </c>
    </row>
    <row r="774" spans="14:15" x14ac:dyDescent="0.2">
      <c r="N774" s="5">
        <v>771</v>
      </c>
      <c r="O774" s="11">
        <v>-16.62792582158135</v>
      </c>
    </row>
    <row r="775" spans="14:15" x14ac:dyDescent="0.2">
      <c r="N775" s="5">
        <v>772</v>
      </c>
      <c r="O775" s="11">
        <v>-18.778341106114755</v>
      </c>
    </row>
    <row r="776" spans="14:15" x14ac:dyDescent="0.2">
      <c r="N776" s="5">
        <v>773</v>
      </c>
      <c r="O776" s="11">
        <v>21.243105073070758</v>
      </c>
    </row>
    <row r="777" spans="14:15" x14ac:dyDescent="0.2">
      <c r="N777" s="5">
        <v>774</v>
      </c>
      <c r="O777" s="11">
        <v>9.66131513744401</v>
      </c>
    </row>
    <row r="778" spans="14:15" x14ac:dyDescent="0.2">
      <c r="N778" s="5">
        <v>775</v>
      </c>
      <c r="O778" s="11">
        <v>-0.60302736825409098</v>
      </c>
    </row>
    <row r="779" spans="14:15" x14ac:dyDescent="0.2">
      <c r="N779" s="5">
        <v>776</v>
      </c>
      <c r="O779" s="11">
        <v>-16.96585925611349</v>
      </c>
    </row>
    <row r="780" spans="14:15" x14ac:dyDescent="0.2">
      <c r="N780" s="5">
        <v>777</v>
      </c>
      <c r="O780" s="11">
        <v>21.034488550554208</v>
      </c>
    </row>
    <row r="781" spans="14:15" x14ac:dyDescent="0.2">
      <c r="N781" s="5">
        <v>778</v>
      </c>
      <c r="O781" s="11">
        <v>-15.136598653983235</v>
      </c>
    </row>
    <row r="782" spans="14:15" x14ac:dyDescent="0.2">
      <c r="N782" s="5">
        <v>779</v>
      </c>
      <c r="O782" s="11">
        <v>14.865989252212707</v>
      </c>
    </row>
    <row r="783" spans="14:15" x14ac:dyDescent="0.2">
      <c r="N783" s="5">
        <v>780</v>
      </c>
      <c r="O783" s="11">
        <v>-12.143763582826097</v>
      </c>
    </row>
    <row r="784" spans="14:15" x14ac:dyDescent="0.2">
      <c r="N784" s="5">
        <v>781</v>
      </c>
      <c r="O784" s="11">
        <v>-22.683547519755869</v>
      </c>
    </row>
    <row r="785" spans="14:15" x14ac:dyDescent="0.2">
      <c r="N785" s="5">
        <v>782</v>
      </c>
      <c r="O785" s="11">
        <v>-5.1570883786029826</v>
      </c>
    </row>
    <row r="786" spans="14:15" x14ac:dyDescent="0.2">
      <c r="N786" s="5">
        <v>783</v>
      </c>
      <c r="O786" s="11">
        <v>22.827791114513314</v>
      </c>
    </row>
    <row r="787" spans="14:15" x14ac:dyDescent="0.2">
      <c r="N787" s="5">
        <v>784</v>
      </c>
      <c r="O787" s="11">
        <v>-14.860490817736714</v>
      </c>
    </row>
    <row r="788" spans="14:15" x14ac:dyDescent="0.2">
      <c r="N788" s="5">
        <v>785</v>
      </c>
      <c r="O788" s="11">
        <v>0.93162928842542136</v>
      </c>
    </row>
    <row r="789" spans="14:15" x14ac:dyDescent="0.2">
      <c r="N789" s="5">
        <v>786</v>
      </c>
      <c r="O789" s="11">
        <v>-20.659567923694592</v>
      </c>
    </row>
    <row r="790" spans="14:15" x14ac:dyDescent="0.2">
      <c r="N790" s="5">
        <v>787</v>
      </c>
      <c r="O790" s="11">
        <v>9.9989788720170303</v>
      </c>
    </row>
    <row r="791" spans="14:15" x14ac:dyDescent="0.2">
      <c r="N791" s="5">
        <v>788</v>
      </c>
      <c r="O791" s="11">
        <v>-4.4253884710571372</v>
      </c>
    </row>
    <row r="792" spans="14:15" x14ac:dyDescent="0.2">
      <c r="N792" s="5">
        <v>789</v>
      </c>
      <c r="O792" s="11">
        <v>4.4050217144386181</v>
      </c>
    </row>
    <row r="793" spans="14:15" x14ac:dyDescent="0.2">
      <c r="N793" s="5">
        <v>790</v>
      </c>
      <c r="O793" s="11">
        <v>-2.0881636937392498</v>
      </c>
    </row>
    <row r="794" spans="14:15" x14ac:dyDescent="0.2">
      <c r="N794" s="5">
        <v>791</v>
      </c>
      <c r="O794" s="11">
        <v>-6.8002807993235059</v>
      </c>
    </row>
    <row r="795" spans="14:15" x14ac:dyDescent="0.2">
      <c r="N795" s="5">
        <v>792</v>
      </c>
      <c r="O795" s="11">
        <v>7.2704233426136033</v>
      </c>
    </row>
    <row r="796" spans="14:15" x14ac:dyDescent="0.2">
      <c r="N796" s="5">
        <v>793</v>
      </c>
      <c r="O796" s="11">
        <v>3.0730455700728929</v>
      </c>
    </row>
    <row r="797" spans="14:15" x14ac:dyDescent="0.2">
      <c r="N797" s="5">
        <v>794</v>
      </c>
      <c r="O797" s="11">
        <v>9.514979320525498</v>
      </c>
    </row>
    <row r="798" spans="14:15" x14ac:dyDescent="0.2">
      <c r="N798" s="5">
        <v>795</v>
      </c>
      <c r="O798" s="11">
        <v>-9.5597460010220061</v>
      </c>
    </row>
    <row r="799" spans="14:15" x14ac:dyDescent="0.2">
      <c r="N799" s="5">
        <v>796</v>
      </c>
      <c r="O799" s="11">
        <v>-11.191059602632244</v>
      </c>
    </row>
    <row r="800" spans="14:15" x14ac:dyDescent="0.2">
      <c r="N800" s="5">
        <v>797</v>
      </c>
      <c r="O800" s="11">
        <v>11.019180321595289</v>
      </c>
    </row>
    <row r="801" spans="14:15" x14ac:dyDescent="0.2">
      <c r="N801" s="5">
        <v>798</v>
      </c>
      <c r="O801" s="11">
        <v>-48.699621985098986</v>
      </c>
    </row>
    <row r="802" spans="14:15" x14ac:dyDescent="0.2">
      <c r="N802" s="5">
        <v>799</v>
      </c>
      <c r="O802" s="11">
        <v>18.527414907580564</v>
      </c>
    </row>
    <row r="803" spans="14:15" x14ac:dyDescent="0.2">
      <c r="N803" s="5">
        <v>800</v>
      </c>
      <c r="O803" s="11">
        <v>-7.2806472799647857</v>
      </c>
    </row>
    <row r="804" spans="14:15" x14ac:dyDescent="0.2">
      <c r="N804" s="5">
        <v>801</v>
      </c>
      <c r="O804" s="11">
        <v>-0.80639718614635103</v>
      </c>
    </row>
    <row r="805" spans="14:15" x14ac:dyDescent="0.2">
      <c r="N805" s="5">
        <v>802</v>
      </c>
      <c r="O805" s="11">
        <v>12.112476923531641</v>
      </c>
    </row>
    <row r="806" spans="14:15" x14ac:dyDescent="0.2">
      <c r="N806" s="5">
        <v>803</v>
      </c>
      <c r="O806" s="11">
        <v>-4.5130272418164736</v>
      </c>
    </row>
    <row r="807" spans="14:15" x14ac:dyDescent="0.2">
      <c r="N807" s="5">
        <v>804</v>
      </c>
      <c r="O807" s="11">
        <v>-8.1257785912582037</v>
      </c>
    </row>
    <row r="808" spans="14:15" x14ac:dyDescent="0.2">
      <c r="N808" s="5">
        <v>805</v>
      </c>
      <c r="O808" s="11">
        <v>22.317868788370657</v>
      </c>
    </row>
    <row r="809" spans="14:15" x14ac:dyDescent="0.2">
      <c r="N809" s="5">
        <v>806</v>
      </c>
      <c r="O809" s="11">
        <v>12.035206830517243</v>
      </c>
    </row>
    <row r="810" spans="14:15" x14ac:dyDescent="0.2">
      <c r="N810" s="5">
        <v>807</v>
      </c>
      <c r="O810" s="11">
        <v>-9.470355106208789</v>
      </c>
    </row>
    <row r="811" spans="14:15" x14ac:dyDescent="0.2">
      <c r="N811" s="5">
        <v>808</v>
      </c>
      <c r="O811" s="11">
        <v>-4.1824468062489375</v>
      </c>
    </row>
    <row r="812" spans="14:15" x14ac:dyDescent="0.2">
      <c r="N812" s="5">
        <v>809</v>
      </c>
      <c r="O812" s="11">
        <v>17.584638794843301</v>
      </c>
    </row>
    <row r="813" spans="14:15" x14ac:dyDescent="0.2">
      <c r="N813" s="5">
        <v>810</v>
      </c>
      <c r="O813" s="11">
        <v>-2.0689535700033734E-2</v>
      </c>
    </row>
    <row r="814" spans="14:15" x14ac:dyDescent="0.2">
      <c r="N814" s="5">
        <v>811</v>
      </c>
      <c r="O814" s="11">
        <v>25.674359314606253</v>
      </c>
    </row>
    <row r="815" spans="14:15" x14ac:dyDescent="0.2">
      <c r="N815" s="5">
        <v>812</v>
      </c>
      <c r="O815" s="11">
        <v>0.80410251614212447</v>
      </c>
    </row>
    <row r="816" spans="14:15" x14ac:dyDescent="0.2">
      <c r="N816" s="5">
        <v>813</v>
      </c>
      <c r="O816" s="11">
        <v>13.762538181529013</v>
      </c>
    </row>
    <row r="817" spans="14:15" x14ac:dyDescent="0.2">
      <c r="N817" s="5">
        <v>814</v>
      </c>
      <c r="O817" s="11">
        <v>12.651616856683457</v>
      </c>
    </row>
    <row r="818" spans="14:15" x14ac:dyDescent="0.2">
      <c r="N818" s="5">
        <v>815</v>
      </c>
      <c r="O818" s="11">
        <v>28.037789737564545</v>
      </c>
    </row>
    <row r="819" spans="14:15" x14ac:dyDescent="0.2">
      <c r="N819" s="5">
        <v>816</v>
      </c>
      <c r="O819" s="11">
        <v>-7.5906845948601864</v>
      </c>
    </row>
    <row r="820" spans="14:15" x14ac:dyDescent="0.2">
      <c r="N820" s="5">
        <v>817</v>
      </c>
      <c r="O820" s="11">
        <v>-3.0788191986707036</v>
      </c>
    </row>
    <row r="821" spans="14:15" x14ac:dyDescent="0.2">
      <c r="N821" s="5">
        <v>818</v>
      </c>
      <c r="O821" s="11">
        <v>1.1652592960001902</v>
      </c>
    </row>
    <row r="822" spans="14:15" x14ac:dyDescent="0.2">
      <c r="N822" s="5">
        <v>819</v>
      </c>
      <c r="O822" s="11">
        <v>17.744384786469059</v>
      </c>
    </row>
    <row r="823" spans="14:15" x14ac:dyDescent="0.2">
      <c r="N823" s="5">
        <v>820</v>
      </c>
      <c r="O823" s="11">
        <v>32.083078001037094</v>
      </c>
    </row>
    <row r="824" spans="14:15" x14ac:dyDescent="0.2">
      <c r="N824" s="5">
        <v>821</v>
      </c>
      <c r="O824" s="11">
        <v>0.88697290473686397</v>
      </c>
    </row>
    <row r="825" spans="14:15" x14ac:dyDescent="0.2">
      <c r="N825" s="5">
        <v>822</v>
      </c>
      <c r="O825" s="11">
        <v>9.6292084063465673</v>
      </c>
    </row>
    <row r="826" spans="14:15" x14ac:dyDescent="0.2">
      <c r="N826" s="5">
        <v>823</v>
      </c>
      <c r="O826" s="11">
        <v>-16.320846796633028</v>
      </c>
    </row>
    <row r="827" spans="14:15" x14ac:dyDescent="0.2">
      <c r="N827" s="5">
        <v>824</v>
      </c>
      <c r="O827" s="11">
        <v>-17.054557449955599</v>
      </c>
    </row>
    <row r="828" spans="14:15" x14ac:dyDescent="0.2">
      <c r="N828" s="5">
        <v>825</v>
      </c>
      <c r="O828" s="11">
        <v>2.2546039968852387</v>
      </c>
    </row>
    <row r="829" spans="14:15" x14ac:dyDescent="0.2">
      <c r="N829" s="5">
        <v>826</v>
      </c>
      <c r="O829" s="11">
        <v>-12.42726501516913</v>
      </c>
    </row>
    <row r="830" spans="14:15" x14ac:dyDescent="0.2">
      <c r="N830" s="5">
        <v>827</v>
      </c>
      <c r="O830" s="11">
        <v>-9.0736496927124932</v>
      </c>
    </row>
    <row r="831" spans="14:15" x14ac:dyDescent="0.2">
      <c r="N831" s="5">
        <v>828</v>
      </c>
      <c r="O831" s="11">
        <v>3.2930744696550418</v>
      </c>
    </row>
    <row r="832" spans="14:15" x14ac:dyDescent="0.2">
      <c r="N832" s="5">
        <v>829</v>
      </c>
      <c r="O832" s="11">
        <v>-8.0371579428543534</v>
      </c>
    </row>
    <row r="833" spans="14:15" x14ac:dyDescent="0.2">
      <c r="N833" s="5">
        <v>830</v>
      </c>
      <c r="O833" s="11">
        <v>34.849052568694134</v>
      </c>
    </row>
    <row r="834" spans="14:15" x14ac:dyDescent="0.2">
      <c r="N834" s="5">
        <v>831</v>
      </c>
      <c r="O834" s="11">
        <v>-4.2898705297114095</v>
      </c>
    </row>
    <row r="835" spans="14:15" x14ac:dyDescent="0.2">
      <c r="N835" s="5">
        <v>832</v>
      </c>
      <c r="O835" s="11">
        <v>4.4348669915106811</v>
      </c>
    </row>
    <row r="836" spans="14:15" x14ac:dyDescent="0.2">
      <c r="N836" s="5">
        <v>833</v>
      </c>
      <c r="O836" s="11">
        <v>-3.2251215117295562</v>
      </c>
    </row>
    <row r="837" spans="14:15" x14ac:dyDescent="0.2">
      <c r="N837" s="5">
        <v>834</v>
      </c>
      <c r="O837" s="11">
        <v>7.9766427788494818</v>
      </c>
    </row>
    <row r="838" spans="14:15" x14ac:dyDescent="0.2">
      <c r="N838" s="5">
        <v>835</v>
      </c>
      <c r="O838" s="11">
        <v>10.429115910149857</v>
      </c>
    </row>
    <row r="839" spans="14:15" x14ac:dyDescent="0.2">
      <c r="N839" s="5">
        <v>836</v>
      </c>
      <c r="O839" s="11">
        <v>11.785073208107494</v>
      </c>
    </row>
    <row r="840" spans="14:15" x14ac:dyDescent="0.2">
      <c r="N840" s="5">
        <v>837</v>
      </c>
      <c r="O840" s="11">
        <v>1.800555465919764</v>
      </c>
    </row>
    <row r="841" spans="14:15" x14ac:dyDescent="0.2">
      <c r="N841" s="5">
        <v>838</v>
      </c>
      <c r="O841" s="11">
        <v>1.2167460547931528</v>
      </c>
    </row>
    <row r="842" spans="14:15" x14ac:dyDescent="0.2">
      <c r="N842" s="5">
        <v>839</v>
      </c>
      <c r="O842" s="11">
        <v>7.3776506282731606</v>
      </c>
    </row>
    <row r="843" spans="14:15" x14ac:dyDescent="0.2">
      <c r="N843" s="5">
        <v>840</v>
      </c>
      <c r="O843" s="11">
        <v>13.448191726903872</v>
      </c>
    </row>
    <row r="844" spans="14:15" x14ac:dyDescent="0.2">
      <c r="N844" s="5">
        <v>841</v>
      </c>
      <c r="O844" s="11">
        <v>14.744084394432438</v>
      </c>
    </row>
    <row r="845" spans="14:15" x14ac:dyDescent="0.2">
      <c r="N845" s="5">
        <v>842</v>
      </c>
      <c r="O845" s="11">
        <v>2.2926019371921482</v>
      </c>
    </row>
    <row r="846" spans="14:15" x14ac:dyDescent="0.2">
      <c r="N846" s="5">
        <v>843</v>
      </c>
      <c r="O846" s="11">
        <v>-13.430278158306564</v>
      </c>
    </row>
    <row r="847" spans="14:15" x14ac:dyDescent="0.2">
      <c r="N847" s="5">
        <v>844</v>
      </c>
      <c r="O847" s="11">
        <v>-3.8072014473658369</v>
      </c>
    </row>
    <row r="848" spans="14:15" x14ac:dyDescent="0.2">
      <c r="N848" s="5">
        <v>845</v>
      </c>
      <c r="O848" s="11">
        <v>5.710302421030006</v>
      </c>
    </row>
    <row r="849" spans="14:15" x14ac:dyDescent="0.2">
      <c r="N849" s="5">
        <v>846</v>
      </c>
      <c r="O849" s="11">
        <v>17.194711238583409</v>
      </c>
    </row>
    <row r="850" spans="14:15" x14ac:dyDescent="0.2">
      <c r="N850" s="5">
        <v>847</v>
      </c>
      <c r="O850" s="11">
        <v>34.073439257340958</v>
      </c>
    </row>
    <row r="851" spans="14:15" x14ac:dyDescent="0.2">
      <c r="N851" s="5">
        <v>848</v>
      </c>
      <c r="O851" s="11">
        <v>-21.946579059274985</v>
      </c>
    </row>
    <row r="852" spans="14:15" x14ac:dyDescent="0.2">
      <c r="N852" s="5">
        <v>849</v>
      </c>
      <c r="O852" s="11">
        <v>29.539506651172108</v>
      </c>
    </row>
    <row r="853" spans="14:15" x14ac:dyDescent="0.2">
      <c r="N853" s="5">
        <v>850</v>
      </c>
      <c r="O853" s="11">
        <v>0.22048346635830579</v>
      </c>
    </row>
    <row r="854" spans="14:15" x14ac:dyDescent="0.2">
      <c r="N854" s="5">
        <v>851</v>
      </c>
      <c r="O854" s="11">
        <v>-20.084135625290521</v>
      </c>
    </row>
    <row r="855" spans="14:15" x14ac:dyDescent="0.2">
      <c r="N855" s="5">
        <v>852</v>
      </c>
      <c r="O855" s="11">
        <v>-19.468493768330397</v>
      </c>
    </row>
    <row r="856" spans="14:15" x14ac:dyDescent="0.2">
      <c r="N856" s="5">
        <v>853</v>
      </c>
      <c r="O856" s="11">
        <v>-19.189105450897067</v>
      </c>
    </row>
    <row r="857" spans="14:15" x14ac:dyDescent="0.2">
      <c r="N857" s="5">
        <v>854</v>
      </c>
      <c r="O857" s="11">
        <v>-19.576701649258755</v>
      </c>
    </row>
    <row r="858" spans="14:15" x14ac:dyDescent="0.2">
      <c r="N858" s="5">
        <v>855</v>
      </c>
      <c r="O858" s="11">
        <v>9.5751357533700627</v>
      </c>
    </row>
    <row r="859" spans="14:15" x14ac:dyDescent="0.2">
      <c r="N859" s="5">
        <v>856</v>
      </c>
      <c r="O859" s="11">
        <v>0.48939017008708269</v>
      </c>
    </row>
    <row r="860" spans="14:15" x14ac:dyDescent="0.2">
      <c r="N860" s="5">
        <v>857</v>
      </c>
      <c r="O860" s="11">
        <v>-19.658655367775349</v>
      </c>
    </row>
    <row r="861" spans="14:15" x14ac:dyDescent="0.2">
      <c r="N861" s="5">
        <v>858</v>
      </c>
      <c r="O861" s="11">
        <v>22.697789451667504</v>
      </c>
    </row>
    <row r="862" spans="14:15" x14ac:dyDescent="0.2">
      <c r="N862" s="5">
        <v>859</v>
      </c>
      <c r="O862" s="11">
        <v>36.959108697189791</v>
      </c>
    </row>
    <row r="863" spans="14:15" x14ac:dyDescent="0.2">
      <c r="N863" s="5">
        <v>860</v>
      </c>
      <c r="O863" s="11">
        <v>-16.037794735121071</v>
      </c>
    </row>
    <row r="864" spans="14:15" x14ac:dyDescent="0.2">
      <c r="N864" s="5">
        <v>861</v>
      </c>
      <c r="O864" s="11">
        <v>-11.559575659440522</v>
      </c>
    </row>
    <row r="865" spans="14:15" x14ac:dyDescent="0.2">
      <c r="N865" s="5">
        <v>862</v>
      </c>
      <c r="O865" s="11">
        <v>-9.1378819948627878</v>
      </c>
    </row>
    <row r="866" spans="14:15" x14ac:dyDescent="0.2">
      <c r="N866" s="5">
        <v>863</v>
      </c>
      <c r="O866" s="11">
        <v>-2.0045127165351038</v>
      </c>
    </row>
    <row r="867" spans="14:15" x14ac:dyDescent="0.2">
      <c r="N867" s="5">
        <v>864</v>
      </c>
      <c r="O867" s="11">
        <v>-11.25898833545715</v>
      </c>
    </row>
    <row r="868" spans="14:15" x14ac:dyDescent="0.2">
      <c r="N868" s="5">
        <v>865</v>
      </c>
      <c r="O868" s="11">
        <v>-18.433366038178498</v>
      </c>
    </row>
    <row r="869" spans="14:15" x14ac:dyDescent="0.2">
      <c r="N869" s="5">
        <v>866</v>
      </c>
      <c r="O869" s="11">
        <v>6.8038179069622275</v>
      </c>
    </row>
    <row r="870" spans="14:15" x14ac:dyDescent="0.2">
      <c r="N870" s="5">
        <v>867</v>
      </c>
      <c r="O870" s="11">
        <v>8.8980129460690733</v>
      </c>
    </row>
    <row r="871" spans="14:15" x14ac:dyDescent="0.2">
      <c r="N871" s="5">
        <v>868</v>
      </c>
      <c r="O871" s="11">
        <v>-0.20055284335027213</v>
      </c>
    </row>
    <row r="872" spans="14:15" x14ac:dyDescent="0.2">
      <c r="N872" s="5">
        <v>869</v>
      </c>
      <c r="O872" s="11">
        <v>0.56853050336592648</v>
      </c>
    </row>
    <row r="873" spans="14:15" x14ac:dyDescent="0.2">
      <c r="N873" s="5">
        <v>870</v>
      </c>
      <c r="O873" s="11">
        <v>15.497454208083784</v>
      </c>
    </row>
    <row r="874" spans="14:15" x14ac:dyDescent="0.2">
      <c r="N874" s="5">
        <v>871</v>
      </c>
      <c r="O874" s="11">
        <v>-4.1869650948356556</v>
      </c>
    </row>
    <row r="875" spans="14:15" x14ac:dyDescent="0.2">
      <c r="N875" s="5">
        <v>872</v>
      </c>
      <c r="O875" s="11">
        <v>27.64622202645949</v>
      </c>
    </row>
    <row r="876" spans="14:15" x14ac:dyDescent="0.2">
      <c r="N876" s="5">
        <v>873</v>
      </c>
      <c r="O876" s="11">
        <v>-15.288861779247515</v>
      </c>
    </row>
    <row r="877" spans="14:15" x14ac:dyDescent="0.2">
      <c r="N877" s="5">
        <v>874</v>
      </c>
      <c r="O877" s="11">
        <v>-15.409425042812664</v>
      </c>
    </row>
    <row r="878" spans="14:15" x14ac:dyDescent="0.2">
      <c r="N878" s="5">
        <v>875</v>
      </c>
      <c r="O878" s="11">
        <v>-16.073770487926531</v>
      </c>
    </row>
    <row r="879" spans="14:15" x14ac:dyDescent="0.2">
      <c r="N879" s="5">
        <v>876</v>
      </c>
      <c r="O879" s="11">
        <v>9.1902040859874958</v>
      </c>
    </row>
    <row r="880" spans="14:15" x14ac:dyDescent="0.2">
      <c r="N880" s="5">
        <v>877</v>
      </c>
      <c r="O880" s="11">
        <v>9.179333048522512</v>
      </c>
    </row>
    <row r="881" spans="14:15" x14ac:dyDescent="0.2">
      <c r="N881" s="5">
        <v>878</v>
      </c>
      <c r="O881" s="11">
        <v>-10.85782779681719</v>
      </c>
    </row>
    <row r="882" spans="14:15" x14ac:dyDescent="0.2">
      <c r="N882" s="5">
        <v>879</v>
      </c>
      <c r="O882" s="11">
        <v>16.112037449742957</v>
      </c>
    </row>
    <row r="883" spans="14:15" x14ac:dyDescent="0.2">
      <c r="N883" s="5">
        <v>880</v>
      </c>
      <c r="O883" s="11">
        <v>12.569362960085353</v>
      </c>
    </row>
    <row r="884" spans="14:15" x14ac:dyDescent="0.2">
      <c r="N884" s="5">
        <v>881</v>
      </c>
      <c r="O884" s="11">
        <v>10.536872023632647</v>
      </c>
    </row>
    <row r="885" spans="14:15" x14ac:dyDescent="0.2">
      <c r="N885" s="5">
        <v>882</v>
      </c>
      <c r="O885" s="11">
        <v>25.11404438783169</v>
      </c>
    </row>
    <row r="886" spans="14:15" x14ac:dyDescent="0.2">
      <c r="N886" s="5">
        <v>883</v>
      </c>
      <c r="O886" s="11">
        <v>29.854809101210893</v>
      </c>
    </row>
    <row r="887" spans="14:15" x14ac:dyDescent="0.2">
      <c r="N887" s="5">
        <v>884</v>
      </c>
      <c r="O887" s="11">
        <v>-15.313198860394373</v>
      </c>
    </row>
    <row r="888" spans="14:15" x14ac:dyDescent="0.2">
      <c r="N888" s="5">
        <v>885</v>
      </c>
      <c r="O888" s="11">
        <v>4.374468614396843</v>
      </c>
    </row>
    <row r="889" spans="14:15" x14ac:dyDescent="0.2">
      <c r="N889" s="5">
        <v>886</v>
      </c>
      <c r="O889" s="11">
        <v>-15.014159068263993</v>
      </c>
    </row>
    <row r="890" spans="14:15" x14ac:dyDescent="0.2">
      <c r="N890" s="5">
        <v>887</v>
      </c>
      <c r="O890" s="11">
        <v>0.17603335575314438</v>
      </c>
    </row>
    <row r="891" spans="14:15" x14ac:dyDescent="0.2">
      <c r="N891" s="5">
        <v>888</v>
      </c>
      <c r="O891" s="11">
        <v>-6.3237210626658555</v>
      </c>
    </row>
    <row r="892" spans="14:15" x14ac:dyDescent="0.2">
      <c r="N892" s="5">
        <v>889</v>
      </c>
      <c r="O892" s="11">
        <v>16.625264101905689</v>
      </c>
    </row>
    <row r="893" spans="14:15" x14ac:dyDescent="0.2">
      <c r="N893" s="5">
        <v>890</v>
      </c>
      <c r="O893" s="11">
        <v>2.6889945667273576</v>
      </c>
    </row>
    <row r="894" spans="14:15" x14ac:dyDescent="0.2">
      <c r="N894" s="5">
        <v>891</v>
      </c>
      <c r="O894" s="11">
        <v>5.4968174168732862</v>
      </c>
    </row>
    <row r="895" spans="14:15" x14ac:dyDescent="0.2">
      <c r="N895" s="5">
        <v>892</v>
      </c>
      <c r="O895" s="11">
        <v>-33.06453250348455</v>
      </c>
    </row>
    <row r="896" spans="14:15" x14ac:dyDescent="0.2">
      <c r="N896" s="5">
        <v>893</v>
      </c>
      <c r="O896" s="11">
        <v>-18.800022172416785</v>
      </c>
    </row>
    <row r="897" spans="14:15" x14ac:dyDescent="0.2">
      <c r="N897" s="5">
        <v>894</v>
      </c>
      <c r="O897" s="11">
        <v>7.8725036949248492</v>
      </c>
    </row>
    <row r="898" spans="14:15" x14ac:dyDescent="0.2">
      <c r="N898" s="5">
        <v>895</v>
      </c>
      <c r="O898" s="11">
        <v>5.8459339177543441</v>
      </c>
    </row>
    <row r="899" spans="14:15" x14ac:dyDescent="0.2">
      <c r="N899" s="5">
        <v>896</v>
      </c>
      <c r="O899" s="11">
        <v>-5.1209262051524478</v>
      </c>
    </row>
    <row r="900" spans="14:15" x14ac:dyDescent="0.2">
      <c r="N900" s="5">
        <v>897</v>
      </c>
      <c r="O900" s="11">
        <v>27.016992544500969</v>
      </c>
    </row>
    <row r="901" spans="14:15" x14ac:dyDescent="0.2">
      <c r="N901" s="5">
        <v>898</v>
      </c>
      <c r="O901" s="11">
        <v>-18.481160990712031</v>
      </c>
    </row>
    <row r="902" spans="14:15" x14ac:dyDescent="0.2">
      <c r="N902" s="5">
        <v>899</v>
      </c>
      <c r="O902" s="11">
        <v>9.193907818259504</v>
      </c>
    </row>
    <row r="903" spans="14:15" x14ac:dyDescent="0.2">
      <c r="N903" s="5">
        <v>900</v>
      </c>
      <c r="O903" s="11">
        <v>4.9240072275340072</v>
      </c>
    </row>
    <row r="904" spans="14:15" x14ac:dyDescent="0.2">
      <c r="N904" s="5">
        <v>901</v>
      </c>
      <c r="O904" s="11">
        <v>9.8689007562899E-2</v>
      </c>
    </row>
    <row r="905" spans="14:15" x14ac:dyDescent="0.2">
      <c r="N905" s="5">
        <v>902</v>
      </c>
      <c r="O905" s="11">
        <v>21.263387965215088</v>
      </c>
    </row>
    <row r="906" spans="14:15" x14ac:dyDescent="0.2">
      <c r="N906" s="5">
        <v>903</v>
      </c>
      <c r="O906" s="11">
        <v>23.387438162120457</v>
      </c>
    </row>
    <row r="907" spans="14:15" x14ac:dyDescent="0.2">
      <c r="N907" s="5">
        <v>904</v>
      </c>
      <c r="O907" s="11">
        <v>20.708109397180184</v>
      </c>
    </row>
    <row r="908" spans="14:15" x14ac:dyDescent="0.2">
      <c r="N908" s="5">
        <v>905</v>
      </c>
      <c r="O908" s="11">
        <v>-22.293484041554809</v>
      </c>
    </row>
    <row r="909" spans="14:15" x14ac:dyDescent="0.2">
      <c r="N909" s="5">
        <v>906</v>
      </c>
      <c r="O909" s="11">
        <v>20.467418115060827</v>
      </c>
    </row>
    <row r="910" spans="14:15" x14ac:dyDescent="0.2">
      <c r="N910" s="5">
        <v>907</v>
      </c>
      <c r="O910" s="11">
        <v>5.7107193025596814</v>
      </c>
    </row>
    <row r="911" spans="14:15" x14ac:dyDescent="0.2">
      <c r="N911" s="5">
        <v>908</v>
      </c>
      <c r="O911" s="11">
        <v>18.151844719843663</v>
      </c>
    </row>
    <row r="912" spans="14:15" x14ac:dyDescent="0.2">
      <c r="N912" s="5">
        <v>909</v>
      </c>
      <c r="O912" s="11">
        <v>-14.078323764851312</v>
      </c>
    </row>
    <row r="913" spans="14:15" x14ac:dyDescent="0.2">
      <c r="N913" s="5">
        <v>910</v>
      </c>
      <c r="O913" s="11">
        <v>-18.976918339946206</v>
      </c>
    </row>
    <row r="914" spans="14:15" x14ac:dyDescent="0.2">
      <c r="N914" s="5">
        <v>911</v>
      </c>
      <c r="O914" s="11">
        <v>-4.7704495932091158</v>
      </c>
    </row>
    <row r="915" spans="14:15" x14ac:dyDescent="0.2">
      <c r="N915" s="5">
        <v>912</v>
      </c>
      <c r="O915" s="11">
        <v>-32.751307309453509</v>
      </c>
    </row>
    <row r="916" spans="14:15" x14ac:dyDescent="0.2">
      <c r="N916" s="5">
        <v>913</v>
      </c>
      <c r="O916" s="11">
        <v>11.759868422460237</v>
      </c>
    </row>
    <row r="917" spans="14:15" x14ac:dyDescent="0.2">
      <c r="N917" s="5">
        <v>914</v>
      </c>
      <c r="O917" s="11">
        <v>4.1843869360659536</v>
      </c>
    </row>
    <row r="918" spans="14:15" x14ac:dyDescent="0.2">
      <c r="N918" s="5">
        <v>915</v>
      </c>
      <c r="O918" s="11">
        <v>12.06235278158977</v>
      </c>
    </row>
    <row r="919" spans="14:15" x14ac:dyDescent="0.2">
      <c r="N919" s="5">
        <v>916</v>
      </c>
      <c r="O919" s="11">
        <v>-9.0325935490780758</v>
      </c>
    </row>
    <row r="920" spans="14:15" x14ac:dyDescent="0.2">
      <c r="N920" s="5">
        <v>917</v>
      </c>
      <c r="O920" s="11">
        <v>-21.165384756872623</v>
      </c>
    </row>
    <row r="921" spans="14:15" x14ac:dyDescent="0.2">
      <c r="N921" s="5">
        <v>918</v>
      </c>
      <c r="O921" s="11">
        <v>6.6619961741635718</v>
      </c>
    </row>
    <row r="922" spans="14:15" x14ac:dyDescent="0.2">
      <c r="N922" s="5">
        <v>919</v>
      </c>
      <c r="O922" s="11">
        <v>5.3202729376428959</v>
      </c>
    </row>
    <row r="923" spans="14:15" x14ac:dyDescent="0.2">
      <c r="N923" s="5">
        <v>920</v>
      </c>
      <c r="O923" s="11">
        <v>-3.8789753373738467E-2</v>
      </c>
    </row>
    <row r="924" spans="14:15" x14ac:dyDescent="0.2">
      <c r="N924" s="5">
        <v>921</v>
      </c>
      <c r="O924" s="11">
        <v>-8.1328794350034777</v>
      </c>
    </row>
    <row r="925" spans="14:15" x14ac:dyDescent="0.2">
      <c r="N925" s="5">
        <v>922</v>
      </c>
      <c r="O925" s="11">
        <v>10.782813244137181</v>
      </c>
    </row>
    <row r="926" spans="14:15" x14ac:dyDescent="0.2">
      <c r="N926" s="5">
        <v>923</v>
      </c>
      <c r="O926" s="11">
        <v>3.5391563293293076</v>
      </c>
    </row>
    <row r="927" spans="14:15" x14ac:dyDescent="0.2">
      <c r="N927" s="5">
        <v>924</v>
      </c>
      <c r="O927" s="11">
        <v>-2.1463090539297602</v>
      </c>
    </row>
    <row r="928" spans="14:15" x14ac:dyDescent="0.2">
      <c r="N928" s="5">
        <v>925</v>
      </c>
      <c r="O928" s="11">
        <v>1.4777415538108136</v>
      </c>
    </row>
    <row r="929" spans="14:15" x14ac:dyDescent="0.2">
      <c r="N929" s="5">
        <v>926</v>
      </c>
      <c r="O929" s="11">
        <v>-0.13561801774913351</v>
      </c>
    </row>
    <row r="930" spans="14:15" x14ac:dyDescent="0.2">
      <c r="N930" s="5">
        <v>927</v>
      </c>
      <c r="O930" s="11">
        <v>-27.932061220447199</v>
      </c>
    </row>
    <row r="931" spans="14:15" x14ac:dyDescent="0.2">
      <c r="N931" s="5">
        <v>928</v>
      </c>
      <c r="O931" s="11">
        <v>10.733762464054735</v>
      </c>
    </row>
    <row r="932" spans="14:15" x14ac:dyDescent="0.2">
      <c r="N932" s="5">
        <v>929</v>
      </c>
      <c r="O932" s="11">
        <v>20.306627508150825</v>
      </c>
    </row>
    <row r="933" spans="14:15" x14ac:dyDescent="0.2">
      <c r="N933" s="5">
        <v>930</v>
      </c>
      <c r="O933" s="11">
        <v>8.2674988144844992</v>
      </c>
    </row>
    <row r="934" spans="14:15" x14ac:dyDescent="0.2">
      <c r="N934" s="5">
        <v>931</v>
      </c>
      <c r="O934" s="11">
        <v>7.1162037421022664</v>
      </c>
    </row>
    <row r="935" spans="14:15" x14ac:dyDescent="0.2">
      <c r="N935" s="5">
        <v>932</v>
      </c>
      <c r="O935" s="11">
        <v>2.9904790800372933</v>
      </c>
    </row>
    <row r="936" spans="14:15" x14ac:dyDescent="0.2">
      <c r="N936" s="5">
        <v>933</v>
      </c>
      <c r="O936" s="11">
        <v>18.46309460284893</v>
      </c>
    </row>
    <row r="937" spans="14:15" x14ac:dyDescent="0.2">
      <c r="N937" s="5">
        <v>934</v>
      </c>
      <c r="O937" s="11">
        <v>22.334296610870283</v>
      </c>
    </row>
    <row r="938" spans="14:15" x14ac:dyDescent="0.2">
      <c r="N938" s="5">
        <v>935</v>
      </c>
      <c r="O938" s="11">
        <v>-8.9325445054166615</v>
      </c>
    </row>
    <row r="939" spans="14:15" x14ac:dyDescent="0.2">
      <c r="N939" s="5">
        <v>936</v>
      </c>
      <c r="O939" s="11">
        <v>12.403149122211119</v>
      </c>
    </row>
    <row r="940" spans="14:15" x14ac:dyDescent="0.2">
      <c r="N940" s="5">
        <v>937</v>
      </c>
      <c r="O940" s="11">
        <v>-9.3709041109097022</v>
      </c>
    </row>
    <row r="941" spans="14:15" x14ac:dyDescent="0.2">
      <c r="N941" s="5">
        <v>938</v>
      </c>
      <c r="O941" s="11">
        <v>10.139738717577728</v>
      </c>
    </row>
    <row r="942" spans="14:15" x14ac:dyDescent="0.2">
      <c r="N942" s="5">
        <v>939</v>
      </c>
      <c r="O942" s="11">
        <v>10.827727904090409</v>
      </c>
    </row>
    <row r="943" spans="14:15" x14ac:dyDescent="0.2">
      <c r="N943" s="5">
        <v>940</v>
      </c>
      <c r="O943" s="11">
        <v>-2.5837778802485771</v>
      </c>
    </row>
    <row r="944" spans="14:15" x14ac:dyDescent="0.2">
      <c r="N944" s="5">
        <v>941</v>
      </c>
      <c r="O944" s="11">
        <v>17.95198744274693</v>
      </c>
    </row>
    <row r="945" spans="14:15" x14ac:dyDescent="0.2">
      <c r="N945" s="5">
        <v>942</v>
      </c>
      <c r="O945" s="11">
        <v>15.960532451894014</v>
      </c>
    </row>
    <row r="946" spans="14:15" x14ac:dyDescent="0.2">
      <c r="N946" s="5">
        <v>943</v>
      </c>
      <c r="O946" s="11">
        <v>-27.514680898636179</v>
      </c>
    </row>
    <row r="947" spans="14:15" x14ac:dyDescent="0.2">
      <c r="N947" s="5">
        <v>944</v>
      </c>
      <c r="O947" s="11">
        <v>3.0659520087492673</v>
      </c>
    </row>
    <row r="948" spans="14:15" x14ac:dyDescent="0.2">
      <c r="N948" s="5">
        <v>945</v>
      </c>
      <c r="O948" s="11">
        <v>2.8000517142864467</v>
      </c>
    </row>
    <row r="949" spans="14:15" x14ac:dyDescent="0.2">
      <c r="N949" s="5">
        <v>946</v>
      </c>
      <c r="O949" s="11">
        <v>17.707557233341799</v>
      </c>
    </row>
    <row r="950" spans="14:15" x14ac:dyDescent="0.2">
      <c r="N950" s="5">
        <v>947</v>
      </c>
      <c r="O950" s="11">
        <v>-7.0937596786861263</v>
      </c>
    </row>
    <row r="951" spans="14:15" x14ac:dyDescent="0.2">
      <c r="N951" s="5">
        <v>948</v>
      </c>
      <c r="O951" s="11">
        <v>0.15189865795394319</v>
      </c>
    </row>
    <row r="952" spans="14:15" x14ac:dyDescent="0.2">
      <c r="N952" s="5">
        <v>949</v>
      </c>
      <c r="O952" s="11">
        <v>-0.50034637951592664</v>
      </c>
    </row>
    <row r="953" spans="14:15" x14ac:dyDescent="0.2">
      <c r="N953" s="5">
        <v>950</v>
      </c>
      <c r="O953" s="11">
        <v>-20.46982864393275</v>
      </c>
    </row>
    <row r="954" spans="14:15" x14ac:dyDescent="0.2">
      <c r="N954" s="5">
        <v>951</v>
      </c>
      <c r="O954" s="11">
        <v>20.908165430195087</v>
      </c>
    </row>
    <row r="955" spans="14:15" x14ac:dyDescent="0.2">
      <c r="N955" s="5">
        <v>952</v>
      </c>
      <c r="O955" s="11">
        <v>15.621060506982658</v>
      </c>
    </row>
    <row r="956" spans="14:15" x14ac:dyDescent="0.2">
      <c r="N956" s="5">
        <v>953</v>
      </c>
      <c r="O956" s="11">
        <v>-5.4801120049925096</v>
      </c>
    </row>
    <row r="957" spans="14:15" x14ac:dyDescent="0.2">
      <c r="N957" s="5">
        <v>954</v>
      </c>
      <c r="O957" s="11">
        <v>4.4533018348801132</v>
      </c>
    </row>
    <row r="958" spans="14:15" x14ac:dyDescent="0.2">
      <c r="N958" s="5">
        <v>955</v>
      </c>
      <c r="O958" s="11">
        <v>-15.508604609041136</v>
      </c>
    </row>
    <row r="959" spans="14:15" x14ac:dyDescent="0.2">
      <c r="N959" s="5">
        <v>956</v>
      </c>
      <c r="O959" s="11">
        <v>1.2508903429799023</v>
      </c>
    </row>
    <row r="960" spans="14:15" x14ac:dyDescent="0.2">
      <c r="N960" s="5">
        <v>957</v>
      </c>
      <c r="O960" s="11">
        <v>1.5313428576973358</v>
      </c>
    </row>
    <row r="961" spans="14:15" x14ac:dyDescent="0.2">
      <c r="N961" s="5">
        <v>958</v>
      </c>
      <c r="O961" s="11">
        <v>10.141335332514988</v>
      </c>
    </row>
    <row r="962" spans="14:15" x14ac:dyDescent="0.2">
      <c r="N962" s="5">
        <v>959</v>
      </c>
      <c r="O962" s="11">
        <v>-0.33512832368975531</v>
      </c>
    </row>
    <row r="963" spans="14:15" x14ac:dyDescent="0.2">
      <c r="N963" s="5">
        <v>960</v>
      </c>
      <c r="O963" s="11">
        <v>34.838970974561875</v>
      </c>
    </row>
    <row r="964" spans="14:15" x14ac:dyDescent="0.2">
      <c r="N964" s="5">
        <v>961</v>
      </c>
      <c r="O964" s="11">
        <v>1.7619731646154917</v>
      </c>
    </row>
    <row r="965" spans="14:15" x14ac:dyDescent="0.2">
      <c r="N965" s="5">
        <v>962</v>
      </c>
      <c r="O965" s="11">
        <v>-12.538417105880583</v>
      </c>
    </row>
    <row r="966" spans="14:15" x14ac:dyDescent="0.2">
      <c r="N966" s="5">
        <v>963</v>
      </c>
      <c r="O966" s="11">
        <v>1.7002180907896556</v>
      </c>
    </row>
    <row r="967" spans="14:15" x14ac:dyDescent="0.2">
      <c r="N967" s="5">
        <v>964</v>
      </c>
      <c r="O967" s="11">
        <v>-10.564056661881772</v>
      </c>
    </row>
    <row r="968" spans="14:15" x14ac:dyDescent="0.2">
      <c r="N968" s="5">
        <v>965</v>
      </c>
      <c r="O968" s="11">
        <v>-9.4412216307897268</v>
      </c>
    </row>
    <row r="969" spans="14:15" x14ac:dyDescent="0.2">
      <c r="N969" s="5">
        <v>966</v>
      </c>
      <c r="O969" s="11">
        <v>-4.479688387719202</v>
      </c>
    </row>
    <row r="970" spans="14:15" x14ac:dyDescent="0.2">
      <c r="N970" s="5">
        <v>967</v>
      </c>
      <c r="O970" s="11">
        <v>-1.3399336860036306</v>
      </c>
    </row>
    <row r="971" spans="14:15" x14ac:dyDescent="0.2">
      <c r="N971" s="5">
        <v>968</v>
      </c>
      <c r="O971" s="11">
        <v>4.2782479021805591</v>
      </c>
    </row>
    <row r="972" spans="14:15" x14ac:dyDescent="0.2">
      <c r="N972" s="5">
        <v>969</v>
      </c>
      <c r="O972" s="11">
        <v>22.985509174000452</v>
      </c>
    </row>
    <row r="973" spans="14:15" x14ac:dyDescent="0.2">
      <c r="N973" s="5">
        <v>970</v>
      </c>
      <c r="O973" s="11">
        <v>11.21722714131295</v>
      </c>
    </row>
    <row r="974" spans="14:15" x14ac:dyDescent="0.2">
      <c r="N974" s="5">
        <v>971</v>
      </c>
      <c r="O974" s="11">
        <v>-0.48123103268257106</v>
      </c>
    </row>
    <row r="975" spans="14:15" x14ac:dyDescent="0.2">
      <c r="N975" s="5">
        <v>972</v>
      </c>
      <c r="O975" s="11">
        <v>10.302488896629065</v>
      </c>
    </row>
    <row r="976" spans="14:15" x14ac:dyDescent="0.2">
      <c r="N976" s="5">
        <v>973</v>
      </c>
      <c r="O976" s="11">
        <v>3.2051372191357883</v>
      </c>
    </row>
    <row r="977" spans="14:15" x14ac:dyDescent="0.2">
      <c r="N977" s="5">
        <v>974</v>
      </c>
      <c r="O977" s="11">
        <v>18.20581766032582</v>
      </c>
    </row>
    <row r="978" spans="14:15" x14ac:dyDescent="0.2">
      <c r="N978" s="5">
        <v>975</v>
      </c>
      <c r="O978" s="11">
        <v>-6.9980163170832972</v>
      </c>
    </row>
    <row r="979" spans="14:15" x14ac:dyDescent="0.2">
      <c r="N979" s="5">
        <v>976</v>
      </c>
      <c r="O979" s="11">
        <v>14.99612820754221</v>
      </c>
    </row>
    <row r="980" spans="14:15" x14ac:dyDescent="0.2">
      <c r="N980" s="5">
        <v>977</v>
      </c>
      <c r="O980" s="11">
        <v>8.1457144914494499</v>
      </c>
    </row>
    <row r="981" spans="14:15" x14ac:dyDescent="0.2">
      <c r="N981" s="5">
        <v>978</v>
      </c>
      <c r="O981" s="11">
        <v>-17.177683671106269</v>
      </c>
    </row>
    <row r="982" spans="14:15" x14ac:dyDescent="0.2">
      <c r="N982" s="5">
        <v>979</v>
      </c>
      <c r="O982" s="11">
        <v>-0.82898706854832205</v>
      </c>
    </row>
    <row r="983" spans="14:15" x14ac:dyDescent="0.2">
      <c r="N983" s="5">
        <v>980</v>
      </c>
      <c r="O983" s="11">
        <v>0.4862176427176384</v>
      </c>
    </row>
    <row r="984" spans="14:15" x14ac:dyDescent="0.2">
      <c r="N984" s="5">
        <v>981</v>
      </c>
      <c r="O984" s="11">
        <v>31.552010693187931</v>
      </c>
    </row>
    <row r="985" spans="14:15" x14ac:dyDescent="0.2">
      <c r="N985" s="5">
        <v>982</v>
      </c>
      <c r="O985" s="11">
        <v>27.262330011093304</v>
      </c>
    </row>
    <row r="986" spans="14:15" x14ac:dyDescent="0.2">
      <c r="N986" s="5">
        <v>983</v>
      </c>
      <c r="O986" s="11">
        <v>8.5739723542674593</v>
      </c>
    </row>
    <row r="987" spans="14:15" x14ac:dyDescent="0.2">
      <c r="N987" s="5">
        <v>984</v>
      </c>
      <c r="O987" s="11">
        <v>-10.749638513793478</v>
      </c>
    </row>
    <row r="988" spans="14:15" x14ac:dyDescent="0.2">
      <c r="N988" s="5">
        <v>985</v>
      </c>
      <c r="O988" s="11">
        <v>-0.84914085484869961</v>
      </c>
    </row>
    <row r="989" spans="14:15" x14ac:dyDescent="0.2">
      <c r="N989" s="5">
        <v>986</v>
      </c>
      <c r="O989" s="11">
        <v>13.148756740206387</v>
      </c>
    </row>
    <row r="990" spans="14:15" x14ac:dyDescent="0.2">
      <c r="N990" s="5">
        <v>987</v>
      </c>
      <c r="O990" s="11">
        <v>-15.181636150889485</v>
      </c>
    </row>
    <row r="991" spans="14:15" x14ac:dyDescent="0.2">
      <c r="N991" s="5">
        <v>988</v>
      </c>
      <c r="O991" s="11">
        <v>3.1655212221365852</v>
      </c>
    </row>
    <row r="992" spans="14:15" x14ac:dyDescent="0.2">
      <c r="N992" s="5">
        <v>989</v>
      </c>
      <c r="O992" s="11">
        <v>13.86119843533011</v>
      </c>
    </row>
    <row r="993" spans="14:15" x14ac:dyDescent="0.2">
      <c r="N993" s="5">
        <v>990</v>
      </c>
      <c r="O993" s="11">
        <v>-3.3165380728716132</v>
      </c>
    </row>
    <row r="994" spans="14:15" x14ac:dyDescent="0.2">
      <c r="N994" s="5">
        <v>991</v>
      </c>
      <c r="O994" s="11">
        <v>-16.355361687942978</v>
      </c>
    </row>
    <row r="995" spans="14:15" x14ac:dyDescent="0.2">
      <c r="N995" s="5">
        <v>992</v>
      </c>
      <c r="O995" s="11">
        <v>-9.9376223679312936</v>
      </c>
    </row>
    <row r="996" spans="14:15" x14ac:dyDescent="0.2">
      <c r="N996" s="5">
        <v>993</v>
      </c>
      <c r="O996" s="11">
        <v>2.017617103218158</v>
      </c>
    </row>
    <row r="997" spans="14:15" x14ac:dyDescent="0.2">
      <c r="N997" s="5">
        <v>994</v>
      </c>
      <c r="O997" s="11">
        <v>18.53577210104579</v>
      </c>
    </row>
    <row r="998" spans="14:15" x14ac:dyDescent="0.2">
      <c r="N998" s="5">
        <v>995</v>
      </c>
      <c r="O998" s="11">
        <v>-23.098682311630625</v>
      </c>
    </row>
    <row r="999" spans="14:15" x14ac:dyDescent="0.2">
      <c r="N999" s="5">
        <v>996</v>
      </c>
      <c r="O999" s="11">
        <v>4.2154366726562698E-2</v>
      </c>
    </row>
    <row r="1000" spans="14:15" x14ac:dyDescent="0.2">
      <c r="N1000" s="5">
        <v>997</v>
      </c>
      <c r="O1000" s="11">
        <v>12.384877784939778</v>
      </c>
    </row>
    <row r="1001" spans="14:15" x14ac:dyDescent="0.2">
      <c r="N1001" s="5">
        <v>998</v>
      </c>
      <c r="O1001" s="11">
        <v>-36.885732332272411</v>
      </c>
    </row>
    <row r="1002" spans="14:15" x14ac:dyDescent="0.2">
      <c r="N1002" s="5">
        <v>999</v>
      </c>
      <c r="O1002" s="11">
        <v>-7.0078569616526893</v>
      </c>
    </row>
    <row r="1003" spans="14:15" x14ac:dyDescent="0.2">
      <c r="N1003" s="5">
        <v>1000</v>
      </c>
      <c r="O1003" s="11">
        <v>-1.7139577015876788</v>
      </c>
    </row>
    <row r="1004" spans="14:15" x14ac:dyDescent="0.2">
      <c r="N1004" s="5">
        <v>1001</v>
      </c>
      <c r="O1004" s="11">
        <v>4.3743796328940654</v>
      </c>
    </row>
    <row r="1005" spans="14:15" x14ac:dyDescent="0.2">
      <c r="N1005" s="5">
        <v>1002</v>
      </c>
      <c r="O1005" s="11">
        <v>14.850832844042973</v>
      </c>
    </row>
    <row r="1006" spans="14:15" x14ac:dyDescent="0.2">
      <c r="N1006" s="5">
        <v>1003</v>
      </c>
      <c r="O1006" s="11">
        <v>-6.7154553963435877</v>
      </c>
    </row>
    <row r="1007" spans="14:15" x14ac:dyDescent="0.2">
      <c r="N1007" s="5">
        <v>1004</v>
      </c>
      <c r="O1007" s="11">
        <v>-14.47853950710191</v>
      </c>
    </row>
    <row r="1008" spans="14:15" x14ac:dyDescent="0.2">
      <c r="N1008" s="5">
        <v>1005</v>
      </c>
      <c r="O1008" s="11">
        <v>-0.74799318731901954</v>
      </c>
    </row>
    <row r="1009" spans="14:15" x14ac:dyDescent="0.2">
      <c r="N1009" s="5">
        <v>1006</v>
      </c>
      <c r="O1009" s="11">
        <v>8.6963531536708594</v>
      </c>
    </row>
    <row r="1010" spans="14:15" x14ac:dyDescent="0.2">
      <c r="N1010" s="5">
        <v>1007</v>
      </c>
      <c r="O1010" s="11">
        <v>-37.332677983129173</v>
      </c>
    </row>
    <row r="1011" spans="14:15" x14ac:dyDescent="0.2">
      <c r="N1011" s="5">
        <v>1008</v>
      </c>
      <c r="O1011" s="11">
        <v>-8.6851917888962973</v>
      </c>
    </row>
    <row r="1012" spans="14:15" x14ac:dyDescent="0.2">
      <c r="N1012" s="5">
        <v>1009</v>
      </c>
      <c r="O1012" s="11">
        <v>2.6853859261343271</v>
      </c>
    </row>
    <row r="1013" spans="14:15" x14ac:dyDescent="0.2">
      <c r="N1013" s="5">
        <v>1010</v>
      </c>
      <c r="O1013" s="11">
        <v>10.27206848942232</v>
      </c>
    </row>
    <row r="1014" spans="14:15" x14ac:dyDescent="0.2">
      <c r="N1014" s="5">
        <v>1011</v>
      </c>
      <c r="O1014" s="11">
        <v>4.2945552044259951</v>
      </c>
    </row>
    <row r="1015" spans="14:15" x14ac:dyDescent="0.2">
      <c r="N1015" s="5">
        <v>1012</v>
      </c>
      <c r="O1015" s="11">
        <v>-19.382781988167075</v>
      </c>
    </row>
    <row r="1016" spans="14:15" x14ac:dyDescent="0.2">
      <c r="N1016" s="5">
        <v>1013</v>
      </c>
      <c r="O1016" s="11">
        <v>3.1409577127558639</v>
      </c>
    </row>
    <row r="1017" spans="14:15" x14ac:dyDescent="0.2">
      <c r="N1017" s="5">
        <v>1014</v>
      </c>
      <c r="O1017" s="11">
        <v>-6.219052058244313</v>
      </c>
    </row>
    <row r="1018" spans="14:15" x14ac:dyDescent="0.2">
      <c r="N1018" s="5">
        <v>1015</v>
      </c>
      <c r="O1018" s="11">
        <v>10.809298348640958</v>
      </c>
    </row>
    <row r="1019" spans="14:15" x14ac:dyDescent="0.2">
      <c r="N1019" s="5">
        <v>1016</v>
      </c>
      <c r="O1019" s="11">
        <v>-12.490422324426852</v>
      </c>
    </row>
    <row r="1020" spans="14:15" x14ac:dyDescent="0.2">
      <c r="N1020" s="5">
        <v>1017</v>
      </c>
      <c r="O1020" s="11">
        <v>-28.828412535857751</v>
      </c>
    </row>
    <row r="1021" spans="14:15" x14ac:dyDescent="0.2">
      <c r="N1021" s="5">
        <v>1018</v>
      </c>
      <c r="O1021" s="11">
        <v>10.234917350741551</v>
      </c>
    </row>
    <row r="1022" spans="14:15" x14ac:dyDescent="0.2">
      <c r="N1022" s="5">
        <v>1019</v>
      </c>
      <c r="O1022" s="11">
        <v>-14.143589250315063</v>
      </c>
    </row>
    <row r="1023" spans="14:15" x14ac:dyDescent="0.2">
      <c r="N1023" s="5">
        <v>1020</v>
      </c>
      <c r="O1023" s="11">
        <v>4.012229420660125</v>
      </c>
    </row>
    <row r="1024" spans="14:15" x14ac:dyDescent="0.2">
      <c r="N1024" s="5">
        <v>1021</v>
      </c>
      <c r="O1024" s="11">
        <v>1.3258788388191136</v>
      </c>
    </row>
    <row r="1025" spans="14:15" x14ac:dyDescent="0.2">
      <c r="N1025" s="5">
        <v>1022</v>
      </c>
      <c r="O1025" s="11">
        <v>-14.064455231051639</v>
      </c>
    </row>
    <row r="1026" spans="14:15" x14ac:dyDescent="0.2">
      <c r="N1026" s="5">
        <v>1023</v>
      </c>
      <c r="O1026" s="11">
        <v>-19.098808351920987</v>
      </c>
    </row>
    <row r="1027" spans="14:15" x14ac:dyDescent="0.2">
      <c r="N1027" s="5">
        <v>1024</v>
      </c>
      <c r="O1027" s="11">
        <v>22.802302737303048</v>
      </c>
    </row>
    <row r="1028" spans="14:15" x14ac:dyDescent="0.2">
      <c r="N1028" s="5">
        <v>1025</v>
      </c>
      <c r="O1028" s="11">
        <v>-7.4236989508938569</v>
      </c>
    </row>
    <row r="1029" spans="14:15" x14ac:dyDescent="0.2">
      <c r="N1029" s="5">
        <v>1026</v>
      </c>
      <c r="O1029" s="11">
        <v>3.7499885506340167</v>
      </c>
    </row>
    <row r="1030" spans="14:15" x14ac:dyDescent="0.2">
      <c r="N1030" s="5">
        <v>1027</v>
      </c>
      <c r="O1030" s="11">
        <v>20.306830992361338</v>
      </c>
    </row>
    <row r="1031" spans="14:15" x14ac:dyDescent="0.2">
      <c r="N1031" s="5">
        <v>1028</v>
      </c>
      <c r="O1031" s="11">
        <v>-10.688771978116868</v>
      </c>
    </row>
    <row r="1032" spans="14:15" x14ac:dyDescent="0.2">
      <c r="N1032" s="5">
        <v>1029</v>
      </c>
      <c r="O1032" s="11">
        <v>4.8112809200408018</v>
      </c>
    </row>
    <row r="1033" spans="14:15" x14ac:dyDescent="0.2">
      <c r="N1033" s="5">
        <v>1030</v>
      </c>
      <c r="O1033" s="11">
        <v>-9.4828687462885064</v>
      </c>
    </row>
    <row r="1034" spans="14:15" x14ac:dyDescent="0.2">
      <c r="N1034" s="5">
        <v>1031</v>
      </c>
      <c r="O1034" s="11">
        <v>27.464107831693116</v>
      </c>
    </row>
    <row r="1035" spans="14:15" x14ac:dyDescent="0.2">
      <c r="N1035" s="5">
        <v>1032</v>
      </c>
      <c r="O1035" s="11">
        <v>-9.7012314751935698</v>
      </c>
    </row>
    <row r="1036" spans="14:15" x14ac:dyDescent="0.2">
      <c r="N1036" s="5">
        <v>1033</v>
      </c>
      <c r="O1036" s="11">
        <v>-2.5712161108337264</v>
      </c>
    </row>
    <row r="1037" spans="14:15" x14ac:dyDescent="0.2">
      <c r="N1037" s="5">
        <v>1034</v>
      </c>
      <c r="O1037" s="11">
        <v>13.061049976158372</v>
      </c>
    </row>
    <row r="1038" spans="14:15" x14ac:dyDescent="0.2">
      <c r="N1038" s="5">
        <v>1035</v>
      </c>
      <c r="O1038" s="11">
        <v>1.4816242848323333</v>
      </c>
    </row>
    <row r="1039" spans="14:15" x14ac:dyDescent="0.2">
      <c r="N1039" s="5">
        <v>1036</v>
      </c>
      <c r="O1039" s="11">
        <v>-13.210630811776845</v>
      </c>
    </row>
    <row r="1040" spans="14:15" x14ac:dyDescent="0.2">
      <c r="N1040" s="5">
        <v>1037</v>
      </c>
      <c r="O1040" s="11">
        <v>-22.778754165027351</v>
      </c>
    </row>
    <row r="1041" spans="14:15" x14ac:dyDescent="0.2">
      <c r="N1041" s="5">
        <v>1038</v>
      </c>
      <c r="O1041" s="11">
        <v>-0.72320883687377835</v>
      </c>
    </row>
    <row r="1042" spans="14:15" x14ac:dyDescent="0.2">
      <c r="N1042" s="5">
        <v>1039</v>
      </c>
      <c r="O1042" s="11">
        <v>-0.11761032039648356</v>
      </c>
    </row>
    <row r="1043" spans="14:15" x14ac:dyDescent="0.2">
      <c r="N1043" s="5">
        <v>1040</v>
      </c>
      <c r="O1043" s="11">
        <v>14.602738560890455</v>
      </c>
    </row>
    <row r="1044" spans="14:15" x14ac:dyDescent="0.2">
      <c r="N1044" s="5">
        <v>1041</v>
      </c>
      <c r="O1044" s="11">
        <v>13.115184194410961</v>
      </c>
    </row>
    <row r="1045" spans="14:15" x14ac:dyDescent="0.2">
      <c r="N1045" s="5">
        <v>1042</v>
      </c>
      <c r="O1045" s="11">
        <v>-8.0841617392145757</v>
      </c>
    </row>
    <row r="1046" spans="14:15" x14ac:dyDescent="0.2">
      <c r="N1046" s="5">
        <v>1043</v>
      </c>
      <c r="O1046" s="11">
        <v>6.138733115669333</v>
      </c>
    </row>
    <row r="1047" spans="14:15" x14ac:dyDescent="0.2">
      <c r="N1047" s="5">
        <v>1044</v>
      </c>
      <c r="O1047" s="11">
        <v>23.635835259645312</v>
      </c>
    </row>
    <row r="1048" spans="14:15" x14ac:dyDescent="0.2">
      <c r="N1048" s="5">
        <v>1045</v>
      </c>
      <c r="O1048" s="11">
        <v>-8.1337989901720817</v>
      </c>
    </row>
    <row r="1049" spans="14:15" x14ac:dyDescent="0.2">
      <c r="N1049" s="5">
        <v>1046</v>
      </c>
      <c r="O1049" s="11">
        <v>-2.3306679492343698</v>
      </c>
    </row>
    <row r="1050" spans="14:15" x14ac:dyDescent="0.2">
      <c r="N1050" s="5">
        <v>1047</v>
      </c>
      <c r="O1050" s="11">
        <v>-26.163006646478863</v>
      </c>
    </row>
    <row r="1051" spans="14:15" x14ac:dyDescent="0.2">
      <c r="N1051" s="5">
        <v>1048</v>
      </c>
      <c r="O1051" s="11">
        <v>-24.370745376350648</v>
      </c>
    </row>
    <row r="1052" spans="14:15" x14ac:dyDescent="0.2">
      <c r="N1052" s="5">
        <v>1049</v>
      </c>
      <c r="O1052" s="11">
        <v>-8.6712769648769488</v>
      </c>
    </row>
    <row r="1053" spans="14:15" x14ac:dyDescent="0.2">
      <c r="N1053" s="5">
        <v>1050</v>
      </c>
      <c r="O1053" s="11">
        <v>18.536279636621124</v>
      </c>
    </row>
    <row r="1054" spans="14:15" x14ac:dyDescent="0.2">
      <c r="N1054" s="5">
        <v>1051</v>
      </c>
      <c r="O1054" s="11">
        <v>-9.0490015336750247</v>
      </c>
    </row>
    <row r="1055" spans="14:15" x14ac:dyDescent="0.2">
      <c r="N1055" s="5">
        <v>1052</v>
      </c>
      <c r="O1055" s="11">
        <v>-2.915578239145562</v>
      </c>
    </row>
    <row r="1056" spans="14:15" x14ac:dyDescent="0.2">
      <c r="N1056" s="5">
        <v>1053</v>
      </c>
      <c r="O1056" s="11">
        <v>5.4609926041190944</v>
      </c>
    </row>
    <row r="1057" spans="14:15" x14ac:dyDescent="0.2">
      <c r="N1057" s="5">
        <v>1054</v>
      </c>
      <c r="O1057" s="11">
        <v>11.973613421053855</v>
      </c>
    </row>
    <row r="1058" spans="14:15" x14ac:dyDescent="0.2">
      <c r="N1058" s="5">
        <v>1055</v>
      </c>
      <c r="O1058" s="11">
        <v>18.236826637808832</v>
      </c>
    </row>
    <row r="1059" spans="14:15" x14ac:dyDescent="0.2">
      <c r="N1059" s="5">
        <v>1056</v>
      </c>
      <c r="O1059" s="11">
        <v>3.6706087509717378</v>
      </c>
    </row>
    <row r="1060" spans="14:15" x14ac:dyDescent="0.2">
      <c r="N1060" s="5">
        <v>1057</v>
      </c>
      <c r="O1060" s="11">
        <v>17.117453094364528</v>
      </c>
    </row>
    <row r="1061" spans="14:15" x14ac:dyDescent="0.2">
      <c r="N1061" s="5">
        <v>1058</v>
      </c>
      <c r="O1061" s="11">
        <v>-12.497023045450991</v>
      </c>
    </row>
    <row r="1062" spans="14:15" x14ac:dyDescent="0.2">
      <c r="N1062" s="5">
        <v>1059</v>
      </c>
      <c r="O1062" s="11">
        <v>-9.376880948858453</v>
      </c>
    </row>
    <row r="1063" spans="14:15" x14ac:dyDescent="0.2">
      <c r="N1063" s="5">
        <v>1060</v>
      </c>
      <c r="O1063" s="11">
        <v>16.101123020622037</v>
      </c>
    </row>
    <row r="1064" spans="14:15" x14ac:dyDescent="0.2">
      <c r="N1064" s="5">
        <v>1061</v>
      </c>
      <c r="O1064" s="11">
        <v>0.13191766231731827</v>
      </c>
    </row>
    <row r="1065" spans="14:15" x14ac:dyDescent="0.2">
      <c r="N1065" s="5">
        <v>1062</v>
      </c>
      <c r="O1065" s="11">
        <v>10.691577472856764</v>
      </c>
    </row>
    <row r="1066" spans="14:15" x14ac:dyDescent="0.2">
      <c r="N1066" s="5">
        <v>1063</v>
      </c>
      <c r="O1066" s="11">
        <v>27.285523846465736</v>
      </c>
    </row>
    <row r="1067" spans="14:15" x14ac:dyDescent="0.2">
      <c r="N1067" s="5">
        <v>1064</v>
      </c>
      <c r="O1067" s="11">
        <v>20.031206683774883</v>
      </c>
    </row>
    <row r="1068" spans="14:15" x14ac:dyDescent="0.2">
      <c r="N1068" s="5">
        <v>1065</v>
      </c>
      <c r="O1068" s="11">
        <v>-1.5548318299096988</v>
      </c>
    </row>
    <row r="1069" spans="14:15" x14ac:dyDescent="0.2">
      <c r="N1069" s="5">
        <v>1066</v>
      </c>
      <c r="O1069" s="11">
        <v>9.7794637210845181</v>
      </c>
    </row>
    <row r="1070" spans="14:15" x14ac:dyDescent="0.2">
      <c r="N1070" s="5">
        <v>1067</v>
      </c>
      <c r="O1070" s="11">
        <v>10.29422220591556</v>
      </c>
    </row>
    <row r="1071" spans="14:15" x14ac:dyDescent="0.2">
      <c r="N1071" s="5">
        <v>1068</v>
      </c>
      <c r="O1071" s="11">
        <v>17.361434397703167</v>
      </c>
    </row>
    <row r="1072" spans="14:15" x14ac:dyDescent="0.2">
      <c r="N1072" s="5">
        <v>1069</v>
      </c>
      <c r="O1072" s="11">
        <v>4.5490467928806781</v>
      </c>
    </row>
    <row r="1073" spans="14:15" x14ac:dyDescent="0.2">
      <c r="N1073" s="5">
        <v>1070</v>
      </c>
      <c r="O1073" s="11">
        <v>-14.623689439228425</v>
      </c>
    </row>
    <row r="1074" spans="14:15" x14ac:dyDescent="0.2">
      <c r="N1074" s="5">
        <v>1071</v>
      </c>
      <c r="O1074" s="11">
        <v>-9.3772149817564312</v>
      </c>
    </row>
    <row r="1075" spans="14:15" x14ac:dyDescent="0.2">
      <c r="N1075" s="5">
        <v>1072</v>
      </c>
      <c r="O1075" s="11">
        <v>30.928656813656076</v>
      </c>
    </row>
    <row r="1076" spans="14:15" x14ac:dyDescent="0.2">
      <c r="N1076" s="5">
        <v>1073</v>
      </c>
      <c r="O1076" s="11">
        <v>5.3996377887302485</v>
      </c>
    </row>
    <row r="1077" spans="14:15" x14ac:dyDescent="0.2">
      <c r="N1077" s="5">
        <v>1074</v>
      </c>
      <c r="O1077" s="11">
        <v>-9.3309944285411852</v>
      </c>
    </row>
    <row r="1078" spans="14:15" x14ac:dyDescent="0.2">
      <c r="N1078" s="5">
        <v>1075</v>
      </c>
      <c r="O1078" s="11">
        <v>-7.3833544736533598</v>
      </c>
    </row>
    <row r="1079" spans="14:15" x14ac:dyDescent="0.2">
      <c r="N1079" s="5">
        <v>1076</v>
      </c>
      <c r="O1079" s="11">
        <v>-5.8031701976769208</v>
      </c>
    </row>
    <row r="1080" spans="14:15" x14ac:dyDescent="0.2">
      <c r="N1080" s="5">
        <v>1077</v>
      </c>
      <c r="O1080" s="11">
        <v>22.315659850641499</v>
      </c>
    </row>
    <row r="1081" spans="14:15" x14ac:dyDescent="0.2">
      <c r="N1081" s="5">
        <v>1078</v>
      </c>
      <c r="O1081" s="11">
        <v>-1.9219210010604519</v>
      </c>
    </row>
    <row r="1082" spans="14:15" x14ac:dyDescent="0.2">
      <c r="N1082" s="5">
        <v>1079</v>
      </c>
      <c r="O1082" s="11">
        <v>-5.0777564676638853</v>
      </c>
    </row>
    <row r="1083" spans="14:15" x14ac:dyDescent="0.2">
      <c r="N1083" s="5">
        <v>1080</v>
      </c>
      <c r="O1083" s="11">
        <v>3.3944216682226727</v>
      </c>
    </row>
    <row r="1084" spans="14:15" x14ac:dyDescent="0.2">
      <c r="N1084" s="5">
        <v>1081</v>
      </c>
      <c r="O1084" s="11">
        <v>-6.0147552002022824</v>
      </c>
    </row>
    <row r="1085" spans="14:15" x14ac:dyDescent="0.2">
      <c r="N1085" s="5">
        <v>1082</v>
      </c>
      <c r="O1085" s="11">
        <v>2.8217923415952164</v>
      </c>
    </row>
    <row r="1086" spans="14:15" x14ac:dyDescent="0.2">
      <c r="N1086" s="5">
        <v>1083</v>
      </c>
      <c r="O1086" s="11">
        <v>3.1708493545803647</v>
      </c>
    </row>
    <row r="1087" spans="14:15" x14ac:dyDescent="0.2">
      <c r="N1087" s="5">
        <v>1084</v>
      </c>
      <c r="O1087" s="11">
        <v>21.413347802377711</v>
      </c>
    </row>
    <row r="1088" spans="14:15" x14ac:dyDescent="0.2">
      <c r="N1088" s="5">
        <v>1085</v>
      </c>
      <c r="O1088" s="11">
        <v>7.2114097995715216</v>
      </c>
    </row>
    <row r="1089" spans="14:15" x14ac:dyDescent="0.2">
      <c r="N1089" s="5">
        <v>1086</v>
      </c>
      <c r="O1089" s="11">
        <v>-19.547937744828765</v>
      </c>
    </row>
    <row r="1090" spans="14:15" x14ac:dyDescent="0.2">
      <c r="N1090" s="5">
        <v>1087</v>
      </c>
      <c r="O1090" s="11">
        <v>-14.192602045462472</v>
      </c>
    </row>
    <row r="1091" spans="14:15" x14ac:dyDescent="0.2">
      <c r="N1091" s="5">
        <v>1088</v>
      </c>
      <c r="O1091" s="11">
        <v>-15.231898027215042</v>
      </c>
    </row>
    <row r="1092" spans="14:15" x14ac:dyDescent="0.2">
      <c r="N1092" s="5">
        <v>1089</v>
      </c>
      <c r="O1092" s="11">
        <v>-11.66619376057243</v>
      </c>
    </row>
    <row r="1093" spans="14:15" x14ac:dyDescent="0.2">
      <c r="N1093" s="5">
        <v>1090</v>
      </c>
      <c r="O1093" s="11">
        <v>-1.8670672582675909</v>
      </c>
    </row>
    <row r="1094" spans="14:15" x14ac:dyDescent="0.2">
      <c r="N1094" s="5">
        <v>1091</v>
      </c>
      <c r="O1094" s="11">
        <v>9.232266971490656</v>
      </c>
    </row>
    <row r="1095" spans="14:15" x14ac:dyDescent="0.2">
      <c r="N1095" s="5">
        <v>1092</v>
      </c>
      <c r="O1095" s="11">
        <v>3.1266477283606946</v>
      </c>
    </row>
    <row r="1096" spans="14:15" x14ac:dyDescent="0.2">
      <c r="N1096" s="5">
        <v>1093</v>
      </c>
      <c r="O1096" s="11">
        <v>-22.144524980190244</v>
      </c>
    </row>
    <row r="1097" spans="14:15" x14ac:dyDescent="0.2">
      <c r="N1097" s="5">
        <v>1094</v>
      </c>
      <c r="O1097" s="11">
        <v>-22.705171084113434</v>
      </c>
    </row>
    <row r="1098" spans="14:15" x14ac:dyDescent="0.2">
      <c r="N1098" s="5">
        <v>1095</v>
      </c>
      <c r="O1098" s="11">
        <v>5.0525487569915759</v>
      </c>
    </row>
    <row r="1099" spans="14:15" x14ac:dyDescent="0.2">
      <c r="N1099" s="5">
        <v>1096</v>
      </c>
      <c r="O1099" s="11">
        <v>-20.069926019519027</v>
      </c>
    </row>
    <row r="1100" spans="14:15" x14ac:dyDescent="0.2">
      <c r="N1100" s="5">
        <v>1097</v>
      </c>
      <c r="O1100" s="11">
        <v>9.1703570422155174</v>
      </c>
    </row>
    <row r="1101" spans="14:15" x14ac:dyDescent="0.2">
      <c r="N1101" s="5">
        <v>1098</v>
      </c>
      <c r="O1101" s="11">
        <v>20.035976753891802</v>
      </c>
    </row>
    <row r="1102" spans="14:15" x14ac:dyDescent="0.2">
      <c r="N1102" s="5">
        <v>1099</v>
      </c>
      <c r="O1102" s="11">
        <v>15.171262845511382</v>
      </c>
    </row>
    <row r="1103" spans="14:15" x14ac:dyDescent="0.2">
      <c r="N1103" s="5">
        <v>1100</v>
      </c>
      <c r="O1103" s="11">
        <v>-6.6872424569531539</v>
      </c>
    </row>
    <row r="1104" spans="14:15" x14ac:dyDescent="0.2">
      <c r="N1104" s="5">
        <v>1101</v>
      </c>
      <c r="O1104" s="11">
        <v>-4.4415149032383123</v>
      </c>
    </row>
    <row r="1105" spans="14:15" x14ac:dyDescent="0.2">
      <c r="N1105" s="5">
        <v>1102</v>
      </c>
      <c r="O1105" s="11">
        <v>-5.5838168019904248</v>
      </c>
    </row>
    <row r="1106" spans="14:15" x14ac:dyDescent="0.2">
      <c r="N1106" s="5">
        <v>1103</v>
      </c>
      <c r="O1106" s="11">
        <v>-4.4364300304740079</v>
      </c>
    </row>
    <row r="1107" spans="14:15" x14ac:dyDescent="0.2">
      <c r="N1107" s="5">
        <v>1104</v>
      </c>
      <c r="O1107" s="11">
        <v>-17.076214112066939</v>
      </c>
    </row>
    <row r="1108" spans="14:15" x14ac:dyDescent="0.2">
      <c r="N1108" s="5">
        <v>1105</v>
      </c>
      <c r="O1108" s="11">
        <v>0.57593056621528671</v>
      </c>
    </row>
    <row r="1109" spans="14:15" x14ac:dyDescent="0.2">
      <c r="N1109" s="5">
        <v>1106</v>
      </c>
      <c r="O1109" s="11">
        <v>-20.054550838874331</v>
      </c>
    </row>
    <row r="1110" spans="14:15" x14ac:dyDescent="0.2">
      <c r="N1110" s="5">
        <v>1107</v>
      </c>
      <c r="O1110" s="11">
        <v>39.928070355146225</v>
      </c>
    </row>
    <row r="1111" spans="14:15" x14ac:dyDescent="0.2">
      <c r="N1111" s="5">
        <v>1108</v>
      </c>
      <c r="O1111" s="11">
        <v>2.5343419932939528</v>
      </c>
    </row>
    <row r="1112" spans="14:15" x14ac:dyDescent="0.2">
      <c r="N1112" s="5">
        <v>1109</v>
      </c>
      <c r="O1112" s="11">
        <v>17.952912858225197</v>
      </c>
    </row>
    <row r="1113" spans="14:15" x14ac:dyDescent="0.2">
      <c r="N1113" s="5">
        <v>1110</v>
      </c>
      <c r="O1113" s="11">
        <v>-27.365155581164561</v>
      </c>
    </row>
    <row r="1114" spans="14:15" x14ac:dyDescent="0.2">
      <c r="N1114" s="5">
        <v>1111</v>
      </c>
      <c r="O1114" s="11">
        <v>-9.4143307925553152</v>
      </c>
    </row>
    <row r="1115" spans="14:15" x14ac:dyDescent="0.2">
      <c r="N1115" s="5">
        <v>1112</v>
      </c>
      <c r="O1115" s="11">
        <v>0.4429630212334138</v>
      </c>
    </row>
    <row r="1116" spans="14:15" x14ac:dyDescent="0.2">
      <c r="N1116" s="5">
        <v>1113</v>
      </c>
      <c r="O1116" s="11">
        <v>19.142801477243342</v>
      </c>
    </row>
    <row r="1117" spans="14:15" x14ac:dyDescent="0.2">
      <c r="N1117" s="5">
        <v>1114</v>
      </c>
      <c r="O1117" s="11">
        <v>5.365045009456745</v>
      </c>
    </row>
    <row r="1118" spans="14:15" x14ac:dyDescent="0.2">
      <c r="N1118" s="5">
        <v>1115</v>
      </c>
      <c r="O1118" s="11">
        <v>2.7439357724605475</v>
      </c>
    </row>
    <row r="1119" spans="14:15" x14ac:dyDescent="0.2">
      <c r="N1119" s="5">
        <v>1116</v>
      </c>
      <c r="O1119" s="11">
        <v>8.7355295254191674</v>
      </c>
    </row>
    <row r="1120" spans="14:15" x14ac:dyDescent="0.2">
      <c r="N1120" s="5">
        <v>1117</v>
      </c>
      <c r="O1120" s="11">
        <v>24.718909315313482</v>
      </c>
    </row>
    <row r="1121" spans="14:15" x14ac:dyDescent="0.2">
      <c r="N1121" s="5">
        <v>1118</v>
      </c>
      <c r="O1121" s="11">
        <v>-2.068557138418964</v>
      </c>
    </row>
    <row r="1122" spans="14:15" x14ac:dyDescent="0.2">
      <c r="N1122" s="5">
        <v>1119</v>
      </c>
      <c r="O1122" s="11">
        <v>24.122803641910021</v>
      </c>
    </row>
    <row r="1123" spans="14:15" x14ac:dyDescent="0.2">
      <c r="N1123" s="5">
        <v>1120</v>
      </c>
      <c r="O1123" s="11">
        <v>2.4573218524261935</v>
      </c>
    </row>
    <row r="1124" spans="14:15" x14ac:dyDescent="0.2">
      <c r="N1124" s="5">
        <v>1121</v>
      </c>
      <c r="O1124" s="11">
        <v>-5.5988877403768678</v>
      </c>
    </row>
    <row r="1125" spans="14:15" x14ac:dyDescent="0.2">
      <c r="N1125" s="5">
        <v>1122</v>
      </c>
      <c r="O1125" s="11">
        <v>-12.97704357866894</v>
      </c>
    </row>
    <row r="1126" spans="14:15" x14ac:dyDescent="0.2">
      <c r="N1126" s="5">
        <v>1123</v>
      </c>
      <c r="O1126" s="11">
        <v>-2.3534461376290747</v>
      </c>
    </row>
    <row r="1127" spans="14:15" x14ac:dyDescent="0.2">
      <c r="N1127" s="5">
        <v>1124</v>
      </c>
      <c r="O1127" s="11">
        <v>-0.95919706890018985</v>
      </c>
    </row>
    <row r="1128" spans="14:15" x14ac:dyDescent="0.2">
      <c r="N1128" s="5">
        <v>1125</v>
      </c>
      <c r="O1128" s="11">
        <v>-0.10946210263418377</v>
      </c>
    </row>
    <row r="1129" spans="14:15" x14ac:dyDescent="0.2">
      <c r="N1129" s="5">
        <v>1126</v>
      </c>
      <c r="O1129" s="11">
        <v>11.230461395561917</v>
      </c>
    </row>
    <row r="1130" spans="14:15" x14ac:dyDescent="0.2">
      <c r="N1130" s="5">
        <v>1127</v>
      </c>
      <c r="O1130" s="11">
        <v>-35.300920385933686</v>
      </c>
    </row>
    <row r="1131" spans="14:15" x14ac:dyDescent="0.2">
      <c r="N1131" s="5">
        <v>1128</v>
      </c>
      <c r="O1131" s="11">
        <v>-11.223647055166612</v>
      </c>
    </row>
    <row r="1132" spans="14:15" x14ac:dyDescent="0.2">
      <c r="N1132" s="5">
        <v>1129</v>
      </c>
      <c r="O1132" s="11">
        <v>6.4946093753508771</v>
      </c>
    </row>
    <row r="1133" spans="14:15" x14ac:dyDescent="0.2">
      <c r="N1133" s="5">
        <v>1130</v>
      </c>
      <c r="O1133" s="11">
        <v>25.144416895021543</v>
      </c>
    </row>
    <row r="1134" spans="14:15" x14ac:dyDescent="0.2">
      <c r="N1134" s="5">
        <v>1131</v>
      </c>
      <c r="O1134" s="11">
        <v>12.26258494024297</v>
      </c>
    </row>
    <row r="1135" spans="14:15" x14ac:dyDescent="0.2">
      <c r="N1135" s="5">
        <v>1132</v>
      </c>
      <c r="O1135" s="11">
        <v>-15.132327546793977</v>
      </c>
    </row>
    <row r="1136" spans="14:15" x14ac:dyDescent="0.2">
      <c r="N1136" s="5">
        <v>1133</v>
      </c>
      <c r="O1136" s="11">
        <v>0.88783611048563682</v>
      </c>
    </row>
    <row r="1137" spans="14:15" x14ac:dyDescent="0.2">
      <c r="N1137" s="5">
        <v>1134</v>
      </c>
      <c r="O1137" s="11">
        <v>-17.921100644226982</v>
      </c>
    </row>
    <row r="1138" spans="14:15" x14ac:dyDescent="0.2">
      <c r="N1138" s="5">
        <v>1135</v>
      </c>
      <c r="O1138" s="11">
        <v>10.953154889536378</v>
      </c>
    </row>
    <row r="1139" spans="14:15" x14ac:dyDescent="0.2">
      <c r="N1139" s="5">
        <v>1136</v>
      </c>
      <c r="O1139" s="11">
        <v>-0.93882299683486892</v>
      </c>
    </row>
    <row r="1140" spans="14:15" x14ac:dyDescent="0.2">
      <c r="N1140" s="5">
        <v>1137</v>
      </c>
      <c r="O1140" s="11">
        <v>30.037910582585432</v>
      </c>
    </row>
    <row r="1141" spans="14:15" x14ac:dyDescent="0.2">
      <c r="N1141" s="5">
        <v>1138</v>
      </c>
      <c r="O1141" s="11">
        <v>2.0742139294824193</v>
      </c>
    </row>
    <row r="1142" spans="14:15" x14ac:dyDescent="0.2">
      <c r="N1142" s="5">
        <v>1139</v>
      </c>
      <c r="O1142" s="11">
        <v>2.4143588083478926</v>
      </c>
    </row>
    <row r="1143" spans="14:15" x14ac:dyDescent="0.2">
      <c r="N1143" s="5">
        <v>1140</v>
      </c>
      <c r="O1143" s="11">
        <v>-14.548833952313618</v>
      </c>
    </row>
    <row r="1144" spans="14:15" x14ac:dyDescent="0.2">
      <c r="N1144" s="5">
        <v>1141</v>
      </c>
      <c r="O1144" s="11">
        <v>-34.354793856271307</v>
      </c>
    </row>
    <row r="1145" spans="14:15" x14ac:dyDescent="0.2">
      <c r="N1145" s="5">
        <v>1142</v>
      </c>
      <c r="O1145" s="11">
        <v>-0.24046301047519691</v>
      </c>
    </row>
    <row r="1146" spans="14:15" x14ac:dyDescent="0.2">
      <c r="N1146" s="5">
        <v>1143</v>
      </c>
      <c r="O1146" s="11">
        <v>5.6299433372796353</v>
      </c>
    </row>
    <row r="1147" spans="14:15" x14ac:dyDescent="0.2">
      <c r="N1147" s="5">
        <v>1144</v>
      </c>
      <c r="O1147" s="11">
        <v>-18.041934926680991</v>
      </c>
    </row>
    <row r="1148" spans="14:15" x14ac:dyDescent="0.2">
      <c r="N1148" s="5">
        <v>1145</v>
      </c>
      <c r="O1148" s="11">
        <v>-5.3983369537689052</v>
      </c>
    </row>
    <row r="1149" spans="14:15" x14ac:dyDescent="0.2">
      <c r="N1149" s="5">
        <v>1146</v>
      </c>
      <c r="O1149" s="11">
        <v>10.791383632272996</v>
      </c>
    </row>
    <row r="1150" spans="14:15" x14ac:dyDescent="0.2">
      <c r="N1150" s="5">
        <v>1147</v>
      </c>
      <c r="O1150" s="11">
        <v>-12.998501915676055</v>
      </c>
    </row>
    <row r="1151" spans="14:15" x14ac:dyDescent="0.2">
      <c r="N1151" s="5">
        <v>1148</v>
      </c>
      <c r="O1151" s="11">
        <v>3.1601487839565374</v>
      </c>
    </row>
    <row r="1152" spans="14:15" x14ac:dyDescent="0.2">
      <c r="N1152" s="5">
        <v>1149</v>
      </c>
      <c r="O1152" s="11">
        <v>0.56760380819509215</v>
      </c>
    </row>
    <row r="1153" spans="14:15" x14ac:dyDescent="0.2">
      <c r="N1153" s="5">
        <v>1150</v>
      </c>
      <c r="O1153" s="11">
        <v>13.843428909126636</v>
      </c>
    </row>
    <row r="1154" spans="14:15" x14ac:dyDescent="0.2">
      <c r="N1154" s="5">
        <v>1151</v>
      </c>
      <c r="O1154" s="11">
        <v>-5.0232721860516074</v>
      </c>
    </row>
    <row r="1155" spans="14:15" x14ac:dyDescent="0.2">
      <c r="N1155" s="5">
        <v>1152</v>
      </c>
      <c r="O1155" s="11">
        <v>-14.863140611860608</v>
      </c>
    </row>
    <row r="1156" spans="14:15" x14ac:dyDescent="0.2">
      <c r="N1156" s="5">
        <v>1153</v>
      </c>
      <c r="O1156" s="11">
        <v>-17.602257125030103</v>
      </c>
    </row>
    <row r="1157" spans="14:15" x14ac:dyDescent="0.2">
      <c r="N1157" s="5">
        <v>1154</v>
      </c>
      <c r="O1157" s="11">
        <v>3.1925888037817343</v>
      </c>
    </row>
    <row r="1158" spans="14:15" x14ac:dyDescent="0.2">
      <c r="N1158" s="5">
        <v>1155</v>
      </c>
      <c r="O1158" s="11">
        <v>31.798470243346589</v>
      </c>
    </row>
    <row r="1159" spans="14:15" x14ac:dyDescent="0.2">
      <c r="N1159" s="5">
        <v>1156</v>
      </c>
      <c r="O1159" s="11">
        <v>-11.132974316975734</v>
      </c>
    </row>
    <row r="1160" spans="14:15" x14ac:dyDescent="0.2">
      <c r="N1160" s="5">
        <v>1157</v>
      </c>
      <c r="O1160" s="11">
        <v>10.924130236833044</v>
      </c>
    </row>
    <row r="1161" spans="14:15" x14ac:dyDescent="0.2">
      <c r="N1161" s="5">
        <v>1158</v>
      </c>
      <c r="O1161" s="11">
        <v>-12.900586520465541</v>
      </c>
    </row>
    <row r="1162" spans="14:15" x14ac:dyDescent="0.2">
      <c r="N1162" s="5">
        <v>1159</v>
      </c>
      <c r="O1162" s="11">
        <v>-10.179482881561562</v>
      </c>
    </row>
    <row r="1163" spans="14:15" x14ac:dyDescent="0.2">
      <c r="N1163" s="5">
        <v>1160</v>
      </c>
      <c r="O1163" s="11">
        <v>7.1870345182973541</v>
      </c>
    </row>
    <row r="1164" spans="14:15" x14ac:dyDescent="0.2">
      <c r="N1164" s="5">
        <v>1161</v>
      </c>
      <c r="O1164" s="11">
        <v>-15.608133797472352</v>
      </c>
    </row>
    <row r="1165" spans="14:15" x14ac:dyDescent="0.2">
      <c r="N1165" s="5">
        <v>1162</v>
      </c>
      <c r="O1165" s="11">
        <v>-3.9958943922532519</v>
      </c>
    </row>
    <row r="1166" spans="14:15" x14ac:dyDescent="0.2">
      <c r="N1166" s="5">
        <v>1163</v>
      </c>
      <c r="O1166" s="11">
        <v>-0.26505318953636914</v>
      </c>
    </row>
    <row r="1167" spans="14:15" x14ac:dyDescent="0.2">
      <c r="N1167" s="5">
        <v>1164</v>
      </c>
      <c r="O1167" s="11">
        <v>-20.272727736083269</v>
      </c>
    </row>
    <row r="1168" spans="14:15" x14ac:dyDescent="0.2">
      <c r="N1168" s="5">
        <v>1165</v>
      </c>
      <c r="O1168" s="11">
        <v>18.038698291966877</v>
      </c>
    </row>
    <row r="1169" spans="14:15" x14ac:dyDescent="0.2">
      <c r="N1169" s="5">
        <v>1166</v>
      </c>
      <c r="O1169" s="11">
        <v>-0.13490850989506942</v>
      </c>
    </row>
    <row r="1170" spans="14:15" x14ac:dyDescent="0.2">
      <c r="N1170" s="5">
        <v>1167</v>
      </c>
      <c r="O1170" s="11">
        <v>-11.247790754250484</v>
      </c>
    </row>
    <row r="1171" spans="14:15" x14ac:dyDescent="0.2">
      <c r="N1171" s="5">
        <v>1168</v>
      </c>
      <c r="O1171" s="11">
        <v>0.33567165704076518</v>
      </c>
    </row>
    <row r="1172" spans="14:15" x14ac:dyDescent="0.2">
      <c r="N1172" s="5">
        <v>1169</v>
      </c>
      <c r="O1172" s="11">
        <v>-6.4183091916796364</v>
      </c>
    </row>
    <row r="1173" spans="14:15" x14ac:dyDescent="0.2">
      <c r="N1173" s="5">
        <v>1170</v>
      </c>
      <c r="O1173" s="11">
        <v>17.030416968541562</v>
      </c>
    </row>
    <row r="1174" spans="14:15" x14ac:dyDescent="0.2">
      <c r="N1174" s="5">
        <v>1171</v>
      </c>
      <c r="O1174" s="11">
        <v>-30.11381420911566</v>
      </c>
    </row>
    <row r="1175" spans="14:15" x14ac:dyDescent="0.2">
      <c r="N1175" s="5">
        <v>1172</v>
      </c>
      <c r="O1175" s="11">
        <v>-7.6333828042114158</v>
      </c>
    </row>
    <row r="1176" spans="14:15" x14ac:dyDescent="0.2">
      <c r="N1176" s="5">
        <v>1173</v>
      </c>
      <c r="O1176" s="11">
        <v>-27.245598046383392</v>
      </c>
    </row>
    <row r="1177" spans="14:15" x14ac:dyDescent="0.2">
      <c r="N1177" s="5">
        <v>1174</v>
      </c>
      <c r="O1177" s="11">
        <v>3.3018941297771334</v>
      </c>
    </row>
    <row r="1178" spans="14:15" x14ac:dyDescent="0.2">
      <c r="N1178" s="5">
        <v>1175</v>
      </c>
      <c r="O1178" s="11">
        <v>10.416953109097683</v>
      </c>
    </row>
    <row r="1179" spans="14:15" x14ac:dyDescent="0.2">
      <c r="N1179" s="5">
        <v>1176</v>
      </c>
      <c r="O1179" s="11">
        <v>18.83226661667026</v>
      </c>
    </row>
    <row r="1180" spans="14:15" x14ac:dyDescent="0.2">
      <c r="N1180" s="5">
        <v>1177</v>
      </c>
      <c r="O1180" s="11">
        <v>-16.02004609831932</v>
      </c>
    </row>
    <row r="1181" spans="14:15" x14ac:dyDescent="0.2">
      <c r="N1181" s="5">
        <v>1178</v>
      </c>
      <c r="O1181" s="11">
        <v>16.873478321740681</v>
      </c>
    </row>
    <row r="1182" spans="14:15" x14ac:dyDescent="0.2">
      <c r="N1182" s="5">
        <v>1179</v>
      </c>
      <c r="O1182" s="11">
        <v>38.077406069373716</v>
      </c>
    </row>
    <row r="1183" spans="14:15" x14ac:dyDescent="0.2">
      <c r="N1183" s="5">
        <v>1180</v>
      </c>
      <c r="O1183" s="11">
        <v>12.42029049594716</v>
      </c>
    </row>
    <row r="1184" spans="14:15" x14ac:dyDescent="0.2">
      <c r="N1184" s="5">
        <v>1181</v>
      </c>
      <c r="O1184" s="11">
        <v>-8.3178419374381996</v>
      </c>
    </row>
    <row r="1185" spans="14:15" x14ac:dyDescent="0.2">
      <c r="N1185" s="5">
        <v>1182</v>
      </c>
      <c r="O1185" s="11">
        <v>-18.575857622421108</v>
      </c>
    </row>
    <row r="1186" spans="14:15" x14ac:dyDescent="0.2">
      <c r="N1186" s="5">
        <v>1183</v>
      </c>
      <c r="O1186" s="11">
        <v>7.0691730571379976</v>
      </c>
    </row>
    <row r="1187" spans="14:15" x14ac:dyDescent="0.2">
      <c r="N1187" s="5">
        <v>1184</v>
      </c>
      <c r="O1187" s="11">
        <v>-10.056270170796402</v>
      </c>
    </row>
    <row r="1188" spans="14:15" x14ac:dyDescent="0.2">
      <c r="N1188" s="5">
        <v>1185</v>
      </c>
      <c r="O1188" s="11">
        <v>13.562567501469577</v>
      </c>
    </row>
    <row r="1189" spans="14:15" x14ac:dyDescent="0.2">
      <c r="N1189" s="5">
        <v>1186</v>
      </c>
      <c r="O1189" s="11">
        <v>-12.768650416975245</v>
      </c>
    </row>
    <row r="1190" spans="14:15" x14ac:dyDescent="0.2">
      <c r="N1190" s="5">
        <v>1187</v>
      </c>
      <c r="O1190" s="11">
        <v>-2.9458288266754735</v>
      </c>
    </row>
    <row r="1191" spans="14:15" x14ac:dyDescent="0.2">
      <c r="N1191" s="5">
        <v>1188</v>
      </c>
      <c r="O1191" s="11">
        <v>-5.8346966571276031</v>
      </c>
    </row>
    <row r="1192" spans="14:15" x14ac:dyDescent="0.2">
      <c r="N1192" s="5">
        <v>1189</v>
      </c>
      <c r="O1192" s="11">
        <v>-32.469055224087761</v>
      </c>
    </row>
    <row r="1193" spans="14:15" x14ac:dyDescent="0.2">
      <c r="N1193" s="5">
        <v>1190</v>
      </c>
      <c r="O1193" s="11">
        <v>9.2795946712092352</v>
      </c>
    </row>
    <row r="1194" spans="14:15" x14ac:dyDescent="0.2">
      <c r="N1194" s="5">
        <v>1191</v>
      </c>
      <c r="O1194" s="11">
        <v>1.0064726571438618</v>
      </c>
    </row>
    <row r="1195" spans="14:15" x14ac:dyDescent="0.2">
      <c r="N1195" s="5">
        <v>1192</v>
      </c>
      <c r="O1195" s="11">
        <v>-8.663258670553283</v>
      </c>
    </row>
    <row r="1196" spans="14:15" x14ac:dyDescent="0.2">
      <c r="N1196" s="5">
        <v>1193</v>
      </c>
      <c r="O1196" s="11">
        <v>3.7169693887484261</v>
      </c>
    </row>
    <row r="1197" spans="14:15" x14ac:dyDescent="0.2">
      <c r="N1197" s="5">
        <v>1194</v>
      </c>
      <c r="O1197" s="11">
        <v>-17.710366777642047</v>
      </c>
    </row>
    <row r="1198" spans="14:15" x14ac:dyDescent="0.2">
      <c r="N1198" s="5">
        <v>1195</v>
      </c>
      <c r="O1198" s="11">
        <v>5.5372779287264899</v>
      </c>
    </row>
    <row r="1199" spans="14:15" x14ac:dyDescent="0.2">
      <c r="N1199" s="5">
        <v>1196</v>
      </c>
      <c r="O1199" s="11">
        <v>-0.87364790677610382</v>
      </c>
    </row>
    <row r="1200" spans="14:15" x14ac:dyDescent="0.2">
      <c r="N1200" s="5">
        <v>1197</v>
      </c>
      <c r="O1200" s="11">
        <v>-19.646203854983622</v>
      </c>
    </row>
    <row r="1201" spans="14:15" x14ac:dyDescent="0.2">
      <c r="N1201" s="5">
        <v>1198</v>
      </c>
      <c r="O1201" s="11">
        <v>3.083852761552206</v>
      </c>
    </row>
    <row r="1202" spans="14:15" x14ac:dyDescent="0.2">
      <c r="N1202" s="5">
        <v>1199</v>
      </c>
      <c r="O1202" s="11">
        <v>12.035435116775627</v>
      </c>
    </row>
    <row r="1203" spans="14:15" x14ac:dyDescent="0.2">
      <c r="N1203" s="5">
        <v>1200</v>
      </c>
      <c r="O1203" s="11">
        <v>11.28766954059007</v>
      </c>
    </row>
    <row r="1204" spans="14:15" x14ac:dyDescent="0.2">
      <c r="N1204" s="5">
        <v>1201</v>
      </c>
      <c r="O1204" s="11">
        <v>-2.5459926843245317</v>
      </c>
    </row>
    <row r="1205" spans="14:15" x14ac:dyDescent="0.2">
      <c r="N1205" s="5">
        <v>1202</v>
      </c>
      <c r="O1205" s="11">
        <v>-4.1213093612466007</v>
      </c>
    </row>
    <row r="1206" spans="14:15" x14ac:dyDescent="0.2">
      <c r="N1206" s="5">
        <v>1203</v>
      </c>
      <c r="O1206" s="11">
        <v>-6.6024638387484682</v>
      </c>
    </row>
    <row r="1207" spans="14:15" x14ac:dyDescent="0.2">
      <c r="N1207" s="5">
        <v>1204</v>
      </c>
      <c r="O1207" s="11">
        <v>5.788409166200176</v>
      </c>
    </row>
    <row r="1208" spans="14:15" x14ac:dyDescent="0.2">
      <c r="N1208" s="5">
        <v>1205</v>
      </c>
      <c r="O1208" s="11">
        <v>-10.935106118702116</v>
      </c>
    </row>
    <row r="1209" spans="14:15" x14ac:dyDescent="0.2">
      <c r="N1209" s="5">
        <v>1206</v>
      </c>
      <c r="O1209" s="11">
        <v>9.3626887991263743</v>
      </c>
    </row>
    <row r="1210" spans="14:15" x14ac:dyDescent="0.2">
      <c r="N1210" s="5">
        <v>1207</v>
      </c>
      <c r="O1210" s="11">
        <v>4.68120487228712</v>
      </c>
    </row>
    <row r="1211" spans="14:15" x14ac:dyDescent="0.2">
      <c r="N1211" s="5">
        <v>1208</v>
      </c>
      <c r="O1211" s="11">
        <v>5.286629415161987</v>
      </c>
    </row>
    <row r="1212" spans="14:15" x14ac:dyDescent="0.2">
      <c r="N1212" s="5">
        <v>1209</v>
      </c>
      <c r="O1212" s="11">
        <v>10.215119706387142</v>
      </c>
    </row>
    <row r="1213" spans="14:15" x14ac:dyDescent="0.2">
      <c r="N1213" s="5">
        <v>1210</v>
      </c>
      <c r="O1213" s="11">
        <v>-11.827358258683969</v>
      </c>
    </row>
    <row r="1214" spans="14:15" x14ac:dyDescent="0.2">
      <c r="N1214" s="5">
        <v>1211</v>
      </c>
      <c r="O1214" s="11">
        <v>-31.243079591440129</v>
      </c>
    </row>
    <row r="1215" spans="14:15" x14ac:dyDescent="0.2">
      <c r="N1215" s="5">
        <v>1212</v>
      </c>
      <c r="O1215" s="11">
        <v>-6.5868787800721762</v>
      </c>
    </row>
    <row r="1216" spans="14:15" x14ac:dyDescent="0.2">
      <c r="N1216" s="5">
        <v>1213</v>
      </c>
      <c r="O1216" s="11">
        <v>-0.21238602302335563</v>
      </c>
    </row>
    <row r="1217" spans="14:15" x14ac:dyDescent="0.2">
      <c r="N1217" s="5">
        <v>1214</v>
      </c>
      <c r="O1217" s="11">
        <v>9.7544803974392735</v>
      </c>
    </row>
    <row r="1218" spans="14:15" x14ac:dyDescent="0.2">
      <c r="N1218" s="5">
        <v>1215</v>
      </c>
      <c r="O1218" s="11">
        <v>19.970268707118308</v>
      </c>
    </row>
    <row r="1219" spans="14:15" x14ac:dyDescent="0.2">
      <c r="N1219" s="5">
        <v>1216</v>
      </c>
      <c r="O1219" s="11">
        <v>20.528116395913557</v>
      </c>
    </row>
    <row r="1220" spans="14:15" x14ac:dyDescent="0.2">
      <c r="N1220" s="5">
        <v>1217</v>
      </c>
      <c r="O1220" s="11">
        <v>14.025654230425726</v>
      </c>
    </row>
    <row r="1221" spans="14:15" x14ac:dyDescent="0.2">
      <c r="N1221" s="5">
        <v>1218</v>
      </c>
      <c r="O1221" s="11">
        <v>22.702335047213708</v>
      </c>
    </row>
    <row r="1222" spans="14:15" x14ac:dyDescent="0.2">
      <c r="N1222" s="5">
        <v>1219</v>
      </c>
      <c r="O1222" s="11">
        <v>-18.569655461880998</v>
      </c>
    </row>
    <row r="1223" spans="14:15" x14ac:dyDescent="0.2">
      <c r="N1223" s="5">
        <v>1220</v>
      </c>
      <c r="O1223" s="11">
        <v>-29.658720494599606</v>
      </c>
    </row>
    <row r="1224" spans="14:15" x14ac:dyDescent="0.2">
      <c r="N1224" s="5">
        <v>1221</v>
      </c>
      <c r="O1224" s="11">
        <v>22.373271359020237</v>
      </c>
    </row>
    <row r="1225" spans="14:15" x14ac:dyDescent="0.2">
      <c r="N1225" s="5">
        <v>1222</v>
      </c>
      <c r="O1225" s="11">
        <v>-13.653181535336206</v>
      </c>
    </row>
    <row r="1226" spans="14:15" x14ac:dyDescent="0.2">
      <c r="N1226" s="5">
        <v>1223</v>
      </c>
      <c r="O1226" s="11">
        <v>-16.93968602704064</v>
      </c>
    </row>
    <row r="1227" spans="14:15" x14ac:dyDescent="0.2">
      <c r="N1227" s="5">
        <v>1224</v>
      </c>
      <c r="O1227" s="11">
        <v>-5.6822072688949339</v>
      </c>
    </row>
    <row r="1228" spans="14:15" x14ac:dyDescent="0.2">
      <c r="N1228" s="5">
        <v>1225</v>
      </c>
      <c r="O1228" s="11">
        <v>4.5583906524643343</v>
      </c>
    </row>
    <row r="1229" spans="14:15" x14ac:dyDescent="0.2">
      <c r="N1229" s="5">
        <v>1226</v>
      </c>
      <c r="O1229" s="11">
        <v>-4.1569214394884879</v>
      </c>
    </row>
    <row r="1230" spans="14:15" x14ac:dyDescent="0.2">
      <c r="N1230" s="5">
        <v>1227</v>
      </c>
      <c r="O1230" s="11">
        <v>-23.659627264516644</v>
      </c>
    </row>
    <row r="1231" spans="14:15" x14ac:dyDescent="0.2">
      <c r="N1231" s="5">
        <v>1228</v>
      </c>
      <c r="O1231" s="11">
        <v>23.666616401515491</v>
      </c>
    </row>
    <row r="1232" spans="14:15" x14ac:dyDescent="0.2">
      <c r="N1232" s="5">
        <v>1229</v>
      </c>
      <c r="O1232" s="11">
        <v>6.1912719640532883</v>
      </c>
    </row>
    <row r="1233" spans="14:15" x14ac:dyDescent="0.2">
      <c r="N1233" s="5">
        <v>1230</v>
      </c>
      <c r="O1233" s="11">
        <v>9.9255692537489679</v>
      </c>
    </row>
    <row r="1234" spans="14:15" x14ac:dyDescent="0.2">
      <c r="N1234" s="5">
        <v>1231</v>
      </c>
      <c r="O1234" s="11">
        <v>-2.6314584381186044</v>
      </c>
    </row>
    <row r="1235" spans="14:15" x14ac:dyDescent="0.2">
      <c r="N1235" s="5">
        <v>1232</v>
      </c>
      <c r="O1235" s="11">
        <v>-19.452159624304894</v>
      </c>
    </row>
    <row r="1236" spans="14:15" x14ac:dyDescent="0.2">
      <c r="N1236" s="5">
        <v>1233</v>
      </c>
      <c r="O1236" s="11">
        <v>-4.3168466949777473</v>
      </c>
    </row>
    <row r="1237" spans="14:15" x14ac:dyDescent="0.2">
      <c r="N1237" s="5">
        <v>1234</v>
      </c>
      <c r="O1237" s="11">
        <v>9.2755147084052636E-3</v>
      </c>
    </row>
    <row r="1238" spans="14:15" x14ac:dyDescent="0.2">
      <c r="N1238" s="5">
        <v>1235</v>
      </c>
      <c r="O1238" s="11">
        <v>21.136573727190779</v>
      </c>
    </row>
    <row r="1239" spans="14:15" x14ac:dyDescent="0.2">
      <c r="N1239" s="5">
        <v>1236</v>
      </c>
      <c r="O1239" s="11">
        <v>14.932250053658255</v>
      </c>
    </row>
    <row r="1240" spans="14:15" x14ac:dyDescent="0.2">
      <c r="N1240" s="5">
        <v>1237</v>
      </c>
      <c r="O1240" s="11">
        <v>-14.796771177575852</v>
      </c>
    </row>
    <row r="1241" spans="14:15" x14ac:dyDescent="0.2">
      <c r="N1241" s="5">
        <v>1238</v>
      </c>
      <c r="O1241" s="11">
        <v>-4.7754168292347297</v>
      </c>
    </row>
    <row r="1242" spans="14:15" x14ac:dyDescent="0.2">
      <c r="N1242" s="5">
        <v>1239</v>
      </c>
      <c r="O1242" s="11">
        <v>1.7685158096337825</v>
      </c>
    </row>
    <row r="1243" spans="14:15" x14ac:dyDescent="0.2">
      <c r="N1243" s="5">
        <v>1240</v>
      </c>
      <c r="O1243" s="11">
        <v>11.917869358740731</v>
      </c>
    </row>
    <row r="1244" spans="14:15" x14ac:dyDescent="0.2">
      <c r="N1244" s="5">
        <v>1241</v>
      </c>
      <c r="O1244" s="11">
        <v>-6.8751675503916267</v>
      </c>
    </row>
    <row r="1245" spans="14:15" x14ac:dyDescent="0.2">
      <c r="N1245" s="5">
        <v>1242</v>
      </c>
      <c r="O1245" s="11">
        <v>8.7022570740923246</v>
      </c>
    </row>
    <row r="1246" spans="14:15" x14ac:dyDescent="0.2">
      <c r="N1246" s="5">
        <v>1243</v>
      </c>
      <c r="O1246" s="11">
        <v>-17.56266274711432</v>
      </c>
    </row>
    <row r="1247" spans="14:15" x14ac:dyDescent="0.2">
      <c r="N1247" s="5">
        <v>1244</v>
      </c>
      <c r="O1247" s="11">
        <v>26.323808285244645</v>
      </c>
    </row>
    <row r="1248" spans="14:15" x14ac:dyDescent="0.2">
      <c r="N1248" s="5">
        <v>1245</v>
      </c>
      <c r="O1248" s="11">
        <v>-3.6675717723220691</v>
      </c>
    </row>
    <row r="1249" spans="14:15" x14ac:dyDescent="0.2">
      <c r="N1249" s="5">
        <v>1246</v>
      </c>
      <c r="O1249" s="11">
        <v>-22.099888790665851</v>
      </c>
    </row>
    <row r="1250" spans="14:15" x14ac:dyDescent="0.2">
      <c r="N1250" s="5">
        <v>1247</v>
      </c>
      <c r="O1250" s="11">
        <v>4.4219198158575415</v>
      </c>
    </row>
    <row r="1251" spans="14:15" x14ac:dyDescent="0.2">
      <c r="N1251" s="5">
        <v>1248</v>
      </c>
      <c r="O1251" s="11">
        <v>-12.38428330469489</v>
      </c>
    </row>
    <row r="1252" spans="14:15" x14ac:dyDescent="0.2">
      <c r="N1252" s="5">
        <v>1249</v>
      </c>
      <c r="O1252" s="11">
        <v>-30.231632063715629</v>
      </c>
    </row>
    <row r="1253" spans="14:15" x14ac:dyDescent="0.2">
      <c r="N1253" s="5">
        <v>1250</v>
      </c>
      <c r="O1253" s="11">
        <v>11.865842833605207</v>
      </c>
    </row>
    <row r="1254" spans="14:15" x14ac:dyDescent="0.2">
      <c r="N1254" s="5">
        <v>1251</v>
      </c>
      <c r="O1254" s="11">
        <v>-14.474296261988133</v>
      </c>
    </row>
    <row r="1255" spans="14:15" x14ac:dyDescent="0.2">
      <c r="N1255" s="5">
        <v>1252</v>
      </c>
      <c r="O1255" s="11">
        <v>9.7050911077518123</v>
      </c>
    </row>
    <row r="1256" spans="14:15" x14ac:dyDescent="0.2">
      <c r="N1256" s="5">
        <v>1253</v>
      </c>
      <c r="O1256" s="11">
        <v>20.251331555521773</v>
      </c>
    </row>
    <row r="1257" spans="14:15" x14ac:dyDescent="0.2">
      <c r="N1257" s="5">
        <v>1254</v>
      </c>
      <c r="O1257" s="11">
        <v>1.4124820865612973</v>
      </c>
    </row>
    <row r="1258" spans="14:15" x14ac:dyDescent="0.2">
      <c r="N1258" s="5">
        <v>1255</v>
      </c>
      <c r="O1258" s="11">
        <v>16.737280348683509</v>
      </c>
    </row>
    <row r="1259" spans="14:15" x14ac:dyDescent="0.2">
      <c r="N1259" s="5">
        <v>1256</v>
      </c>
      <c r="O1259" s="11">
        <v>-19.899581274147984</v>
      </c>
    </row>
    <row r="1260" spans="14:15" x14ac:dyDescent="0.2">
      <c r="N1260" s="5">
        <v>1257</v>
      </c>
      <c r="O1260" s="11">
        <v>-15.431772804309116</v>
      </c>
    </row>
    <row r="1261" spans="14:15" x14ac:dyDescent="0.2">
      <c r="N1261" s="5">
        <v>1258</v>
      </c>
      <c r="O1261" s="11">
        <v>19.444371403154893</v>
      </c>
    </row>
    <row r="1262" spans="14:15" x14ac:dyDescent="0.2">
      <c r="N1262" s="5">
        <v>1259</v>
      </c>
      <c r="O1262" s="11">
        <v>37.544446330345629</v>
      </c>
    </row>
    <row r="1263" spans="14:15" x14ac:dyDescent="0.2">
      <c r="N1263" s="5">
        <v>1260</v>
      </c>
      <c r="O1263" s="11">
        <v>0.25075849303071274</v>
      </c>
    </row>
    <row r="1264" spans="14:15" x14ac:dyDescent="0.2">
      <c r="N1264" s="5">
        <v>1261</v>
      </c>
      <c r="O1264" s="11">
        <v>-9.2726621791761445</v>
      </c>
    </row>
    <row r="1265" spans="14:15" x14ac:dyDescent="0.2">
      <c r="N1265" s="5">
        <v>1262</v>
      </c>
      <c r="O1265" s="11">
        <v>-3.2166408609399606</v>
      </c>
    </row>
    <row r="1266" spans="14:15" x14ac:dyDescent="0.2">
      <c r="N1266" s="5">
        <v>1263</v>
      </c>
      <c r="O1266" s="11">
        <v>-7.990439024166144</v>
      </c>
    </row>
    <row r="1267" spans="14:15" x14ac:dyDescent="0.2">
      <c r="N1267" s="5">
        <v>1264</v>
      </c>
      <c r="O1267" s="11">
        <v>20.070338213493287</v>
      </c>
    </row>
    <row r="1268" spans="14:15" x14ac:dyDescent="0.2">
      <c r="N1268" s="5">
        <v>1265</v>
      </c>
      <c r="O1268" s="11">
        <v>-0.87864941188252521</v>
      </c>
    </row>
    <row r="1269" spans="14:15" x14ac:dyDescent="0.2">
      <c r="N1269" s="5">
        <v>1266</v>
      </c>
      <c r="O1269" s="11">
        <v>-33.996590653853112</v>
      </c>
    </row>
    <row r="1270" spans="14:15" x14ac:dyDescent="0.2">
      <c r="N1270" s="5">
        <v>1267</v>
      </c>
      <c r="O1270" s="11">
        <v>-10.616862526531857</v>
      </c>
    </row>
    <row r="1271" spans="14:15" x14ac:dyDescent="0.2">
      <c r="N1271" s="5">
        <v>1268</v>
      </c>
      <c r="O1271" s="11">
        <v>4.2032175773217872</v>
      </c>
    </row>
    <row r="1272" spans="14:15" x14ac:dyDescent="0.2">
      <c r="N1272" s="5">
        <v>1269</v>
      </c>
      <c r="O1272" s="11">
        <v>10.046006293737385</v>
      </c>
    </row>
    <row r="1273" spans="14:15" x14ac:dyDescent="0.2">
      <c r="N1273" s="5">
        <v>1270</v>
      </c>
      <c r="O1273" s="11">
        <v>-8.2357101858049404</v>
      </c>
    </row>
    <row r="1274" spans="14:15" x14ac:dyDescent="0.2">
      <c r="N1274" s="5">
        <v>1271</v>
      </c>
      <c r="O1274" s="11">
        <v>-18.497669039255481</v>
      </c>
    </row>
    <row r="1275" spans="14:15" x14ac:dyDescent="0.2">
      <c r="N1275" s="5">
        <v>1272</v>
      </c>
      <c r="O1275" s="11">
        <v>-9.8386673355820449</v>
      </c>
    </row>
    <row r="1276" spans="14:15" x14ac:dyDescent="0.2">
      <c r="N1276" s="5">
        <v>1273</v>
      </c>
      <c r="O1276" s="11">
        <v>-36.159475316250195</v>
      </c>
    </row>
    <row r="1277" spans="14:15" x14ac:dyDescent="0.2">
      <c r="N1277" s="5">
        <v>1274</v>
      </c>
      <c r="O1277" s="11">
        <v>-12.698898934926923</v>
      </c>
    </row>
    <row r="1278" spans="14:15" x14ac:dyDescent="0.2">
      <c r="N1278" s="5">
        <v>1275</v>
      </c>
      <c r="O1278" s="11">
        <v>11.608080458378502</v>
      </c>
    </row>
    <row r="1279" spans="14:15" x14ac:dyDescent="0.2">
      <c r="N1279" s="5">
        <v>1276</v>
      </c>
      <c r="O1279" s="11">
        <v>-3.7084648965461247</v>
      </c>
    </row>
    <row r="1280" spans="14:15" x14ac:dyDescent="0.2">
      <c r="N1280" s="5">
        <v>1277</v>
      </c>
      <c r="O1280" s="11">
        <v>18.588862884371952</v>
      </c>
    </row>
    <row r="1281" spans="14:15" x14ac:dyDescent="0.2">
      <c r="N1281" s="5">
        <v>1278</v>
      </c>
      <c r="O1281" s="11">
        <v>3.0232031124294654</v>
      </c>
    </row>
    <row r="1282" spans="14:15" x14ac:dyDescent="0.2">
      <c r="N1282" s="5">
        <v>1279</v>
      </c>
      <c r="O1282" s="11">
        <v>-0.30029426511689028</v>
      </c>
    </row>
    <row r="1283" spans="14:15" x14ac:dyDescent="0.2">
      <c r="N1283" s="5">
        <v>1280</v>
      </c>
      <c r="O1283" s="11">
        <v>3.6525497829467874</v>
      </c>
    </row>
    <row r="1284" spans="14:15" x14ac:dyDescent="0.2">
      <c r="N1284" s="5">
        <v>1281</v>
      </c>
      <c r="O1284" s="11">
        <v>-8.3867429585874511</v>
      </c>
    </row>
    <row r="1285" spans="14:15" x14ac:dyDescent="0.2">
      <c r="N1285" s="5">
        <v>1282</v>
      </c>
      <c r="O1285" s="11">
        <v>0.54196936225850845</v>
      </c>
    </row>
    <row r="1286" spans="14:15" x14ac:dyDescent="0.2">
      <c r="N1286" s="5">
        <v>1283</v>
      </c>
      <c r="O1286" s="11">
        <v>9.5055704417040836</v>
      </c>
    </row>
    <row r="1287" spans="14:15" x14ac:dyDescent="0.2">
      <c r="N1287" s="5">
        <v>1284</v>
      </c>
      <c r="O1287" s="11">
        <v>-4.2193152520585704</v>
      </c>
    </row>
    <row r="1288" spans="14:15" x14ac:dyDescent="0.2">
      <c r="N1288" s="5">
        <v>1285</v>
      </c>
      <c r="O1288" s="11">
        <v>-0.9269270709065105</v>
      </c>
    </row>
    <row r="1289" spans="14:15" x14ac:dyDescent="0.2">
      <c r="N1289" s="5">
        <v>1286</v>
      </c>
      <c r="O1289" s="11">
        <v>24.86843605898472</v>
      </c>
    </row>
    <row r="1290" spans="14:15" x14ac:dyDescent="0.2">
      <c r="N1290" s="5">
        <v>1287</v>
      </c>
      <c r="O1290" s="11">
        <v>-4.8468756372185329</v>
      </c>
    </row>
    <row r="1291" spans="14:15" x14ac:dyDescent="0.2">
      <c r="N1291" s="5">
        <v>1288</v>
      </c>
      <c r="O1291" s="11">
        <v>-14.911116215951353</v>
      </c>
    </row>
    <row r="1292" spans="14:15" x14ac:dyDescent="0.2">
      <c r="N1292" s="5">
        <v>1289</v>
      </c>
      <c r="O1292" s="11">
        <v>16.461251534433572</v>
      </c>
    </row>
    <row r="1293" spans="14:15" x14ac:dyDescent="0.2">
      <c r="N1293" s="5">
        <v>1290</v>
      </c>
      <c r="O1293" s="11">
        <v>4.3545722031158691</v>
      </c>
    </row>
    <row r="1294" spans="14:15" x14ac:dyDescent="0.2">
      <c r="N1294" s="5">
        <v>1291</v>
      </c>
      <c r="O1294" s="11">
        <v>8.4313822816310715</v>
      </c>
    </row>
    <row r="1295" spans="14:15" x14ac:dyDescent="0.2">
      <c r="N1295" s="5">
        <v>1292</v>
      </c>
      <c r="O1295" s="11">
        <v>-3.7050832863827301</v>
      </c>
    </row>
    <row r="1296" spans="14:15" x14ac:dyDescent="0.2">
      <c r="N1296" s="5">
        <v>1293</v>
      </c>
      <c r="O1296" s="11">
        <v>-3.286684781462899</v>
      </c>
    </row>
    <row r="1297" spans="14:15" x14ac:dyDescent="0.2">
      <c r="N1297" s="5">
        <v>1294</v>
      </c>
      <c r="O1297" s="11">
        <v>-15.536057979392083</v>
      </c>
    </row>
    <row r="1298" spans="14:15" x14ac:dyDescent="0.2">
      <c r="N1298" s="5">
        <v>1295</v>
      </c>
      <c r="O1298" s="11">
        <v>11.179039047652232</v>
      </c>
    </row>
    <row r="1299" spans="14:15" x14ac:dyDescent="0.2">
      <c r="N1299" s="5">
        <v>1296</v>
      </c>
      <c r="O1299" s="11">
        <v>25.730550003435763</v>
      </c>
    </row>
    <row r="1300" spans="14:15" x14ac:dyDescent="0.2">
      <c r="N1300" s="5">
        <v>1297</v>
      </c>
      <c r="O1300" s="11">
        <v>17.063439509080972</v>
      </c>
    </row>
    <row r="1301" spans="14:15" x14ac:dyDescent="0.2">
      <c r="N1301" s="5">
        <v>1298</v>
      </c>
      <c r="O1301" s="11">
        <v>13.128961611681099</v>
      </c>
    </row>
    <row r="1302" spans="14:15" x14ac:dyDescent="0.2">
      <c r="N1302" s="5">
        <v>1299</v>
      </c>
      <c r="O1302" s="11">
        <v>8.0835247831524626</v>
      </c>
    </row>
    <row r="1303" spans="14:15" x14ac:dyDescent="0.2">
      <c r="N1303" s="5">
        <v>1300</v>
      </c>
      <c r="O1303" s="11">
        <v>6.4685515328776599</v>
      </c>
    </row>
    <row r="1304" spans="14:15" x14ac:dyDescent="0.2">
      <c r="N1304" s="5">
        <v>1301</v>
      </c>
      <c r="O1304" s="11">
        <v>-9.9627348584089326</v>
      </c>
    </row>
    <row r="1305" spans="14:15" x14ac:dyDescent="0.2">
      <c r="N1305" s="5">
        <v>1302</v>
      </c>
      <c r="O1305" s="11">
        <v>-21.985228145911542</v>
      </c>
    </row>
    <row r="1306" spans="14:15" x14ac:dyDescent="0.2">
      <c r="N1306" s="5">
        <v>1303</v>
      </c>
      <c r="O1306" s="11">
        <v>23.595068937121205</v>
      </c>
    </row>
    <row r="1307" spans="14:15" x14ac:dyDescent="0.2">
      <c r="N1307" s="5">
        <v>1304</v>
      </c>
      <c r="O1307" s="11">
        <v>-6.5469923851386618</v>
      </c>
    </row>
    <row r="1308" spans="14:15" x14ac:dyDescent="0.2">
      <c r="N1308" s="5">
        <v>1305</v>
      </c>
      <c r="O1308" s="11">
        <v>-14.525970621100374</v>
      </c>
    </row>
    <row r="1309" spans="14:15" x14ac:dyDescent="0.2">
      <c r="N1309" s="5">
        <v>1306</v>
      </c>
      <c r="O1309" s="11">
        <v>10.503935736248664</v>
      </c>
    </row>
    <row r="1310" spans="14:15" x14ac:dyDescent="0.2">
      <c r="N1310" s="5">
        <v>1307</v>
      </c>
      <c r="O1310" s="11">
        <v>3.3595822786351865</v>
      </c>
    </row>
    <row r="1311" spans="14:15" x14ac:dyDescent="0.2">
      <c r="N1311" s="5">
        <v>1308</v>
      </c>
      <c r="O1311" s="11">
        <v>-6.2008789542727909</v>
      </c>
    </row>
    <row r="1312" spans="14:15" x14ac:dyDescent="0.2">
      <c r="N1312" s="5">
        <v>1309</v>
      </c>
      <c r="O1312" s="11">
        <v>-11.02575180595926</v>
      </c>
    </row>
    <row r="1313" spans="14:15" x14ac:dyDescent="0.2">
      <c r="N1313" s="5">
        <v>1310</v>
      </c>
      <c r="O1313" s="11">
        <v>-6.5121077532595208</v>
      </c>
    </row>
    <row r="1314" spans="14:15" x14ac:dyDescent="0.2">
      <c r="N1314" s="5">
        <v>1311</v>
      </c>
      <c r="O1314" s="11">
        <v>23.467455528301134</v>
      </c>
    </row>
    <row r="1315" spans="14:15" x14ac:dyDescent="0.2">
      <c r="N1315" s="5">
        <v>1312</v>
      </c>
      <c r="O1315" s="11">
        <v>-7.9614928921522781</v>
      </c>
    </row>
    <row r="1316" spans="14:15" x14ac:dyDescent="0.2">
      <c r="N1316" s="5">
        <v>1313</v>
      </c>
      <c r="O1316" s="11">
        <v>-6.3002576967929294</v>
      </c>
    </row>
    <row r="1317" spans="14:15" x14ac:dyDescent="0.2">
      <c r="N1317" s="5">
        <v>1314</v>
      </c>
      <c r="O1317" s="11">
        <v>1.5060713283096203</v>
      </c>
    </row>
    <row r="1318" spans="14:15" x14ac:dyDescent="0.2">
      <c r="N1318" s="5">
        <v>1315</v>
      </c>
      <c r="O1318" s="11">
        <v>-1.2601221090568286</v>
      </c>
    </row>
    <row r="1319" spans="14:15" x14ac:dyDescent="0.2">
      <c r="N1319" s="5">
        <v>1316</v>
      </c>
      <c r="O1319" s="11">
        <v>21.68388102257828</v>
      </c>
    </row>
    <row r="1320" spans="14:15" x14ac:dyDescent="0.2">
      <c r="N1320" s="5">
        <v>1317</v>
      </c>
      <c r="O1320" s="11">
        <v>-6.1169491188996137</v>
      </c>
    </row>
    <row r="1321" spans="14:15" x14ac:dyDescent="0.2">
      <c r="N1321" s="5">
        <v>1318</v>
      </c>
      <c r="O1321" s="11">
        <v>-4.3581645252709142</v>
      </c>
    </row>
    <row r="1322" spans="14:15" x14ac:dyDescent="0.2">
      <c r="N1322" s="5">
        <v>1319</v>
      </c>
      <c r="O1322" s="11">
        <v>12.633619004686224</v>
      </c>
    </row>
    <row r="1323" spans="14:15" x14ac:dyDescent="0.2">
      <c r="N1323" s="5">
        <v>1320</v>
      </c>
      <c r="O1323" s="11">
        <v>-19.929593785735062</v>
      </c>
    </row>
    <row r="1324" spans="14:15" x14ac:dyDescent="0.2">
      <c r="N1324" s="5">
        <v>1321</v>
      </c>
      <c r="O1324" s="11">
        <v>-20.738372622693433</v>
      </c>
    </row>
    <row r="1325" spans="14:15" x14ac:dyDescent="0.2">
      <c r="N1325" s="5">
        <v>1322</v>
      </c>
      <c r="O1325" s="11">
        <v>-20.655258842292124</v>
      </c>
    </row>
    <row r="1326" spans="14:15" x14ac:dyDescent="0.2">
      <c r="N1326" s="5">
        <v>1323</v>
      </c>
      <c r="O1326" s="11">
        <v>5.3947292196191787</v>
      </c>
    </row>
    <row r="1327" spans="14:15" x14ac:dyDescent="0.2">
      <c r="N1327" s="5">
        <v>1324</v>
      </c>
      <c r="O1327" s="11">
        <v>-5.7780419478385197</v>
      </c>
    </row>
    <row r="1328" spans="14:15" x14ac:dyDescent="0.2">
      <c r="N1328" s="5">
        <v>1325</v>
      </c>
      <c r="O1328" s="11">
        <v>-11.557045075595152</v>
      </c>
    </row>
    <row r="1329" spans="14:15" x14ac:dyDescent="0.2">
      <c r="N1329" s="5">
        <v>1326</v>
      </c>
      <c r="O1329" s="11">
        <v>15.218102182159463</v>
      </c>
    </row>
    <row r="1330" spans="14:15" x14ac:dyDescent="0.2">
      <c r="N1330" s="5">
        <v>1327</v>
      </c>
      <c r="O1330" s="11">
        <v>1.1680467913342252</v>
      </c>
    </row>
    <row r="1331" spans="14:15" x14ac:dyDescent="0.2">
      <c r="N1331" s="5">
        <v>1328</v>
      </c>
      <c r="O1331" s="11">
        <v>-1.1623768105491354</v>
      </c>
    </row>
    <row r="1332" spans="14:15" x14ac:dyDescent="0.2">
      <c r="N1332" s="5">
        <v>1329</v>
      </c>
      <c r="O1332" s="11">
        <v>-10.690143925939935</v>
      </c>
    </row>
    <row r="1333" spans="14:15" x14ac:dyDescent="0.2">
      <c r="N1333" s="5">
        <v>1330</v>
      </c>
      <c r="O1333" s="11">
        <v>-0.48276556884295196</v>
      </c>
    </row>
    <row r="1334" spans="14:15" x14ac:dyDescent="0.2">
      <c r="N1334" s="5">
        <v>1331</v>
      </c>
      <c r="O1334" s="11">
        <v>9.4406884475957078</v>
      </c>
    </row>
    <row r="1335" spans="14:15" x14ac:dyDescent="0.2">
      <c r="N1335" s="5">
        <v>1332</v>
      </c>
      <c r="O1335" s="11">
        <v>-21.221596655938651</v>
      </c>
    </row>
    <row r="1336" spans="14:15" x14ac:dyDescent="0.2">
      <c r="N1336" s="5">
        <v>1333</v>
      </c>
      <c r="O1336" s="11">
        <v>-0.482368453902567</v>
      </c>
    </row>
    <row r="1337" spans="14:15" x14ac:dyDescent="0.2">
      <c r="N1337" s="5">
        <v>1334</v>
      </c>
      <c r="O1337" s="11">
        <v>16.931194104509085</v>
      </c>
    </row>
    <row r="1338" spans="14:15" x14ac:dyDescent="0.2">
      <c r="N1338" s="5">
        <v>1335</v>
      </c>
      <c r="O1338" s="11">
        <v>-11.02620925395005</v>
      </c>
    </row>
    <row r="1339" spans="14:15" x14ac:dyDescent="0.2">
      <c r="N1339" s="5">
        <v>1336</v>
      </c>
      <c r="O1339" s="11">
        <v>-2.329587472869759</v>
      </c>
    </row>
    <row r="1340" spans="14:15" x14ac:dyDescent="0.2">
      <c r="N1340" s="5">
        <v>1337</v>
      </c>
      <c r="O1340" s="11">
        <v>-1.4722742480634432</v>
      </c>
    </row>
    <row r="1341" spans="14:15" x14ac:dyDescent="0.2">
      <c r="N1341" s="5">
        <v>1338</v>
      </c>
      <c r="O1341" s="11">
        <v>12.847512664038099</v>
      </c>
    </row>
    <row r="1342" spans="14:15" x14ac:dyDescent="0.2">
      <c r="N1342" s="5">
        <v>1339</v>
      </c>
      <c r="O1342" s="11">
        <v>9.3061207408807114</v>
      </c>
    </row>
    <row r="1343" spans="14:15" x14ac:dyDescent="0.2">
      <c r="N1343" s="5">
        <v>1340</v>
      </c>
      <c r="O1343" s="11">
        <v>9.2748187822396737</v>
      </c>
    </row>
    <row r="1344" spans="14:15" x14ac:dyDescent="0.2">
      <c r="N1344" s="5">
        <v>1341</v>
      </c>
      <c r="O1344" s="11">
        <v>16.761449040418334</v>
      </c>
    </row>
    <row r="1345" spans="14:15" x14ac:dyDescent="0.2">
      <c r="N1345" s="5">
        <v>1342</v>
      </c>
      <c r="O1345" s="11">
        <v>-1.5521699570065826</v>
      </c>
    </row>
    <row r="1346" spans="14:15" x14ac:dyDescent="0.2">
      <c r="N1346" s="5">
        <v>1343</v>
      </c>
      <c r="O1346" s="11">
        <v>-0.76778620385287133</v>
      </c>
    </row>
    <row r="1347" spans="14:15" x14ac:dyDescent="0.2">
      <c r="N1347" s="5">
        <v>1344</v>
      </c>
      <c r="O1347" s="11">
        <v>16.551063270983519</v>
      </c>
    </row>
    <row r="1348" spans="14:15" x14ac:dyDescent="0.2">
      <c r="N1348" s="5">
        <v>1345</v>
      </c>
      <c r="O1348" s="11">
        <v>-7.5338260186477042</v>
      </c>
    </row>
    <row r="1349" spans="14:15" x14ac:dyDescent="0.2">
      <c r="N1349" s="5">
        <v>1346</v>
      </c>
      <c r="O1349" s="11">
        <v>-6.5805865729202173</v>
      </c>
    </row>
    <row r="1350" spans="14:15" x14ac:dyDescent="0.2">
      <c r="N1350" s="5">
        <v>1347</v>
      </c>
      <c r="O1350" s="11">
        <v>14.342120447517033</v>
      </c>
    </row>
    <row r="1351" spans="14:15" x14ac:dyDescent="0.2">
      <c r="N1351" s="5">
        <v>1348</v>
      </c>
      <c r="O1351" s="11">
        <v>4.5828492106352581</v>
      </c>
    </row>
    <row r="1352" spans="14:15" x14ac:dyDescent="0.2">
      <c r="N1352" s="5">
        <v>1349</v>
      </c>
      <c r="O1352" s="11">
        <v>-0.64838956574835938</v>
      </c>
    </row>
    <row r="1353" spans="14:15" x14ac:dyDescent="0.2">
      <c r="N1353" s="5">
        <v>1350</v>
      </c>
      <c r="O1353" s="11">
        <v>-6.1576491372263771</v>
      </c>
    </row>
    <row r="1354" spans="14:15" x14ac:dyDescent="0.2">
      <c r="N1354" s="5">
        <v>1351</v>
      </c>
      <c r="O1354" s="11">
        <v>-1.1219231623950208</v>
      </c>
    </row>
    <row r="1355" spans="14:15" x14ac:dyDescent="0.2">
      <c r="N1355" s="5">
        <v>1352</v>
      </c>
      <c r="O1355" s="11">
        <v>20.709749680434332</v>
      </c>
    </row>
    <row r="1356" spans="14:15" x14ac:dyDescent="0.2">
      <c r="N1356" s="5">
        <v>1353</v>
      </c>
      <c r="O1356" s="11">
        <v>-5.4826734052331316</v>
      </c>
    </row>
    <row r="1357" spans="14:15" x14ac:dyDescent="0.2">
      <c r="N1357" s="5">
        <v>1354</v>
      </c>
      <c r="O1357" s="11">
        <v>6.0128644553246335</v>
      </c>
    </row>
    <row r="1358" spans="14:15" x14ac:dyDescent="0.2">
      <c r="N1358" s="5">
        <v>1355</v>
      </c>
      <c r="O1358" s="11">
        <v>5.955511524964531</v>
      </c>
    </row>
    <row r="1359" spans="14:15" x14ac:dyDescent="0.2">
      <c r="N1359" s="5">
        <v>1356</v>
      </c>
      <c r="O1359" s="11">
        <v>-21.106956529990882</v>
      </c>
    </row>
    <row r="1360" spans="14:15" x14ac:dyDescent="0.2">
      <c r="N1360" s="5">
        <v>1357</v>
      </c>
      <c r="O1360" s="11">
        <v>7.1374093625026314</v>
      </c>
    </row>
    <row r="1361" spans="14:15" x14ac:dyDescent="0.2">
      <c r="N1361" s="5">
        <v>1358</v>
      </c>
      <c r="O1361" s="11">
        <v>6.9024759149659642</v>
      </c>
    </row>
    <row r="1362" spans="14:15" x14ac:dyDescent="0.2">
      <c r="N1362" s="5">
        <v>1359</v>
      </c>
      <c r="O1362" s="11">
        <v>-24.311727868751934</v>
      </c>
    </row>
    <row r="1363" spans="14:15" x14ac:dyDescent="0.2">
      <c r="N1363" s="5">
        <v>1360</v>
      </c>
      <c r="O1363" s="11">
        <v>-6.5636063425172142E-2</v>
      </c>
    </row>
    <row r="1364" spans="14:15" x14ac:dyDescent="0.2">
      <c r="N1364" s="5">
        <v>1361</v>
      </c>
      <c r="O1364" s="11">
        <v>4.5738736803740512</v>
      </c>
    </row>
    <row r="1365" spans="14:15" x14ac:dyDescent="0.2">
      <c r="N1365" s="5">
        <v>1362</v>
      </c>
      <c r="O1365" s="11">
        <v>1.1381263452488377</v>
      </c>
    </row>
    <row r="1366" spans="14:15" x14ac:dyDescent="0.2">
      <c r="N1366" s="5">
        <v>1363</v>
      </c>
      <c r="O1366" s="11">
        <v>11.93686240588492</v>
      </c>
    </row>
    <row r="1367" spans="14:15" x14ac:dyDescent="0.2">
      <c r="N1367" s="5">
        <v>1364</v>
      </c>
      <c r="O1367" s="11">
        <v>15.356631381387235</v>
      </c>
    </row>
    <row r="1368" spans="14:15" x14ac:dyDescent="0.2">
      <c r="N1368" s="5">
        <v>1365</v>
      </c>
      <c r="O1368" s="11">
        <v>-8.3291512018152538</v>
      </c>
    </row>
    <row r="1369" spans="14:15" x14ac:dyDescent="0.2">
      <c r="N1369" s="5">
        <v>1366</v>
      </c>
      <c r="O1369" s="11">
        <v>-19.330175596239169</v>
      </c>
    </row>
    <row r="1370" spans="14:15" x14ac:dyDescent="0.2">
      <c r="N1370" s="5">
        <v>1367</v>
      </c>
      <c r="O1370" s="11">
        <v>-4.9770226653787422</v>
      </c>
    </row>
    <row r="1371" spans="14:15" x14ac:dyDescent="0.2">
      <c r="N1371" s="5">
        <v>1368</v>
      </c>
      <c r="O1371" s="11">
        <v>10.866714007797071</v>
      </c>
    </row>
    <row r="1372" spans="14:15" x14ac:dyDescent="0.2">
      <c r="N1372" s="5">
        <v>1369</v>
      </c>
      <c r="O1372" s="11">
        <v>9.9415759511771924</v>
      </c>
    </row>
    <row r="1373" spans="14:15" x14ac:dyDescent="0.2">
      <c r="N1373" s="5">
        <v>1370</v>
      </c>
      <c r="O1373" s="11">
        <v>-21.666629373897923</v>
      </c>
    </row>
    <row r="1374" spans="14:15" x14ac:dyDescent="0.2">
      <c r="N1374" s="5">
        <v>1371</v>
      </c>
      <c r="O1374" s="11">
        <v>9.2554303896991961</v>
      </c>
    </row>
    <row r="1375" spans="14:15" x14ac:dyDescent="0.2">
      <c r="N1375" s="5">
        <v>1372</v>
      </c>
      <c r="O1375" s="11">
        <v>4.9676373171957708</v>
      </c>
    </row>
    <row r="1376" spans="14:15" x14ac:dyDescent="0.2">
      <c r="N1376" s="5">
        <v>1373</v>
      </c>
      <c r="O1376" s="11">
        <v>6.1938331258964912</v>
      </c>
    </row>
    <row r="1377" spans="14:15" x14ac:dyDescent="0.2">
      <c r="N1377" s="5">
        <v>1374</v>
      </c>
      <c r="O1377" s="11">
        <v>-12.374560020128641</v>
      </c>
    </row>
    <row r="1378" spans="14:15" x14ac:dyDescent="0.2">
      <c r="N1378" s="5">
        <v>1375</v>
      </c>
      <c r="O1378" s="11">
        <v>1.2823583035520683</v>
      </c>
    </row>
    <row r="1379" spans="14:15" x14ac:dyDescent="0.2">
      <c r="N1379" s="5">
        <v>1376</v>
      </c>
      <c r="O1379" s="11">
        <v>-4.9386865237941437</v>
      </c>
    </row>
    <row r="1380" spans="14:15" x14ac:dyDescent="0.2">
      <c r="N1380" s="5">
        <v>1377</v>
      </c>
      <c r="O1380" s="11">
        <v>-1.6544689974945461</v>
      </c>
    </row>
    <row r="1381" spans="14:15" x14ac:dyDescent="0.2">
      <c r="N1381" s="5">
        <v>1378</v>
      </c>
      <c r="O1381" s="11">
        <v>-11.461699063290499</v>
      </c>
    </row>
    <row r="1382" spans="14:15" x14ac:dyDescent="0.2">
      <c r="N1382" s="5">
        <v>1379</v>
      </c>
      <c r="O1382" s="11">
        <v>-1.0400315822536839</v>
      </c>
    </row>
    <row r="1383" spans="14:15" x14ac:dyDescent="0.2">
      <c r="N1383" s="5">
        <v>1380</v>
      </c>
      <c r="O1383" s="11">
        <v>-0.3154630027964076</v>
      </c>
    </row>
    <row r="1384" spans="14:15" x14ac:dyDescent="0.2">
      <c r="N1384" s="5">
        <v>1381</v>
      </c>
      <c r="O1384" s="11">
        <v>0.73814393364131314</v>
      </c>
    </row>
    <row r="1385" spans="14:15" x14ac:dyDescent="0.2">
      <c r="N1385" s="5">
        <v>1382</v>
      </c>
      <c r="O1385" s="11">
        <v>11.841951361445169</v>
      </c>
    </row>
    <row r="1386" spans="14:15" x14ac:dyDescent="0.2">
      <c r="N1386" s="5">
        <v>1383</v>
      </c>
      <c r="O1386" s="11">
        <v>-9.0139727451280827</v>
      </c>
    </row>
    <row r="1387" spans="14:15" x14ac:dyDescent="0.2">
      <c r="N1387" s="5">
        <v>1384</v>
      </c>
      <c r="O1387" s="11">
        <v>1.7551160802687247</v>
      </c>
    </row>
    <row r="1388" spans="14:15" x14ac:dyDescent="0.2">
      <c r="N1388" s="5">
        <v>1385</v>
      </c>
      <c r="O1388" s="11">
        <v>8.9525193287559333</v>
      </c>
    </row>
    <row r="1389" spans="14:15" x14ac:dyDescent="0.2">
      <c r="N1389" s="5">
        <v>1386</v>
      </c>
      <c r="O1389" s="11">
        <v>-12.696314451047787</v>
      </c>
    </row>
    <row r="1390" spans="14:15" x14ac:dyDescent="0.2">
      <c r="N1390" s="5">
        <v>1387</v>
      </c>
      <c r="O1390" s="11">
        <v>23.367236459677013</v>
      </c>
    </row>
    <row r="1391" spans="14:15" x14ac:dyDescent="0.2">
      <c r="N1391" s="5">
        <v>1388</v>
      </c>
      <c r="O1391" s="11">
        <v>-4.9192071968928905</v>
      </c>
    </row>
    <row r="1392" spans="14:15" x14ac:dyDescent="0.2">
      <c r="N1392" s="5">
        <v>1389</v>
      </c>
      <c r="O1392" s="11">
        <v>22.181929218352735</v>
      </c>
    </row>
    <row r="1393" spans="14:15" x14ac:dyDescent="0.2">
      <c r="N1393" s="5">
        <v>1390</v>
      </c>
      <c r="O1393" s="11">
        <v>4.9966663153565873</v>
      </c>
    </row>
    <row r="1394" spans="14:15" x14ac:dyDescent="0.2">
      <c r="N1394" s="5">
        <v>1391</v>
      </c>
      <c r="O1394" s="11">
        <v>-26.557024898734728</v>
      </c>
    </row>
    <row r="1395" spans="14:15" x14ac:dyDescent="0.2">
      <c r="N1395" s="5">
        <v>1392</v>
      </c>
      <c r="O1395" s="11">
        <v>5.2702464257671675</v>
      </c>
    </row>
    <row r="1396" spans="14:15" x14ac:dyDescent="0.2">
      <c r="N1396" s="5">
        <v>1393</v>
      </c>
      <c r="O1396" s="11">
        <v>-11.084961220954522</v>
      </c>
    </row>
    <row r="1397" spans="14:15" x14ac:dyDescent="0.2">
      <c r="N1397" s="5">
        <v>1394</v>
      </c>
      <c r="O1397" s="11">
        <v>29.886377752764361</v>
      </c>
    </row>
    <row r="1398" spans="14:15" x14ac:dyDescent="0.2">
      <c r="N1398" s="5">
        <v>1395</v>
      </c>
      <c r="O1398" s="11">
        <v>-1.9524862887848502</v>
      </c>
    </row>
    <row r="1399" spans="14:15" x14ac:dyDescent="0.2">
      <c r="N1399" s="5">
        <v>1396</v>
      </c>
      <c r="O1399" s="11">
        <v>15.126962718747027</v>
      </c>
    </row>
    <row r="1400" spans="14:15" x14ac:dyDescent="0.2">
      <c r="N1400" s="5">
        <v>1397</v>
      </c>
      <c r="O1400" s="11">
        <v>27.30578863487526</v>
      </c>
    </row>
    <row r="1401" spans="14:15" x14ac:dyDescent="0.2">
      <c r="N1401" s="5">
        <v>1398</v>
      </c>
      <c r="O1401" s="11">
        <v>-1.4582932708248055</v>
      </c>
    </row>
    <row r="1402" spans="14:15" x14ac:dyDescent="0.2">
      <c r="N1402" s="5">
        <v>1399</v>
      </c>
      <c r="O1402" s="11">
        <v>-12.464921212916018</v>
      </c>
    </row>
    <row r="1403" spans="14:15" x14ac:dyDescent="0.2">
      <c r="N1403" s="5">
        <v>1400</v>
      </c>
      <c r="O1403" s="11">
        <v>-2.5668204229641152</v>
      </c>
    </row>
    <row r="1404" spans="14:15" x14ac:dyDescent="0.2">
      <c r="N1404" s="5">
        <v>1401</v>
      </c>
      <c r="O1404" s="11">
        <v>-14.662927132187953</v>
      </c>
    </row>
    <row r="1405" spans="14:15" x14ac:dyDescent="0.2">
      <c r="N1405" s="5">
        <v>1402</v>
      </c>
      <c r="O1405" s="11">
        <v>5.0500125848191129</v>
      </c>
    </row>
    <row r="1406" spans="14:15" x14ac:dyDescent="0.2">
      <c r="N1406" s="5">
        <v>1403</v>
      </c>
      <c r="O1406" s="11">
        <v>-18.037886490312086</v>
      </c>
    </row>
    <row r="1407" spans="14:15" x14ac:dyDescent="0.2">
      <c r="N1407" s="5">
        <v>1404</v>
      </c>
      <c r="O1407" s="11">
        <v>9.369709454352158</v>
      </c>
    </row>
    <row r="1408" spans="14:15" x14ac:dyDescent="0.2">
      <c r="N1408" s="5">
        <v>1405</v>
      </c>
      <c r="O1408" s="11">
        <v>8.0785321727641772</v>
      </c>
    </row>
    <row r="1409" spans="14:15" x14ac:dyDescent="0.2">
      <c r="N1409" s="5">
        <v>1406</v>
      </c>
      <c r="O1409" s="11">
        <v>31.510930409877865</v>
      </c>
    </row>
    <row r="1410" spans="14:15" x14ac:dyDescent="0.2">
      <c r="N1410" s="5">
        <v>1407</v>
      </c>
      <c r="O1410" s="11">
        <v>-6.8582962781148726</v>
      </c>
    </row>
    <row r="1411" spans="14:15" x14ac:dyDescent="0.2">
      <c r="N1411" s="5">
        <v>1408</v>
      </c>
      <c r="O1411" s="11">
        <v>-8.0179745247893131</v>
      </c>
    </row>
    <row r="1412" spans="14:15" x14ac:dyDescent="0.2">
      <c r="N1412" s="5">
        <v>1409</v>
      </c>
      <c r="O1412" s="11">
        <v>-12.758884436736594</v>
      </c>
    </row>
    <row r="1413" spans="14:15" x14ac:dyDescent="0.2">
      <c r="N1413" s="5">
        <v>1410</v>
      </c>
      <c r="O1413" s="11">
        <v>6.1963689004569513</v>
      </c>
    </row>
    <row r="1414" spans="14:15" x14ac:dyDescent="0.2">
      <c r="N1414" s="5">
        <v>1411</v>
      </c>
      <c r="O1414" s="11">
        <v>-14.692811127164418</v>
      </c>
    </row>
    <row r="1415" spans="14:15" x14ac:dyDescent="0.2">
      <c r="N1415" s="5">
        <v>1412</v>
      </c>
      <c r="O1415" s="11">
        <v>7.8238912818480211</v>
      </c>
    </row>
    <row r="1416" spans="14:15" x14ac:dyDescent="0.2">
      <c r="N1416" s="5">
        <v>1413</v>
      </c>
      <c r="O1416" s="11">
        <v>15.170637108629744</v>
      </c>
    </row>
    <row r="1417" spans="14:15" x14ac:dyDescent="0.2">
      <c r="N1417" s="5">
        <v>1414</v>
      </c>
      <c r="O1417" s="11">
        <v>18.250630330299927</v>
      </c>
    </row>
    <row r="1418" spans="14:15" x14ac:dyDescent="0.2">
      <c r="N1418" s="5">
        <v>1415</v>
      </c>
      <c r="O1418" s="11">
        <v>-15.212444970367219</v>
      </c>
    </row>
    <row r="1419" spans="14:15" x14ac:dyDescent="0.2">
      <c r="N1419" s="5">
        <v>1416</v>
      </c>
      <c r="O1419" s="11">
        <v>-5.0479840805276597</v>
      </c>
    </row>
    <row r="1420" spans="14:15" x14ac:dyDescent="0.2">
      <c r="N1420" s="5">
        <v>1417</v>
      </c>
      <c r="O1420" s="11">
        <v>-10.052634707750162</v>
      </c>
    </row>
    <row r="1421" spans="14:15" x14ac:dyDescent="0.2">
      <c r="N1421" s="5">
        <v>1418</v>
      </c>
      <c r="O1421" s="11">
        <v>-11.788755262967658</v>
      </c>
    </row>
    <row r="1422" spans="14:15" x14ac:dyDescent="0.2">
      <c r="N1422" s="5">
        <v>1419</v>
      </c>
      <c r="O1422" s="11">
        <v>-24.326884619014145</v>
      </c>
    </row>
    <row r="1423" spans="14:15" x14ac:dyDescent="0.2">
      <c r="N1423" s="5">
        <v>1420</v>
      </c>
      <c r="O1423" s="11">
        <v>5.8604695358848522</v>
      </c>
    </row>
    <row r="1424" spans="14:15" x14ac:dyDescent="0.2">
      <c r="N1424" s="5">
        <v>1421</v>
      </c>
      <c r="O1424" s="11">
        <v>18.604782115436166</v>
      </c>
    </row>
    <row r="1425" spans="14:15" x14ac:dyDescent="0.2">
      <c r="N1425" s="5">
        <v>1422</v>
      </c>
      <c r="O1425" s="11">
        <v>5.2841282901370441</v>
      </c>
    </row>
    <row r="1426" spans="14:15" x14ac:dyDescent="0.2">
      <c r="N1426" s="5">
        <v>1423</v>
      </c>
      <c r="O1426" s="11">
        <v>10.509314479505832</v>
      </c>
    </row>
    <row r="1427" spans="14:15" x14ac:dyDescent="0.2">
      <c r="N1427" s="5">
        <v>1424</v>
      </c>
      <c r="O1427" s="11">
        <v>15.646476036227089</v>
      </c>
    </row>
    <row r="1428" spans="14:15" x14ac:dyDescent="0.2">
      <c r="N1428" s="5">
        <v>1425</v>
      </c>
      <c r="O1428" s="11">
        <v>-26.954236186655169</v>
      </c>
    </row>
    <row r="1429" spans="14:15" x14ac:dyDescent="0.2">
      <c r="N1429" s="5">
        <v>1426</v>
      </c>
      <c r="O1429" s="11">
        <v>13.83670053065488</v>
      </c>
    </row>
    <row r="1430" spans="14:15" x14ac:dyDescent="0.2">
      <c r="N1430" s="5">
        <v>1427</v>
      </c>
      <c r="O1430" s="11">
        <v>-19.237363202830036</v>
      </c>
    </row>
    <row r="1431" spans="14:15" x14ac:dyDescent="0.2">
      <c r="N1431" s="5">
        <v>1428</v>
      </c>
      <c r="O1431" s="11">
        <v>20.229858757466431</v>
      </c>
    </row>
    <row r="1432" spans="14:15" x14ac:dyDescent="0.2">
      <c r="N1432" s="5">
        <v>1429</v>
      </c>
      <c r="O1432" s="11">
        <v>-12.796364617566319</v>
      </c>
    </row>
    <row r="1433" spans="14:15" x14ac:dyDescent="0.2">
      <c r="N1433" s="5">
        <v>1430</v>
      </c>
      <c r="O1433" s="11">
        <v>-7.4632893293308884</v>
      </c>
    </row>
    <row r="1434" spans="14:15" x14ac:dyDescent="0.2">
      <c r="N1434" s="5">
        <v>1431</v>
      </c>
      <c r="O1434" s="11">
        <v>-2.1774313035284822</v>
      </c>
    </row>
    <row r="1435" spans="14:15" x14ac:dyDescent="0.2">
      <c r="N1435" s="5">
        <v>1432</v>
      </c>
      <c r="O1435" s="11">
        <v>-23.739640992026072</v>
      </c>
    </row>
    <row r="1436" spans="14:15" x14ac:dyDescent="0.2">
      <c r="N1436" s="5">
        <v>1433</v>
      </c>
      <c r="O1436" s="11">
        <v>-2.0685059691355532</v>
      </c>
    </row>
    <row r="1437" spans="14:15" x14ac:dyDescent="0.2">
      <c r="N1437" s="5">
        <v>1434</v>
      </c>
      <c r="O1437" s="11">
        <v>-13.64433651861976</v>
      </c>
    </row>
    <row r="1438" spans="14:15" x14ac:dyDescent="0.2">
      <c r="N1438" s="5">
        <v>1435</v>
      </c>
      <c r="O1438" s="11">
        <v>-7.1323810661827327</v>
      </c>
    </row>
    <row r="1439" spans="14:15" x14ac:dyDescent="0.2">
      <c r="N1439" s="5">
        <v>1436</v>
      </c>
      <c r="O1439" s="11">
        <v>-13.0528541215707</v>
      </c>
    </row>
    <row r="1440" spans="14:15" x14ac:dyDescent="0.2">
      <c r="N1440" s="5">
        <v>1437</v>
      </c>
      <c r="O1440" s="11">
        <v>-0.52655761708138482</v>
      </c>
    </row>
    <row r="1441" spans="14:15" x14ac:dyDescent="0.2">
      <c r="N1441" s="5">
        <v>1438</v>
      </c>
      <c r="O1441" s="11">
        <v>16.860803015868424</v>
      </c>
    </row>
    <row r="1442" spans="14:15" x14ac:dyDescent="0.2">
      <c r="N1442" s="5">
        <v>1439</v>
      </c>
      <c r="O1442" s="11">
        <v>20.331926356143434</v>
      </c>
    </row>
    <row r="1443" spans="14:15" x14ac:dyDescent="0.2">
      <c r="N1443" s="5">
        <v>1440</v>
      </c>
      <c r="O1443" s="11">
        <v>-26.557721128300447</v>
      </c>
    </row>
    <row r="1444" spans="14:15" x14ac:dyDescent="0.2">
      <c r="N1444" s="5">
        <v>1441</v>
      </c>
      <c r="O1444" s="11">
        <v>2.4896457485490884</v>
      </c>
    </row>
    <row r="1445" spans="14:15" x14ac:dyDescent="0.2">
      <c r="N1445" s="5">
        <v>1442</v>
      </c>
      <c r="O1445" s="11">
        <v>2.9794911764287617</v>
      </c>
    </row>
    <row r="1446" spans="14:15" x14ac:dyDescent="0.2">
      <c r="N1446" s="5">
        <v>1443</v>
      </c>
      <c r="O1446" s="11">
        <v>-6.5981801151738475</v>
      </c>
    </row>
    <row r="1447" spans="14:15" x14ac:dyDescent="0.2">
      <c r="N1447" s="5">
        <v>1444</v>
      </c>
      <c r="O1447" s="11">
        <v>-18.809744558403299</v>
      </c>
    </row>
    <row r="1448" spans="14:15" x14ac:dyDescent="0.2">
      <c r="N1448" s="5">
        <v>1445</v>
      </c>
      <c r="O1448" s="11">
        <v>18.948759750040566</v>
      </c>
    </row>
    <row r="1449" spans="14:15" x14ac:dyDescent="0.2">
      <c r="N1449" s="5">
        <v>1446</v>
      </c>
      <c r="O1449" s="11">
        <v>2.7600661929480821</v>
      </c>
    </row>
    <row r="1450" spans="14:15" x14ac:dyDescent="0.2">
      <c r="N1450" s="5">
        <v>1447</v>
      </c>
      <c r="O1450" s="11">
        <v>-21.656421132881739</v>
      </c>
    </row>
    <row r="1451" spans="14:15" x14ac:dyDescent="0.2">
      <c r="N1451" s="5">
        <v>1448</v>
      </c>
      <c r="O1451" s="11">
        <v>26.090643925764006</v>
      </c>
    </row>
    <row r="1452" spans="14:15" x14ac:dyDescent="0.2">
      <c r="N1452" s="5">
        <v>1449</v>
      </c>
      <c r="O1452" s="11">
        <v>13.288231170643176</v>
      </c>
    </row>
    <row r="1453" spans="14:15" x14ac:dyDescent="0.2">
      <c r="N1453" s="5">
        <v>1450</v>
      </c>
      <c r="O1453" s="11">
        <v>22.589559182003068</v>
      </c>
    </row>
    <row r="1454" spans="14:15" x14ac:dyDescent="0.2">
      <c r="N1454" s="5">
        <v>1451</v>
      </c>
      <c r="O1454" s="11">
        <v>9.0457742151081284</v>
      </c>
    </row>
    <row r="1455" spans="14:15" x14ac:dyDescent="0.2">
      <c r="N1455" s="5">
        <v>1452</v>
      </c>
      <c r="O1455" s="11">
        <v>8.2476687590397759</v>
      </c>
    </row>
    <row r="1456" spans="14:15" x14ac:dyDescent="0.2">
      <c r="N1456" s="5">
        <v>1453</v>
      </c>
      <c r="O1456" s="11">
        <v>17.829551887120573</v>
      </c>
    </row>
    <row r="1457" spans="14:15" x14ac:dyDescent="0.2">
      <c r="N1457" s="5">
        <v>1454</v>
      </c>
      <c r="O1457" s="11">
        <v>-25.151388558773593</v>
      </c>
    </row>
    <row r="1458" spans="14:15" x14ac:dyDescent="0.2">
      <c r="N1458" s="5">
        <v>1455</v>
      </c>
      <c r="O1458" s="11">
        <v>-2.4548836611476412</v>
      </c>
    </row>
    <row r="1459" spans="14:15" x14ac:dyDescent="0.2">
      <c r="N1459" s="5">
        <v>1456</v>
      </c>
      <c r="O1459" s="11">
        <v>-15.648733863482708</v>
      </c>
    </row>
    <row r="1460" spans="14:15" x14ac:dyDescent="0.2">
      <c r="N1460" s="5">
        <v>1457</v>
      </c>
      <c r="O1460" s="11">
        <v>0.94163749664598317</v>
      </c>
    </row>
    <row r="1461" spans="14:15" x14ac:dyDescent="0.2">
      <c r="N1461" s="5">
        <v>1458</v>
      </c>
      <c r="O1461" s="11">
        <v>-15.458920825276813</v>
      </c>
    </row>
    <row r="1462" spans="14:15" x14ac:dyDescent="0.2">
      <c r="N1462" s="5">
        <v>1459</v>
      </c>
      <c r="O1462" s="11">
        <v>-3.2212377313843121</v>
      </c>
    </row>
    <row r="1463" spans="14:15" x14ac:dyDescent="0.2">
      <c r="N1463" s="5">
        <v>1460</v>
      </c>
      <c r="O1463" s="11">
        <v>-8.6055523488622505</v>
      </c>
    </row>
    <row r="1464" spans="14:15" x14ac:dyDescent="0.2">
      <c r="N1464" s="5">
        <v>1461</v>
      </c>
      <c r="O1464" s="11">
        <v>5.508823594435178</v>
      </c>
    </row>
    <row r="1465" spans="14:15" x14ac:dyDescent="0.2">
      <c r="N1465" s="5">
        <v>1462</v>
      </c>
      <c r="O1465" s="11">
        <v>7.2922789528955798</v>
      </c>
    </row>
    <row r="1466" spans="14:15" x14ac:dyDescent="0.2">
      <c r="N1466" s="5">
        <v>1463</v>
      </c>
      <c r="O1466" s="11">
        <v>-2.2048006004280487</v>
      </c>
    </row>
    <row r="1467" spans="14:15" x14ac:dyDescent="0.2">
      <c r="N1467" s="5">
        <v>1464</v>
      </c>
      <c r="O1467" s="11">
        <v>5.1109496729750665</v>
      </c>
    </row>
    <row r="1468" spans="14:15" x14ac:dyDescent="0.2">
      <c r="N1468" s="5">
        <v>1465</v>
      </c>
      <c r="O1468" s="11">
        <v>10.150423103193152</v>
      </c>
    </row>
    <row r="1469" spans="14:15" x14ac:dyDescent="0.2">
      <c r="N1469" s="5">
        <v>1466</v>
      </c>
      <c r="O1469" s="11">
        <v>-8.8893869428571612</v>
      </c>
    </row>
    <row r="1470" spans="14:15" x14ac:dyDescent="0.2">
      <c r="N1470" s="5">
        <v>1467</v>
      </c>
      <c r="O1470" s="11">
        <v>26.770697851759728</v>
      </c>
    </row>
    <row r="1471" spans="14:15" x14ac:dyDescent="0.2">
      <c r="N1471" s="5">
        <v>1468</v>
      </c>
      <c r="O1471" s="11">
        <v>-2.9532285341838342</v>
      </c>
    </row>
    <row r="1472" spans="14:15" x14ac:dyDescent="0.2">
      <c r="N1472" s="5">
        <v>1469</v>
      </c>
      <c r="O1472" s="11">
        <v>3.2559488978985556</v>
      </c>
    </row>
    <row r="1473" spans="14:15" x14ac:dyDescent="0.2">
      <c r="N1473" s="5">
        <v>1470</v>
      </c>
      <c r="O1473" s="11">
        <v>13.230105958569407</v>
      </c>
    </row>
    <row r="1474" spans="14:15" x14ac:dyDescent="0.2">
      <c r="N1474" s="5">
        <v>1471</v>
      </c>
      <c r="O1474" s="11">
        <v>13.261497136212899</v>
      </c>
    </row>
    <row r="1475" spans="14:15" x14ac:dyDescent="0.2">
      <c r="N1475" s="5">
        <v>1472</v>
      </c>
      <c r="O1475" s="11">
        <v>2.2907726321737218</v>
      </c>
    </row>
    <row r="1476" spans="14:15" x14ac:dyDescent="0.2">
      <c r="N1476" s="5">
        <v>1473</v>
      </c>
      <c r="O1476" s="11">
        <v>13.88844935583051</v>
      </c>
    </row>
    <row r="1477" spans="14:15" x14ac:dyDescent="0.2">
      <c r="N1477" s="5">
        <v>1474</v>
      </c>
      <c r="O1477" s="11">
        <v>3.8080100333801123</v>
      </c>
    </row>
    <row r="1478" spans="14:15" x14ac:dyDescent="0.2">
      <c r="N1478" s="5">
        <v>1475</v>
      </c>
      <c r="O1478" s="11">
        <v>8.0013474145607049</v>
      </c>
    </row>
    <row r="1479" spans="14:15" x14ac:dyDescent="0.2">
      <c r="N1479" s="5">
        <v>1476</v>
      </c>
      <c r="O1479" s="11">
        <v>-16.399397497221798</v>
      </c>
    </row>
    <row r="1480" spans="14:15" x14ac:dyDescent="0.2">
      <c r="N1480" s="5">
        <v>1477</v>
      </c>
      <c r="O1480" s="11">
        <v>-14.748750256320974</v>
      </c>
    </row>
    <row r="1481" spans="14:15" x14ac:dyDescent="0.2">
      <c r="N1481" s="5">
        <v>1478</v>
      </c>
      <c r="O1481" s="11">
        <v>-2.5303149499281918E-2</v>
      </c>
    </row>
    <row r="1482" spans="14:15" x14ac:dyDescent="0.2">
      <c r="N1482" s="5">
        <v>1479</v>
      </c>
      <c r="O1482" s="11">
        <v>-0.56735024390820699</v>
      </c>
    </row>
    <row r="1483" spans="14:15" x14ac:dyDescent="0.2">
      <c r="N1483" s="5">
        <v>1480</v>
      </c>
      <c r="O1483" s="11">
        <v>-0.96868498666373015</v>
      </c>
    </row>
    <row r="1484" spans="14:15" x14ac:dyDescent="0.2">
      <c r="N1484" s="5">
        <v>1481</v>
      </c>
      <c r="O1484" s="11">
        <v>1.2770154988774367</v>
      </c>
    </row>
    <row r="1485" spans="14:15" x14ac:dyDescent="0.2">
      <c r="N1485" s="5">
        <v>1482</v>
      </c>
      <c r="O1485" s="11">
        <v>5.8862863116577353</v>
      </c>
    </row>
    <row r="1486" spans="14:15" x14ac:dyDescent="0.2">
      <c r="N1486" s="5">
        <v>1483</v>
      </c>
      <c r="O1486" s="11">
        <v>-2.9624053772185839</v>
      </c>
    </row>
    <row r="1487" spans="14:15" x14ac:dyDescent="0.2">
      <c r="N1487" s="5">
        <v>1484</v>
      </c>
      <c r="O1487" s="11">
        <v>28.125653006324619</v>
      </c>
    </row>
    <row r="1488" spans="14:15" x14ac:dyDescent="0.2">
      <c r="N1488" s="5">
        <v>1485</v>
      </c>
      <c r="O1488" s="11">
        <v>-18.412934443435798</v>
      </c>
    </row>
    <row r="1489" spans="14:15" x14ac:dyDescent="0.2">
      <c r="N1489" s="5">
        <v>1486</v>
      </c>
      <c r="O1489" s="11">
        <v>13.194665030610118</v>
      </c>
    </row>
    <row r="1490" spans="14:15" x14ac:dyDescent="0.2">
      <c r="N1490" s="5">
        <v>1487</v>
      </c>
      <c r="O1490" s="11">
        <v>3.7406814819196059</v>
      </c>
    </row>
    <row r="1491" spans="14:15" x14ac:dyDescent="0.2">
      <c r="N1491" s="5">
        <v>1488</v>
      </c>
      <c r="O1491" s="11">
        <v>0.39326330038982305</v>
      </c>
    </row>
    <row r="1492" spans="14:15" x14ac:dyDescent="0.2">
      <c r="N1492" s="5">
        <v>1489</v>
      </c>
      <c r="O1492" s="11">
        <v>-23.080319189890325</v>
      </c>
    </row>
    <row r="1493" spans="14:15" x14ac:dyDescent="0.2">
      <c r="N1493" s="5">
        <v>1490</v>
      </c>
      <c r="O1493" s="11">
        <v>4.8508469885823029</v>
      </c>
    </row>
    <row r="1494" spans="14:15" x14ac:dyDescent="0.2">
      <c r="N1494" s="5">
        <v>1491</v>
      </c>
      <c r="O1494" s="11">
        <v>-6.3895403800005761</v>
      </c>
    </row>
    <row r="1495" spans="14:15" x14ac:dyDescent="0.2">
      <c r="N1495" s="5">
        <v>1492</v>
      </c>
      <c r="O1495" s="11">
        <v>-24.007932139118466</v>
      </c>
    </row>
    <row r="1496" spans="14:15" x14ac:dyDescent="0.2">
      <c r="N1496" s="5">
        <v>1493</v>
      </c>
      <c r="O1496" s="11">
        <v>9.6236395749779504</v>
      </c>
    </row>
    <row r="1497" spans="14:15" x14ac:dyDescent="0.2">
      <c r="N1497" s="5">
        <v>1494</v>
      </c>
      <c r="O1497" s="11">
        <v>-9.8360560452976173</v>
      </c>
    </row>
    <row r="1498" spans="14:15" x14ac:dyDescent="0.2">
      <c r="N1498" s="5">
        <v>1495</v>
      </c>
      <c r="O1498" s="11">
        <v>-4.7599821639030466</v>
      </c>
    </row>
    <row r="1499" spans="14:15" x14ac:dyDescent="0.2">
      <c r="N1499" s="5">
        <v>1496</v>
      </c>
      <c r="O1499" s="11">
        <v>-3.1704226478531541</v>
      </c>
    </row>
    <row r="1500" spans="14:15" x14ac:dyDescent="0.2">
      <c r="N1500" s="5">
        <v>1497</v>
      </c>
      <c r="O1500" s="11">
        <v>-19.186492176889555</v>
      </c>
    </row>
    <row r="1501" spans="14:15" x14ac:dyDescent="0.2">
      <c r="N1501" s="5">
        <v>1498</v>
      </c>
      <c r="O1501" s="11">
        <v>22.815352822420476</v>
      </c>
    </row>
    <row r="1502" spans="14:15" x14ac:dyDescent="0.2">
      <c r="N1502" s="5">
        <v>1499</v>
      </c>
      <c r="O1502" s="11">
        <v>4.0928308756225036</v>
      </c>
    </row>
    <row r="1503" spans="14:15" x14ac:dyDescent="0.2">
      <c r="N1503" s="5">
        <v>1500</v>
      </c>
      <c r="O1503" s="11">
        <v>-4.4699280044469178</v>
      </c>
    </row>
    <row r="1504" spans="14:15" x14ac:dyDescent="0.2">
      <c r="N1504" s="5">
        <v>1501</v>
      </c>
      <c r="O1504" s="11">
        <v>24.121725890523656</v>
      </c>
    </row>
    <row r="1505" spans="14:15" x14ac:dyDescent="0.2">
      <c r="N1505" s="5">
        <v>1502</v>
      </c>
      <c r="O1505" s="11">
        <v>-20.663085583234192</v>
      </c>
    </row>
    <row r="1506" spans="14:15" x14ac:dyDescent="0.2">
      <c r="N1506" s="5">
        <v>1503</v>
      </c>
      <c r="O1506" s="11">
        <v>-5.0967616024089635</v>
      </c>
    </row>
    <row r="1507" spans="14:15" x14ac:dyDescent="0.2">
      <c r="N1507" s="5">
        <v>1504</v>
      </c>
      <c r="O1507" s="11">
        <v>3.5782870124266521</v>
      </c>
    </row>
    <row r="1508" spans="14:15" x14ac:dyDescent="0.2">
      <c r="N1508" s="5">
        <v>1505</v>
      </c>
      <c r="O1508" s="11">
        <v>15.242772879623647</v>
      </c>
    </row>
    <row r="1509" spans="14:15" x14ac:dyDescent="0.2">
      <c r="N1509" s="5">
        <v>1506</v>
      </c>
      <c r="O1509" s="11">
        <v>31.691127946904704</v>
      </c>
    </row>
    <row r="1510" spans="14:15" x14ac:dyDescent="0.2">
      <c r="N1510" s="5">
        <v>1507</v>
      </c>
      <c r="O1510" s="11">
        <v>16.614745553577119</v>
      </c>
    </row>
    <row r="1511" spans="14:15" x14ac:dyDescent="0.2">
      <c r="N1511" s="5">
        <v>1508</v>
      </c>
      <c r="O1511" s="11">
        <v>7.8254641864817964</v>
      </c>
    </row>
    <row r="1512" spans="14:15" x14ac:dyDescent="0.2">
      <c r="N1512" s="5">
        <v>1509</v>
      </c>
      <c r="O1512" s="11">
        <v>-20.553401097764528</v>
      </c>
    </row>
    <row r="1513" spans="14:15" x14ac:dyDescent="0.2">
      <c r="N1513" s="5">
        <v>1510</v>
      </c>
      <c r="O1513" s="11">
        <v>6.4602215451913167</v>
      </c>
    </row>
    <row r="1514" spans="14:15" x14ac:dyDescent="0.2">
      <c r="N1514" s="5">
        <v>1511</v>
      </c>
      <c r="O1514" s="11">
        <v>-19.014704742394855</v>
      </c>
    </row>
    <row r="1515" spans="14:15" x14ac:dyDescent="0.2">
      <c r="N1515" s="5">
        <v>1512</v>
      </c>
      <c r="O1515" s="11">
        <v>24.867135919951025</v>
      </c>
    </row>
    <row r="1516" spans="14:15" x14ac:dyDescent="0.2">
      <c r="N1516" s="5">
        <v>1513</v>
      </c>
      <c r="O1516" s="11">
        <v>1.4393096872826323</v>
      </c>
    </row>
    <row r="1517" spans="14:15" x14ac:dyDescent="0.2">
      <c r="N1517" s="5">
        <v>1514</v>
      </c>
      <c r="O1517" s="11">
        <v>-18.946614042701626</v>
      </c>
    </row>
    <row r="1518" spans="14:15" x14ac:dyDescent="0.2">
      <c r="N1518" s="5">
        <v>1515</v>
      </c>
      <c r="O1518" s="11">
        <v>-14.461822933970026</v>
      </c>
    </row>
    <row r="1519" spans="14:15" x14ac:dyDescent="0.2">
      <c r="N1519" s="5">
        <v>1516</v>
      </c>
      <c r="O1519" s="11">
        <v>11.89395119375116</v>
      </c>
    </row>
    <row r="1520" spans="14:15" x14ac:dyDescent="0.2">
      <c r="N1520" s="5">
        <v>1517</v>
      </c>
      <c r="O1520" s="11">
        <v>-9.1257382014556647</v>
      </c>
    </row>
    <row r="1521" spans="14:15" x14ac:dyDescent="0.2">
      <c r="N1521" s="5">
        <v>1518</v>
      </c>
      <c r="O1521" s="11">
        <v>13.040873143581106</v>
      </c>
    </row>
    <row r="1522" spans="14:15" x14ac:dyDescent="0.2">
      <c r="N1522" s="5">
        <v>1519</v>
      </c>
      <c r="O1522" s="11">
        <v>-6.7855169462813274</v>
      </c>
    </row>
    <row r="1523" spans="14:15" x14ac:dyDescent="0.2">
      <c r="N1523" s="5">
        <v>1520</v>
      </c>
      <c r="O1523" s="11">
        <v>-21.162672109324845</v>
      </c>
    </row>
    <row r="1524" spans="14:15" x14ac:dyDescent="0.2">
      <c r="N1524" s="5">
        <v>1521</v>
      </c>
      <c r="O1524" s="11">
        <v>1.1457194829796589</v>
      </c>
    </row>
    <row r="1525" spans="14:15" x14ac:dyDescent="0.2">
      <c r="N1525" s="5">
        <v>1522</v>
      </c>
      <c r="O1525" s="11">
        <v>-13.64508919083173</v>
      </c>
    </row>
    <row r="1526" spans="14:15" x14ac:dyDescent="0.2">
      <c r="N1526" s="5">
        <v>1523</v>
      </c>
      <c r="O1526" s="11">
        <v>-21.329150313827682</v>
      </c>
    </row>
    <row r="1527" spans="14:15" x14ac:dyDescent="0.2">
      <c r="N1527" s="5">
        <v>1524</v>
      </c>
      <c r="O1527" s="11">
        <v>25.921995879264955</v>
      </c>
    </row>
    <row r="1528" spans="14:15" x14ac:dyDescent="0.2">
      <c r="N1528" s="5">
        <v>1525</v>
      </c>
      <c r="O1528" s="11">
        <v>12.893613466793528</v>
      </c>
    </row>
    <row r="1529" spans="14:15" x14ac:dyDescent="0.2">
      <c r="N1529" s="5">
        <v>1526</v>
      </c>
      <c r="O1529" s="11">
        <v>-12.291579929428519</v>
      </c>
    </row>
    <row r="1530" spans="14:15" x14ac:dyDescent="0.2">
      <c r="N1530" s="5">
        <v>1527</v>
      </c>
      <c r="O1530" s="11">
        <v>8.8355478186182914</v>
      </c>
    </row>
    <row r="1531" spans="14:15" x14ac:dyDescent="0.2">
      <c r="N1531" s="5">
        <v>1528</v>
      </c>
      <c r="O1531" s="11">
        <v>-0.96327211188429507</v>
      </c>
    </row>
    <row r="1532" spans="14:15" x14ac:dyDescent="0.2">
      <c r="N1532" s="5">
        <v>1529</v>
      </c>
      <c r="O1532" s="11">
        <v>8.2826361186054562</v>
      </c>
    </row>
    <row r="1533" spans="14:15" x14ac:dyDescent="0.2">
      <c r="N1533" s="5">
        <v>1530</v>
      </c>
      <c r="O1533" s="11">
        <v>-8.7573174758574517</v>
      </c>
    </row>
    <row r="1534" spans="14:15" x14ac:dyDescent="0.2">
      <c r="N1534" s="5">
        <v>1531</v>
      </c>
      <c r="O1534" s="11">
        <v>19.44260021784914</v>
      </c>
    </row>
    <row r="1535" spans="14:15" x14ac:dyDescent="0.2">
      <c r="N1535" s="5">
        <v>1532</v>
      </c>
      <c r="O1535" s="11">
        <v>5.6376642867835391E-2</v>
      </c>
    </row>
    <row r="1536" spans="14:15" x14ac:dyDescent="0.2">
      <c r="N1536" s="5">
        <v>1533</v>
      </c>
      <c r="O1536" s="11">
        <v>-20.362435765954988</v>
      </c>
    </row>
    <row r="1537" spans="14:15" x14ac:dyDescent="0.2">
      <c r="N1537" s="5">
        <v>1534</v>
      </c>
      <c r="O1537" s="11">
        <v>-29.39334270170195</v>
      </c>
    </row>
    <row r="1538" spans="14:15" x14ac:dyDescent="0.2">
      <c r="N1538" s="5">
        <v>1535</v>
      </c>
      <c r="O1538" s="11">
        <v>-1.1752559846389374</v>
      </c>
    </row>
    <row r="1539" spans="14:15" x14ac:dyDescent="0.2">
      <c r="N1539" s="5">
        <v>1536</v>
      </c>
      <c r="O1539" s="11">
        <v>16.472249465411139</v>
      </c>
    </row>
    <row r="1540" spans="14:15" x14ac:dyDescent="0.2">
      <c r="N1540" s="5">
        <v>1537</v>
      </c>
      <c r="O1540" s="11">
        <v>-0.20766608880989545</v>
      </c>
    </row>
    <row r="1541" spans="14:15" x14ac:dyDescent="0.2">
      <c r="N1541" s="5">
        <v>1538</v>
      </c>
      <c r="O1541" s="11">
        <v>2.5997325716586825</v>
      </c>
    </row>
    <row r="1542" spans="14:15" x14ac:dyDescent="0.2">
      <c r="N1542" s="5">
        <v>1539</v>
      </c>
      <c r="O1542" s="11">
        <v>22.139495577738952</v>
      </c>
    </row>
    <row r="1543" spans="14:15" x14ac:dyDescent="0.2">
      <c r="N1543" s="5">
        <v>1540</v>
      </c>
      <c r="O1543" s="11">
        <v>-1.021971677254272</v>
      </c>
    </row>
    <row r="1544" spans="14:15" x14ac:dyDescent="0.2">
      <c r="N1544" s="5">
        <v>1541</v>
      </c>
      <c r="O1544" s="11">
        <v>-12.789067117047992</v>
      </c>
    </row>
    <row r="1545" spans="14:15" x14ac:dyDescent="0.2">
      <c r="N1545" s="5">
        <v>1542</v>
      </c>
      <c r="O1545" s="11">
        <v>-17.425780727334143</v>
      </c>
    </row>
    <row r="1546" spans="14:15" x14ac:dyDescent="0.2">
      <c r="N1546" s="5">
        <v>1543</v>
      </c>
      <c r="O1546" s="11">
        <v>11.660032843230336</v>
      </c>
    </row>
    <row r="1547" spans="14:15" x14ac:dyDescent="0.2">
      <c r="N1547" s="5">
        <v>1544</v>
      </c>
      <c r="O1547" s="11">
        <v>16.163169696619256</v>
      </c>
    </row>
    <row r="1548" spans="14:15" x14ac:dyDescent="0.2">
      <c r="N1548" s="5">
        <v>1545</v>
      </c>
      <c r="O1548" s="11">
        <v>3.5673669810354776</v>
      </c>
    </row>
    <row r="1549" spans="14:15" x14ac:dyDescent="0.2">
      <c r="N1549" s="5">
        <v>1546</v>
      </c>
      <c r="O1549" s="11">
        <v>-2.4575527345344197</v>
      </c>
    </row>
    <row r="1550" spans="14:15" x14ac:dyDescent="0.2">
      <c r="N1550" s="5">
        <v>1547</v>
      </c>
      <c r="O1550" s="11">
        <v>8.2406834340843815</v>
      </c>
    </row>
    <row r="1551" spans="14:15" x14ac:dyDescent="0.2">
      <c r="N1551" s="5">
        <v>1548</v>
      </c>
      <c r="O1551" s="11">
        <v>-17.92887126971122</v>
      </c>
    </row>
    <row r="1552" spans="14:15" x14ac:dyDescent="0.2">
      <c r="N1552" s="5">
        <v>1549</v>
      </c>
      <c r="O1552" s="11">
        <v>18.986844239143757</v>
      </c>
    </row>
    <row r="1553" spans="14:15" x14ac:dyDescent="0.2">
      <c r="N1553" s="5">
        <v>1550</v>
      </c>
      <c r="O1553" s="11">
        <v>-12.422271759531466</v>
      </c>
    </row>
    <row r="1554" spans="14:15" x14ac:dyDescent="0.2">
      <c r="N1554" s="5">
        <v>1551</v>
      </c>
      <c r="O1554" s="11">
        <v>11.9610408977742</v>
      </c>
    </row>
    <row r="1555" spans="14:15" x14ac:dyDescent="0.2">
      <c r="N1555" s="5">
        <v>1552</v>
      </c>
      <c r="O1555" s="11">
        <v>-7.6163713390766921</v>
      </c>
    </row>
    <row r="1556" spans="14:15" x14ac:dyDescent="0.2">
      <c r="N1556" s="5">
        <v>1553</v>
      </c>
      <c r="O1556" s="11">
        <v>9.6280572228047525</v>
      </c>
    </row>
    <row r="1557" spans="14:15" x14ac:dyDescent="0.2">
      <c r="N1557" s="5">
        <v>1554</v>
      </c>
      <c r="O1557" s="11">
        <v>31.048444570928542</v>
      </c>
    </row>
    <row r="1558" spans="14:15" x14ac:dyDescent="0.2">
      <c r="N1558" s="5">
        <v>1555</v>
      </c>
      <c r="O1558" s="11">
        <v>-22.334827675418079</v>
      </c>
    </row>
    <row r="1559" spans="14:15" x14ac:dyDescent="0.2">
      <c r="N1559" s="5">
        <v>1556</v>
      </c>
      <c r="O1559" s="11">
        <v>-15.859916586827918</v>
      </c>
    </row>
    <row r="1560" spans="14:15" x14ac:dyDescent="0.2">
      <c r="N1560" s="5">
        <v>1557</v>
      </c>
      <c r="O1560" s="11">
        <v>10.01386984459894</v>
      </c>
    </row>
    <row r="1561" spans="14:15" x14ac:dyDescent="0.2">
      <c r="N1561" s="5">
        <v>1558</v>
      </c>
      <c r="O1561" s="11">
        <v>-15.485190857925758</v>
      </c>
    </row>
    <row r="1562" spans="14:15" x14ac:dyDescent="0.2">
      <c r="N1562" s="5">
        <v>1559</v>
      </c>
      <c r="O1562" s="11">
        <v>-8.5682008330962027</v>
      </c>
    </row>
    <row r="1563" spans="14:15" x14ac:dyDescent="0.2">
      <c r="N1563" s="5">
        <v>1560</v>
      </c>
      <c r="O1563" s="11">
        <v>-31.688392106603217</v>
      </c>
    </row>
    <row r="1564" spans="14:15" x14ac:dyDescent="0.2">
      <c r="N1564" s="5">
        <v>1561</v>
      </c>
      <c r="O1564" s="11">
        <v>12.771249978567013</v>
      </c>
    </row>
    <row r="1565" spans="14:15" x14ac:dyDescent="0.2">
      <c r="N1565" s="5">
        <v>1562</v>
      </c>
      <c r="O1565" s="11">
        <v>10.482133690858593</v>
      </c>
    </row>
    <row r="1566" spans="14:15" x14ac:dyDescent="0.2">
      <c r="N1566" s="5">
        <v>1563</v>
      </c>
      <c r="O1566" s="11">
        <v>-3.4317824033647737</v>
      </c>
    </row>
    <row r="1567" spans="14:15" x14ac:dyDescent="0.2">
      <c r="N1567" s="5">
        <v>1564</v>
      </c>
      <c r="O1567" s="11">
        <v>-17.182378675494384</v>
      </c>
    </row>
    <row r="1568" spans="14:15" x14ac:dyDescent="0.2">
      <c r="N1568" s="5">
        <v>1565</v>
      </c>
      <c r="O1568" s="11">
        <v>0.95107199046688884</v>
      </c>
    </row>
    <row r="1569" spans="14:15" x14ac:dyDescent="0.2">
      <c r="N1569" s="5">
        <v>1566</v>
      </c>
      <c r="O1569" s="11">
        <v>-19.161947171384465</v>
      </c>
    </row>
    <row r="1570" spans="14:15" x14ac:dyDescent="0.2">
      <c r="N1570" s="5">
        <v>1567</v>
      </c>
      <c r="O1570" s="11">
        <v>3.4063577048754916</v>
      </c>
    </row>
    <row r="1571" spans="14:15" x14ac:dyDescent="0.2">
      <c r="N1571" s="5">
        <v>1568</v>
      </c>
      <c r="O1571" s="11">
        <v>-16.048341160771308</v>
      </c>
    </row>
    <row r="1572" spans="14:15" x14ac:dyDescent="0.2">
      <c r="N1572" s="5">
        <v>1569</v>
      </c>
      <c r="O1572" s="11">
        <v>-1.4376672299778299</v>
      </c>
    </row>
    <row r="1573" spans="14:15" x14ac:dyDescent="0.2">
      <c r="N1573" s="5">
        <v>1570</v>
      </c>
      <c r="O1573" s="11">
        <v>32.734834773001523</v>
      </c>
    </row>
    <row r="1574" spans="14:15" x14ac:dyDescent="0.2">
      <c r="N1574" s="5">
        <v>1571</v>
      </c>
      <c r="O1574" s="11">
        <v>2.9943303380144801</v>
      </c>
    </row>
    <row r="1575" spans="14:15" x14ac:dyDescent="0.2">
      <c r="N1575" s="5">
        <v>1572</v>
      </c>
      <c r="O1575" s="11">
        <v>11.318224907321973</v>
      </c>
    </row>
    <row r="1576" spans="14:15" x14ac:dyDescent="0.2">
      <c r="N1576" s="5">
        <v>1573</v>
      </c>
      <c r="O1576" s="11">
        <v>-11.822773595416695</v>
      </c>
    </row>
    <row r="1577" spans="14:15" x14ac:dyDescent="0.2">
      <c r="N1577" s="5">
        <v>1574</v>
      </c>
      <c r="O1577" s="11">
        <v>1.2787875586121042</v>
      </c>
    </row>
    <row r="1578" spans="14:15" x14ac:dyDescent="0.2">
      <c r="N1578" s="5">
        <v>1575</v>
      </c>
      <c r="O1578" s="11">
        <v>14.271120505406504</v>
      </c>
    </row>
    <row r="1579" spans="14:15" x14ac:dyDescent="0.2">
      <c r="N1579" s="5">
        <v>1576</v>
      </c>
      <c r="O1579" s="11">
        <v>11.54437464161634</v>
      </c>
    </row>
    <row r="1580" spans="14:15" x14ac:dyDescent="0.2">
      <c r="N1580" s="5">
        <v>1577</v>
      </c>
      <c r="O1580" s="11">
        <v>-5.419318604136226</v>
      </c>
    </row>
    <row r="1581" spans="14:15" x14ac:dyDescent="0.2">
      <c r="N1581" s="5">
        <v>1578</v>
      </c>
      <c r="O1581" s="11">
        <v>-14.623958577961901</v>
      </c>
    </row>
    <row r="1582" spans="14:15" x14ac:dyDescent="0.2">
      <c r="N1582" s="5">
        <v>1579</v>
      </c>
      <c r="O1582" s="11">
        <v>0.74167112022867221</v>
      </c>
    </row>
    <row r="1583" spans="14:15" x14ac:dyDescent="0.2">
      <c r="N1583" s="5">
        <v>1580</v>
      </c>
      <c r="O1583" s="11">
        <v>12.520792464773898</v>
      </c>
    </row>
    <row r="1584" spans="14:15" x14ac:dyDescent="0.2">
      <c r="N1584" s="5">
        <v>1581</v>
      </c>
      <c r="O1584" s="11">
        <v>-8.9951680501755753</v>
      </c>
    </row>
    <row r="1585" spans="14:15" x14ac:dyDescent="0.2">
      <c r="N1585" s="5">
        <v>1582</v>
      </c>
      <c r="O1585" s="11">
        <v>20.213677171790554</v>
      </c>
    </row>
    <row r="1586" spans="14:15" x14ac:dyDescent="0.2">
      <c r="N1586" s="5">
        <v>1583</v>
      </c>
      <c r="O1586" s="11">
        <v>14.29162259682245</v>
      </c>
    </row>
    <row r="1587" spans="14:15" x14ac:dyDescent="0.2">
      <c r="N1587" s="5">
        <v>1584</v>
      </c>
      <c r="O1587" s="11">
        <v>-7.0716686008595016</v>
      </c>
    </row>
    <row r="1588" spans="14:15" x14ac:dyDescent="0.2">
      <c r="N1588" s="5">
        <v>1585</v>
      </c>
      <c r="O1588" s="11">
        <v>5.7096670367393756</v>
      </c>
    </row>
    <row r="1589" spans="14:15" x14ac:dyDescent="0.2">
      <c r="N1589" s="5">
        <v>1586</v>
      </c>
      <c r="O1589" s="11">
        <v>-14.819304546162925</v>
      </c>
    </row>
    <row r="1590" spans="14:15" x14ac:dyDescent="0.2">
      <c r="N1590" s="5">
        <v>1587</v>
      </c>
      <c r="O1590" s="11">
        <v>5.4288113889609448</v>
      </c>
    </row>
    <row r="1591" spans="14:15" x14ac:dyDescent="0.2">
      <c r="N1591" s="5">
        <v>1588</v>
      </c>
      <c r="O1591" s="11">
        <v>1.7734469168944846</v>
      </c>
    </row>
    <row r="1592" spans="14:15" x14ac:dyDescent="0.2">
      <c r="N1592" s="5">
        <v>1589</v>
      </c>
      <c r="O1592" s="11">
        <v>-22.810568416124891</v>
      </c>
    </row>
    <row r="1593" spans="14:15" x14ac:dyDescent="0.2">
      <c r="N1593" s="5">
        <v>1590</v>
      </c>
      <c r="O1593" s="11">
        <v>-20.220978349564437</v>
      </c>
    </row>
    <row r="1594" spans="14:15" x14ac:dyDescent="0.2">
      <c r="N1594" s="5">
        <v>1591</v>
      </c>
      <c r="O1594" s="11">
        <v>17.298276532918955</v>
      </c>
    </row>
    <row r="1595" spans="14:15" x14ac:dyDescent="0.2">
      <c r="N1595" s="5">
        <v>1592</v>
      </c>
      <c r="O1595" s="11">
        <v>-7.6857358345453557</v>
      </c>
    </row>
    <row r="1596" spans="14:15" x14ac:dyDescent="0.2">
      <c r="N1596" s="5">
        <v>1593</v>
      </c>
      <c r="O1596" s="11">
        <v>6.935055833937815</v>
      </c>
    </row>
    <row r="1597" spans="14:15" x14ac:dyDescent="0.2">
      <c r="N1597" s="5">
        <v>1594</v>
      </c>
      <c r="O1597" s="11">
        <v>24.610618865653549</v>
      </c>
    </row>
    <row r="1598" spans="14:15" x14ac:dyDescent="0.2">
      <c r="N1598" s="5">
        <v>1595</v>
      </c>
      <c r="O1598" s="11">
        <v>-10.360141741972679</v>
      </c>
    </row>
    <row r="1599" spans="14:15" x14ac:dyDescent="0.2">
      <c r="N1599" s="5">
        <v>1596</v>
      </c>
      <c r="O1599" s="11">
        <v>-16.469051148742022</v>
      </c>
    </row>
    <row r="1600" spans="14:15" x14ac:dyDescent="0.2">
      <c r="N1600" s="5">
        <v>1597</v>
      </c>
      <c r="O1600" s="11">
        <v>8.5235526576475884</v>
      </c>
    </row>
    <row r="1601" spans="14:15" x14ac:dyDescent="0.2">
      <c r="N1601" s="5">
        <v>1598</v>
      </c>
      <c r="O1601" s="11">
        <v>6.1657820188567003</v>
      </c>
    </row>
    <row r="1602" spans="14:15" x14ac:dyDescent="0.2">
      <c r="N1602" s="5">
        <v>1599</v>
      </c>
      <c r="O1602" s="11">
        <v>14.718486260945149</v>
      </c>
    </row>
    <row r="1603" spans="14:15" x14ac:dyDescent="0.2">
      <c r="N1603" s="5">
        <v>1600</v>
      </c>
      <c r="O1603" s="11">
        <v>-5.4150551470175845</v>
      </c>
    </row>
    <row r="1604" spans="14:15" x14ac:dyDescent="0.2">
      <c r="N1604" s="5">
        <v>1601</v>
      </c>
      <c r="O1604" s="11">
        <v>0.47754267945662027</v>
      </c>
    </row>
    <row r="1605" spans="14:15" x14ac:dyDescent="0.2">
      <c r="N1605" s="5">
        <v>1602</v>
      </c>
      <c r="O1605" s="11">
        <v>7.4773692632497681</v>
      </c>
    </row>
    <row r="1606" spans="14:15" x14ac:dyDescent="0.2">
      <c r="N1606" s="5">
        <v>1603</v>
      </c>
      <c r="O1606" s="11">
        <v>1.5014892866886624</v>
      </c>
    </row>
    <row r="1607" spans="14:15" x14ac:dyDescent="0.2">
      <c r="N1607" s="5">
        <v>1604</v>
      </c>
      <c r="O1607" s="11">
        <v>-3.2846576919800605</v>
      </c>
    </row>
    <row r="1608" spans="14:15" x14ac:dyDescent="0.2">
      <c r="N1608" s="5">
        <v>1605</v>
      </c>
      <c r="O1608" s="11">
        <v>-9.9994431659214484</v>
      </c>
    </row>
    <row r="1609" spans="14:15" x14ac:dyDescent="0.2">
      <c r="N1609" s="5">
        <v>1606</v>
      </c>
      <c r="O1609" s="11">
        <v>20.274674237392393</v>
      </c>
    </row>
    <row r="1610" spans="14:15" x14ac:dyDescent="0.2">
      <c r="N1610" s="5">
        <v>1607</v>
      </c>
      <c r="O1610" s="11">
        <v>-15.614628046592014</v>
      </c>
    </row>
    <row r="1611" spans="14:15" x14ac:dyDescent="0.2">
      <c r="N1611" s="5">
        <v>1608</v>
      </c>
      <c r="O1611" s="11">
        <v>21.107714091329179</v>
      </c>
    </row>
    <row r="1612" spans="14:15" x14ac:dyDescent="0.2">
      <c r="N1612" s="5">
        <v>1609</v>
      </c>
      <c r="O1612" s="11">
        <v>-1.7809395653869053</v>
      </c>
    </row>
    <row r="1613" spans="14:15" x14ac:dyDescent="0.2">
      <c r="N1613" s="5">
        <v>1610</v>
      </c>
      <c r="O1613" s="11">
        <v>-3.4084344656406609</v>
      </c>
    </row>
    <row r="1614" spans="14:15" x14ac:dyDescent="0.2">
      <c r="N1614" s="5">
        <v>1611</v>
      </c>
      <c r="O1614" s="11">
        <v>23.931817855892156</v>
      </c>
    </row>
    <row r="1615" spans="14:15" x14ac:dyDescent="0.2">
      <c r="N1615" s="5">
        <v>1612</v>
      </c>
      <c r="O1615" s="11">
        <v>13.918236918040751</v>
      </c>
    </row>
    <row r="1616" spans="14:15" x14ac:dyDescent="0.2">
      <c r="N1616" s="5">
        <v>1613</v>
      </c>
      <c r="O1616" s="11">
        <v>28.806507131388759</v>
      </c>
    </row>
    <row r="1617" spans="14:15" x14ac:dyDescent="0.2">
      <c r="N1617" s="5">
        <v>1614</v>
      </c>
      <c r="O1617" s="11">
        <v>2.6319421933804303</v>
      </c>
    </row>
    <row r="1618" spans="14:15" x14ac:dyDescent="0.2">
      <c r="N1618" s="5">
        <v>1615</v>
      </c>
      <c r="O1618" s="11">
        <v>7.2887764503805537</v>
      </c>
    </row>
    <row r="1619" spans="14:15" x14ac:dyDescent="0.2">
      <c r="N1619" s="5">
        <v>1616</v>
      </c>
      <c r="O1619" s="11">
        <v>19.64718619463293</v>
      </c>
    </row>
    <row r="1620" spans="14:15" x14ac:dyDescent="0.2">
      <c r="N1620" s="5">
        <v>1617</v>
      </c>
      <c r="O1620" s="11">
        <v>-3.0852675938807379</v>
      </c>
    </row>
    <row r="1621" spans="14:15" x14ac:dyDescent="0.2">
      <c r="N1621" s="5">
        <v>1618</v>
      </c>
      <c r="O1621" s="11">
        <v>2.6826210566591735E-3</v>
      </c>
    </row>
    <row r="1622" spans="14:15" x14ac:dyDescent="0.2">
      <c r="N1622" s="5">
        <v>1619</v>
      </c>
      <c r="O1622" s="11">
        <v>7.4375087462224263</v>
      </c>
    </row>
    <row r="1623" spans="14:15" x14ac:dyDescent="0.2">
      <c r="N1623" s="5">
        <v>1620</v>
      </c>
      <c r="O1623" s="11">
        <v>1.0716917095482539</v>
      </c>
    </row>
    <row r="1624" spans="14:15" x14ac:dyDescent="0.2">
      <c r="N1624" s="5">
        <v>1621</v>
      </c>
      <c r="O1624" s="11">
        <v>21.458484274338126</v>
      </c>
    </row>
    <row r="1625" spans="14:15" x14ac:dyDescent="0.2">
      <c r="N1625" s="5">
        <v>1622</v>
      </c>
      <c r="O1625" s="11">
        <v>1.8532934082179597</v>
      </c>
    </row>
    <row r="1626" spans="14:15" x14ac:dyDescent="0.2">
      <c r="N1626" s="5">
        <v>1623</v>
      </c>
      <c r="O1626" s="11">
        <v>-23.272095226486051</v>
      </c>
    </row>
    <row r="1627" spans="14:15" x14ac:dyDescent="0.2">
      <c r="N1627" s="5">
        <v>1624</v>
      </c>
      <c r="O1627" s="11">
        <v>4.8921332144323149</v>
      </c>
    </row>
    <row r="1628" spans="14:15" x14ac:dyDescent="0.2">
      <c r="N1628" s="5">
        <v>1625</v>
      </c>
      <c r="O1628" s="11">
        <v>-8.7080844389414445</v>
      </c>
    </row>
    <row r="1629" spans="14:15" x14ac:dyDescent="0.2">
      <c r="N1629" s="5">
        <v>1626</v>
      </c>
      <c r="O1629" s="11">
        <v>8.7013443433954905</v>
      </c>
    </row>
    <row r="1630" spans="14:15" x14ac:dyDescent="0.2">
      <c r="N1630" s="5">
        <v>1627</v>
      </c>
      <c r="O1630" s="11">
        <v>-2.9031886872040853</v>
      </c>
    </row>
    <row r="1631" spans="14:15" x14ac:dyDescent="0.2">
      <c r="N1631" s="5">
        <v>1628</v>
      </c>
      <c r="O1631" s="11">
        <v>3.7091495970869839</v>
      </c>
    </row>
    <row r="1632" spans="14:15" x14ac:dyDescent="0.2">
      <c r="N1632" s="5">
        <v>1629</v>
      </c>
      <c r="O1632" s="11">
        <v>0.15544240036889756</v>
      </c>
    </row>
    <row r="1633" spans="14:15" x14ac:dyDescent="0.2">
      <c r="N1633" s="5">
        <v>1630</v>
      </c>
      <c r="O1633" s="11">
        <v>34.824807647645713</v>
      </c>
    </row>
    <row r="1634" spans="14:15" x14ac:dyDescent="0.2">
      <c r="N1634" s="5">
        <v>1631</v>
      </c>
      <c r="O1634" s="11">
        <v>3.0105662267916942</v>
      </c>
    </row>
    <row r="1635" spans="14:15" x14ac:dyDescent="0.2">
      <c r="N1635" s="5">
        <v>1632</v>
      </c>
      <c r="O1635" s="11">
        <v>-11.792120355044194</v>
      </c>
    </row>
    <row r="1636" spans="14:15" x14ac:dyDescent="0.2">
      <c r="N1636" s="5">
        <v>1633</v>
      </c>
      <c r="O1636" s="11">
        <v>7.4741743973289774</v>
      </c>
    </row>
    <row r="1637" spans="14:15" x14ac:dyDescent="0.2">
      <c r="N1637" s="5">
        <v>1634</v>
      </c>
      <c r="O1637" s="11">
        <v>10.784450849421443</v>
      </c>
    </row>
    <row r="1638" spans="14:15" x14ac:dyDescent="0.2">
      <c r="N1638" s="5">
        <v>1635</v>
      </c>
      <c r="O1638" s="11">
        <v>-24.061561593806857</v>
      </c>
    </row>
    <row r="1639" spans="14:15" x14ac:dyDescent="0.2">
      <c r="N1639" s="5">
        <v>1636</v>
      </c>
      <c r="O1639" s="11">
        <v>-11.114380511757947</v>
      </c>
    </row>
    <row r="1640" spans="14:15" x14ac:dyDescent="0.2">
      <c r="N1640" s="5">
        <v>1637</v>
      </c>
      <c r="O1640" s="11">
        <v>8.631930322100775</v>
      </c>
    </row>
    <row r="1641" spans="14:15" x14ac:dyDescent="0.2">
      <c r="N1641" s="5">
        <v>1638</v>
      </c>
      <c r="O1641" s="11">
        <v>7.196260086102626</v>
      </c>
    </row>
    <row r="1642" spans="14:15" x14ac:dyDescent="0.2">
      <c r="N1642" s="5">
        <v>1639</v>
      </c>
      <c r="O1642" s="11">
        <v>-1.4129753882747704</v>
      </c>
    </row>
    <row r="1643" spans="14:15" x14ac:dyDescent="0.2">
      <c r="N1643" s="5">
        <v>1640</v>
      </c>
      <c r="O1643" s="11">
        <v>-24.388806953683282</v>
      </c>
    </row>
    <row r="1644" spans="14:15" x14ac:dyDescent="0.2">
      <c r="N1644" s="5">
        <v>1641</v>
      </c>
      <c r="O1644" s="11">
        <v>-8.4158691085974233</v>
      </c>
    </row>
    <row r="1645" spans="14:15" x14ac:dyDescent="0.2">
      <c r="N1645" s="5">
        <v>1642</v>
      </c>
      <c r="O1645" s="11">
        <v>-4.8882502918173421E-2</v>
      </c>
    </row>
    <row r="1646" spans="14:15" x14ac:dyDescent="0.2">
      <c r="N1646" s="5">
        <v>1643</v>
      </c>
      <c r="O1646" s="11">
        <v>4.7825918808036318</v>
      </c>
    </row>
    <row r="1647" spans="14:15" x14ac:dyDescent="0.2">
      <c r="N1647" s="5">
        <v>1644</v>
      </c>
      <c r="O1647" s="11">
        <v>28.69605726510196</v>
      </c>
    </row>
    <row r="1648" spans="14:15" x14ac:dyDescent="0.2">
      <c r="N1648" s="5">
        <v>1645</v>
      </c>
      <c r="O1648" s="11">
        <v>12.960184016693852</v>
      </c>
    </row>
    <row r="1649" spans="14:15" x14ac:dyDescent="0.2">
      <c r="N1649" s="5">
        <v>1646</v>
      </c>
      <c r="O1649" s="11">
        <v>-16.024799446904318</v>
      </c>
    </row>
    <row r="1650" spans="14:15" x14ac:dyDescent="0.2">
      <c r="N1650" s="5">
        <v>1647</v>
      </c>
      <c r="O1650" s="11">
        <v>-2.8310266078969359</v>
      </c>
    </row>
    <row r="1651" spans="14:15" x14ac:dyDescent="0.2">
      <c r="N1651" s="5">
        <v>1648</v>
      </c>
      <c r="O1651" s="11">
        <v>-15.77964415700222</v>
      </c>
    </row>
    <row r="1652" spans="14:15" x14ac:dyDescent="0.2">
      <c r="N1652" s="5">
        <v>1649</v>
      </c>
      <c r="O1652" s="11">
        <v>-2.5606474367676806</v>
      </c>
    </row>
    <row r="1653" spans="14:15" x14ac:dyDescent="0.2">
      <c r="N1653" s="5">
        <v>1650</v>
      </c>
      <c r="O1653" s="11">
        <v>12.622342965484794</v>
      </c>
    </row>
    <row r="1654" spans="14:15" x14ac:dyDescent="0.2">
      <c r="N1654" s="5">
        <v>1651</v>
      </c>
      <c r="O1654" s="11">
        <v>-28.059787417106012</v>
      </c>
    </row>
    <row r="1655" spans="14:15" x14ac:dyDescent="0.2">
      <c r="N1655" s="5">
        <v>1652</v>
      </c>
      <c r="O1655" s="11">
        <v>-17.499298381536942</v>
      </c>
    </row>
    <row r="1656" spans="14:15" x14ac:dyDescent="0.2">
      <c r="N1656" s="5">
        <v>1653</v>
      </c>
      <c r="O1656" s="11">
        <v>1.3748323017353163</v>
      </c>
    </row>
    <row r="1657" spans="14:15" x14ac:dyDescent="0.2">
      <c r="N1657" s="5">
        <v>1654</v>
      </c>
      <c r="O1657" s="11">
        <v>-14.286449055445484</v>
      </c>
    </row>
    <row r="1658" spans="14:15" x14ac:dyDescent="0.2">
      <c r="N1658" s="5">
        <v>1655</v>
      </c>
      <c r="O1658" s="11">
        <v>-11.288631628839514</v>
      </c>
    </row>
    <row r="1659" spans="14:15" x14ac:dyDescent="0.2">
      <c r="N1659" s="5">
        <v>1656</v>
      </c>
      <c r="O1659" s="11">
        <v>-6.6224682610459036</v>
      </c>
    </row>
    <row r="1660" spans="14:15" x14ac:dyDescent="0.2">
      <c r="N1660" s="5">
        <v>1657</v>
      </c>
      <c r="O1660" s="11">
        <v>-16.097765268085563</v>
      </c>
    </row>
    <row r="1661" spans="14:15" x14ac:dyDescent="0.2">
      <c r="N1661" s="5">
        <v>1658</v>
      </c>
      <c r="O1661" s="11">
        <v>10.567364212277514</v>
      </c>
    </row>
    <row r="1662" spans="14:15" x14ac:dyDescent="0.2">
      <c r="N1662" s="5">
        <v>1659</v>
      </c>
      <c r="O1662" s="11">
        <v>-11.209928374383484</v>
      </c>
    </row>
    <row r="1663" spans="14:15" x14ac:dyDescent="0.2">
      <c r="N1663" s="5">
        <v>1660</v>
      </c>
      <c r="O1663" s="11">
        <v>1.0814491605132541</v>
      </c>
    </row>
    <row r="1664" spans="14:15" x14ac:dyDescent="0.2">
      <c r="N1664" s="5">
        <v>1661</v>
      </c>
      <c r="O1664" s="11">
        <v>-24.008438822119739</v>
      </c>
    </row>
    <row r="1665" spans="14:15" x14ac:dyDescent="0.2">
      <c r="N1665" s="5">
        <v>1662</v>
      </c>
      <c r="O1665" s="11">
        <v>2.482929978640021</v>
      </c>
    </row>
    <row r="1666" spans="14:15" x14ac:dyDescent="0.2">
      <c r="N1666" s="5">
        <v>1663</v>
      </c>
      <c r="O1666" s="11">
        <v>-8.3466926531255119</v>
      </c>
    </row>
    <row r="1667" spans="14:15" x14ac:dyDescent="0.2">
      <c r="N1667" s="5">
        <v>1664</v>
      </c>
      <c r="O1667" s="11">
        <v>-29.300901353420098</v>
      </c>
    </row>
    <row r="1668" spans="14:15" x14ac:dyDescent="0.2">
      <c r="N1668" s="5">
        <v>1665</v>
      </c>
      <c r="O1668" s="11">
        <v>-1.3145159339535106</v>
      </c>
    </row>
    <row r="1669" spans="14:15" x14ac:dyDescent="0.2">
      <c r="N1669" s="5">
        <v>1666</v>
      </c>
      <c r="O1669" s="11">
        <v>-23.938070349135259</v>
      </c>
    </row>
    <row r="1670" spans="14:15" x14ac:dyDescent="0.2">
      <c r="N1670" s="5">
        <v>1667</v>
      </c>
      <c r="O1670" s="11">
        <v>-12.658777607054336</v>
      </c>
    </row>
    <row r="1671" spans="14:15" x14ac:dyDescent="0.2">
      <c r="N1671" s="5">
        <v>1668</v>
      </c>
      <c r="O1671" s="11">
        <v>13.166613956613251</v>
      </c>
    </row>
    <row r="1672" spans="14:15" x14ac:dyDescent="0.2">
      <c r="N1672" s="5">
        <v>1669</v>
      </c>
      <c r="O1672" s="11">
        <v>-8.6760449683519951</v>
      </c>
    </row>
    <row r="1673" spans="14:15" x14ac:dyDescent="0.2">
      <c r="N1673" s="5">
        <v>1670</v>
      </c>
      <c r="O1673" s="11">
        <v>15.995299785457274</v>
      </c>
    </row>
    <row r="1674" spans="14:15" x14ac:dyDescent="0.2">
      <c r="N1674" s="5">
        <v>1671</v>
      </c>
      <c r="O1674" s="11">
        <v>38.268194360649893</v>
      </c>
    </row>
    <row r="1675" spans="14:15" x14ac:dyDescent="0.2">
      <c r="N1675" s="5">
        <v>1672</v>
      </c>
      <c r="O1675" s="11">
        <v>-4.1487775262402717</v>
      </c>
    </row>
    <row r="1676" spans="14:15" x14ac:dyDescent="0.2">
      <c r="N1676" s="5">
        <v>1673</v>
      </c>
      <c r="O1676" s="11">
        <v>0.95655977734307918</v>
      </c>
    </row>
    <row r="1677" spans="14:15" x14ac:dyDescent="0.2">
      <c r="N1677" s="5">
        <v>1674</v>
      </c>
      <c r="O1677" s="11">
        <v>14.592270013978542</v>
      </c>
    </row>
    <row r="1678" spans="14:15" x14ac:dyDescent="0.2">
      <c r="N1678" s="5">
        <v>1675</v>
      </c>
      <c r="O1678" s="11">
        <v>13.754227468110482</v>
      </c>
    </row>
    <row r="1679" spans="14:15" x14ac:dyDescent="0.2">
      <c r="N1679" s="5">
        <v>1676</v>
      </c>
      <c r="O1679" s="11">
        <v>6.4292520790617544</v>
      </c>
    </row>
    <row r="1680" spans="14:15" x14ac:dyDescent="0.2">
      <c r="N1680" s="5">
        <v>1677</v>
      </c>
      <c r="O1680" s="11">
        <v>-24.589635565812017</v>
      </c>
    </row>
    <row r="1681" spans="14:15" x14ac:dyDescent="0.2">
      <c r="N1681" s="5">
        <v>1678</v>
      </c>
      <c r="O1681" s="11">
        <v>1.2415245592796584</v>
      </c>
    </row>
    <row r="1682" spans="14:15" x14ac:dyDescent="0.2">
      <c r="N1682" s="5">
        <v>1679</v>
      </c>
      <c r="O1682" s="11">
        <v>-7.039195183376262</v>
      </c>
    </row>
    <row r="1683" spans="14:15" x14ac:dyDescent="0.2">
      <c r="N1683" s="5">
        <v>1680</v>
      </c>
      <c r="O1683" s="11">
        <v>-26.96339072374105</v>
      </c>
    </row>
    <row r="1684" spans="14:15" x14ac:dyDescent="0.2">
      <c r="N1684" s="5">
        <v>1681</v>
      </c>
      <c r="O1684" s="11">
        <v>13.475350236121873</v>
      </c>
    </row>
    <row r="1685" spans="14:15" x14ac:dyDescent="0.2">
      <c r="N1685" s="5">
        <v>1682</v>
      </c>
      <c r="O1685" s="11">
        <v>-0.76713735402530281</v>
      </c>
    </row>
    <row r="1686" spans="14:15" x14ac:dyDescent="0.2">
      <c r="N1686" s="5">
        <v>1683</v>
      </c>
      <c r="O1686" s="11">
        <v>5.9608367831621303</v>
      </c>
    </row>
    <row r="1687" spans="14:15" x14ac:dyDescent="0.2">
      <c r="N1687" s="5">
        <v>1684</v>
      </c>
      <c r="O1687" s="11">
        <v>1.2240582251902163</v>
      </c>
    </row>
    <row r="1688" spans="14:15" x14ac:dyDescent="0.2">
      <c r="N1688" s="5">
        <v>1685</v>
      </c>
      <c r="O1688" s="11">
        <v>1.7542306521527853</v>
      </c>
    </row>
    <row r="1689" spans="14:15" x14ac:dyDescent="0.2">
      <c r="N1689" s="5">
        <v>1686</v>
      </c>
      <c r="O1689" s="11">
        <v>-27.725677636800018</v>
      </c>
    </row>
    <row r="1690" spans="14:15" x14ac:dyDescent="0.2">
      <c r="N1690" s="5">
        <v>1687</v>
      </c>
      <c r="O1690" s="11">
        <v>-12.695624355696225</v>
      </c>
    </row>
    <row r="1691" spans="14:15" x14ac:dyDescent="0.2">
      <c r="N1691" s="5">
        <v>1688</v>
      </c>
      <c r="O1691" s="11">
        <v>9.9083543449707072</v>
      </c>
    </row>
    <row r="1692" spans="14:15" x14ac:dyDescent="0.2">
      <c r="N1692" s="5">
        <v>1689</v>
      </c>
      <c r="O1692" s="11">
        <v>9.1494065126295574</v>
      </c>
    </row>
    <row r="1693" spans="14:15" x14ac:dyDescent="0.2">
      <c r="N1693" s="5">
        <v>1690</v>
      </c>
      <c r="O1693" s="11">
        <v>3.1774335349668319</v>
      </c>
    </row>
    <row r="1694" spans="14:15" x14ac:dyDescent="0.2">
      <c r="N1694" s="5">
        <v>1691</v>
      </c>
      <c r="O1694" s="11">
        <v>-6.2753665958542513</v>
      </c>
    </row>
    <row r="1695" spans="14:15" x14ac:dyDescent="0.2">
      <c r="N1695" s="5">
        <v>1692</v>
      </c>
      <c r="O1695" s="11">
        <v>16.115993500120886</v>
      </c>
    </row>
    <row r="1696" spans="14:15" x14ac:dyDescent="0.2">
      <c r="N1696" s="5">
        <v>1693</v>
      </c>
      <c r="O1696" s="11">
        <v>-5.9713235438925967</v>
      </c>
    </row>
    <row r="1697" spans="14:15" x14ac:dyDescent="0.2">
      <c r="N1697" s="5">
        <v>1694</v>
      </c>
      <c r="O1697" s="11">
        <v>26.097176814995311</v>
      </c>
    </row>
    <row r="1698" spans="14:15" x14ac:dyDescent="0.2">
      <c r="N1698" s="5">
        <v>1695</v>
      </c>
      <c r="O1698" s="11">
        <v>-3.6229623700362588</v>
      </c>
    </row>
    <row r="1699" spans="14:15" x14ac:dyDescent="0.2">
      <c r="N1699" s="5">
        <v>1696</v>
      </c>
      <c r="O1699" s="11">
        <v>19.534694766884034</v>
      </c>
    </row>
    <row r="1700" spans="14:15" x14ac:dyDescent="0.2">
      <c r="N1700" s="5">
        <v>1697</v>
      </c>
      <c r="O1700" s="11">
        <v>-15.972441305387441</v>
      </c>
    </row>
    <row r="1701" spans="14:15" x14ac:dyDescent="0.2">
      <c r="N1701" s="5">
        <v>1698</v>
      </c>
      <c r="O1701" s="11">
        <v>-10.818606704207248</v>
      </c>
    </row>
    <row r="1702" spans="14:15" x14ac:dyDescent="0.2">
      <c r="N1702" s="5">
        <v>1699</v>
      </c>
      <c r="O1702" s="11">
        <v>-30.15791834332909</v>
      </c>
    </row>
    <row r="1703" spans="14:15" x14ac:dyDescent="0.2">
      <c r="N1703" s="5">
        <v>1700</v>
      </c>
      <c r="O1703" s="11">
        <v>5.3333418523822278</v>
      </c>
    </row>
    <row r="1704" spans="14:15" x14ac:dyDescent="0.2">
      <c r="N1704" s="5">
        <v>1701</v>
      </c>
      <c r="O1704" s="11">
        <v>-3.6385259549457452</v>
      </c>
    </row>
    <row r="1705" spans="14:15" x14ac:dyDescent="0.2">
      <c r="N1705" s="5">
        <v>1702</v>
      </c>
      <c r="O1705" s="11">
        <v>-16.430196399501725</v>
      </c>
    </row>
    <row r="1706" spans="14:15" x14ac:dyDescent="0.2">
      <c r="N1706" s="5">
        <v>1703</v>
      </c>
      <c r="O1706" s="11">
        <v>6.8348162354565165</v>
      </c>
    </row>
    <row r="1707" spans="14:15" x14ac:dyDescent="0.2">
      <c r="N1707" s="5">
        <v>1704</v>
      </c>
      <c r="O1707" s="11">
        <v>12.739133198154203</v>
      </c>
    </row>
    <row r="1708" spans="14:15" x14ac:dyDescent="0.2">
      <c r="N1708" s="5">
        <v>1705</v>
      </c>
      <c r="O1708" s="11">
        <v>3.0527177450111602</v>
      </c>
    </row>
    <row r="1709" spans="14:15" x14ac:dyDescent="0.2">
      <c r="N1709" s="5">
        <v>1706</v>
      </c>
      <c r="O1709" s="11">
        <v>0.43733239804836105</v>
      </c>
    </row>
    <row r="1710" spans="14:15" x14ac:dyDescent="0.2">
      <c r="N1710" s="5">
        <v>1707</v>
      </c>
      <c r="O1710" s="11">
        <v>4.8850474153649195</v>
      </c>
    </row>
    <row r="1711" spans="14:15" x14ac:dyDescent="0.2">
      <c r="N1711" s="5">
        <v>1708</v>
      </c>
      <c r="O1711" s="11">
        <v>-5.3830742100520119</v>
      </c>
    </row>
    <row r="1712" spans="14:15" x14ac:dyDescent="0.2">
      <c r="N1712" s="5">
        <v>1709</v>
      </c>
      <c r="O1712" s="11">
        <v>42.530019535226756</v>
      </c>
    </row>
    <row r="1713" spans="14:15" x14ac:dyDescent="0.2">
      <c r="N1713" s="5">
        <v>1710</v>
      </c>
      <c r="O1713" s="11">
        <v>4.3467084303200068</v>
      </c>
    </row>
    <row r="1714" spans="14:15" x14ac:dyDescent="0.2">
      <c r="N1714" s="5">
        <v>1711</v>
      </c>
      <c r="O1714" s="11">
        <v>5.3993323833047633</v>
      </c>
    </row>
    <row r="1715" spans="14:15" x14ac:dyDescent="0.2">
      <c r="N1715" s="5">
        <v>1712</v>
      </c>
      <c r="O1715" s="11">
        <v>-17.152490201705582</v>
      </c>
    </row>
    <row r="1716" spans="14:15" x14ac:dyDescent="0.2">
      <c r="N1716" s="5">
        <v>1713</v>
      </c>
      <c r="O1716" s="11">
        <v>-21.48262207252311</v>
      </c>
    </row>
    <row r="1717" spans="14:15" x14ac:dyDescent="0.2">
      <c r="N1717" s="5">
        <v>1714</v>
      </c>
      <c r="O1717" s="11">
        <v>10.387206063700432</v>
      </c>
    </row>
    <row r="1718" spans="14:15" x14ac:dyDescent="0.2">
      <c r="N1718" s="5">
        <v>1715</v>
      </c>
      <c r="O1718" s="11">
        <v>-14.389367929642987</v>
      </c>
    </row>
    <row r="1719" spans="14:15" x14ac:dyDescent="0.2">
      <c r="N1719" s="5">
        <v>1716</v>
      </c>
      <c r="O1719" s="11">
        <v>12.296316262243828</v>
      </c>
    </row>
    <row r="1720" spans="14:15" x14ac:dyDescent="0.2">
      <c r="N1720" s="5">
        <v>1717</v>
      </c>
      <c r="O1720" s="11">
        <v>-8.3770673605784971</v>
      </c>
    </row>
    <row r="1721" spans="14:15" x14ac:dyDescent="0.2">
      <c r="N1721" s="5">
        <v>1718</v>
      </c>
      <c r="O1721" s="11">
        <v>2.4899571979052428</v>
      </c>
    </row>
    <row r="1722" spans="14:15" x14ac:dyDescent="0.2">
      <c r="N1722" s="5">
        <v>1719</v>
      </c>
      <c r="O1722" s="11">
        <v>-11.534819492548234</v>
      </c>
    </row>
    <row r="1723" spans="14:15" x14ac:dyDescent="0.2">
      <c r="N1723" s="5">
        <v>1720</v>
      </c>
      <c r="O1723" s="11">
        <v>25.256141577700998</v>
      </c>
    </row>
    <row r="1724" spans="14:15" x14ac:dyDescent="0.2">
      <c r="N1724" s="5">
        <v>1721</v>
      </c>
      <c r="O1724" s="11">
        <v>5.6962186849393488</v>
      </c>
    </row>
    <row r="1725" spans="14:15" x14ac:dyDescent="0.2">
      <c r="N1725" s="5">
        <v>1722</v>
      </c>
      <c r="O1725" s="11">
        <v>-1.8666437001304539</v>
      </c>
    </row>
    <row r="1726" spans="14:15" x14ac:dyDescent="0.2">
      <c r="N1726" s="5">
        <v>1723</v>
      </c>
      <c r="O1726" s="11">
        <v>-5.42550065570342</v>
      </c>
    </row>
    <row r="1727" spans="14:15" x14ac:dyDescent="0.2">
      <c r="N1727" s="5">
        <v>1724</v>
      </c>
      <c r="O1727" s="11">
        <v>17.697960991710712</v>
      </c>
    </row>
    <row r="1728" spans="14:15" x14ac:dyDescent="0.2">
      <c r="N1728" s="5">
        <v>1725</v>
      </c>
      <c r="O1728" s="11">
        <v>7.2896562409912118</v>
      </c>
    </row>
    <row r="1729" spans="14:15" x14ac:dyDescent="0.2">
      <c r="N1729" s="5">
        <v>1726</v>
      </c>
      <c r="O1729" s="11">
        <v>7.2395689376791283</v>
      </c>
    </row>
    <row r="1730" spans="14:15" x14ac:dyDescent="0.2">
      <c r="N1730" s="5">
        <v>1727</v>
      </c>
      <c r="O1730" s="11">
        <v>-6.6553544153661308</v>
      </c>
    </row>
    <row r="1731" spans="14:15" x14ac:dyDescent="0.2">
      <c r="N1731" s="5">
        <v>1728</v>
      </c>
      <c r="O1731" s="11">
        <v>-2.2658018523630918</v>
      </c>
    </row>
    <row r="1732" spans="14:15" x14ac:dyDescent="0.2">
      <c r="N1732" s="5">
        <v>1729</v>
      </c>
      <c r="O1732" s="11">
        <v>-9.4318333891109774</v>
      </c>
    </row>
    <row r="1733" spans="14:15" x14ac:dyDescent="0.2">
      <c r="N1733" s="5">
        <v>1730</v>
      </c>
      <c r="O1733" s="11">
        <v>0.30446738735404455</v>
      </c>
    </row>
    <row r="1734" spans="14:15" x14ac:dyDescent="0.2">
      <c r="N1734" s="5">
        <v>1731</v>
      </c>
      <c r="O1734" s="11">
        <v>8.6916509627167109</v>
      </c>
    </row>
    <row r="1735" spans="14:15" x14ac:dyDescent="0.2">
      <c r="N1735" s="5">
        <v>1732</v>
      </c>
      <c r="O1735" s="11">
        <v>16.341680368459873</v>
      </c>
    </row>
    <row r="1736" spans="14:15" x14ac:dyDescent="0.2">
      <c r="N1736" s="5">
        <v>1733</v>
      </c>
      <c r="O1736" s="11">
        <v>3.1102493769541169</v>
      </c>
    </row>
    <row r="1737" spans="14:15" x14ac:dyDescent="0.2">
      <c r="N1737" s="5">
        <v>1734</v>
      </c>
      <c r="O1737" s="11">
        <v>12.092859361665347</v>
      </c>
    </row>
    <row r="1738" spans="14:15" x14ac:dyDescent="0.2">
      <c r="N1738" s="5">
        <v>1735</v>
      </c>
      <c r="O1738" s="11">
        <v>-45.038054574319702</v>
      </c>
    </row>
    <row r="1739" spans="14:15" x14ac:dyDescent="0.2">
      <c r="N1739" s="5">
        <v>1736</v>
      </c>
      <c r="O1739" s="11">
        <v>13.010708382932837</v>
      </c>
    </row>
    <row r="1740" spans="14:15" x14ac:dyDescent="0.2">
      <c r="N1740" s="5">
        <v>1737</v>
      </c>
      <c r="O1740" s="11">
        <v>-12.712464451127431</v>
      </c>
    </row>
    <row r="1741" spans="14:15" x14ac:dyDescent="0.2">
      <c r="N1741" s="5">
        <v>1738</v>
      </c>
      <c r="O1741" s="11">
        <v>34.281025204821525</v>
      </c>
    </row>
    <row r="1742" spans="14:15" x14ac:dyDescent="0.2">
      <c r="N1742" s="5">
        <v>1739</v>
      </c>
      <c r="O1742" s="11">
        <v>6.0003814463495377</v>
      </c>
    </row>
    <row r="1743" spans="14:15" x14ac:dyDescent="0.2">
      <c r="N1743" s="5">
        <v>1740</v>
      </c>
      <c r="O1743" s="11">
        <v>-15.290822724294451</v>
      </c>
    </row>
    <row r="1744" spans="14:15" x14ac:dyDescent="0.2">
      <c r="N1744" s="5">
        <v>1741</v>
      </c>
      <c r="O1744" s="11">
        <v>23.460267212610422</v>
      </c>
    </row>
    <row r="1745" spans="14:15" x14ac:dyDescent="0.2">
      <c r="N1745" s="5">
        <v>1742</v>
      </c>
      <c r="O1745" s="11">
        <v>35.394241687119383</v>
      </c>
    </row>
    <row r="1746" spans="14:15" x14ac:dyDescent="0.2">
      <c r="N1746" s="5">
        <v>1743</v>
      </c>
      <c r="O1746" s="11">
        <v>-14.291706666287833</v>
      </c>
    </row>
    <row r="1747" spans="14:15" x14ac:dyDescent="0.2">
      <c r="N1747" s="5">
        <v>1744</v>
      </c>
      <c r="O1747" s="11">
        <v>3.6871189037169678</v>
      </c>
    </row>
    <row r="1748" spans="14:15" x14ac:dyDescent="0.2">
      <c r="N1748" s="5">
        <v>1745</v>
      </c>
      <c r="O1748" s="11">
        <v>-12.385896990687634</v>
      </c>
    </row>
    <row r="1749" spans="14:15" x14ac:dyDescent="0.2">
      <c r="N1749" s="5">
        <v>1746</v>
      </c>
      <c r="O1749" s="11">
        <v>-14.313324495071484</v>
      </c>
    </row>
    <row r="1750" spans="14:15" x14ac:dyDescent="0.2">
      <c r="N1750" s="5">
        <v>1747</v>
      </c>
      <c r="O1750" s="11">
        <v>9.3419782523239725</v>
      </c>
    </row>
    <row r="1751" spans="14:15" x14ac:dyDescent="0.2">
      <c r="N1751" s="5">
        <v>1748</v>
      </c>
      <c r="O1751" s="11">
        <v>-23.26017059830162</v>
      </c>
    </row>
    <row r="1752" spans="14:15" x14ac:dyDescent="0.2">
      <c r="N1752" s="5">
        <v>1749</v>
      </c>
      <c r="O1752" s="11">
        <v>0.26350844454460176</v>
      </c>
    </row>
    <row r="1753" spans="14:15" x14ac:dyDescent="0.2">
      <c r="N1753" s="5">
        <v>1750</v>
      </c>
      <c r="O1753" s="11">
        <v>9.0131713664055972</v>
      </c>
    </row>
    <row r="1754" spans="14:15" x14ac:dyDescent="0.2">
      <c r="N1754" s="5">
        <v>1751</v>
      </c>
      <c r="O1754" s="11">
        <v>9.2892764010274576</v>
      </c>
    </row>
    <row r="1755" spans="14:15" x14ac:dyDescent="0.2">
      <c r="N1755" s="5">
        <v>1752</v>
      </c>
      <c r="O1755" s="11">
        <v>-8.1135617154580757</v>
      </c>
    </row>
    <row r="1756" spans="14:15" x14ac:dyDescent="0.2">
      <c r="N1756" s="5">
        <v>1753</v>
      </c>
      <c r="O1756" s="11">
        <v>-21.222803647449346</v>
      </c>
    </row>
    <row r="1757" spans="14:15" x14ac:dyDescent="0.2">
      <c r="N1757" s="5">
        <v>1754</v>
      </c>
      <c r="O1757" s="11">
        <v>-5.1536298580542663</v>
      </c>
    </row>
    <row r="1758" spans="14:15" x14ac:dyDescent="0.2">
      <c r="N1758" s="5">
        <v>1755</v>
      </c>
      <c r="O1758" s="11">
        <v>12.348551057267308</v>
      </c>
    </row>
    <row r="1759" spans="14:15" x14ac:dyDescent="0.2">
      <c r="N1759" s="5">
        <v>1756</v>
      </c>
      <c r="O1759" s="11">
        <v>-4.0705417780176552</v>
      </c>
    </row>
    <row r="1760" spans="14:15" x14ac:dyDescent="0.2">
      <c r="N1760" s="5">
        <v>1757</v>
      </c>
      <c r="O1760" s="11">
        <v>-17.305811554105262</v>
      </c>
    </row>
    <row r="1761" spans="14:15" x14ac:dyDescent="0.2">
      <c r="N1761" s="5">
        <v>1758</v>
      </c>
      <c r="O1761" s="11">
        <v>-18.098075852188586</v>
      </c>
    </row>
    <row r="1762" spans="14:15" x14ac:dyDescent="0.2">
      <c r="N1762" s="5">
        <v>1759</v>
      </c>
      <c r="O1762" s="11">
        <v>-16.332582661681926</v>
      </c>
    </row>
    <row r="1763" spans="14:15" x14ac:dyDescent="0.2">
      <c r="N1763" s="5">
        <v>1760</v>
      </c>
      <c r="O1763" s="11">
        <v>15.729416288196951</v>
      </c>
    </row>
    <row r="1764" spans="14:15" x14ac:dyDescent="0.2">
      <c r="N1764" s="5">
        <v>1761</v>
      </c>
      <c r="O1764" s="11">
        <v>-3.43168109963253</v>
      </c>
    </row>
    <row r="1765" spans="14:15" x14ac:dyDescent="0.2">
      <c r="N1765" s="5">
        <v>1762</v>
      </c>
      <c r="O1765" s="11">
        <v>5.8794466658918925</v>
      </c>
    </row>
    <row r="1766" spans="14:15" x14ac:dyDescent="0.2">
      <c r="N1766" s="5">
        <v>1763</v>
      </c>
      <c r="O1766" s="11">
        <v>-4.7960622674453735</v>
      </c>
    </row>
    <row r="1767" spans="14:15" x14ac:dyDescent="0.2">
      <c r="N1767" s="5">
        <v>1764</v>
      </c>
      <c r="O1767" s="11">
        <v>-16.676915084883071</v>
      </c>
    </row>
    <row r="1768" spans="14:15" x14ac:dyDescent="0.2">
      <c r="N1768" s="5">
        <v>1765</v>
      </c>
      <c r="O1768" s="11">
        <v>-4.3775253701290513</v>
      </c>
    </row>
    <row r="1769" spans="14:15" x14ac:dyDescent="0.2">
      <c r="N1769" s="5">
        <v>1766</v>
      </c>
      <c r="O1769" s="11">
        <v>0.27657455003189074</v>
      </c>
    </row>
    <row r="1770" spans="14:15" x14ac:dyDescent="0.2">
      <c r="N1770" s="5">
        <v>1767</v>
      </c>
      <c r="O1770" s="11">
        <v>-21.374703049803177</v>
      </c>
    </row>
    <row r="1771" spans="14:15" x14ac:dyDescent="0.2">
      <c r="N1771" s="5">
        <v>1768</v>
      </c>
      <c r="O1771" s="11">
        <v>-7.0909094716366932</v>
      </c>
    </row>
    <row r="1772" spans="14:15" x14ac:dyDescent="0.2">
      <c r="N1772" s="5">
        <v>1769</v>
      </c>
      <c r="O1772" s="11">
        <v>-11.848167194594694</v>
      </c>
    </row>
    <row r="1773" spans="14:15" x14ac:dyDescent="0.2">
      <c r="N1773" s="5">
        <v>1770</v>
      </c>
      <c r="O1773" s="11">
        <v>2.8183042205061297</v>
      </c>
    </row>
    <row r="1774" spans="14:15" x14ac:dyDescent="0.2">
      <c r="N1774" s="5">
        <v>1771</v>
      </c>
      <c r="O1774" s="11">
        <v>14.560496346241361</v>
      </c>
    </row>
    <row r="1775" spans="14:15" x14ac:dyDescent="0.2">
      <c r="N1775" s="5">
        <v>1772</v>
      </c>
      <c r="O1775" s="11">
        <v>-0.96689827550743535</v>
      </c>
    </row>
    <row r="1776" spans="14:15" x14ac:dyDescent="0.2">
      <c r="N1776" s="5">
        <v>1773</v>
      </c>
      <c r="O1776" s="11">
        <v>-19.485608265783259</v>
      </c>
    </row>
    <row r="1777" spans="14:15" x14ac:dyDescent="0.2">
      <c r="N1777" s="5">
        <v>1774</v>
      </c>
      <c r="O1777" s="11">
        <v>-3.6270974492429211</v>
      </c>
    </row>
    <row r="1778" spans="14:15" x14ac:dyDescent="0.2">
      <c r="N1778" s="5">
        <v>1775</v>
      </c>
      <c r="O1778" s="11">
        <v>27.284683714496563</v>
      </c>
    </row>
    <row r="1779" spans="14:15" x14ac:dyDescent="0.2">
      <c r="N1779" s="5">
        <v>1776</v>
      </c>
      <c r="O1779" s="11">
        <v>12.734382006644076</v>
      </c>
    </row>
    <row r="1780" spans="14:15" x14ac:dyDescent="0.2">
      <c r="N1780" s="5">
        <v>1777</v>
      </c>
      <c r="O1780" s="11">
        <v>5.5054435670516773</v>
      </c>
    </row>
    <row r="1781" spans="14:15" x14ac:dyDescent="0.2">
      <c r="N1781" s="5">
        <v>1778</v>
      </c>
      <c r="O1781" s="11">
        <v>-21.365708082076644</v>
      </c>
    </row>
    <row r="1782" spans="14:15" x14ac:dyDescent="0.2">
      <c r="N1782" s="5">
        <v>1779</v>
      </c>
      <c r="O1782" s="11">
        <v>-12.533115992012135</v>
      </c>
    </row>
    <row r="1783" spans="14:15" x14ac:dyDescent="0.2">
      <c r="N1783" s="5">
        <v>1780</v>
      </c>
      <c r="O1783" s="11">
        <v>-24.361873075088706</v>
      </c>
    </row>
    <row r="1784" spans="14:15" x14ac:dyDescent="0.2">
      <c r="N1784" s="5">
        <v>1781</v>
      </c>
      <c r="O1784" s="11">
        <v>15.492579493983133</v>
      </c>
    </row>
    <row r="1785" spans="14:15" x14ac:dyDescent="0.2">
      <c r="N1785" s="5">
        <v>1782</v>
      </c>
      <c r="O1785" s="11">
        <v>3.758110395994247</v>
      </c>
    </row>
    <row r="1786" spans="14:15" x14ac:dyDescent="0.2">
      <c r="N1786" s="5">
        <v>1783</v>
      </c>
      <c r="O1786" s="11">
        <v>11.631523252221321</v>
      </c>
    </row>
    <row r="1787" spans="14:15" x14ac:dyDescent="0.2">
      <c r="N1787" s="5">
        <v>1784</v>
      </c>
      <c r="O1787" s="11">
        <v>-29.668814443493385</v>
      </c>
    </row>
    <row r="1788" spans="14:15" x14ac:dyDescent="0.2">
      <c r="N1788" s="5">
        <v>1785</v>
      </c>
      <c r="O1788" s="11">
        <v>7.4862692575168381</v>
      </c>
    </row>
    <row r="1789" spans="14:15" x14ac:dyDescent="0.2">
      <c r="N1789" s="5">
        <v>1786</v>
      </c>
      <c r="O1789" s="11">
        <v>-3.2226643540096345</v>
      </c>
    </row>
    <row r="1790" spans="14:15" x14ac:dyDescent="0.2">
      <c r="N1790" s="5">
        <v>1787</v>
      </c>
      <c r="O1790" s="11">
        <v>15.696102060630732</v>
      </c>
    </row>
    <row r="1791" spans="14:15" x14ac:dyDescent="0.2">
      <c r="N1791" s="5">
        <v>1788</v>
      </c>
      <c r="O1791" s="11">
        <v>-7.2272422182196161</v>
      </c>
    </row>
    <row r="1792" spans="14:15" x14ac:dyDescent="0.2">
      <c r="N1792" s="5">
        <v>1789</v>
      </c>
      <c r="O1792" s="11">
        <v>16.544061350478611</v>
      </c>
    </row>
    <row r="1793" spans="14:15" x14ac:dyDescent="0.2">
      <c r="N1793" s="5">
        <v>1790</v>
      </c>
      <c r="O1793" s="11">
        <v>-8.2039681401437861</v>
      </c>
    </row>
    <row r="1794" spans="14:15" x14ac:dyDescent="0.2">
      <c r="N1794" s="5">
        <v>1791</v>
      </c>
      <c r="O1794" s="11">
        <v>3.3750945682183948</v>
      </c>
    </row>
    <row r="1795" spans="14:15" x14ac:dyDescent="0.2">
      <c r="N1795" s="5">
        <v>1792</v>
      </c>
      <c r="O1795" s="11">
        <v>-16.785688817144017</v>
      </c>
    </row>
    <row r="1796" spans="14:15" x14ac:dyDescent="0.2">
      <c r="N1796" s="5">
        <v>1793</v>
      </c>
      <c r="O1796" s="11">
        <v>3.9142648869006407</v>
      </c>
    </row>
    <row r="1797" spans="14:15" x14ac:dyDescent="0.2">
      <c r="N1797" s="5">
        <v>1794</v>
      </c>
      <c r="O1797" s="11">
        <v>2.8288277195960609</v>
      </c>
    </row>
    <row r="1798" spans="14:15" x14ac:dyDescent="0.2">
      <c r="N1798" s="5">
        <v>1795</v>
      </c>
      <c r="O1798" s="11">
        <v>-31.168355952975048</v>
      </c>
    </row>
    <row r="1799" spans="14:15" x14ac:dyDescent="0.2">
      <c r="N1799" s="5">
        <v>1796</v>
      </c>
      <c r="O1799" s="11">
        <v>6.0663652756149853</v>
      </c>
    </row>
    <row r="1800" spans="14:15" x14ac:dyDescent="0.2">
      <c r="N1800" s="5">
        <v>1797</v>
      </c>
      <c r="O1800" s="11">
        <v>-16.577341126789406</v>
      </c>
    </row>
    <row r="1801" spans="14:15" x14ac:dyDescent="0.2">
      <c r="N1801" s="5">
        <v>1798</v>
      </c>
      <c r="O1801" s="11">
        <v>-12.906166915586887</v>
      </c>
    </row>
    <row r="1802" spans="14:15" x14ac:dyDescent="0.2">
      <c r="N1802" s="5">
        <v>1799</v>
      </c>
      <c r="O1802" s="11">
        <v>12.786672578076686</v>
      </c>
    </row>
    <row r="1803" spans="14:15" x14ac:dyDescent="0.2">
      <c r="N1803" s="5">
        <v>1800</v>
      </c>
      <c r="O1803" s="11">
        <v>-9.2681335162109875</v>
      </c>
    </row>
    <row r="1804" spans="14:15" x14ac:dyDescent="0.2">
      <c r="N1804" s="5">
        <v>1801</v>
      </c>
      <c r="O1804" s="11">
        <v>-8.623233736609361</v>
      </c>
    </row>
    <row r="1805" spans="14:15" x14ac:dyDescent="0.2">
      <c r="N1805" s="5">
        <v>1802</v>
      </c>
      <c r="O1805" s="11">
        <v>1.3500692323965047</v>
      </c>
    </row>
    <row r="1806" spans="14:15" x14ac:dyDescent="0.2">
      <c r="N1806" s="5">
        <v>1803</v>
      </c>
      <c r="O1806" s="11">
        <v>-11.98201441117719</v>
      </c>
    </row>
    <row r="1807" spans="14:15" x14ac:dyDescent="0.2">
      <c r="N1807" s="5">
        <v>1804</v>
      </c>
      <c r="O1807" s="11">
        <v>-16.981297576914287</v>
      </c>
    </row>
    <row r="1808" spans="14:15" x14ac:dyDescent="0.2">
      <c r="N1808" s="5">
        <v>1805</v>
      </c>
      <c r="O1808" s="11">
        <v>10.569260317970116</v>
      </c>
    </row>
    <row r="1809" spans="14:15" x14ac:dyDescent="0.2">
      <c r="N1809" s="5">
        <v>1806</v>
      </c>
      <c r="O1809" s="11">
        <v>1.123952641891466</v>
      </c>
    </row>
    <row r="1810" spans="14:15" x14ac:dyDescent="0.2">
      <c r="N1810" s="5">
        <v>1807</v>
      </c>
      <c r="O1810" s="11">
        <v>-15.059196655461868</v>
      </c>
    </row>
    <row r="1811" spans="14:15" x14ac:dyDescent="0.2">
      <c r="N1811" s="5">
        <v>1808</v>
      </c>
      <c r="O1811" s="11">
        <v>5.4486012077314925</v>
      </c>
    </row>
    <row r="1812" spans="14:15" x14ac:dyDescent="0.2">
      <c r="N1812" s="5">
        <v>1809</v>
      </c>
      <c r="O1812" s="11">
        <v>-1.7645844807393511</v>
      </c>
    </row>
    <row r="1813" spans="14:15" x14ac:dyDescent="0.2">
      <c r="N1813" s="5">
        <v>1810</v>
      </c>
      <c r="O1813" s="11">
        <v>-10.805531116639347</v>
      </c>
    </row>
    <row r="1814" spans="14:15" x14ac:dyDescent="0.2">
      <c r="N1814" s="5">
        <v>1811</v>
      </c>
      <c r="O1814" s="11">
        <v>19.499888810406031</v>
      </c>
    </row>
    <row r="1815" spans="14:15" x14ac:dyDescent="0.2">
      <c r="N1815" s="5">
        <v>1812</v>
      </c>
      <c r="O1815" s="11">
        <v>-29.640901724701589</v>
      </c>
    </row>
    <row r="1816" spans="14:15" x14ac:dyDescent="0.2">
      <c r="N1816" s="5">
        <v>1813</v>
      </c>
      <c r="O1816" s="11">
        <v>4.5026013448549946</v>
      </c>
    </row>
    <row r="1817" spans="14:15" x14ac:dyDescent="0.2">
      <c r="N1817" s="5">
        <v>1814</v>
      </c>
      <c r="O1817" s="11">
        <v>-39.732782698433326</v>
      </c>
    </row>
    <row r="1818" spans="14:15" x14ac:dyDescent="0.2">
      <c r="N1818" s="5">
        <v>1815</v>
      </c>
      <c r="O1818" s="11">
        <v>0.20189948296955329</v>
      </c>
    </row>
    <row r="1819" spans="14:15" x14ac:dyDescent="0.2">
      <c r="N1819" s="5">
        <v>1816</v>
      </c>
      <c r="O1819" s="11">
        <v>-0.27605538413979891</v>
      </c>
    </row>
    <row r="1820" spans="14:15" x14ac:dyDescent="0.2">
      <c r="N1820" s="5">
        <v>1817</v>
      </c>
      <c r="O1820" s="11">
        <v>3.5841648902834389</v>
      </c>
    </row>
    <row r="1821" spans="14:15" x14ac:dyDescent="0.2">
      <c r="N1821" s="5">
        <v>1818</v>
      </c>
      <c r="O1821" s="11">
        <v>-7.6132069939528515</v>
      </c>
    </row>
    <row r="1822" spans="14:15" x14ac:dyDescent="0.2">
      <c r="N1822" s="5">
        <v>1819</v>
      </c>
      <c r="O1822" s="11">
        <v>-0.20344735015221715</v>
      </c>
    </row>
    <row r="1823" spans="14:15" x14ac:dyDescent="0.2">
      <c r="N1823" s="5">
        <v>1820</v>
      </c>
      <c r="O1823" s="11">
        <v>18.681576818250502</v>
      </c>
    </row>
    <row r="1824" spans="14:15" x14ac:dyDescent="0.2">
      <c r="N1824" s="5">
        <v>1821</v>
      </c>
      <c r="O1824" s="11">
        <v>25.80397582919252</v>
      </c>
    </row>
    <row r="1825" spans="14:15" x14ac:dyDescent="0.2">
      <c r="N1825" s="5">
        <v>1822</v>
      </c>
      <c r="O1825" s="11">
        <v>-0.42014386507087309</v>
      </c>
    </row>
    <row r="1826" spans="14:15" x14ac:dyDescent="0.2">
      <c r="N1826" s="5">
        <v>1823</v>
      </c>
      <c r="O1826" s="11">
        <v>5.9650777817863725</v>
      </c>
    </row>
    <row r="1827" spans="14:15" x14ac:dyDescent="0.2">
      <c r="N1827" s="5">
        <v>1824</v>
      </c>
      <c r="O1827" s="11">
        <v>-10.108921978903879</v>
      </c>
    </row>
    <row r="1828" spans="14:15" x14ac:dyDescent="0.2">
      <c r="N1828" s="5">
        <v>1825</v>
      </c>
      <c r="O1828" s="11">
        <v>14.293159947068311</v>
      </c>
    </row>
    <row r="1829" spans="14:15" x14ac:dyDescent="0.2">
      <c r="N1829" s="5">
        <v>1826</v>
      </c>
      <c r="O1829" s="11">
        <v>4.2841254260596955</v>
      </c>
    </row>
    <row r="1830" spans="14:15" x14ac:dyDescent="0.2">
      <c r="N1830" s="5">
        <v>1827</v>
      </c>
      <c r="O1830" s="11">
        <v>6.3457004055162454</v>
      </c>
    </row>
    <row r="1831" spans="14:15" x14ac:dyDescent="0.2">
      <c r="N1831" s="5">
        <v>1828</v>
      </c>
      <c r="O1831" s="11">
        <v>22.370830713239336</v>
      </c>
    </row>
    <row r="1832" spans="14:15" x14ac:dyDescent="0.2">
      <c r="N1832" s="5">
        <v>1829</v>
      </c>
      <c r="O1832" s="11">
        <v>-7.5983024034616831</v>
      </c>
    </row>
    <row r="1833" spans="14:15" x14ac:dyDescent="0.2">
      <c r="N1833" s="5">
        <v>1830</v>
      </c>
      <c r="O1833" s="11">
        <v>1.2232886484906602</v>
      </c>
    </row>
    <row r="1834" spans="14:15" x14ac:dyDescent="0.2">
      <c r="N1834" s="5">
        <v>1831</v>
      </c>
      <c r="O1834" s="11">
        <v>-11.822025845446706</v>
      </c>
    </row>
    <row r="1835" spans="14:15" x14ac:dyDescent="0.2">
      <c r="N1835" s="5">
        <v>1832</v>
      </c>
      <c r="O1835" s="11">
        <v>27.189168649627945</v>
      </c>
    </row>
    <row r="1836" spans="14:15" x14ac:dyDescent="0.2">
      <c r="N1836" s="5">
        <v>1833</v>
      </c>
      <c r="O1836" s="11">
        <v>-0.78575318996487975</v>
      </c>
    </row>
    <row r="1837" spans="14:15" x14ac:dyDescent="0.2">
      <c r="N1837" s="5">
        <v>1834</v>
      </c>
      <c r="O1837" s="11">
        <v>-22.526502573344548</v>
      </c>
    </row>
    <row r="1838" spans="14:15" x14ac:dyDescent="0.2">
      <c r="N1838" s="5">
        <v>1835</v>
      </c>
      <c r="O1838" s="11">
        <v>5.1341486105077712</v>
      </c>
    </row>
    <row r="1839" spans="14:15" x14ac:dyDescent="0.2">
      <c r="N1839" s="5">
        <v>1836</v>
      </c>
      <c r="O1839" s="11">
        <v>13.515130194126836</v>
      </c>
    </row>
    <row r="1840" spans="14:15" x14ac:dyDescent="0.2">
      <c r="N1840" s="5">
        <v>1837</v>
      </c>
      <c r="O1840" s="11">
        <v>-11.644570116896617</v>
      </c>
    </row>
    <row r="1841" spans="14:15" x14ac:dyDescent="0.2">
      <c r="N1841" s="5">
        <v>1838</v>
      </c>
      <c r="O1841" s="11">
        <v>-11.446470488108567</v>
      </c>
    </row>
    <row r="1842" spans="14:15" x14ac:dyDescent="0.2">
      <c r="N1842" s="5">
        <v>1839</v>
      </c>
      <c r="O1842" s="11">
        <v>35.728408892695086</v>
      </c>
    </row>
    <row r="1843" spans="14:15" x14ac:dyDescent="0.2">
      <c r="N1843" s="5">
        <v>1840</v>
      </c>
      <c r="O1843" s="11">
        <v>10.335296822879144</v>
      </c>
    </row>
    <row r="1844" spans="14:15" x14ac:dyDescent="0.2">
      <c r="N1844" s="5">
        <v>1841</v>
      </c>
      <c r="O1844" s="11">
        <v>-3.4505616407600535</v>
      </c>
    </row>
    <row r="1845" spans="14:15" x14ac:dyDescent="0.2">
      <c r="N1845" s="5">
        <v>1842</v>
      </c>
      <c r="O1845" s="11">
        <v>-6.0221493270714097</v>
      </c>
    </row>
    <row r="1846" spans="14:15" x14ac:dyDescent="0.2">
      <c r="N1846" s="5">
        <v>1843</v>
      </c>
      <c r="O1846" s="11">
        <v>-28.977052732542521</v>
      </c>
    </row>
    <row r="1847" spans="14:15" x14ac:dyDescent="0.2">
      <c r="N1847" s="5">
        <v>1844</v>
      </c>
      <c r="O1847" s="11">
        <v>-7.3629230312882958</v>
      </c>
    </row>
    <row r="1848" spans="14:15" x14ac:dyDescent="0.2">
      <c r="N1848" s="5">
        <v>1845</v>
      </c>
      <c r="O1848" s="11">
        <v>19.755636132811066</v>
      </c>
    </row>
    <row r="1849" spans="14:15" x14ac:dyDescent="0.2">
      <c r="N1849" s="5">
        <v>1846</v>
      </c>
      <c r="O1849" s="11">
        <v>-15.676979751270785</v>
      </c>
    </row>
    <row r="1850" spans="14:15" x14ac:dyDescent="0.2">
      <c r="N1850" s="5">
        <v>1847</v>
      </c>
      <c r="O1850" s="11">
        <v>9.3630353274161529</v>
      </c>
    </row>
    <row r="1851" spans="14:15" x14ac:dyDescent="0.2">
      <c r="N1851" s="5">
        <v>1848</v>
      </c>
      <c r="O1851" s="11">
        <v>-12.784730809329467</v>
      </c>
    </row>
    <row r="1852" spans="14:15" x14ac:dyDescent="0.2">
      <c r="N1852" s="5">
        <v>1849</v>
      </c>
      <c r="O1852" s="11">
        <v>-19.09861305082638</v>
      </c>
    </row>
    <row r="1853" spans="14:15" x14ac:dyDescent="0.2">
      <c r="N1853" s="5">
        <v>1850</v>
      </c>
      <c r="O1853" s="11">
        <v>15.054133632308798</v>
      </c>
    </row>
    <row r="1854" spans="14:15" x14ac:dyDescent="0.2">
      <c r="N1854" s="5">
        <v>1851</v>
      </c>
      <c r="O1854" s="11">
        <v>25.943314651112679</v>
      </c>
    </row>
    <row r="1855" spans="14:15" x14ac:dyDescent="0.2">
      <c r="N1855" s="5">
        <v>1852</v>
      </c>
      <c r="O1855" s="11">
        <v>-8.1770942619624627</v>
      </c>
    </row>
    <row r="1856" spans="14:15" x14ac:dyDescent="0.2">
      <c r="N1856" s="5">
        <v>1853</v>
      </c>
      <c r="O1856" s="11">
        <v>-3.9885772900584486</v>
      </c>
    </row>
    <row r="1857" spans="14:15" x14ac:dyDescent="0.2">
      <c r="N1857" s="5">
        <v>1854</v>
      </c>
      <c r="O1857" s="11">
        <v>6.0579555380247916</v>
      </c>
    </row>
    <row r="1858" spans="14:15" x14ac:dyDescent="0.2">
      <c r="N1858" s="5">
        <v>1855</v>
      </c>
      <c r="O1858" s="11">
        <v>14.238506140696856</v>
      </c>
    </row>
    <row r="1859" spans="14:15" x14ac:dyDescent="0.2">
      <c r="N1859" s="5">
        <v>1856</v>
      </c>
      <c r="O1859" s="11">
        <v>-11.260067230358423</v>
      </c>
    </row>
    <row r="1860" spans="14:15" x14ac:dyDescent="0.2">
      <c r="N1860" s="5">
        <v>1857</v>
      </c>
      <c r="O1860" s="11">
        <v>14.440339578188411</v>
      </c>
    </row>
    <row r="1861" spans="14:15" x14ac:dyDescent="0.2">
      <c r="N1861" s="5">
        <v>1858</v>
      </c>
      <c r="O1861" s="11">
        <v>-25.119859735583027</v>
      </c>
    </row>
    <row r="1862" spans="14:15" x14ac:dyDescent="0.2">
      <c r="N1862" s="5">
        <v>1859</v>
      </c>
      <c r="O1862" s="11">
        <v>-2.5689057677347846</v>
      </c>
    </row>
    <row r="1863" spans="14:15" x14ac:dyDescent="0.2">
      <c r="N1863" s="5">
        <v>1860</v>
      </c>
      <c r="O1863" s="11">
        <v>-11.604372917663142</v>
      </c>
    </row>
    <row r="1864" spans="14:15" x14ac:dyDescent="0.2">
      <c r="N1864" s="5">
        <v>1861</v>
      </c>
      <c r="O1864" s="11">
        <v>-12.853596704334191</v>
      </c>
    </row>
    <row r="1865" spans="14:15" x14ac:dyDescent="0.2">
      <c r="N1865" s="5">
        <v>1862</v>
      </c>
      <c r="O1865" s="11">
        <v>13.621658567847117</v>
      </c>
    </row>
    <row r="1866" spans="14:15" x14ac:dyDescent="0.2">
      <c r="N1866" s="5">
        <v>1863</v>
      </c>
      <c r="O1866" s="11">
        <v>2.6809205105551346</v>
      </c>
    </row>
    <row r="1867" spans="14:15" x14ac:dyDescent="0.2">
      <c r="N1867" s="5">
        <v>1864</v>
      </c>
      <c r="O1867" s="11">
        <v>-22.575321053619238</v>
      </c>
    </row>
    <row r="1868" spans="14:15" x14ac:dyDescent="0.2">
      <c r="N1868" s="5">
        <v>1865</v>
      </c>
      <c r="O1868" s="11">
        <v>-14.611435848947746</v>
      </c>
    </row>
    <row r="1869" spans="14:15" x14ac:dyDescent="0.2">
      <c r="N1869" s="5">
        <v>1866</v>
      </c>
      <c r="O1869" s="11">
        <v>13.057846375841645</v>
      </c>
    </row>
    <row r="1870" spans="14:15" x14ac:dyDescent="0.2">
      <c r="N1870" s="5">
        <v>1867</v>
      </c>
      <c r="O1870" s="11">
        <v>-25.550139637397624</v>
      </c>
    </row>
    <row r="1871" spans="14:15" x14ac:dyDescent="0.2">
      <c r="N1871" s="5">
        <v>1868</v>
      </c>
      <c r="O1871" s="11">
        <v>12.586777193748365</v>
      </c>
    </row>
    <row r="1872" spans="14:15" x14ac:dyDescent="0.2">
      <c r="N1872" s="5">
        <v>1869</v>
      </c>
      <c r="O1872" s="11">
        <v>13.69713657099993</v>
      </c>
    </row>
    <row r="1873" spans="14:15" x14ac:dyDescent="0.2">
      <c r="N1873" s="5">
        <v>1870</v>
      </c>
      <c r="O1873" s="11">
        <v>17.444922953408184</v>
      </c>
    </row>
    <row r="1874" spans="14:15" x14ac:dyDescent="0.2">
      <c r="N1874" s="5">
        <v>1871</v>
      </c>
      <c r="O1874" s="11">
        <v>-9.2339763094270566</v>
      </c>
    </row>
    <row r="1875" spans="14:15" x14ac:dyDescent="0.2">
      <c r="N1875" s="5">
        <v>1872</v>
      </c>
      <c r="O1875" s="11">
        <v>-0.54445929774839796</v>
      </c>
    </row>
    <row r="1876" spans="14:15" x14ac:dyDescent="0.2">
      <c r="N1876" s="5">
        <v>1873</v>
      </c>
      <c r="O1876" s="11">
        <v>-3.1900272708824051</v>
      </c>
    </row>
    <row r="1877" spans="14:15" x14ac:dyDescent="0.2">
      <c r="N1877" s="5">
        <v>1874</v>
      </c>
      <c r="O1877" s="11">
        <v>-1.1203623585475695</v>
      </c>
    </row>
    <row r="1878" spans="14:15" x14ac:dyDescent="0.2">
      <c r="N1878" s="5">
        <v>1875</v>
      </c>
      <c r="O1878" s="11">
        <v>-1.4811862188328559</v>
      </c>
    </row>
    <row r="1879" spans="14:15" x14ac:dyDescent="0.2">
      <c r="N1879" s="5">
        <v>1876</v>
      </c>
      <c r="O1879" s="11">
        <v>18.102051060977189</v>
      </c>
    </row>
    <row r="1880" spans="14:15" x14ac:dyDescent="0.2">
      <c r="N1880" s="5">
        <v>1877</v>
      </c>
      <c r="O1880" s="11">
        <v>10.367105380676723</v>
      </c>
    </row>
    <row r="1881" spans="14:15" x14ac:dyDescent="0.2">
      <c r="N1881" s="5">
        <v>1878</v>
      </c>
      <c r="O1881" s="11">
        <v>-7.0948981051073741</v>
      </c>
    </row>
    <row r="1882" spans="14:15" x14ac:dyDescent="0.2">
      <c r="N1882" s="5">
        <v>1879</v>
      </c>
      <c r="O1882" s="11">
        <v>-29.499431333650659</v>
      </c>
    </row>
    <row r="1883" spans="14:15" x14ac:dyDescent="0.2">
      <c r="N1883" s="5">
        <v>1880</v>
      </c>
      <c r="O1883" s="11">
        <v>-2.0724222075752343</v>
      </c>
    </row>
    <row r="1884" spans="14:15" x14ac:dyDescent="0.2">
      <c r="N1884" s="5">
        <v>1881</v>
      </c>
      <c r="O1884" s="11">
        <v>11.3622849483476</v>
      </c>
    </row>
    <row r="1885" spans="14:15" x14ac:dyDescent="0.2">
      <c r="N1885" s="5">
        <v>1882</v>
      </c>
      <c r="O1885" s="11">
        <v>17.297772813613854</v>
      </c>
    </row>
    <row r="1886" spans="14:15" x14ac:dyDescent="0.2">
      <c r="N1886" s="5">
        <v>1883</v>
      </c>
      <c r="O1886" s="11">
        <v>12.028790608955667</v>
      </c>
    </row>
    <row r="1887" spans="14:15" x14ac:dyDescent="0.2">
      <c r="N1887" s="5">
        <v>1884</v>
      </c>
      <c r="O1887" s="11">
        <v>2.0687397323166286</v>
      </c>
    </row>
    <row r="1888" spans="14:15" x14ac:dyDescent="0.2">
      <c r="N1888" s="5">
        <v>1885</v>
      </c>
      <c r="O1888" s="11">
        <v>0.92582313823947415</v>
      </c>
    </row>
    <row r="1889" spans="14:15" x14ac:dyDescent="0.2">
      <c r="N1889" s="5">
        <v>1886</v>
      </c>
      <c r="O1889" s="11">
        <v>-2.8377914895767504</v>
      </c>
    </row>
    <row r="1890" spans="14:15" x14ac:dyDescent="0.2">
      <c r="N1890" s="5">
        <v>1887</v>
      </c>
      <c r="O1890" s="11">
        <v>-7.2392552472603544</v>
      </c>
    </row>
    <row r="1891" spans="14:15" x14ac:dyDescent="0.2">
      <c r="N1891" s="5">
        <v>1888</v>
      </c>
      <c r="O1891" s="11">
        <v>-4.3843829027949468</v>
      </c>
    </row>
    <row r="1892" spans="14:15" x14ac:dyDescent="0.2">
      <c r="N1892" s="5">
        <v>1889</v>
      </c>
      <c r="O1892" s="11">
        <v>3.8861214763980776</v>
      </c>
    </row>
    <row r="1893" spans="14:15" x14ac:dyDescent="0.2">
      <c r="N1893" s="5">
        <v>1890</v>
      </c>
      <c r="O1893" s="11">
        <v>3.0501359081873316</v>
      </c>
    </row>
    <row r="1894" spans="14:15" x14ac:dyDescent="0.2">
      <c r="N1894" s="5">
        <v>1891</v>
      </c>
      <c r="O1894" s="11">
        <v>22.064444159396523</v>
      </c>
    </row>
    <row r="1895" spans="14:15" x14ac:dyDescent="0.2">
      <c r="N1895" s="5">
        <v>1892</v>
      </c>
      <c r="O1895" s="11">
        <v>5.7377765708505697</v>
      </c>
    </row>
    <row r="1896" spans="14:15" x14ac:dyDescent="0.2">
      <c r="N1896" s="5">
        <v>1893</v>
      </c>
      <c r="O1896" s="11">
        <v>4.0270956074734041</v>
      </c>
    </row>
    <row r="1897" spans="14:15" x14ac:dyDescent="0.2">
      <c r="N1897" s="5">
        <v>1894</v>
      </c>
      <c r="O1897" s="11">
        <v>-14.120407394683305</v>
      </c>
    </row>
    <row r="1898" spans="14:15" x14ac:dyDescent="0.2">
      <c r="N1898" s="5">
        <v>1895</v>
      </c>
      <c r="O1898" s="11">
        <v>4.8057526102857127</v>
      </c>
    </row>
    <row r="1899" spans="14:15" x14ac:dyDescent="0.2">
      <c r="N1899" s="5">
        <v>1896</v>
      </c>
      <c r="O1899" s="11">
        <v>-9.8369083657685543</v>
      </c>
    </row>
    <row r="1900" spans="14:15" x14ac:dyDescent="0.2">
      <c r="N1900" s="5">
        <v>1897</v>
      </c>
      <c r="O1900" s="11">
        <v>4.4315183642206648</v>
      </c>
    </row>
    <row r="1901" spans="14:15" x14ac:dyDescent="0.2">
      <c r="N1901" s="5">
        <v>1898</v>
      </c>
      <c r="O1901" s="11">
        <v>3.803854609238122</v>
      </c>
    </row>
    <row r="1902" spans="14:15" x14ac:dyDescent="0.2">
      <c r="N1902" s="5">
        <v>1899</v>
      </c>
      <c r="O1902" s="11">
        <v>-7.4927441339717129</v>
      </c>
    </row>
    <row r="1903" spans="14:15" x14ac:dyDescent="0.2">
      <c r="N1903" s="5">
        <v>1900</v>
      </c>
      <c r="O1903" s="11">
        <v>-3.32902384541313</v>
      </c>
    </row>
    <row r="1904" spans="14:15" x14ac:dyDescent="0.2">
      <c r="N1904" s="5">
        <v>1901</v>
      </c>
      <c r="O1904" s="11">
        <v>-6.0951550883996148</v>
      </c>
    </row>
    <row r="1905" spans="14:15" x14ac:dyDescent="0.2">
      <c r="N1905" s="5">
        <v>1902</v>
      </c>
      <c r="O1905" s="11">
        <v>5.9782857736429813</v>
      </c>
    </row>
    <row r="1906" spans="14:15" x14ac:dyDescent="0.2">
      <c r="N1906" s="5">
        <v>1903</v>
      </c>
      <c r="O1906" s="11">
        <v>-8.4608645450555997</v>
      </c>
    </row>
    <row r="1907" spans="14:15" x14ac:dyDescent="0.2">
      <c r="N1907" s="5">
        <v>1904</v>
      </c>
      <c r="O1907" s="11">
        <v>-9.748178804414561</v>
      </c>
    </row>
    <row r="1908" spans="14:15" x14ac:dyDescent="0.2">
      <c r="N1908" s="5">
        <v>1905</v>
      </c>
      <c r="O1908" s="11">
        <v>11.320729325970749</v>
      </c>
    </row>
    <row r="1909" spans="14:15" x14ac:dyDescent="0.2">
      <c r="N1909" s="5">
        <v>1906</v>
      </c>
      <c r="O1909" s="11">
        <v>-0.29139047433692833</v>
      </c>
    </row>
    <row r="1910" spans="14:15" x14ac:dyDescent="0.2">
      <c r="N1910" s="5">
        <v>1907</v>
      </c>
      <c r="O1910" s="11">
        <v>-25.468295954292408</v>
      </c>
    </row>
    <row r="1911" spans="14:15" x14ac:dyDescent="0.2">
      <c r="N1911" s="5">
        <v>1908</v>
      </c>
      <c r="O1911" s="11">
        <v>6.0740049177436903</v>
      </c>
    </row>
    <row r="1912" spans="14:15" x14ac:dyDescent="0.2">
      <c r="N1912" s="5">
        <v>1909</v>
      </c>
      <c r="O1912" s="11">
        <v>-20.802421669272469</v>
      </c>
    </row>
    <row r="1913" spans="14:15" x14ac:dyDescent="0.2">
      <c r="N1913" s="5">
        <v>1910</v>
      </c>
      <c r="O1913" s="11">
        <v>-5.5405423848925706</v>
      </c>
    </row>
    <row r="1914" spans="14:15" x14ac:dyDescent="0.2">
      <c r="N1914" s="5">
        <v>1911</v>
      </c>
      <c r="O1914" s="11">
        <v>0.50639376192774754</v>
      </c>
    </row>
    <row r="1915" spans="14:15" x14ac:dyDescent="0.2">
      <c r="N1915" s="5">
        <v>1912</v>
      </c>
      <c r="O1915" s="11">
        <v>3.6461080232073653</v>
      </c>
    </row>
    <row r="1916" spans="14:15" x14ac:dyDescent="0.2">
      <c r="N1916" s="5">
        <v>1913</v>
      </c>
      <c r="O1916" s="11">
        <v>13.85654961444726</v>
      </c>
    </row>
    <row r="1917" spans="14:15" x14ac:dyDescent="0.2">
      <c r="N1917" s="5">
        <v>1914</v>
      </c>
      <c r="O1917" s="11">
        <v>7.6300229440081431</v>
      </c>
    </row>
    <row r="1918" spans="14:15" x14ac:dyDescent="0.2">
      <c r="N1918" s="5">
        <v>1915</v>
      </c>
      <c r="O1918" s="11">
        <v>0.10211714178797082</v>
      </c>
    </row>
    <row r="1919" spans="14:15" x14ac:dyDescent="0.2">
      <c r="N1919" s="5">
        <v>1916</v>
      </c>
      <c r="O1919" s="11">
        <v>15.869038389712173</v>
      </c>
    </row>
    <row r="1920" spans="14:15" x14ac:dyDescent="0.2">
      <c r="N1920" s="5">
        <v>1917</v>
      </c>
      <c r="O1920" s="11">
        <v>1.8476168181727697</v>
      </c>
    </row>
    <row r="1921" spans="14:15" x14ac:dyDescent="0.2">
      <c r="N1921" s="5">
        <v>1918</v>
      </c>
      <c r="O1921" s="11">
        <v>0.8963313074589605</v>
      </c>
    </row>
    <row r="1922" spans="14:15" x14ac:dyDescent="0.2">
      <c r="N1922" s="5">
        <v>1919</v>
      </c>
      <c r="O1922" s="11">
        <v>25.349086940813372</v>
      </c>
    </row>
    <row r="1923" spans="14:15" x14ac:dyDescent="0.2">
      <c r="N1923" s="5">
        <v>1920</v>
      </c>
      <c r="O1923" s="11">
        <v>-12.92493089803359</v>
      </c>
    </row>
    <row r="1924" spans="14:15" x14ac:dyDescent="0.2">
      <c r="N1924" s="5">
        <v>1921</v>
      </c>
      <c r="O1924" s="11">
        <v>-44.418684088177258</v>
      </c>
    </row>
    <row r="1925" spans="14:15" x14ac:dyDescent="0.2">
      <c r="N1925" s="5">
        <v>1922</v>
      </c>
      <c r="O1925" s="11">
        <v>-0.4647955957357528</v>
      </c>
    </row>
    <row r="1926" spans="14:15" x14ac:dyDescent="0.2">
      <c r="N1926" s="5">
        <v>1923</v>
      </c>
      <c r="O1926" s="11">
        <v>-7.6336120279317745</v>
      </c>
    </row>
    <row r="1927" spans="14:15" x14ac:dyDescent="0.2">
      <c r="N1927" s="5">
        <v>1924</v>
      </c>
      <c r="O1927" s="11">
        <v>-9.9984453978724623</v>
      </c>
    </row>
    <row r="1928" spans="14:15" x14ac:dyDescent="0.2">
      <c r="N1928" s="5">
        <v>1925</v>
      </c>
      <c r="O1928" s="11">
        <v>-15.357477005132473</v>
      </c>
    </row>
    <row r="1929" spans="14:15" x14ac:dyDescent="0.2">
      <c r="N1929" s="5">
        <v>1926</v>
      </c>
      <c r="O1929" s="11">
        <v>12.706260784667254</v>
      </c>
    </row>
    <row r="1930" spans="14:15" x14ac:dyDescent="0.2">
      <c r="N1930" s="5">
        <v>1927</v>
      </c>
      <c r="O1930" s="11">
        <v>-22.23129993185437</v>
      </c>
    </row>
    <row r="1931" spans="14:15" x14ac:dyDescent="0.2">
      <c r="N1931" s="5">
        <v>1928</v>
      </c>
      <c r="O1931" s="11">
        <v>-8.5480495317837253</v>
      </c>
    </row>
    <row r="1932" spans="14:15" x14ac:dyDescent="0.2">
      <c r="N1932" s="5">
        <v>1929</v>
      </c>
      <c r="O1932" s="11">
        <v>-15.968944088112757</v>
      </c>
    </row>
    <row r="1933" spans="14:15" x14ac:dyDescent="0.2">
      <c r="N1933" s="5">
        <v>1930</v>
      </c>
      <c r="O1933" s="11">
        <v>5.7662745749005628</v>
      </c>
    </row>
    <row r="1934" spans="14:15" x14ac:dyDescent="0.2">
      <c r="N1934" s="5">
        <v>1931</v>
      </c>
      <c r="O1934" s="11">
        <v>-7.0554125078425898</v>
      </c>
    </row>
    <row r="1935" spans="14:15" x14ac:dyDescent="0.2">
      <c r="N1935" s="5">
        <v>1932</v>
      </c>
      <c r="O1935" s="11">
        <v>-9.2086814467554134</v>
      </c>
    </row>
    <row r="1936" spans="14:15" x14ac:dyDescent="0.2">
      <c r="N1936" s="5">
        <v>1933</v>
      </c>
      <c r="O1936" s="11">
        <v>22.478899534314085</v>
      </c>
    </row>
    <row r="1937" spans="14:15" x14ac:dyDescent="0.2">
      <c r="N1937" s="5">
        <v>1934</v>
      </c>
      <c r="O1937" s="11">
        <v>-17.748689580336517</v>
      </c>
    </row>
    <row r="1938" spans="14:15" x14ac:dyDescent="0.2">
      <c r="N1938" s="5">
        <v>1935</v>
      </c>
      <c r="O1938" s="11">
        <v>-15.36966509081612</v>
      </c>
    </row>
    <row r="1939" spans="14:15" x14ac:dyDescent="0.2">
      <c r="N1939" s="5">
        <v>1936</v>
      </c>
      <c r="O1939" s="11">
        <v>-17.177731765710302</v>
      </c>
    </row>
    <row r="1940" spans="14:15" x14ac:dyDescent="0.2">
      <c r="N1940" s="5">
        <v>1937</v>
      </c>
      <c r="O1940" s="11">
        <v>-27.565685962347338</v>
      </c>
    </row>
    <row r="1941" spans="14:15" x14ac:dyDescent="0.2">
      <c r="N1941" s="5">
        <v>1938</v>
      </c>
      <c r="O1941" s="11">
        <v>8.1778615331704274E-2</v>
      </c>
    </row>
    <row r="1942" spans="14:15" x14ac:dyDescent="0.2">
      <c r="N1942" s="5">
        <v>1939</v>
      </c>
      <c r="O1942" s="11">
        <v>-4.3738712282473537</v>
      </c>
    </row>
    <row r="1943" spans="14:15" x14ac:dyDescent="0.2">
      <c r="N1943" s="5">
        <v>1940</v>
      </c>
      <c r="O1943" s="11">
        <v>16.88257445750143</v>
      </c>
    </row>
    <row r="1944" spans="14:15" x14ac:dyDescent="0.2">
      <c r="N1944" s="5">
        <v>1941</v>
      </c>
      <c r="O1944" s="11">
        <v>2.6971093936935127</v>
      </c>
    </row>
    <row r="1945" spans="14:15" x14ac:dyDescent="0.2">
      <c r="N1945" s="5">
        <v>1942</v>
      </c>
      <c r="O1945" s="11">
        <v>1.2092157323533681</v>
      </c>
    </row>
    <row r="1946" spans="14:15" x14ac:dyDescent="0.2">
      <c r="N1946" s="5">
        <v>1943</v>
      </c>
      <c r="O1946" s="11">
        <v>12.97942278475448</v>
      </c>
    </row>
    <row r="1947" spans="14:15" x14ac:dyDescent="0.2">
      <c r="N1947" s="5">
        <v>1944</v>
      </c>
      <c r="O1947" s="11">
        <v>-8.2045715110655486</v>
      </c>
    </row>
    <row r="1948" spans="14:15" x14ac:dyDescent="0.2">
      <c r="N1948" s="5">
        <v>1945</v>
      </c>
      <c r="O1948" s="11">
        <v>15.980909772652144</v>
      </c>
    </row>
    <row r="1949" spans="14:15" x14ac:dyDescent="0.2">
      <c r="N1949" s="5">
        <v>1946</v>
      </c>
      <c r="O1949" s="11">
        <v>14.096840977344627</v>
      </c>
    </row>
    <row r="1950" spans="14:15" x14ac:dyDescent="0.2">
      <c r="N1950" s="5">
        <v>1947</v>
      </c>
      <c r="O1950" s="11">
        <v>19.886649948375485</v>
      </c>
    </row>
    <row r="1951" spans="14:15" x14ac:dyDescent="0.2">
      <c r="N1951" s="5">
        <v>1948</v>
      </c>
      <c r="O1951" s="11">
        <v>-20.149631554390009</v>
      </c>
    </row>
    <row r="1952" spans="14:15" x14ac:dyDescent="0.2">
      <c r="N1952" s="5">
        <v>1949</v>
      </c>
      <c r="O1952" s="11">
        <v>-7.5315131465658984</v>
      </c>
    </row>
    <row r="1953" spans="14:15" x14ac:dyDescent="0.2">
      <c r="N1953" s="5">
        <v>1950</v>
      </c>
      <c r="O1953" s="11">
        <v>-10.071315781848771</v>
      </c>
    </row>
    <row r="1954" spans="14:15" x14ac:dyDescent="0.2">
      <c r="N1954" s="5">
        <v>1951</v>
      </c>
      <c r="O1954" s="11">
        <v>-28.316000659797197</v>
      </c>
    </row>
    <row r="1955" spans="14:15" x14ac:dyDescent="0.2">
      <c r="N1955" s="5">
        <v>1952</v>
      </c>
      <c r="O1955" s="11">
        <v>19.080860175672143</v>
      </c>
    </row>
    <row r="1956" spans="14:15" x14ac:dyDescent="0.2">
      <c r="N1956" s="5">
        <v>1953</v>
      </c>
      <c r="O1956" s="11">
        <v>8.9951271154111545</v>
      </c>
    </row>
    <row r="1957" spans="14:15" x14ac:dyDescent="0.2">
      <c r="N1957" s="5">
        <v>1954</v>
      </c>
      <c r="O1957" s="11">
        <v>-14.556219993961779</v>
      </c>
    </row>
    <row r="1958" spans="14:15" x14ac:dyDescent="0.2">
      <c r="N1958" s="5">
        <v>1955</v>
      </c>
      <c r="O1958" s="11">
        <v>2.1787589606890054</v>
      </c>
    </row>
    <row r="1959" spans="14:15" x14ac:dyDescent="0.2">
      <c r="N1959" s="5">
        <v>1956</v>
      </c>
      <c r="O1959" s="11">
        <v>-36.47427805210075</v>
      </c>
    </row>
    <row r="1960" spans="14:15" x14ac:dyDescent="0.2">
      <c r="N1960" s="5">
        <v>1957</v>
      </c>
      <c r="O1960" s="11">
        <v>7.932288388154733</v>
      </c>
    </row>
    <row r="1961" spans="14:15" x14ac:dyDescent="0.2">
      <c r="N1961" s="5">
        <v>1958</v>
      </c>
      <c r="O1961" s="11">
        <v>-8.2980830970791288</v>
      </c>
    </row>
    <row r="1962" spans="14:15" x14ac:dyDescent="0.2">
      <c r="N1962" s="5">
        <v>1959</v>
      </c>
      <c r="O1962" s="11">
        <v>20.262294465860933</v>
      </c>
    </row>
    <row r="1963" spans="14:15" x14ac:dyDescent="0.2">
      <c r="N1963" s="5">
        <v>1960</v>
      </c>
      <c r="O1963" s="11">
        <v>-7.2498535962709871</v>
      </c>
    </row>
    <row r="1964" spans="14:15" x14ac:dyDescent="0.2">
      <c r="N1964" s="5">
        <v>1961</v>
      </c>
      <c r="O1964" s="11">
        <v>-24.472626831322223</v>
      </c>
    </row>
    <row r="1965" spans="14:15" x14ac:dyDescent="0.2">
      <c r="N1965" s="5">
        <v>1962</v>
      </c>
      <c r="O1965" s="11">
        <v>-18.509560820854286</v>
      </c>
    </row>
    <row r="1966" spans="14:15" x14ac:dyDescent="0.2">
      <c r="N1966" s="5">
        <v>1963</v>
      </c>
      <c r="O1966" s="11">
        <v>-28.30441516460122</v>
      </c>
    </row>
    <row r="1967" spans="14:15" x14ac:dyDescent="0.2">
      <c r="N1967" s="5">
        <v>1964</v>
      </c>
      <c r="O1967" s="11">
        <v>10.599484734743875</v>
      </c>
    </row>
    <row r="1968" spans="14:15" x14ac:dyDescent="0.2">
      <c r="N1968" s="5">
        <v>1965</v>
      </c>
      <c r="O1968" s="11">
        <v>3.0743043295311532</v>
      </c>
    </row>
    <row r="1969" spans="14:15" x14ac:dyDescent="0.2">
      <c r="N1969" s="5">
        <v>1966</v>
      </c>
      <c r="O1969" s="11">
        <v>3.7609169527939121</v>
      </c>
    </row>
    <row r="1970" spans="14:15" x14ac:dyDescent="0.2">
      <c r="N1970" s="5">
        <v>1967</v>
      </c>
      <c r="O1970" s="11">
        <v>-7.8304273886103077</v>
      </c>
    </row>
    <row r="1971" spans="14:15" x14ac:dyDescent="0.2">
      <c r="N1971" s="5">
        <v>1968</v>
      </c>
      <c r="O1971" s="11">
        <v>-5.5635074087399774</v>
      </c>
    </row>
    <row r="1972" spans="14:15" x14ac:dyDescent="0.2">
      <c r="N1972" s="5">
        <v>1969</v>
      </c>
      <c r="O1972" s="11">
        <v>8.0253820666402351</v>
      </c>
    </row>
    <row r="1973" spans="14:15" x14ac:dyDescent="0.2">
      <c r="N1973" s="5">
        <v>1970</v>
      </c>
      <c r="O1973" s="11">
        <v>-16.106978838179867</v>
      </c>
    </row>
    <row r="1974" spans="14:15" x14ac:dyDescent="0.2">
      <c r="N1974" s="5">
        <v>1971</v>
      </c>
      <c r="O1974" s="11">
        <v>6.6279469893590184</v>
      </c>
    </row>
    <row r="1975" spans="14:15" x14ac:dyDescent="0.2">
      <c r="N1975" s="5">
        <v>1972</v>
      </c>
      <c r="O1975" s="11">
        <v>-9.9636009496691145</v>
      </c>
    </row>
    <row r="1976" spans="14:15" x14ac:dyDescent="0.2">
      <c r="N1976" s="5">
        <v>1973</v>
      </c>
      <c r="O1976" s="11">
        <v>18.283449371808949</v>
      </c>
    </row>
    <row r="1977" spans="14:15" x14ac:dyDescent="0.2">
      <c r="N1977" s="5">
        <v>1974</v>
      </c>
      <c r="O1977" s="11">
        <v>-9.8582985038509996</v>
      </c>
    </row>
    <row r="1978" spans="14:15" x14ac:dyDescent="0.2">
      <c r="N1978" s="5">
        <v>1975</v>
      </c>
      <c r="O1978" s="11">
        <v>8.8144068560887696</v>
      </c>
    </row>
    <row r="1979" spans="14:15" x14ac:dyDescent="0.2">
      <c r="N1979" s="5">
        <v>1976</v>
      </c>
      <c r="O1979" s="11">
        <v>-17.260013465556781</v>
      </c>
    </row>
    <row r="1980" spans="14:15" x14ac:dyDescent="0.2">
      <c r="N1980" s="5">
        <v>1977</v>
      </c>
      <c r="O1980" s="11">
        <v>-1.7291804845495431</v>
      </c>
    </row>
    <row r="1981" spans="14:15" x14ac:dyDescent="0.2">
      <c r="N1981" s="5">
        <v>1978</v>
      </c>
      <c r="O1981" s="11">
        <v>-23.845355845406786</v>
      </c>
    </row>
    <row r="1982" spans="14:15" x14ac:dyDescent="0.2">
      <c r="N1982" s="5">
        <v>1979</v>
      </c>
      <c r="O1982" s="11">
        <v>3.3793942631691078</v>
      </c>
    </row>
    <row r="1983" spans="14:15" x14ac:dyDescent="0.2">
      <c r="N1983" s="5">
        <v>1980</v>
      </c>
      <c r="O1983" s="11">
        <v>8.818462583049989</v>
      </c>
    </row>
    <row r="1984" spans="14:15" x14ac:dyDescent="0.2">
      <c r="N1984" s="5">
        <v>1981</v>
      </c>
      <c r="O1984" s="11">
        <v>-8.3548102707915</v>
      </c>
    </row>
    <row r="1985" spans="14:15" x14ac:dyDescent="0.2">
      <c r="N1985" s="5">
        <v>1982</v>
      </c>
      <c r="O1985" s="11">
        <v>2.0246133859729571</v>
      </c>
    </row>
    <row r="1986" spans="14:15" x14ac:dyDescent="0.2">
      <c r="N1986" s="5">
        <v>1983</v>
      </c>
      <c r="O1986" s="11">
        <v>-1.5605847912568391</v>
      </c>
    </row>
    <row r="1987" spans="14:15" x14ac:dyDescent="0.2">
      <c r="N1987" s="5">
        <v>1984</v>
      </c>
      <c r="O1987" s="11">
        <v>5.4469184346200015</v>
      </c>
    </row>
    <row r="1988" spans="14:15" x14ac:dyDescent="0.2">
      <c r="N1988" s="5">
        <v>1985</v>
      </c>
      <c r="O1988" s="11">
        <v>-7.9810065651420841</v>
      </c>
    </row>
    <row r="1989" spans="14:15" x14ac:dyDescent="0.2">
      <c r="N1989" s="5">
        <v>1986</v>
      </c>
      <c r="O1989" s="11">
        <v>-27.52388631113439</v>
      </c>
    </row>
    <row r="1990" spans="14:15" x14ac:dyDescent="0.2">
      <c r="N1990" s="5">
        <v>1987</v>
      </c>
      <c r="O1990" s="11">
        <v>-12.930173671170369</v>
      </c>
    </row>
    <row r="1991" spans="14:15" x14ac:dyDescent="0.2">
      <c r="N1991" s="5">
        <v>1988</v>
      </c>
      <c r="O1991" s="11">
        <v>6.5499140834031673</v>
      </c>
    </row>
    <row r="1992" spans="14:15" x14ac:dyDescent="0.2">
      <c r="N1992" s="5">
        <v>1989</v>
      </c>
      <c r="O1992" s="11">
        <v>3.1003134826123495</v>
      </c>
    </row>
    <row r="1993" spans="14:15" x14ac:dyDescent="0.2">
      <c r="N1993" s="5">
        <v>1990</v>
      </c>
      <c r="O1993" s="11">
        <v>-0.14832070962360799</v>
      </c>
    </row>
    <row r="1994" spans="14:15" x14ac:dyDescent="0.2">
      <c r="N1994" s="5">
        <v>1991</v>
      </c>
      <c r="O1994" s="11">
        <v>10.223833727262431</v>
      </c>
    </row>
    <row r="1995" spans="14:15" x14ac:dyDescent="0.2">
      <c r="N1995" s="5">
        <v>1992</v>
      </c>
      <c r="O1995" s="11">
        <v>3.192035710618792</v>
      </c>
    </row>
    <row r="1996" spans="14:15" x14ac:dyDescent="0.2">
      <c r="N1996" s="5">
        <v>1993</v>
      </c>
      <c r="O1996" s="11">
        <v>-4.9135692070697692</v>
      </c>
    </row>
    <row r="1997" spans="14:15" x14ac:dyDescent="0.2">
      <c r="N1997" s="5">
        <v>1994</v>
      </c>
      <c r="O1997" s="11">
        <v>0.55587511080302754</v>
      </c>
    </row>
    <row r="1998" spans="14:15" x14ac:dyDescent="0.2">
      <c r="N1998" s="5">
        <v>1995</v>
      </c>
      <c r="O1998" s="11">
        <v>1.2380198944976775</v>
      </c>
    </row>
    <row r="1999" spans="14:15" x14ac:dyDescent="0.2">
      <c r="N1999" s="5">
        <v>1996</v>
      </c>
      <c r="O1999" s="11">
        <v>-17.109424984589605</v>
      </c>
    </row>
    <row r="2000" spans="14:15" x14ac:dyDescent="0.2">
      <c r="N2000" s="5">
        <v>1997</v>
      </c>
      <c r="O2000" s="11">
        <v>1.5034126108565795</v>
      </c>
    </row>
    <row r="2001" spans="14:15" x14ac:dyDescent="0.2">
      <c r="N2001" s="5">
        <v>1998</v>
      </c>
      <c r="O2001" s="11">
        <v>-20.261669214889451</v>
      </c>
    </row>
    <row r="2002" spans="14:15" x14ac:dyDescent="0.2">
      <c r="N2002" s="5">
        <v>1999</v>
      </c>
      <c r="O2002" s="11">
        <v>-5.5245250324252799</v>
      </c>
    </row>
    <row r="2003" spans="14:15" x14ac:dyDescent="0.2">
      <c r="N2003" s="5">
        <v>2000</v>
      </c>
      <c r="O2003" s="11">
        <v>-12.951380287131759</v>
      </c>
    </row>
    <row r="2004" spans="14:15" x14ac:dyDescent="0.2">
      <c r="N2004" s="5">
        <v>2001</v>
      </c>
      <c r="O2004" s="11">
        <v>3.2030543480069515</v>
      </c>
    </row>
    <row r="2005" spans="14:15" x14ac:dyDescent="0.2">
      <c r="N2005" s="5">
        <v>2002</v>
      </c>
      <c r="O2005" s="11">
        <v>14.558694830407987</v>
      </c>
    </row>
    <row r="2006" spans="14:15" x14ac:dyDescent="0.2">
      <c r="N2006" s="5">
        <v>2003</v>
      </c>
      <c r="O2006" s="11">
        <v>8.6460153427239117</v>
      </c>
    </row>
    <row r="2007" spans="14:15" x14ac:dyDescent="0.2">
      <c r="N2007" s="5">
        <v>2004</v>
      </c>
      <c r="O2007" s="11">
        <v>16.922167407566224</v>
      </c>
    </row>
    <row r="2008" spans="14:15" x14ac:dyDescent="0.2">
      <c r="N2008" s="5">
        <v>2005</v>
      </c>
      <c r="O2008" s="11">
        <v>-7.5025575969076526</v>
      </c>
    </row>
    <row r="2009" spans="14:15" x14ac:dyDescent="0.2">
      <c r="N2009" s="5">
        <v>2006</v>
      </c>
      <c r="O2009" s="11">
        <v>34.784343745707496</v>
      </c>
    </row>
    <row r="2010" spans="14:15" x14ac:dyDescent="0.2">
      <c r="N2010" s="5">
        <v>2007</v>
      </c>
      <c r="O2010" s="11">
        <v>-7.080881158574023</v>
      </c>
    </row>
    <row r="2011" spans="14:15" x14ac:dyDescent="0.2">
      <c r="N2011" s="5">
        <v>2008</v>
      </c>
      <c r="O2011" s="11">
        <v>13.171332705430043</v>
      </c>
    </row>
    <row r="2012" spans="14:15" x14ac:dyDescent="0.2">
      <c r="N2012" s="5">
        <v>2009</v>
      </c>
      <c r="O2012" s="11">
        <v>-18.095958818078916</v>
      </c>
    </row>
    <row r="2013" spans="14:15" x14ac:dyDescent="0.2">
      <c r="N2013" s="5">
        <v>2010</v>
      </c>
      <c r="O2013" s="11">
        <v>2.5612634461513553</v>
      </c>
    </row>
    <row r="2014" spans="14:15" x14ac:dyDescent="0.2">
      <c r="N2014" s="5">
        <v>2011</v>
      </c>
      <c r="O2014" s="11">
        <v>-2.0978396139229925</v>
      </c>
    </row>
    <row r="2015" spans="14:15" x14ac:dyDescent="0.2">
      <c r="N2015" s="5">
        <v>2012</v>
      </c>
      <c r="O2015" s="11">
        <v>-11.783365125649865</v>
      </c>
    </row>
    <row r="2016" spans="14:15" x14ac:dyDescent="0.2">
      <c r="N2016" s="5">
        <v>2013</v>
      </c>
      <c r="O2016" s="11">
        <v>14.97599563735794</v>
      </c>
    </row>
    <row r="2017" spans="14:15" x14ac:dyDescent="0.2">
      <c r="N2017" s="5">
        <v>2014</v>
      </c>
      <c r="O2017" s="11">
        <v>-16.949165819644573</v>
      </c>
    </row>
    <row r="2018" spans="14:15" x14ac:dyDescent="0.2">
      <c r="N2018" s="5">
        <v>2015</v>
      </c>
      <c r="O2018" s="11">
        <v>13.45332917818126</v>
      </c>
    </row>
    <row r="2019" spans="14:15" x14ac:dyDescent="0.2">
      <c r="N2019" s="5">
        <v>2016</v>
      </c>
      <c r="O2019" s="11">
        <v>-1.2168214953486542</v>
      </c>
    </row>
    <row r="2020" spans="14:15" x14ac:dyDescent="0.2">
      <c r="N2020" s="5">
        <v>2017</v>
      </c>
      <c r="O2020" s="11">
        <v>-19.909383414869463</v>
      </c>
    </row>
    <row r="2021" spans="14:15" x14ac:dyDescent="0.2">
      <c r="N2021" s="5">
        <v>2018</v>
      </c>
      <c r="O2021" s="11">
        <v>-11.826542227748622</v>
      </c>
    </row>
    <row r="2022" spans="14:15" x14ac:dyDescent="0.2">
      <c r="N2022" s="5">
        <v>2019</v>
      </c>
      <c r="O2022" s="11">
        <v>19.701531764311529</v>
      </c>
    </row>
    <row r="2023" spans="14:15" x14ac:dyDescent="0.2">
      <c r="N2023" s="5">
        <v>2020</v>
      </c>
      <c r="O2023" s="11">
        <v>-21.281149875639159</v>
      </c>
    </row>
    <row r="2024" spans="14:15" x14ac:dyDescent="0.2">
      <c r="N2024" s="5">
        <v>2021</v>
      </c>
      <c r="O2024" s="11">
        <v>-2.1754920484803346</v>
      </c>
    </row>
    <row r="2025" spans="14:15" x14ac:dyDescent="0.2">
      <c r="N2025" s="5">
        <v>2022</v>
      </c>
      <c r="O2025" s="11">
        <v>-8.4971789557255448</v>
      </c>
    </row>
    <row r="2026" spans="14:15" x14ac:dyDescent="0.2">
      <c r="N2026" s="5">
        <v>2023</v>
      </c>
      <c r="O2026" s="11">
        <v>6.3555001200695411</v>
      </c>
    </row>
    <row r="2027" spans="14:15" x14ac:dyDescent="0.2">
      <c r="N2027" s="5">
        <v>2024</v>
      </c>
      <c r="O2027" s="11">
        <v>-14.41468238374863</v>
      </c>
    </row>
    <row r="2028" spans="14:15" x14ac:dyDescent="0.2">
      <c r="N2028" s="5">
        <v>2025</v>
      </c>
      <c r="O2028" s="11">
        <v>-13.679452711593527</v>
      </c>
    </row>
    <row r="2029" spans="14:15" x14ac:dyDescent="0.2">
      <c r="N2029" s="5">
        <v>2026</v>
      </c>
      <c r="O2029" s="11">
        <v>9.5343675750994272</v>
      </c>
    </row>
    <row r="2030" spans="14:15" x14ac:dyDescent="0.2">
      <c r="N2030" s="5">
        <v>2027</v>
      </c>
      <c r="O2030" s="11">
        <v>11.581064033543004</v>
      </c>
    </row>
    <row r="2031" spans="14:15" x14ac:dyDescent="0.2">
      <c r="N2031" s="5">
        <v>2028</v>
      </c>
      <c r="O2031" s="11">
        <v>13.272124721600534</v>
      </c>
    </row>
    <row r="2032" spans="14:15" x14ac:dyDescent="0.2">
      <c r="N2032" s="5">
        <v>2029</v>
      </c>
      <c r="O2032" s="11">
        <v>-16.605195671463711</v>
      </c>
    </row>
    <row r="2033" spans="14:15" x14ac:dyDescent="0.2">
      <c r="N2033" s="5">
        <v>2030</v>
      </c>
      <c r="O2033" s="11">
        <v>-13.942360886392162</v>
      </c>
    </row>
    <row r="2034" spans="14:15" x14ac:dyDescent="0.2">
      <c r="N2034" s="5">
        <v>2031</v>
      </c>
      <c r="O2034" s="11">
        <v>-36.032084951882112</v>
      </c>
    </row>
    <row r="2035" spans="14:15" x14ac:dyDescent="0.2">
      <c r="N2035" s="5">
        <v>2032</v>
      </c>
      <c r="O2035" s="11">
        <v>4.4342814245555653</v>
      </c>
    </row>
    <row r="2036" spans="14:15" x14ac:dyDescent="0.2">
      <c r="N2036" s="5">
        <v>2033</v>
      </c>
      <c r="O2036" s="11">
        <v>13.663120120382267</v>
      </c>
    </row>
    <row r="2037" spans="14:15" x14ac:dyDescent="0.2">
      <c r="N2037" s="5">
        <v>2034</v>
      </c>
      <c r="O2037" s="11">
        <v>-9.326890524990695</v>
      </c>
    </row>
    <row r="2038" spans="14:15" x14ac:dyDescent="0.2">
      <c r="N2038" s="5">
        <v>2035</v>
      </c>
      <c r="O2038" s="11">
        <v>10.425764962332352</v>
      </c>
    </row>
    <row r="2039" spans="14:15" x14ac:dyDescent="0.2">
      <c r="N2039" s="5">
        <v>2036</v>
      </c>
      <c r="O2039" s="11">
        <v>-1.9967628307428549</v>
      </c>
    </row>
    <row r="2040" spans="14:15" x14ac:dyDescent="0.2">
      <c r="N2040" s="5">
        <v>2037</v>
      </c>
      <c r="O2040" s="11">
        <v>0.62541824207648011</v>
      </c>
    </row>
    <row r="2041" spans="14:15" x14ac:dyDescent="0.2">
      <c r="N2041" s="5">
        <v>2038</v>
      </c>
      <c r="O2041" s="11">
        <v>7.8643533588303347</v>
      </c>
    </row>
    <row r="2042" spans="14:15" x14ac:dyDescent="0.2">
      <c r="N2042" s="5">
        <v>2039</v>
      </c>
      <c r="O2042" s="11">
        <v>18.997645971863768</v>
      </c>
    </row>
    <row r="2043" spans="14:15" x14ac:dyDescent="0.2">
      <c r="N2043" s="5">
        <v>2040</v>
      </c>
      <c r="O2043" s="11">
        <v>-3.8246842757654846</v>
      </c>
    </row>
    <row r="2044" spans="14:15" x14ac:dyDescent="0.2">
      <c r="N2044" s="5">
        <v>2041</v>
      </c>
      <c r="O2044" s="11">
        <v>32.559294043888521</v>
      </c>
    </row>
    <row r="2045" spans="14:15" x14ac:dyDescent="0.2">
      <c r="N2045" s="5">
        <v>2042</v>
      </c>
      <c r="O2045" s="11">
        <v>-7.2162553357493566</v>
      </c>
    </row>
    <row r="2046" spans="14:15" x14ac:dyDescent="0.2">
      <c r="N2046" s="5">
        <v>2043</v>
      </c>
      <c r="O2046" s="11">
        <v>21.401562281364374</v>
      </c>
    </row>
    <row r="2047" spans="14:15" x14ac:dyDescent="0.2">
      <c r="N2047" s="5">
        <v>2044</v>
      </c>
      <c r="O2047" s="11">
        <v>-7.4996112813406866</v>
      </c>
    </row>
    <row r="2048" spans="14:15" x14ac:dyDescent="0.2">
      <c r="N2048" s="5">
        <v>2045</v>
      </c>
      <c r="O2048" s="11">
        <v>-9.4377564364255981</v>
      </c>
    </row>
    <row r="2049" spans="14:15" x14ac:dyDescent="0.2">
      <c r="N2049" s="5">
        <v>2046</v>
      </c>
      <c r="O2049" s="11">
        <v>3.4102532696498966</v>
      </c>
    </row>
    <row r="2050" spans="14:15" x14ac:dyDescent="0.2">
      <c r="N2050" s="5">
        <v>2047</v>
      </c>
      <c r="O2050" s="11">
        <v>-8.09328873809228</v>
      </c>
    </row>
    <row r="2051" spans="14:15" x14ac:dyDescent="0.2">
      <c r="N2051" s="5">
        <v>2048</v>
      </c>
      <c r="O2051" s="11">
        <v>-0.69620281964335162</v>
      </c>
    </row>
    <row r="2052" spans="14:15" x14ac:dyDescent="0.2">
      <c r="N2052" s="5">
        <v>2049</v>
      </c>
      <c r="O2052" s="11">
        <v>8.568703246084814</v>
      </c>
    </row>
    <row r="2053" spans="14:15" x14ac:dyDescent="0.2">
      <c r="N2053" s="5">
        <v>2050</v>
      </c>
      <c r="O2053" s="11">
        <v>5.0558082333512626</v>
      </c>
    </row>
    <row r="2054" spans="14:15" x14ac:dyDescent="0.2">
      <c r="N2054" s="5">
        <v>2051</v>
      </c>
      <c r="O2054" s="11">
        <v>20.394907611218866</v>
      </c>
    </row>
    <row r="2055" spans="14:15" x14ac:dyDescent="0.2">
      <c r="N2055" s="5">
        <v>2052</v>
      </c>
      <c r="O2055" s="11">
        <v>-6.5313766444263672</v>
      </c>
    </row>
    <row r="2056" spans="14:15" x14ac:dyDescent="0.2">
      <c r="N2056" s="5">
        <v>2053</v>
      </c>
      <c r="O2056" s="11">
        <v>-6.7385338391700138</v>
      </c>
    </row>
    <row r="2057" spans="14:15" x14ac:dyDescent="0.2">
      <c r="N2057" s="5">
        <v>2054</v>
      </c>
      <c r="O2057" s="11">
        <v>1.6342704681511064</v>
      </c>
    </row>
    <row r="2058" spans="14:15" x14ac:dyDescent="0.2">
      <c r="N2058" s="5">
        <v>2055</v>
      </c>
      <c r="O2058" s="11">
        <v>0.41956808675424734</v>
      </c>
    </row>
    <row r="2059" spans="14:15" x14ac:dyDescent="0.2">
      <c r="N2059" s="5">
        <v>2056</v>
      </c>
      <c r="O2059" s="11">
        <v>8.0914802063177476</v>
      </c>
    </row>
    <row r="2060" spans="14:15" x14ac:dyDescent="0.2">
      <c r="N2060" s="5">
        <v>2057</v>
      </c>
      <c r="O2060" s="11">
        <v>6.6028659284966098</v>
      </c>
    </row>
    <row r="2061" spans="14:15" x14ac:dyDescent="0.2">
      <c r="N2061" s="5">
        <v>2058</v>
      </c>
      <c r="O2061" s="11">
        <v>16.28525751433974</v>
      </c>
    </row>
    <row r="2062" spans="14:15" x14ac:dyDescent="0.2">
      <c r="N2062" s="5">
        <v>2059</v>
      </c>
      <c r="O2062" s="11">
        <v>-9.8468649365285046</v>
      </c>
    </row>
    <row r="2063" spans="14:15" x14ac:dyDescent="0.2">
      <c r="N2063" s="5">
        <v>2060</v>
      </c>
      <c r="O2063" s="11">
        <v>8.7256775597911229</v>
      </c>
    </row>
    <row r="2064" spans="14:15" x14ac:dyDescent="0.2">
      <c r="N2064" s="5">
        <v>2061</v>
      </c>
      <c r="O2064" s="11">
        <v>-12.022481451527973</v>
      </c>
    </row>
    <row r="2065" spans="14:15" x14ac:dyDescent="0.2">
      <c r="N2065" s="5">
        <v>2062</v>
      </c>
      <c r="O2065" s="11">
        <v>-0.26377305098390302</v>
      </c>
    </row>
    <row r="2066" spans="14:15" x14ac:dyDescent="0.2">
      <c r="N2066" s="5">
        <v>2063</v>
      </c>
      <c r="O2066" s="11">
        <v>20.312484545767372</v>
      </c>
    </row>
    <row r="2067" spans="14:15" x14ac:dyDescent="0.2">
      <c r="N2067" s="5">
        <v>2064</v>
      </c>
      <c r="O2067" s="11">
        <v>17.9686281759382</v>
      </c>
    </row>
    <row r="2068" spans="14:15" x14ac:dyDescent="0.2">
      <c r="N2068" s="5">
        <v>2065</v>
      </c>
      <c r="O2068" s="11">
        <v>-25.446533101387839</v>
      </c>
    </row>
    <row r="2069" spans="14:15" x14ac:dyDescent="0.2">
      <c r="N2069" s="5">
        <v>2066</v>
      </c>
      <c r="O2069" s="11">
        <v>-4.1371139596824431</v>
      </c>
    </row>
    <row r="2070" spans="14:15" x14ac:dyDescent="0.2">
      <c r="N2070" s="5">
        <v>2067</v>
      </c>
      <c r="O2070" s="11">
        <v>9.2170611245935667</v>
      </c>
    </row>
    <row r="2071" spans="14:15" x14ac:dyDescent="0.2">
      <c r="N2071" s="5">
        <v>2068</v>
      </c>
      <c r="O2071" s="11">
        <v>-8.9384365495296976</v>
      </c>
    </row>
    <row r="2072" spans="14:15" x14ac:dyDescent="0.2">
      <c r="N2072" s="5">
        <v>2069</v>
      </c>
      <c r="O2072" s="11">
        <v>9.0783705425950707</v>
      </c>
    </row>
    <row r="2073" spans="14:15" x14ac:dyDescent="0.2">
      <c r="N2073" s="5">
        <v>2070</v>
      </c>
      <c r="O2073" s="11">
        <v>-6.0406661369270864</v>
      </c>
    </row>
    <row r="2074" spans="14:15" x14ac:dyDescent="0.2">
      <c r="N2074" s="5">
        <v>2071</v>
      </c>
      <c r="O2074" s="11">
        <v>-6.5499552748771537</v>
      </c>
    </row>
    <row r="2075" spans="14:15" x14ac:dyDescent="0.2">
      <c r="N2075" s="5">
        <v>2072</v>
      </c>
      <c r="O2075" s="11">
        <v>24.718810336270298</v>
      </c>
    </row>
    <row r="2076" spans="14:15" x14ac:dyDescent="0.2">
      <c r="N2076" s="5">
        <v>2073</v>
      </c>
      <c r="O2076" s="11">
        <v>8.7059865891049348</v>
      </c>
    </row>
    <row r="2077" spans="14:15" x14ac:dyDescent="0.2">
      <c r="N2077" s="5">
        <v>2074</v>
      </c>
      <c r="O2077" s="11">
        <v>1.6409055993086661</v>
      </c>
    </row>
    <row r="2078" spans="14:15" x14ac:dyDescent="0.2">
      <c r="N2078" s="5">
        <v>2075</v>
      </c>
      <c r="O2078" s="11">
        <v>7.1573323043930293</v>
      </c>
    </row>
    <row r="2079" spans="14:15" x14ac:dyDescent="0.2">
      <c r="N2079" s="5">
        <v>2076</v>
      </c>
      <c r="O2079" s="11">
        <v>4.7601133280463106</v>
      </c>
    </row>
    <row r="2080" spans="14:15" x14ac:dyDescent="0.2">
      <c r="N2080" s="5">
        <v>2077</v>
      </c>
      <c r="O2080" s="11">
        <v>-9.061559943303596</v>
      </c>
    </row>
    <row r="2081" spans="14:15" x14ac:dyDescent="0.2">
      <c r="N2081" s="5">
        <v>2078</v>
      </c>
      <c r="O2081" s="11">
        <v>14.582267246384259</v>
      </c>
    </row>
    <row r="2082" spans="14:15" x14ac:dyDescent="0.2">
      <c r="N2082" s="5">
        <v>2079</v>
      </c>
      <c r="O2082" s="11">
        <v>-2.4760844182153954</v>
      </c>
    </row>
    <row r="2083" spans="14:15" x14ac:dyDescent="0.2">
      <c r="N2083" s="5">
        <v>2080</v>
      </c>
      <c r="O2083" s="11">
        <v>-15.157445886048976</v>
      </c>
    </row>
    <row r="2084" spans="14:15" x14ac:dyDescent="0.2">
      <c r="N2084" s="5">
        <v>2081</v>
      </c>
      <c r="O2084" s="11">
        <v>11.184222196717723</v>
      </c>
    </row>
    <row r="2085" spans="14:15" x14ac:dyDescent="0.2">
      <c r="N2085" s="5">
        <v>2082</v>
      </c>
      <c r="O2085" s="11">
        <v>-18.981670904001557</v>
      </c>
    </row>
    <row r="2086" spans="14:15" x14ac:dyDescent="0.2">
      <c r="N2086" s="5">
        <v>2083</v>
      </c>
      <c r="O2086" s="11">
        <v>-24.806471216793646</v>
      </c>
    </row>
    <row r="2087" spans="14:15" x14ac:dyDescent="0.2">
      <c r="N2087" s="5">
        <v>2084</v>
      </c>
      <c r="O2087" s="11">
        <v>-17.099307492136138</v>
      </c>
    </row>
    <row r="2088" spans="14:15" x14ac:dyDescent="0.2">
      <c r="N2088" s="5">
        <v>2085</v>
      </c>
      <c r="O2088" s="11">
        <v>7.5548359916258896</v>
      </c>
    </row>
    <row r="2089" spans="14:15" x14ac:dyDescent="0.2">
      <c r="N2089" s="5">
        <v>2086</v>
      </c>
      <c r="O2089" s="11">
        <v>-12.957213797835195</v>
      </c>
    </row>
    <row r="2090" spans="14:15" x14ac:dyDescent="0.2">
      <c r="N2090" s="5">
        <v>2087</v>
      </c>
      <c r="O2090" s="11">
        <v>15.680431272467548</v>
      </c>
    </row>
    <row r="2091" spans="14:15" x14ac:dyDescent="0.2">
      <c r="N2091" s="5">
        <v>2088</v>
      </c>
      <c r="O2091" s="11">
        <v>-20.35030174372514</v>
      </c>
    </row>
    <row r="2092" spans="14:15" x14ac:dyDescent="0.2">
      <c r="N2092" s="5">
        <v>2089</v>
      </c>
      <c r="O2092" s="11">
        <v>22.115931221758295</v>
      </c>
    </row>
    <row r="2093" spans="14:15" x14ac:dyDescent="0.2">
      <c r="N2093" s="5">
        <v>2090</v>
      </c>
      <c r="O2093" s="11">
        <v>-18.507416483525962</v>
      </c>
    </row>
    <row r="2094" spans="14:15" x14ac:dyDescent="0.2">
      <c r="N2094" s="5">
        <v>2091</v>
      </c>
      <c r="O2094" s="11">
        <v>1.9551677757372548</v>
      </c>
    </row>
    <row r="2095" spans="14:15" x14ac:dyDescent="0.2">
      <c r="N2095" s="5">
        <v>2092</v>
      </c>
      <c r="O2095" s="11">
        <v>-6.6152152819003405</v>
      </c>
    </row>
    <row r="2096" spans="14:15" x14ac:dyDescent="0.2">
      <c r="N2096" s="5">
        <v>2093</v>
      </c>
      <c r="O2096" s="11">
        <v>-1.663569434611007</v>
      </c>
    </row>
    <row r="2097" spans="14:15" x14ac:dyDescent="0.2">
      <c r="N2097" s="5">
        <v>2094</v>
      </c>
      <c r="O2097" s="11">
        <v>-24.99160172628207</v>
      </c>
    </row>
    <row r="2098" spans="14:15" x14ac:dyDescent="0.2">
      <c r="N2098" s="5">
        <v>2095</v>
      </c>
      <c r="O2098" s="11">
        <v>2.5536829178079774</v>
      </c>
    </row>
    <row r="2099" spans="14:15" x14ac:dyDescent="0.2">
      <c r="N2099" s="5">
        <v>2096</v>
      </c>
      <c r="O2099" s="11">
        <v>-17.566117203325209</v>
      </c>
    </row>
    <row r="2100" spans="14:15" x14ac:dyDescent="0.2">
      <c r="N2100" s="5">
        <v>2097</v>
      </c>
      <c r="O2100" s="11">
        <v>22.670295105116868</v>
      </c>
    </row>
    <row r="2101" spans="14:15" x14ac:dyDescent="0.2">
      <c r="N2101" s="5">
        <v>2098</v>
      </c>
      <c r="O2101" s="11">
        <v>4.4869678380091234</v>
      </c>
    </row>
    <row r="2102" spans="14:15" x14ac:dyDescent="0.2">
      <c r="N2102" s="5">
        <v>2099</v>
      </c>
      <c r="O2102" s="11">
        <v>10.250915835173817</v>
      </c>
    </row>
    <row r="2103" spans="14:15" x14ac:dyDescent="0.2">
      <c r="N2103" s="5">
        <v>2100</v>
      </c>
      <c r="O2103" s="11">
        <v>-5.1772934679452467</v>
      </c>
    </row>
    <row r="2104" spans="14:15" x14ac:dyDescent="0.2">
      <c r="N2104" s="5">
        <v>2101</v>
      </c>
      <c r="O2104" s="11">
        <v>14.926470938626721</v>
      </c>
    </row>
    <row r="2105" spans="14:15" x14ac:dyDescent="0.2">
      <c r="N2105" s="5">
        <v>2102</v>
      </c>
      <c r="O2105" s="11">
        <v>3.5275546661945123</v>
      </c>
    </row>
    <row r="2106" spans="14:15" x14ac:dyDescent="0.2">
      <c r="N2106" s="5">
        <v>2103</v>
      </c>
      <c r="O2106" s="11">
        <v>-9.8496768929073149</v>
      </c>
    </row>
    <row r="2107" spans="14:15" x14ac:dyDescent="0.2">
      <c r="N2107" s="5">
        <v>2104</v>
      </c>
      <c r="O2107" s="11">
        <v>31.878139454786428</v>
      </c>
    </row>
    <row r="2108" spans="14:15" x14ac:dyDescent="0.2">
      <c r="N2108" s="5">
        <v>2105</v>
      </c>
      <c r="O2108" s="11">
        <v>-0.88922312869669096</v>
      </c>
    </row>
    <row r="2109" spans="14:15" x14ac:dyDescent="0.2">
      <c r="N2109" s="5">
        <v>2106</v>
      </c>
      <c r="O2109" s="11">
        <v>5.0733844691477499</v>
      </c>
    </row>
    <row r="2110" spans="14:15" x14ac:dyDescent="0.2">
      <c r="N2110" s="5">
        <v>2107</v>
      </c>
      <c r="O2110" s="11">
        <v>-2.32508973371475</v>
      </c>
    </row>
    <row r="2111" spans="14:15" x14ac:dyDescent="0.2">
      <c r="N2111" s="5">
        <v>2108</v>
      </c>
      <c r="O2111" s="11">
        <v>-4.716562852323988</v>
      </c>
    </row>
    <row r="2112" spans="14:15" x14ac:dyDescent="0.2">
      <c r="N2112" s="5">
        <v>2109</v>
      </c>
      <c r="O2112" s="11">
        <v>-5.430147384401387</v>
      </c>
    </row>
    <row r="2113" spans="14:15" x14ac:dyDescent="0.2">
      <c r="N2113" s="5">
        <v>2110</v>
      </c>
      <c r="O2113" s="11">
        <v>7.6344207657807841</v>
      </c>
    </row>
    <row r="2114" spans="14:15" x14ac:dyDescent="0.2">
      <c r="N2114" s="5">
        <v>2111</v>
      </c>
      <c r="O2114" s="11">
        <v>1.2024961453566509</v>
      </c>
    </row>
    <row r="2115" spans="14:15" x14ac:dyDescent="0.2">
      <c r="N2115" s="5">
        <v>2112</v>
      </c>
      <c r="O2115" s="11">
        <v>-9.5758706253642956</v>
      </c>
    </row>
    <row r="2116" spans="14:15" x14ac:dyDescent="0.2">
      <c r="N2116" s="5">
        <v>2113</v>
      </c>
      <c r="O2116" s="11">
        <v>17.566103964380304</v>
      </c>
    </row>
    <row r="2117" spans="14:15" x14ac:dyDescent="0.2">
      <c r="N2117" s="5">
        <v>2114</v>
      </c>
      <c r="O2117" s="11">
        <v>-1.3844732577080374</v>
      </c>
    </row>
    <row r="2118" spans="14:15" x14ac:dyDescent="0.2">
      <c r="N2118" s="5">
        <v>2115</v>
      </c>
      <c r="O2118" s="11">
        <v>22.986493767505401</v>
      </c>
    </row>
    <row r="2119" spans="14:15" x14ac:dyDescent="0.2">
      <c r="N2119" s="5">
        <v>2116</v>
      </c>
      <c r="O2119" s="11">
        <v>18.922386851305848</v>
      </c>
    </row>
    <row r="2120" spans="14:15" x14ac:dyDescent="0.2">
      <c r="N2120" s="5">
        <v>2117</v>
      </c>
      <c r="O2120" s="11">
        <v>7.6364633765934631</v>
      </c>
    </row>
    <row r="2121" spans="14:15" x14ac:dyDescent="0.2">
      <c r="N2121" s="5">
        <v>2118</v>
      </c>
      <c r="O2121" s="11">
        <v>-5.5738149285486731</v>
      </c>
    </row>
    <row r="2122" spans="14:15" x14ac:dyDescent="0.2">
      <c r="N2122" s="5">
        <v>2119</v>
      </c>
      <c r="O2122" s="11">
        <v>18.3939277920935</v>
      </c>
    </row>
    <row r="2123" spans="14:15" x14ac:dyDescent="0.2">
      <c r="N2123" s="5">
        <v>2120</v>
      </c>
      <c r="O2123" s="11">
        <v>10.299076479137593</v>
      </c>
    </row>
    <row r="2124" spans="14:15" x14ac:dyDescent="0.2">
      <c r="N2124" s="5">
        <v>2121</v>
      </c>
      <c r="O2124" s="11">
        <v>-5.3935364397751941</v>
      </c>
    </row>
    <row r="2125" spans="14:15" x14ac:dyDescent="0.2">
      <c r="N2125" s="5">
        <v>2122</v>
      </c>
      <c r="O2125" s="11">
        <v>-18.275888027672103</v>
      </c>
    </row>
    <row r="2126" spans="14:15" x14ac:dyDescent="0.2">
      <c r="N2126" s="5">
        <v>2123</v>
      </c>
      <c r="O2126" s="11">
        <v>-13.861034089046484</v>
      </c>
    </row>
    <row r="2127" spans="14:15" x14ac:dyDescent="0.2">
      <c r="N2127" s="5">
        <v>2124</v>
      </c>
      <c r="O2127" s="11">
        <v>8.9947582194691336</v>
      </c>
    </row>
    <row r="2128" spans="14:15" x14ac:dyDescent="0.2">
      <c r="N2128" s="5">
        <v>2125</v>
      </c>
      <c r="O2128" s="11">
        <v>-10.644539931594494</v>
      </c>
    </row>
    <row r="2129" spans="14:15" x14ac:dyDescent="0.2">
      <c r="N2129" s="5">
        <v>2126</v>
      </c>
      <c r="O2129" s="11">
        <v>-14.521013887843967</v>
      </c>
    </row>
    <row r="2130" spans="14:15" x14ac:dyDescent="0.2">
      <c r="N2130" s="5">
        <v>2127</v>
      </c>
      <c r="O2130" s="11">
        <v>-9.6044050058148578</v>
      </c>
    </row>
    <row r="2131" spans="14:15" x14ac:dyDescent="0.2">
      <c r="N2131" s="5">
        <v>2128</v>
      </c>
      <c r="O2131" s="11">
        <v>10.0441376105674</v>
      </c>
    </row>
    <row r="2132" spans="14:15" x14ac:dyDescent="0.2">
      <c r="N2132" s="5">
        <v>2129</v>
      </c>
      <c r="O2132" s="11">
        <v>-18.562443683222551</v>
      </c>
    </row>
    <row r="2133" spans="14:15" x14ac:dyDescent="0.2">
      <c r="N2133" s="5">
        <v>2130</v>
      </c>
      <c r="O2133" s="11">
        <v>1.6503255046513654</v>
      </c>
    </row>
    <row r="2134" spans="14:15" x14ac:dyDescent="0.2">
      <c r="N2134" s="5">
        <v>2131</v>
      </c>
      <c r="O2134" s="11">
        <v>19.588445499200663</v>
      </c>
    </row>
    <row r="2135" spans="14:15" x14ac:dyDescent="0.2">
      <c r="N2135" s="5">
        <v>2132</v>
      </c>
      <c r="O2135" s="11">
        <v>0.44072897938594496</v>
      </c>
    </row>
    <row r="2136" spans="14:15" x14ac:dyDescent="0.2">
      <c r="N2136" s="5">
        <v>2133</v>
      </c>
      <c r="O2136" s="11">
        <v>-1.3785789086035454</v>
      </c>
    </row>
    <row r="2137" spans="14:15" x14ac:dyDescent="0.2">
      <c r="N2137" s="5">
        <v>2134</v>
      </c>
      <c r="O2137" s="11">
        <v>8.2550576974240322</v>
      </c>
    </row>
    <row r="2138" spans="14:15" x14ac:dyDescent="0.2">
      <c r="N2138" s="5">
        <v>2135</v>
      </c>
      <c r="O2138" s="11">
        <v>10.367965827347838</v>
      </c>
    </row>
    <row r="2139" spans="14:15" x14ac:dyDescent="0.2">
      <c r="N2139" s="5">
        <v>2136</v>
      </c>
      <c r="O2139" s="11">
        <v>3.4343245078483857</v>
      </c>
    </row>
    <row r="2140" spans="14:15" x14ac:dyDescent="0.2">
      <c r="N2140" s="5">
        <v>2137</v>
      </c>
      <c r="O2140" s="11">
        <v>-19.828710080344099</v>
      </c>
    </row>
    <row r="2141" spans="14:15" x14ac:dyDescent="0.2">
      <c r="N2141" s="5">
        <v>2138</v>
      </c>
      <c r="O2141" s="11">
        <v>-7.901996517896456</v>
      </c>
    </row>
    <row r="2142" spans="14:15" x14ac:dyDescent="0.2">
      <c r="N2142" s="5">
        <v>2139</v>
      </c>
      <c r="O2142" s="11">
        <v>18.194252204643703</v>
      </c>
    </row>
    <row r="2143" spans="14:15" x14ac:dyDescent="0.2">
      <c r="N2143" s="5">
        <v>2140</v>
      </c>
      <c r="O2143" s="11">
        <v>-11.583430293194155</v>
      </c>
    </row>
    <row r="2144" spans="14:15" x14ac:dyDescent="0.2">
      <c r="N2144" s="5">
        <v>2141</v>
      </c>
      <c r="O2144" s="11">
        <v>4.4012716426448142</v>
      </c>
    </row>
    <row r="2145" spans="14:15" x14ac:dyDescent="0.2">
      <c r="N2145" s="5">
        <v>2142</v>
      </c>
      <c r="O2145" s="11">
        <v>0.9327604922962871</v>
      </c>
    </row>
    <row r="2146" spans="14:15" x14ac:dyDescent="0.2">
      <c r="N2146" s="5">
        <v>2143</v>
      </c>
      <c r="O2146" s="11">
        <v>-11.685588285113116</v>
      </c>
    </row>
    <row r="2147" spans="14:15" x14ac:dyDescent="0.2">
      <c r="N2147" s="5">
        <v>2144</v>
      </c>
      <c r="O2147" s="11">
        <v>24.129657743798862</v>
      </c>
    </row>
    <row r="2148" spans="14:15" x14ac:dyDescent="0.2">
      <c r="N2148" s="5">
        <v>2145</v>
      </c>
      <c r="O2148" s="11">
        <v>-11.383582435428107</v>
      </c>
    </row>
    <row r="2149" spans="14:15" x14ac:dyDescent="0.2">
      <c r="N2149" s="5">
        <v>2146</v>
      </c>
      <c r="O2149" s="11">
        <v>-2.43834246807821</v>
      </c>
    </row>
    <row r="2150" spans="14:15" x14ac:dyDescent="0.2">
      <c r="N2150" s="5">
        <v>2147</v>
      </c>
      <c r="O2150" s="11">
        <v>9.772345424268007</v>
      </c>
    </row>
    <row r="2151" spans="14:15" x14ac:dyDescent="0.2">
      <c r="N2151" s="5">
        <v>2148</v>
      </c>
      <c r="O2151" s="11">
        <v>-0.86951294432065418</v>
      </c>
    </row>
    <row r="2152" spans="14:15" x14ac:dyDescent="0.2">
      <c r="N2152" s="5">
        <v>2149</v>
      </c>
      <c r="O2152" s="11">
        <v>-1.2668577450309708</v>
      </c>
    </row>
    <row r="2153" spans="14:15" x14ac:dyDescent="0.2">
      <c r="N2153" s="5">
        <v>2150</v>
      </c>
      <c r="O2153" s="11">
        <v>-3.8367085422805864</v>
      </c>
    </row>
    <row r="2154" spans="14:15" x14ac:dyDescent="0.2">
      <c r="N2154" s="5">
        <v>2151</v>
      </c>
      <c r="O2154" s="11">
        <v>-2.2099199026031422</v>
      </c>
    </row>
    <row r="2155" spans="14:15" x14ac:dyDescent="0.2">
      <c r="N2155" s="5">
        <v>2152</v>
      </c>
      <c r="O2155" s="11">
        <v>-14.404023313689528</v>
      </c>
    </row>
    <row r="2156" spans="14:15" x14ac:dyDescent="0.2">
      <c r="N2156" s="5">
        <v>2153</v>
      </c>
      <c r="O2156" s="11">
        <v>-12.791524404340294</v>
      </c>
    </row>
    <row r="2157" spans="14:15" x14ac:dyDescent="0.2">
      <c r="N2157" s="5">
        <v>2154</v>
      </c>
      <c r="O2157" s="11">
        <v>1.2108159929502442</v>
      </c>
    </row>
    <row r="2158" spans="14:15" x14ac:dyDescent="0.2">
      <c r="N2158" s="5">
        <v>2155</v>
      </c>
      <c r="O2158" s="11">
        <v>-12.617526150712091</v>
      </c>
    </row>
    <row r="2159" spans="14:15" x14ac:dyDescent="0.2">
      <c r="N2159" s="5">
        <v>2156</v>
      </c>
      <c r="O2159" s="11">
        <v>-1.6261155502949918</v>
      </c>
    </row>
    <row r="2160" spans="14:15" x14ac:dyDescent="0.2">
      <c r="N2160" s="5">
        <v>2157</v>
      </c>
      <c r="O2160" s="11">
        <v>21.326697995475513</v>
      </c>
    </row>
    <row r="2161" spans="14:15" x14ac:dyDescent="0.2">
      <c r="N2161" s="5">
        <v>2158</v>
      </c>
      <c r="O2161" s="11">
        <v>2.4254636873819129</v>
      </c>
    </row>
    <row r="2162" spans="14:15" x14ac:dyDescent="0.2">
      <c r="N2162" s="5">
        <v>2159</v>
      </c>
      <c r="O2162" s="11">
        <v>11.072480104250879</v>
      </c>
    </row>
    <row r="2163" spans="14:15" x14ac:dyDescent="0.2">
      <c r="N2163" s="5">
        <v>2160</v>
      </c>
      <c r="O2163" s="11">
        <v>-0.72104808485501359</v>
      </c>
    </row>
    <row r="2164" spans="14:15" x14ac:dyDescent="0.2">
      <c r="N2164" s="5">
        <v>2161</v>
      </c>
      <c r="O2164" s="11">
        <v>3.1110844920890131</v>
      </c>
    </row>
    <row r="2165" spans="14:15" x14ac:dyDescent="0.2">
      <c r="N2165" s="5">
        <v>2162</v>
      </c>
      <c r="O2165" s="11">
        <v>3.1953512795372268</v>
      </c>
    </row>
    <row r="2166" spans="14:15" x14ac:dyDescent="0.2">
      <c r="N2166" s="5">
        <v>2163</v>
      </c>
      <c r="O2166" s="11">
        <v>-17.926869401829006</v>
      </c>
    </row>
    <row r="2167" spans="14:15" x14ac:dyDescent="0.2">
      <c r="N2167" s="5">
        <v>2164</v>
      </c>
      <c r="O2167" s="11">
        <v>10.121644176238046</v>
      </c>
    </row>
    <row r="2168" spans="14:15" x14ac:dyDescent="0.2">
      <c r="N2168" s="5">
        <v>2165</v>
      </c>
      <c r="O2168" s="11">
        <v>-12.642765333026748</v>
      </c>
    </row>
    <row r="2169" spans="14:15" x14ac:dyDescent="0.2">
      <c r="N2169" s="5">
        <v>2166</v>
      </c>
      <c r="O2169" s="11">
        <v>-20.688547509234315</v>
      </c>
    </row>
    <row r="2170" spans="14:15" x14ac:dyDescent="0.2">
      <c r="N2170" s="5">
        <v>2167</v>
      </c>
      <c r="O2170" s="11">
        <v>-5.8577305832529971</v>
      </c>
    </row>
    <row r="2171" spans="14:15" x14ac:dyDescent="0.2">
      <c r="N2171" s="5">
        <v>2168</v>
      </c>
      <c r="O2171" s="11">
        <v>-5.3167567060818017</v>
      </c>
    </row>
    <row r="2172" spans="14:15" x14ac:dyDescent="0.2">
      <c r="N2172" s="5">
        <v>2169</v>
      </c>
      <c r="O2172" s="11">
        <v>3.8859844682025133</v>
      </c>
    </row>
    <row r="2173" spans="14:15" x14ac:dyDescent="0.2">
      <c r="N2173" s="5">
        <v>2170</v>
      </c>
      <c r="O2173" s="11">
        <v>16.890054876301978</v>
      </c>
    </row>
    <row r="2174" spans="14:15" x14ac:dyDescent="0.2">
      <c r="N2174" s="5">
        <v>2171</v>
      </c>
      <c r="O2174" s="11">
        <v>-13.10995630478762</v>
      </c>
    </row>
    <row r="2175" spans="14:15" x14ac:dyDescent="0.2">
      <c r="N2175" s="5">
        <v>2172</v>
      </c>
      <c r="O2175" s="11">
        <v>8.7026106105207646</v>
      </c>
    </row>
    <row r="2176" spans="14:15" x14ac:dyDescent="0.2">
      <c r="N2176" s="5">
        <v>2173</v>
      </c>
      <c r="O2176" s="11">
        <v>2.7308324536408541</v>
      </c>
    </row>
    <row r="2177" spans="14:15" x14ac:dyDescent="0.2">
      <c r="N2177" s="5">
        <v>2174</v>
      </c>
      <c r="O2177" s="11">
        <v>1.4207002232832897</v>
      </c>
    </row>
    <row r="2178" spans="14:15" x14ac:dyDescent="0.2">
      <c r="N2178" s="5">
        <v>2175</v>
      </c>
      <c r="O2178" s="11">
        <v>-15.288456078357349</v>
      </c>
    </row>
    <row r="2179" spans="14:15" x14ac:dyDescent="0.2">
      <c r="N2179" s="5">
        <v>2176</v>
      </c>
      <c r="O2179" s="11">
        <v>-12.837687807505358</v>
      </c>
    </row>
    <row r="2180" spans="14:15" x14ac:dyDescent="0.2">
      <c r="N2180" s="5">
        <v>2177</v>
      </c>
      <c r="O2180" s="11">
        <v>6.540306080889724E-2</v>
      </c>
    </row>
    <row r="2181" spans="14:15" x14ac:dyDescent="0.2">
      <c r="N2181" s="5">
        <v>2178</v>
      </c>
      <c r="O2181" s="11">
        <v>6.4784914581101249E-2</v>
      </c>
    </row>
    <row r="2182" spans="14:15" x14ac:dyDescent="0.2">
      <c r="N2182" s="5">
        <v>2179</v>
      </c>
      <c r="O2182" s="11">
        <v>-3.5550871915813778</v>
      </c>
    </row>
    <row r="2183" spans="14:15" x14ac:dyDescent="0.2">
      <c r="N2183" s="5">
        <v>2180</v>
      </c>
      <c r="O2183" s="11">
        <v>-21.397965453551389</v>
      </c>
    </row>
    <row r="2184" spans="14:15" x14ac:dyDescent="0.2">
      <c r="N2184" s="5">
        <v>2181</v>
      </c>
      <c r="O2184" s="11">
        <v>9.9883630611236249</v>
      </c>
    </row>
    <row r="2185" spans="14:15" x14ac:dyDescent="0.2">
      <c r="N2185" s="5">
        <v>2182</v>
      </c>
      <c r="O2185" s="11">
        <v>8.0558278157042835</v>
      </c>
    </row>
    <row r="2186" spans="14:15" x14ac:dyDescent="0.2">
      <c r="N2186" s="5">
        <v>2183</v>
      </c>
      <c r="O2186" s="11">
        <v>36.822853132667056</v>
      </c>
    </row>
    <row r="2187" spans="14:15" x14ac:dyDescent="0.2">
      <c r="N2187" s="5">
        <v>2184</v>
      </c>
      <c r="O2187" s="11">
        <v>2.9922754698334257</v>
      </c>
    </row>
    <row r="2188" spans="14:15" x14ac:dyDescent="0.2">
      <c r="N2188" s="5">
        <v>2185</v>
      </c>
      <c r="O2188" s="11">
        <v>-12.960410142127714</v>
      </c>
    </row>
    <row r="2189" spans="14:15" x14ac:dyDescent="0.2">
      <c r="N2189" s="5">
        <v>2186</v>
      </c>
      <c r="O2189" s="11">
        <v>30.667967728957926</v>
      </c>
    </row>
    <row r="2190" spans="14:15" x14ac:dyDescent="0.2">
      <c r="N2190" s="5">
        <v>2187</v>
      </c>
      <c r="O2190" s="11">
        <v>-22.328096143133358</v>
      </c>
    </row>
    <row r="2191" spans="14:15" x14ac:dyDescent="0.2">
      <c r="N2191" s="5">
        <v>2188</v>
      </c>
      <c r="O2191" s="11">
        <v>-4.7724083430640682</v>
      </c>
    </row>
    <row r="2192" spans="14:15" x14ac:dyDescent="0.2">
      <c r="N2192" s="5">
        <v>2189</v>
      </c>
      <c r="O2192" s="11">
        <v>-25.853326041373069</v>
      </c>
    </row>
    <row r="2193" spans="14:15" x14ac:dyDescent="0.2">
      <c r="N2193" s="5">
        <v>2190</v>
      </c>
      <c r="O2193" s="11">
        <v>7.6543594109654363</v>
      </c>
    </row>
    <row r="2194" spans="14:15" x14ac:dyDescent="0.2">
      <c r="N2194" s="5">
        <v>2191</v>
      </c>
      <c r="O2194" s="11">
        <v>16.068196635513328</v>
      </c>
    </row>
    <row r="2195" spans="14:15" x14ac:dyDescent="0.2">
      <c r="N2195" s="5">
        <v>2192</v>
      </c>
      <c r="O2195" s="11">
        <v>1.5772495930350801</v>
      </c>
    </row>
    <row r="2196" spans="14:15" x14ac:dyDescent="0.2">
      <c r="N2196" s="5">
        <v>2193</v>
      </c>
      <c r="O2196" s="11">
        <v>-0.80040156904601001</v>
      </c>
    </row>
    <row r="2197" spans="14:15" x14ac:dyDescent="0.2">
      <c r="N2197" s="5">
        <v>2194</v>
      </c>
      <c r="O2197" s="11">
        <v>7.3397641848061097</v>
      </c>
    </row>
    <row r="2198" spans="14:15" x14ac:dyDescent="0.2">
      <c r="N2198" s="5">
        <v>2195</v>
      </c>
      <c r="O2198" s="11">
        <v>10.947798339560865</v>
      </c>
    </row>
    <row r="2199" spans="14:15" x14ac:dyDescent="0.2">
      <c r="N2199" s="5">
        <v>2196</v>
      </c>
      <c r="O2199" s="11">
        <v>2.1586967616323705</v>
      </c>
    </row>
    <row r="2200" spans="14:15" x14ac:dyDescent="0.2">
      <c r="N2200" s="5">
        <v>2197</v>
      </c>
      <c r="O2200" s="11">
        <v>-21.242017645628522</v>
      </c>
    </row>
    <row r="2201" spans="14:15" x14ac:dyDescent="0.2">
      <c r="N2201" s="5">
        <v>2198</v>
      </c>
      <c r="O2201" s="11">
        <v>9.6933660978372735</v>
      </c>
    </row>
    <row r="2202" spans="14:15" x14ac:dyDescent="0.2">
      <c r="N2202" s="5">
        <v>2199</v>
      </c>
      <c r="O2202" s="11">
        <v>-2.3143171523755144</v>
      </c>
    </row>
    <row r="2203" spans="14:15" x14ac:dyDescent="0.2">
      <c r="N2203" s="5">
        <v>2200</v>
      </c>
      <c r="O2203" s="11">
        <v>5.0670676510077728</v>
      </c>
    </row>
    <row r="2204" spans="14:15" x14ac:dyDescent="0.2">
      <c r="N2204" s="5">
        <v>2201</v>
      </c>
      <c r="O2204" s="11">
        <v>-2.8828502019687741</v>
      </c>
    </row>
    <row r="2205" spans="14:15" x14ac:dyDescent="0.2">
      <c r="N2205" s="5">
        <v>2202</v>
      </c>
      <c r="O2205" s="11">
        <v>-12.398029644277205</v>
      </c>
    </row>
    <row r="2206" spans="14:15" x14ac:dyDescent="0.2">
      <c r="N2206" s="5">
        <v>2203</v>
      </c>
      <c r="O2206" s="11">
        <v>6.0330813619829984</v>
      </c>
    </row>
    <row r="2207" spans="14:15" x14ac:dyDescent="0.2">
      <c r="N2207" s="5">
        <v>2204</v>
      </c>
      <c r="O2207" s="11">
        <v>-4.2020943175664272</v>
      </c>
    </row>
    <row r="2208" spans="14:15" x14ac:dyDescent="0.2">
      <c r="N2208" s="5">
        <v>2205</v>
      </c>
      <c r="O2208" s="11">
        <v>-22.22792512173006</v>
      </c>
    </row>
    <row r="2209" spans="14:15" x14ac:dyDescent="0.2">
      <c r="N2209" s="5">
        <v>2206</v>
      </c>
      <c r="O2209" s="11">
        <v>-38.996891989296977</v>
      </c>
    </row>
    <row r="2210" spans="14:15" x14ac:dyDescent="0.2">
      <c r="N2210" s="5">
        <v>2207</v>
      </c>
      <c r="O2210" s="11">
        <v>-7.9187858483712548</v>
      </c>
    </row>
    <row r="2211" spans="14:15" x14ac:dyDescent="0.2">
      <c r="N2211" s="5">
        <v>2208</v>
      </c>
      <c r="O2211" s="11">
        <v>19.611055853566274</v>
      </c>
    </row>
    <row r="2212" spans="14:15" x14ac:dyDescent="0.2">
      <c r="N2212" s="5">
        <v>2209</v>
      </c>
      <c r="O2212" s="11">
        <v>-13.619625585094507</v>
      </c>
    </row>
    <row r="2213" spans="14:15" x14ac:dyDescent="0.2">
      <c r="N2213" s="5">
        <v>2210</v>
      </c>
      <c r="O2213" s="11">
        <v>6.176292051997752</v>
      </c>
    </row>
    <row r="2214" spans="14:15" x14ac:dyDescent="0.2">
      <c r="N2214" s="5">
        <v>2211</v>
      </c>
      <c r="O2214" s="11">
        <v>-8.7911285110251107</v>
      </c>
    </row>
    <row r="2215" spans="14:15" x14ac:dyDescent="0.2">
      <c r="N2215" s="5">
        <v>2212</v>
      </c>
      <c r="O2215" s="11">
        <v>-9.0554370075291359</v>
      </c>
    </row>
    <row r="2216" spans="14:15" x14ac:dyDescent="0.2">
      <c r="N2216" s="5">
        <v>2213</v>
      </c>
      <c r="O2216" s="11">
        <v>11.337848206357279</v>
      </c>
    </row>
    <row r="2217" spans="14:15" x14ac:dyDescent="0.2">
      <c r="N2217" s="5">
        <v>2214</v>
      </c>
      <c r="O2217" s="11">
        <v>21.173260373558318</v>
      </c>
    </row>
    <row r="2218" spans="14:15" x14ac:dyDescent="0.2">
      <c r="N2218" s="5">
        <v>2215</v>
      </c>
      <c r="O2218" s="11">
        <v>8.8594245867678332</v>
      </c>
    </row>
    <row r="2219" spans="14:15" x14ac:dyDescent="0.2">
      <c r="N2219" s="5">
        <v>2216</v>
      </c>
      <c r="O2219" s="11">
        <v>9.3563230078412367</v>
      </c>
    </row>
    <row r="2220" spans="14:15" x14ac:dyDescent="0.2">
      <c r="N2220" s="5">
        <v>2217</v>
      </c>
      <c r="O2220" s="11">
        <v>4.1414088309136989</v>
      </c>
    </row>
    <row r="2221" spans="14:15" x14ac:dyDescent="0.2">
      <c r="N2221" s="5">
        <v>2218</v>
      </c>
      <c r="O2221" s="11">
        <v>14.72825861058411</v>
      </c>
    </row>
    <row r="2222" spans="14:15" x14ac:dyDescent="0.2">
      <c r="N2222" s="5">
        <v>2219</v>
      </c>
      <c r="O2222" s="11">
        <v>-4.9542072555599628</v>
      </c>
    </row>
    <row r="2223" spans="14:15" x14ac:dyDescent="0.2">
      <c r="N2223" s="5">
        <v>2220</v>
      </c>
      <c r="O2223" s="11">
        <v>18.102822000383988</v>
      </c>
    </row>
    <row r="2224" spans="14:15" x14ac:dyDescent="0.2">
      <c r="N2224" s="5">
        <v>2221</v>
      </c>
      <c r="O2224" s="11">
        <v>-19.165129155386026</v>
      </c>
    </row>
    <row r="2225" spans="14:15" x14ac:dyDescent="0.2">
      <c r="N2225" s="5">
        <v>2222</v>
      </c>
      <c r="O2225" s="11">
        <v>9.132223491373356</v>
      </c>
    </row>
    <row r="2226" spans="14:15" x14ac:dyDescent="0.2">
      <c r="N2226" s="5">
        <v>2223</v>
      </c>
      <c r="O2226" s="11">
        <v>12.765820452159556</v>
      </c>
    </row>
    <row r="2227" spans="14:15" x14ac:dyDescent="0.2">
      <c r="N2227" s="5">
        <v>2224</v>
      </c>
      <c r="O2227" s="11">
        <v>1.8933813493258935</v>
      </c>
    </row>
    <row r="2228" spans="14:15" x14ac:dyDescent="0.2">
      <c r="N2228" s="5">
        <v>2225</v>
      </c>
      <c r="O2228" s="11">
        <v>-3.5237019514435621</v>
      </c>
    </row>
    <row r="2229" spans="14:15" x14ac:dyDescent="0.2">
      <c r="N2229" s="5">
        <v>2226</v>
      </c>
      <c r="O2229" s="11">
        <v>3.2775668468788481</v>
      </c>
    </row>
    <row r="2230" spans="14:15" x14ac:dyDescent="0.2">
      <c r="N2230" s="5">
        <v>2227</v>
      </c>
      <c r="O2230" s="11">
        <v>9.1424648359503742</v>
      </c>
    </row>
    <row r="2231" spans="14:15" x14ac:dyDescent="0.2">
      <c r="N2231" s="5">
        <v>2228</v>
      </c>
      <c r="O2231" s="11">
        <v>18.159916298814686</v>
      </c>
    </row>
    <row r="2232" spans="14:15" x14ac:dyDescent="0.2">
      <c r="N2232" s="5">
        <v>2229</v>
      </c>
      <c r="O2232" s="11">
        <v>-12.460611096209842</v>
      </c>
    </row>
    <row r="2233" spans="14:15" x14ac:dyDescent="0.2">
      <c r="N2233" s="5">
        <v>2230</v>
      </c>
      <c r="O2233" s="11">
        <v>-10.583301040728546</v>
      </c>
    </row>
    <row r="2234" spans="14:15" x14ac:dyDescent="0.2">
      <c r="N2234" s="5">
        <v>2231</v>
      </c>
      <c r="O2234" s="11">
        <v>3.3852072652929626</v>
      </c>
    </row>
    <row r="2235" spans="14:15" x14ac:dyDescent="0.2">
      <c r="N2235" s="5">
        <v>2232</v>
      </c>
      <c r="O2235" s="11">
        <v>10.413790091260744</v>
      </c>
    </row>
    <row r="2236" spans="14:15" x14ac:dyDescent="0.2">
      <c r="N2236" s="5">
        <v>2233</v>
      </c>
      <c r="O2236" s="11">
        <v>21.687088808009676</v>
      </c>
    </row>
    <row r="2237" spans="14:15" x14ac:dyDescent="0.2">
      <c r="N2237" s="5">
        <v>2234</v>
      </c>
      <c r="O2237" s="11">
        <v>7.806562129793825</v>
      </c>
    </row>
    <row r="2238" spans="14:15" x14ac:dyDescent="0.2">
      <c r="N2238" s="5">
        <v>2235</v>
      </c>
      <c r="O2238" s="11">
        <v>24.897649623171556</v>
      </c>
    </row>
    <row r="2239" spans="14:15" x14ac:dyDescent="0.2">
      <c r="N2239" s="5">
        <v>2236</v>
      </c>
      <c r="O2239" s="11">
        <v>-18.956227322757627</v>
      </c>
    </row>
    <row r="2240" spans="14:15" x14ac:dyDescent="0.2">
      <c r="N2240" s="5">
        <v>2237</v>
      </c>
      <c r="O2240" s="11">
        <v>3.5327525444198842</v>
      </c>
    </row>
    <row r="2241" spans="14:15" x14ac:dyDescent="0.2">
      <c r="N2241" s="5">
        <v>2238</v>
      </c>
      <c r="O2241" s="11">
        <v>3.5462214290392677</v>
      </c>
    </row>
    <row r="2242" spans="14:15" x14ac:dyDescent="0.2">
      <c r="N2242" s="5">
        <v>2239</v>
      </c>
      <c r="O2242" s="11">
        <v>9.6917512875351512</v>
      </c>
    </row>
    <row r="2243" spans="14:15" x14ac:dyDescent="0.2">
      <c r="N2243" s="5">
        <v>2240</v>
      </c>
      <c r="O2243" s="11">
        <v>-9.781377446359528</v>
      </c>
    </row>
    <row r="2244" spans="14:15" x14ac:dyDescent="0.2">
      <c r="N2244" s="5">
        <v>2241</v>
      </c>
      <c r="O2244" s="11">
        <v>-9.087451799625395</v>
      </c>
    </row>
    <row r="2245" spans="14:15" x14ac:dyDescent="0.2">
      <c r="N2245" s="5">
        <v>2242</v>
      </c>
      <c r="O2245" s="11">
        <v>-3.1095578060191369</v>
      </c>
    </row>
    <row r="2246" spans="14:15" x14ac:dyDescent="0.2">
      <c r="N2246" s="5">
        <v>2243</v>
      </c>
      <c r="O2246" s="11">
        <v>33.641140169808224</v>
      </c>
    </row>
    <row r="2247" spans="14:15" x14ac:dyDescent="0.2">
      <c r="N2247" s="5">
        <v>2244</v>
      </c>
      <c r="O2247" s="11">
        <v>19.941569465125887</v>
      </c>
    </row>
    <row r="2248" spans="14:15" x14ac:dyDescent="0.2">
      <c r="N2248" s="5">
        <v>2245</v>
      </c>
      <c r="O2248" s="11">
        <v>-0.68666380294910834</v>
      </c>
    </row>
    <row r="2249" spans="14:15" x14ac:dyDescent="0.2">
      <c r="N2249" s="5">
        <v>2246</v>
      </c>
      <c r="O2249" s="11">
        <v>-26.277623568436432</v>
      </c>
    </row>
    <row r="2250" spans="14:15" x14ac:dyDescent="0.2">
      <c r="N2250" s="5">
        <v>2247</v>
      </c>
      <c r="O2250" s="11">
        <v>3.3197870485593222</v>
      </c>
    </row>
    <row r="2251" spans="14:15" x14ac:dyDescent="0.2">
      <c r="N2251" s="5">
        <v>2248</v>
      </c>
      <c r="O2251" s="11">
        <v>23.720353985792862</v>
      </c>
    </row>
    <row r="2252" spans="14:15" x14ac:dyDescent="0.2">
      <c r="N2252" s="5">
        <v>2249</v>
      </c>
      <c r="O2252" s="11">
        <v>0.10441051873418428</v>
      </c>
    </row>
    <row r="2253" spans="14:15" x14ac:dyDescent="0.2">
      <c r="N2253" s="5">
        <v>2250</v>
      </c>
      <c r="O2253" s="11">
        <v>1.3273970145277256</v>
      </c>
    </row>
    <row r="2254" spans="14:15" x14ac:dyDescent="0.2">
      <c r="N2254" s="5">
        <v>2251</v>
      </c>
      <c r="O2254" s="11">
        <v>-10.323594359660856</v>
      </c>
    </row>
    <row r="2255" spans="14:15" x14ac:dyDescent="0.2">
      <c r="N2255" s="5">
        <v>2252</v>
      </c>
      <c r="O2255" s="11">
        <v>-4.0562253591306474</v>
      </c>
    </row>
    <row r="2256" spans="14:15" x14ac:dyDescent="0.2">
      <c r="N2256" s="5">
        <v>2253</v>
      </c>
      <c r="O2256" s="11">
        <v>8.8418855538737269</v>
      </c>
    </row>
    <row r="2257" spans="14:15" x14ac:dyDescent="0.2">
      <c r="N2257" s="5">
        <v>2254</v>
      </c>
      <c r="O2257" s="11">
        <v>-12.255868016190863</v>
      </c>
    </row>
    <row r="2258" spans="14:15" x14ac:dyDescent="0.2">
      <c r="N2258" s="5">
        <v>2255</v>
      </c>
      <c r="O2258" s="11">
        <v>-9.297566230072249</v>
      </c>
    </row>
    <row r="2259" spans="14:15" x14ac:dyDescent="0.2">
      <c r="N2259" s="5">
        <v>2256</v>
      </c>
      <c r="O2259" s="11">
        <v>2.053252161428988</v>
      </c>
    </row>
    <row r="2260" spans="14:15" x14ac:dyDescent="0.2">
      <c r="N2260" s="5">
        <v>2257</v>
      </c>
      <c r="O2260" s="11">
        <v>17.194416194484084</v>
      </c>
    </row>
    <row r="2261" spans="14:15" x14ac:dyDescent="0.2">
      <c r="N2261" s="5">
        <v>2258</v>
      </c>
      <c r="O2261" s="11">
        <v>-12.900590577440365</v>
      </c>
    </row>
    <row r="2262" spans="14:15" x14ac:dyDescent="0.2">
      <c r="N2262" s="5">
        <v>2259</v>
      </c>
      <c r="O2262" s="11">
        <v>2.8884625197145235</v>
      </c>
    </row>
    <row r="2263" spans="14:15" x14ac:dyDescent="0.2">
      <c r="N2263" s="5">
        <v>2260</v>
      </c>
      <c r="O2263" s="11">
        <v>-17.004769173380897</v>
      </c>
    </row>
    <row r="2264" spans="14:15" x14ac:dyDescent="0.2">
      <c r="N2264" s="5">
        <v>2261</v>
      </c>
      <c r="O2264" s="11">
        <v>9.1944164550974996</v>
      </c>
    </row>
    <row r="2265" spans="14:15" x14ac:dyDescent="0.2">
      <c r="N2265" s="5">
        <v>2262</v>
      </c>
      <c r="O2265" s="11">
        <v>-13.109971356394862</v>
      </c>
    </row>
    <row r="2266" spans="14:15" x14ac:dyDescent="0.2">
      <c r="N2266" s="5">
        <v>2263</v>
      </c>
      <c r="O2266" s="11">
        <v>-12.773578496453105</v>
      </c>
    </row>
    <row r="2267" spans="14:15" x14ac:dyDescent="0.2">
      <c r="N2267" s="5">
        <v>2264</v>
      </c>
      <c r="O2267" s="11">
        <v>-0.13859820681417978</v>
      </c>
    </row>
    <row r="2268" spans="14:15" x14ac:dyDescent="0.2">
      <c r="N2268" s="5">
        <v>2265</v>
      </c>
      <c r="O2268" s="11">
        <v>-3.6807847727507204</v>
      </c>
    </row>
    <row r="2269" spans="14:15" x14ac:dyDescent="0.2">
      <c r="N2269" s="5">
        <v>2266</v>
      </c>
      <c r="O2269" s="11">
        <v>15.45237307453456</v>
      </c>
    </row>
    <row r="2270" spans="14:15" x14ac:dyDescent="0.2">
      <c r="N2270" s="5">
        <v>2267</v>
      </c>
      <c r="O2270" s="11">
        <v>12.219518027159388</v>
      </c>
    </row>
    <row r="2271" spans="14:15" x14ac:dyDescent="0.2">
      <c r="N2271" s="5">
        <v>2268</v>
      </c>
      <c r="O2271" s="11">
        <v>13.665461366872197</v>
      </c>
    </row>
    <row r="2272" spans="14:15" x14ac:dyDescent="0.2">
      <c r="N2272" s="5">
        <v>2269</v>
      </c>
      <c r="O2272" s="11">
        <v>15.656387149305221</v>
      </c>
    </row>
    <row r="2273" spans="14:15" x14ac:dyDescent="0.2">
      <c r="N2273" s="5">
        <v>2270</v>
      </c>
      <c r="O2273" s="11">
        <v>-22.470219424150969</v>
      </c>
    </row>
    <row r="2274" spans="14:15" x14ac:dyDescent="0.2">
      <c r="N2274" s="5">
        <v>2271</v>
      </c>
      <c r="O2274" s="11">
        <v>11.302687519020889</v>
      </c>
    </row>
    <row r="2275" spans="14:15" x14ac:dyDescent="0.2">
      <c r="N2275" s="5">
        <v>2272</v>
      </c>
      <c r="O2275" s="11">
        <v>-6.2510947179826273</v>
      </c>
    </row>
    <row r="2276" spans="14:15" x14ac:dyDescent="0.2">
      <c r="N2276" s="5">
        <v>2273</v>
      </c>
      <c r="O2276" s="11">
        <v>8.9841062639337395</v>
      </c>
    </row>
    <row r="2277" spans="14:15" x14ac:dyDescent="0.2">
      <c r="N2277" s="5">
        <v>2274</v>
      </c>
      <c r="O2277" s="11">
        <v>-0.71914954152175503</v>
      </c>
    </row>
    <row r="2278" spans="14:15" x14ac:dyDescent="0.2">
      <c r="N2278" s="5">
        <v>2275</v>
      </c>
      <c r="O2278" s="11">
        <v>-22.59212451255377</v>
      </c>
    </row>
    <row r="2279" spans="14:15" x14ac:dyDescent="0.2">
      <c r="N2279" s="5">
        <v>2276</v>
      </c>
      <c r="O2279" s="11">
        <v>18.173732374147196</v>
      </c>
    </row>
    <row r="2280" spans="14:15" x14ac:dyDescent="0.2">
      <c r="N2280" s="5">
        <v>2277</v>
      </c>
      <c r="O2280" s="11">
        <v>-12.615430008654428</v>
      </c>
    </row>
    <row r="2281" spans="14:15" x14ac:dyDescent="0.2">
      <c r="N2281" s="5">
        <v>2278</v>
      </c>
      <c r="O2281" s="11">
        <v>1.2172214896225548</v>
      </c>
    </row>
    <row r="2282" spans="14:15" x14ac:dyDescent="0.2">
      <c r="N2282" s="5">
        <v>2279</v>
      </c>
      <c r="O2282" s="11">
        <v>1.77549693376717</v>
      </c>
    </row>
    <row r="2283" spans="14:15" x14ac:dyDescent="0.2">
      <c r="N2283" s="5">
        <v>2280</v>
      </c>
      <c r="O2283" s="11">
        <v>20.678103184451611</v>
      </c>
    </row>
    <row r="2284" spans="14:15" x14ac:dyDescent="0.2">
      <c r="N2284" s="5">
        <v>2281</v>
      </c>
      <c r="O2284" s="11">
        <v>1.2867294669678881</v>
      </c>
    </row>
    <row r="2285" spans="14:15" x14ac:dyDescent="0.2">
      <c r="N2285" s="5">
        <v>2282</v>
      </c>
      <c r="O2285" s="11">
        <v>12.568826985844527</v>
      </c>
    </row>
    <row r="2286" spans="14:15" x14ac:dyDescent="0.2">
      <c r="N2286" s="5">
        <v>2283</v>
      </c>
      <c r="O2286" s="11">
        <v>-17.870210875759518</v>
      </c>
    </row>
    <row r="2287" spans="14:15" x14ac:dyDescent="0.2">
      <c r="N2287" s="5">
        <v>2284</v>
      </c>
      <c r="O2287" s="11">
        <v>-8.9905845650841343</v>
      </c>
    </row>
    <row r="2288" spans="14:15" x14ac:dyDescent="0.2">
      <c r="N2288" s="5">
        <v>2285</v>
      </c>
      <c r="O2288" s="11">
        <v>-27.068994811327311</v>
      </c>
    </row>
    <row r="2289" spans="14:15" x14ac:dyDescent="0.2">
      <c r="N2289" s="5">
        <v>2286</v>
      </c>
      <c r="O2289" s="11">
        <v>-28.153892805277092</v>
      </c>
    </row>
    <row r="2290" spans="14:15" x14ac:dyDescent="0.2">
      <c r="N2290" s="5">
        <v>2287</v>
      </c>
      <c r="O2290" s="11">
        <v>11.520441419070561</v>
      </c>
    </row>
    <row r="2291" spans="14:15" x14ac:dyDescent="0.2">
      <c r="N2291" s="5">
        <v>2288</v>
      </c>
      <c r="O2291" s="11">
        <v>4.0035108565534783</v>
      </c>
    </row>
    <row r="2292" spans="14:15" x14ac:dyDescent="0.2">
      <c r="N2292" s="5">
        <v>2289</v>
      </c>
      <c r="O2292" s="11">
        <v>-1.2114752089903629</v>
      </c>
    </row>
    <row r="2293" spans="14:15" x14ac:dyDescent="0.2">
      <c r="N2293" s="5">
        <v>2290</v>
      </c>
      <c r="O2293" s="11">
        <v>-11.819215686077953</v>
      </c>
    </row>
    <row r="2294" spans="14:15" x14ac:dyDescent="0.2">
      <c r="N2294" s="5">
        <v>2291</v>
      </c>
      <c r="O2294" s="11">
        <v>2.651290828005644</v>
      </c>
    </row>
    <row r="2295" spans="14:15" x14ac:dyDescent="0.2">
      <c r="N2295" s="5">
        <v>2292</v>
      </c>
      <c r="O2295" s="11">
        <v>4.8751167442569843</v>
      </c>
    </row>
    <row r="2296" spans="14:15" x14ac:dyDescent="0.2">
      <c r="N2296" s="5">
        <v>2293</v>
      </c>
      <c r="O2296" s="11">
        <v>-5.1325578650166355</v>
      </c>
    </row>
    <row r="2297" spans="14:15" x14ac:dyDescent="0.2">
      <c r="N2297" s="5">
        <v>2294</v>
      </c>
      <c r="O2297" s="11">
        <v>17.419915420449765</v>
      </c>
    </row>
    <row r="2298" spans="14:15" x14ac:dyDescent="0.2">
      <c r="N2298" s="5">
        <v>2295</v>
      </c>
      <c r="O2298" s="11">
        <v>-0.16568719381060371</v>
      </c>
    </row>
    <row r="2299" spans="14:15" x14ac:dyDescent="0.2">
      <c r="N2299" s="5">
        <v>2296</v>
      </c>
      <c r="O2299" s="11">
        <v>-7.1808204365232555</v>
      </c>
    </row>
    <row r="2300" spans="14:15" x14ac:dyDescent="0.2">
      <c r="N2300" s="5">
        <v>2297</v>
      </c>
      <c r="O2300" s="11">
        <v>10.777454419829265</v>
      </c>
    </row>
    <row r="2301" spans="14:15" x14ac:dyDescent="0.2">
      <c r="N2301" s="5">
        <v>2298</v>
      </c>
      <c r="O2301" s="11">
        <v>2.1291734267419202</v>
      </c>
    </row>
    <row r="2302" spans="14:15" x14ac:dyDescent="0.2">
      <c r="N2302" s="5">
        <v>2299</v>
      </c>
      <c r="O2302" s="11">
        <v>11.875622382990205</v>
      </c>
    </row>
    <row r="2303" spans="14:15" x14ac:dyDescent="0.2">
      <c r="N2303" s="5">
        <v>2300</v>
      </c>
      <c r="O2303" s="11">
        <v>-12.066549879742848</v>
      </c>
    </row>
    <row r="2304" spans="14:15" x14ac:dyDescent="0.2">
      <c r="N2304" s="5">
        <v>2301</v>
      </c>
      <c r="O2304" s="11">
        <v>-13.077201694699774</v>
      </c>
    </row>
    <row r="2305" spans="14:15" x14ac:dyDescent="0.2">
      <c r="N2305" s="5">
        <v>2302</v>
      </c>
      <c r="O2305" s="11">
        <v>6.8521106825454483</v>
      </c>
    </row>
    <row r="2306" spans="14:15" x14ac:dyDescent="0.2">
      <c r="N2306" s="5">
        <v>2303</v>
      </c>
      <c r="O2306" s="11">
        <v>3.9578791473711235</v>
      </c>
    </row>
    <row r="2307" spans="14:15" x14ac:dyDescent="0.2">
      <c r="N2307" s="5">
        <v>2304</v>
      </c>
      <c r="O2307" s="11">
        <v>-10.904431198159017</v>
      </c>
    </row>
    <row r="2308" spans="14:15" x14ac:dyDescent="0.2">
      <c r="N2308" s="5">
        <v>2305</v>
      </c>
      <c r="O2308" s="11">
        <v>-11.924322362471738</v>
      </c>
    </row>
    <row r="2309" spans="14:15" x14ac:dyDescent="0.2">
      <c r="N2309" s="5">
        <v>2306</v>
      </c>
      <c r="O2309" s="11">
        <v>-10.274601495590947</v>
      </c>
    </row>
    <row r="2310" spans="14:15" x14ac:dyDescent="0.2">
      <c r="N2310" s="5">
        <v>2307</v>
      </c>
      <c r="O2310" s="11">
        <v>27.970894942600761</v>
      </c>
    </row>
    <row r="2311" spans="14:15" x14ac:dyDescent="0.2">
      <c r="N2311" s="5">
        <v>2308</v>
      </c>
      <c r="O2311" s="11">
        <v>-10.051405711667854</v>
      </c>
    </row>
    <row r="2312" spans="14:15" x14ac:dyDescent="0.2">
      <c r="N2312" s="5">
        <v>2309</v>
      </c>
      <c r="O2312" s="11">
        <v>-17.943420058177672</v>
      </c>
    </row>
    <row r="2313" spans="14:15" x14ac:dyDescent="0.2">
      <c r="N2313" s="5">
        <v>2310</v>
      </c>
      <c r="O2313" s="11">
        <v>11.523401008549971</v>
      </c>
    </row>
    <row r="2314" spans="14:15" x14ac:dyDescent="0.2">
      <c r="N2314" s="5">
        <v>2311</v>
      </c>
      <c r="O2314" s="11">
        <v>-5.363393849798892</v>
      </c>
    </row>
    <row r="2315" spans="14:15" x14ac:dyDescent="0.2">
      <c r="N2315" s="5">
        <v>2312</v>
      </c>
      <c r="O2315" s="11">
        <v>-10.516718434300177</v>
      </c>
    </row>
    <row r="2316" spans="14:15" x14ac:dyDescent="0.2">
      <c r="N2316" s="5">
        <v>2313</v>
      </c>
      <c r="O2316" s="11">
        <v>1.2996588077387936</v>
      </c>
    </row>
    <row r="2317" spans="14:15" x14ac:dyDescent="0.2">
      <c r="N2317" s="5">
        <v>2314</v>
      </c>
      <c r="O2317" s="11">
        <v>-11.330264424915562</v>
      </c>
    </row>
    <row r="2318" spans="14:15" x14ac:dyDescent="0.2">
      <c r="N2318" s="5">
        <v>2315</v>
      </c>
      <c r="O2318" s="11">
        <v>-11.575001294399478</v>
      </c>
    </row>
    <row r="2319" spans="14:15" x14ac:dyDescent="0.2">
      <c r="N2319" s="5">
        <v>2316</v>
      </c>
      <c r="O2319" s="11">
        <v>-6.3965542175387515</v>
      </c>
    </row>
    <row r="2320" spans="14:15" x14ac:dyDescent="0.2">
      <c r="N2320" s="5">
        <v>2317</v>
      </c>
      <c r="O2320" s="11">
        <v>-16.997689799732562</v>
      </c>
    </row>
    <row r="2321" spans="14:15" x14ac:dyDescent="0.2">
      <c r="N2321" s="5">
        <v>2318</v>
      </c>
      <c r="O2321" s="11">
        <v>10.015198860614657</v>
      </c>
    </row>
    <row r="2322" spans="14:15" x14ac:dyDescent="0.2">
      <c r="N2322" s="5">
        <v>2319</v>
      </c>
      <c r="O2322" s="11">
        <v>-0.74314843247650786</v>
      </c>
    </row>
    <row r="2323" spans="14:15" x14ac:dyDescent="0.2">
      <c r="N2323" s="5">
        <v>2320</v>
      </c>
      <c r="O2323" s="11">
        <v>-3.0078973525861481</v>
      </c>
    </row>
    <row r="2324" spans="14:15" x14ac:dyDescent="0.2">
      <c r="N2324" s="5">
        <v>2321</v>
      </c>
      <c r="O2324" s="11">
        <v>7.6162250066344575</v>
      </c>
    </row>
    <row r="2325" spans="14:15" x14ac:dyDescent="0.2">
      <c r="N2325" s="5">
        <v>2322</v>
      </c>
      <c r="O2325" s="11">
        <v>-6.1029008879125497</v>
      </c>
    </row>
    <row r="2326" spans="14:15" x14ac:dyDescent="0.2">
      <c r="N2326" s="5">
        <v>2323</v>
      </c>
      <c r="O2326" s="11">
        <v>6.9003273008377537</v>
      </c>
    </row>
    <row r="2327" spans="14:15" x14ac:dyDescent="0.2">
      <c r="N2327" s="5">
        <v>2324</v>
      </c>
      <c r="O2327" s="11">
        <v>15.953973266320087</v>
      </c>
    </row>
    <row r="2328" spans="14:15" x14ac:dyDescent="0.2">
      <c r="N2328" s="5">
        <v>2325</v>
      </c>
      <c r="O2328" s="11">
        <v>15.91716002264657</v>
      </c>
    </row>
    <row r="2329" spans="14:15" x14ac:dyDescent="0.2">
      <c r="N2329" s="5">
        <v>2326</v>
      </c>
      <c r="O2329" s="11">
        <v>23.960250472632634</v>
      </c>
    </row>
    <row r="2330" spans="14:15" x14ac:dyDescent="0.2">
      <c r="N2330" s="5">
        <v>2327</v>
      </c>
      <c r="O2330" s="11">
        <v>1.6204241653214679</v>
      </c>
    </row>
    <row r="2331" spans="14:15" x14ac:dyDescent="0.2">
      <c r="N2331" s="5">
        <v>2328</v>
      </c>
      <c r="O2331" s="11">
        <v>0.35394302638394887</v>
      </c>
    </row>
    <row r="2332" spans="14:15" x14ac:dyDescent="0.2">
      <c r="N2332" s="5">
        <v>2329</v>
      </c>
      <c r="O2332" s="11">
        <v>-4.0924823809635598</v>
      </c>
    </row>
    <row r="2333" spans="14:15" x14ac:dyDescent="0.2">
      <c r="N2333" s="5">
        <v>2330</v>
      </c>
      <c r="O2333" s="11">
        <v>-35.337895684255741</v>
      </c>
    </row>
    <row r="2334" spans="14:15" x14ac:dyDescent="0.2">
      <c r="N2334" s="5">
        <v>2331</v>
      </c>
      <c r="O2334" s="11">
        <v>22.299313883450289</v>
      </c>
    </row>
    <row r="2335" spans="14:15" x14ac:dyDescent="0.2">
      <c r="N2335" s="5">
        <v>2332</v>
      </c>
      <c r="O2335" s="11">
        <v>-27.730996250898183</v>
      </c>
    </row>
    <row r="2336" spans="14:15" x14ac:dyDescent="0.2">
      <c r="N2336" s="5">
        <v>2333</v>
      </c>
      <c r="O2336" s="11">
        <v>-6.3972807149225197</v>
      </c>
    </row>
    <row r="2337" spans="14:15" x14ac:dyDescent="0.2">
      <c r="N2337" s="5">
        <v>2334</v>
      </c>
      <c r="O2337" s="11">
        <v>-22.079924565701432</v>
      </c>
    </row>
    <row r="2338" spans="14:15" x14ac:dyDescent="0.2">
      <c r="N2338" s="5">
        <v>2335</v>
      </c>
      <c r="O2338" s="11">
        <v>-5.4101600548256794</v>
      </c>
    </row>
    <row r="2339" spans="14:15" x14ac:dyDescent="0.2">
      <c r="N2339" s="5">
        <v>2336</v>
      </c>
      <c r="O2339" s="11">
        <v>25.677105559957372</v>
      </c>
    </row>
    <row r="2340" spans="14:15" x14ac:dyDescent="0.2">
      <c r="N2340" s="5">
        <v>2337</v>
      </c>
      <c r="O2340" s="11">
        <v>7.42809518315351</v>
      </c>
    </row>
    <row r="2341" spans="14:15" x14ac:dyDescent="0.2">
      <c r="N2341" s="5">
        <v>2338</v>
      </c>
      <c r="O2341" s="11">
        <v>-10.879708318453009</v>
      </c>
    </row>
    <row r="2342" spans="14:15" x14ac:dyDescent="0.2">
      <c r="N2342" s="5">
        <v>2339</v>
      </c>
      <c r="O2342" s="11">
        <v>-11.067309165322772</v>
      </c>
    </row>
    <row r="2343" spans="14:15" x14ac:dyDescent="0.2">
      <c r="N2343" s="5">
        <v>2340</v>
      </c>
      <c r="O2343" s="11">
        <v>36.30117878734859</v>
      </c>
    </row>
    <row r="2344" spans="14:15" x14ac:dyDescent="0.2">
      <c r="N2344" s="5">
        <v>2341</v>
      </c>
      <c r="O2344" s="11">
        <v>11.330777571582146</v>
      </c>
    </row>
    <row r="2345" spans="14:15" x14ac:dyDescent="0.2">
      <c r="N2345" s="5">
        <v>2342</v>
      </c>
      <c r="O2345" s="11">
        <v>8.8546924488551539</v>
      </c>
    </row>
    <row r="2346" spans="14:15" x14ac:dyDescent="0.2">
      <c r="N2346" s="5">
        <v>2343</v>
      </c>
      <c r="O2346" s="11">
        <v>0.87501674654020445</v>
      </c>
    </row>
    <row r="2347" spans="14:15" x14ac:dyDescent="0.2">
      <c r="N2347" s="5">
        <v>2344</v>
      </c>
      <c r="O2347" s="11">
        <v>9.8237098621431187</v>
      </c>
    </row>
    <row r="2348" spans="14:15" x14ac:dyDescent="0.2">
      <c r="N2348" s="5">
        <v>2345</v>
      </c>
      <c r="O2348" s="11">
        <v>-5.9029203633101126</v>
      </c>
    </row>
    <row r="2349" spans="14:15" x14ac:dyDescent="0.2">
      <c r="N2349" s="5">
        <v>2346</v>
      </c>
      <c r="O2349" s="11">
        <v>16.494731216813811</v>
      </c>
    </row>
    <row r="2350" spans="14:15" x14ac:dyDescent="0.2">
      <c r="N2350" s="5">
        <v>2347</v>
      </c>
      <c r="O2350" s="11">
        <v>14.997761417839335</v>
      </c>
    </row>
    <row r="2351" spans="14:15" x14ac:dyDescent="0.2">
      <c r="N2351" s="5">
        <v>2348</v>
      </c>
      <c r="O2351" s="11">
        <v>8.8659823786068905</v>
      </c>
    </row>
    <row r="2352" spans="14:15" x14ac:dyDescent="0.2">
      <c r="N2352" s="5">
        <v>2349</v>
      </c>
      <c r="O2352" s="11">
        <v>26.835273286760177</v>
      </c>
    </row>
    <row r="2353" spans="14:15" x14ac:dyDescent="0.2">
      <c r="N2353" s="5">
        <v>2350</v>
      </c>
      <c r="O2353" s="11">
        <v>-3.2764715567446627</v>
      </c>
    </row>
    <row r="2354" spans="14:15" x14ac:dyDescent="0.2">
      <c r="N2354" s="5">
        <v>2351</v>
      </c>
      <c r="O2354" s="11">
        <v>-0.85446523028693133</v>
      </c>
    </row>
    <row r="2355" spans="14:15" x14ac:dyDescent="0.2">
      <c r="N2355" s="5">
        <v>2352</v>
      </c>
      <c r="O2355" s="11">
        <v>21.959060849542837</v>
      </c>
    </row>
    <row r="2356" spans="14:15" x14ac:dyDescent="0.2">
      <c r="N2356" s="5">
        <v>2353</v>
      </c>
      <c r="O2356" s="11">
        <v>0.38676686729139631</v>
      </c>
    </row>
    <row r="2357" spans="14:15" x14ac:dyDescent="0.2">
      <c r="N2357" s="5">
        <v>2354</v>
      </c>
      <c r="O2357" s="11">
        <v>-16.636935121260084</v>
      </c>
    </row>
    <row r="2358" spans="14:15" x14ac:dyDescent="0.2">
      <c r="N2358" s="5">
        <v>2355</v>
      </c>
      <c r="O2358" s="11">
        <v>-4.4949225637613566</v>
      </c>
    </row>
    <row r="2359" spans="14:15" x14ac:dyDescent="0.2">
      <c r="N2359" s="5">
        <v>2356</v>
      </c>
      <c r="O2359" s="11">
        <v>9.4971449567956654</v>
      </c>
    </row>
    <row r="2360" spans="14:15" x14ac:dyDescent="0.2">
      <c r="N2360" s="5">
        <v>2357</v>
      </c>
      <c r="O2360" s="11">
        <v>0.77093271960131915</v>
      </c>
    </row>
    <row r="2361" spans="14:15" x14ac:dyDescent="0.2">
      <c r="N2361" s="5">
        <v>2358</v>
      </c>
      <c r="O2361" s="11">
        <v>-9.7658441762049151</v>
      </c>
    </row>
    <row r="2362" spans="14:15" x14ac:dyDescent="0.2">
      <c r="N2362" s="5">
        <v>2359</v>
      </c>
      <c r="O2362" s="11">
        <v>3.4739308800162405</v>
      </c>
    </row>
    <row r="2363" spans="14:15" x14ac:dyDescent="0.2">
      <c r="N2363" s="5">
        <v>2360</v>
      </c>
      <c r="O2363" s="11">
        <v>10.870802081636281</v>
      </c>
    </row>
    <row r="2364" spans="14:15" x14ac:dyDescent="0.2">
      <c r="N2364" s="5">
        <v>2361</v>
      </c>
      <c r="O2364" s="11">
        <v>-1.1624318201936588</v>
      </c>
    </row>
    <row r="2365" spans="14:15" x14ac:dyDescent="0.2">
      <c r="N2365" s="5">
        <v>2362</v>
      </c>
      <c r="O2365" s="11">
        <v>2.9396504967515424</v>
      </c>
    </row>
    <row r="2366" spans="14:15" x14ac:dyDescent="0.2">
      <c r="N2366" s="5">
        <v>2363</v>
      </c>
      <c r="O2366" s="11">
        <v>20.922567118060361</v>
      </c>
    </row>
    <row r="2367" spans="14:15" x14ac:dyDescent="0.2">
      <c r="N2367" s="5">
        <v>2364</v>
      </c>
      <c r="O2367" s="11">
        <v>-3.8548744968452509E-2</v>
      </c>
    </row>
    <row r="2368" spans="14:15" x14ac:dyDescent="0.2">
      <c r="N2368" s="5">
        <v>2365</v>
      </c>
      <c r="O2368" s="11">
        <v>-13.437609517464512</v>
      </c>
    </row>
    <row r="2369" spans="14:15" x14ac:dyDescent="0.2">
      <c r="N2369" s="5">
        <v>2366</v>
      </c>
      <c r="O2369" s="11">
        <v>9.737172341953098</v>
      </c>
    </row>
    <row r="2370" spans="14:15" x14ac:dyDescent="0.2">
      <c r="N2370" s="5">
        <v>2367</v>
      </c>
      <c r="O2370" s="11">
        <v>17.254157170360696</v>
      </c>
    </row>
    <row r="2371" spans="14:15" x14ac:dyDescent="0.2">
      <c r="N2371" s="5">
        <v>2368</v>
      </c>
      <c r="O2371" s="11">
        <v>4.7226014782136412</v>
      </c>
    </row>
    <row r="2372" spans="14:15" x14ac:dyDescent="0.2">
      <c r="N2372" s="5">
        <v>2369</v>
      </c>
      <c r="O2372" s="11">
        <v>-15.573929727148677</v>
      </c>
    </row>
    <row r="2373" spans="14:15" x14ac:dyDescent="0.2">
      <c r="N2373" s="5">
        <v>2370</v>
      </c>
      <c r="O2373" s="11">
        <v>-19.005314578956295</v>
      </c>
    </row>
    <row r="2374" spans="14:15" x14ac:dyDescent="0.2">
      <c r="N2374" s="5">
        <v>2371</v>
      </c>
      <c r="O2374" s="11">
        <v>18.781500378643958</v>
      </c>
    </row>
    <row r="2375" spans="14:15" x14ac:dyDescent="0.2">
      <c r="N2375" s="5">
        <v>2372</v>
      </c>
      <c r="O2375" s="11">
        <v>10.655908420851926</v>
      </c>
    </row>
    <row r="2376" spans="14:15" x14ac:dyDescent="0.2">
      <c r="N2376" s="5">
        <v>2373</v>
      </c>
      <c r="O2376" s="11">
        <v>30.20061448616373</v>
      </c>
    </row>
    <row r="2377" spans="14:15" x14ac:dyDescent="0.2">
      <c r="N2377" s="5">
        <v>2374</v>
      </c>
      <c r="O2377" s="11">
        <v>-0.20401578774953111</v>
      </c>
    </row>
    <row r="2378" spans="14:15" x14ac:dyDescent="0.2">
      <c r="N2378" s="5">
        <v>2375</v>
      </c>
      <c r="O2378" s="11">
        <v>-18.503261944891335</v>
      </c>
    </row>
    <row r="2379" spans="14:15" x14ac:dyDescent="0.2">
      <c r="N2379" s="5">
        <v>2376</v>
      </c>
      <c r="O2379" s="11">
        <v>-0.75684713179685126</v>
      </c>
    </row>
    <row r="2380" spans="14:15" x14ac:dyDescent="0.2">
      <c r="N2380" s="5">
        <v>2377</v>
      </c>
      <c r="O2380" s="11">
        <v>30.30989831807409</v>
      </c>
    </row>
    <row r="2381" spans="14:15" x14ac:dyDescent="0.2">
      <c r="N2381" s="5">
        <v>2378</v>
      </c>
      <c r="O2381" s="11">
        <v>-3.4559432326212045</v>
      </c>
    </row>
    <row r="2382" spans="14:15" x14ac:dyDescent="0.2">
      <c r="N2382" s="5">
        <v>2379</v>
      </c>
      <c r="O2382" s="11">
        <v>5.0588457454290827</v>
      </c>
    </row>
    <row r="2383" spans="14:15" x14ac:dyDescent="0.2">
      <c r="N2383" s="5">
        <v>2380</v>
      </c>
      <c r="O2383" s="11">
        <v>14.94701033591366</v>
      </c>
    </row>
    <row r="2384" spans="14:15" x14ac:dyDescent="0.2">
      <c r="N2384" s="5">
        <v>2381</v>
      </c>
      <c r="O2384" s="11">
        <v>-12.03747807669334</v>
      </c>
    </row>
    <row r="2385" spans="14:15" x14ac:dyDescent="0.2">
      <c r="N2385" s="5">
        <v>2382</v>
      </c>
      <c r="O2385" s="11">
        <v>3.0784431090835884</v>
      </c>
    </row>
    <row r="2386" spans="14:15" x14ac:dyDescent="0.2">
      <c r="N2386" s="5">
        <v>2383</v>
      </c>
      <c r="O2386" s="11">
        <v>-0.86355988711788978</v>
      </c>
    </row>
    <row r="2387" spans="14:15" x14ac:dyDescent="0.2">
      <c r="N2387" s="5">
        <v>2384</v>
      </c>
      <c r="O2387" s="11">
        <v>12.618970123973931</v>
      </c>
    </row>
    <row r="2388" spans="14:15" x14ac:dyDescent="0.2">
      <c r="N2388" s="5">
        <v>2385</v>
      </c>
      <c r="O2388" s="11">
        <v>10.519258131902038</v>
      </c>
    </row>
    <row r="2389" spans="14:15" x14ac:dyDescent="0.2">
      <c r="N2389" s="5">
        <v>2386</v>
      </c>
      <c r="O2389" s="11">
        <v>-12.439121371400894</v>
      </c>
    </row>
    <row r="2390" spans="14:15" x14ac:dyDescent="0.2">
      <c r="N2390" s="5">
        <v>2387</v>
      </c>
      <c r="O2390" s="11">
        <v>1.5165878165600866</v>
      </c>
    </row>
    <row r="2391" spans="14:15" x14ac:dyDescent="0.2">
      <c r="N2391" s="5">
        <v>2388</v>
      </c>
      <c r="O2391" s="11">
        <v>-13.902350809107496</v>
      </c>
    </row>
    <row r="2392" spans="14:15" x14ac:dyDescent="0.2">
      <c r="N2392" s="5">
        <v>2389</v>
      </c>
      <c r="O2392" s="11">
        <v>-0.9729120431895657</v>
      </c>
    </row>
    <row r="2393" spans="14:15" x14ac:dyDescent="0.2">
      <c r="N2393" s="5">
        <v>2390</v>
      </c>
      <c r="O2393" s="11">
        <v>2.4813228661629116</v>
      </c>
    </row>
    <row r="2394" spans="14:15" x14ac:dyDescent="0.2">
      <c r="N2394" s="5">
        <v>2391</v>
      </c>
      <c r="O2394" s="11">
        <v>-8.3493540634289474</v>
      </c>
    </row>
    <row r="2395" spans="14:15" x14ac:dyDescent="0.2">
      <c r="N2395" s="5">
        <v>2392</v>
      </c>
      <c r="O2395" s="11">
        <v>14.47190128064809</v>
      </c>
    </row>
    <row r="2396" spans="14:15" x14ac:dyDescent="0.2">
      <c r="N2396" s="5">
        <v>2393</v>
      </c>
      <c r="O2396" s="11">
        <v>6.8066251304907546</v>
      </c>
    </row>
    <row r="2397" spans="14:15" x14ac:dyDescent="0.2">
      <c r="N2397" s="5">
        <v>2394</v>
      </c>
      <c r="O2397" s="11">
        <v>-14.671665138771708</v>
      </c>
    </row>
    <row r="2398" spans="14:15" x14ac:dyDescent="0.2">
      <c r="N2398" s="5">
        <v>2395</v>
      </c>
      <c r="O2398" s="11">
        <v>-8.0649193931159147</v>
      </c>
    </row>
    <row r="2399" spans="14:15" x14ac:dyDescent="0.2">
      <c r="N2399" s="5">
        <v>2396</v>
      </c>
      <c r="O2399" s="11">
        <v>-17.193257174320451</v>
      </c>
    </row>
    <row r="2400" spans="14:15" x14ac:dyDescent="0.2">
      <c r="N2400" s="5">
        <v>2397</v>
      </c>
      <c r="O2400" s="11">
        <v>-7.0184723921024874</v>
      </c>
    </row>
    <row r="2401" spans="14:15" x14ac:dyDescent="0.2">
      <c r="N2401" s="5">
        <v>2398</v>
      </c>
      <c r="O2401" s="11">
        <v>19.736007850278281</v>
      </c>
    </row>
    <row r="2402" spans="14:15" x14ac:dyDescent="0.2">
      <c r="N2402" s="5">
        <v>2399</v>
      </c>
      <c r="O2402" s="11">
        <v>-12.306228509905221</v>
      </c>
    </row>
    <row r="2403" spans="14:15" x14ac:dyDescent="0.2">
      <c r="N2403" s="5">
        <v>2400</v>
      </c>
      <c r="O2403" s="11">
        <v>24.61934886885313</v>
      </c>
    </row>
    <row r="2404" spans="14:15" x14ac:dyDescent="0.2">
      <c r="N2404" s="5">
        <v>2401</v>
      </c>
      <c r="O2404" s="11">
        <v>-8.3381690708029268</v>
      </c>
    </row>
    <row r="2405" spans="14:15" x14ac:dyDescent="0.2">
      <c r="N2405" s="5">
        <v>2402</v>
      </c>
      <c r="O2405" s="11">
        <v>0.5728209130865678</v>
      </c>
    </row>
    <row r="2406" spans="14:15" x14ac:dyDescent="0.2">
      <c r="N2406" s="5">
        <v>2403</v>
      </c>
      <c r="O2406" s="11">
        <v>-23.489766970211928</v>
      </c>
    </row>
    <row r="2407" spans="14:15" x14ac:dyDescent="0.2">
      <c r="N2407" s="5">
        <v>2404</v>
      </c>
      <c r="O2407" s="11">
        <v>2.048164653759402</v>
      </c>
    </row>
    <row r="2408" spans="14:15" x14ac:dyDescent="0.2">
      <c r="N2408" s="5">
        <v>2405</v>
      </c>
      <c r="O2408" s="11">
        <v>-2.9500059698763397</v>
      </c>
    </row>
    <row r="2409" spans="14:15" x14ac:dyDescent="0.2">
      <c r="N2409" s="5">
        <v>2406</v>
      </c>
      <c r="O2409" s="11">
        <v>20.667536358166661</v>
      </c>
    </row>
    <row r="2410" spans="14:15" x14ac:dyDescent="0.2">
      <c r="N2410" s="5">
        <v>2407</v>
      </c>
      <c r="O2410" s="11">
        <v>26.116963375684229</v>
      </c>
    </row>
    <row r="2411" spans="14:15" x14ac:dyDescent="0.2">
      <c r="N2411" s="5">
        <v>2408</v>
      </c>
      <c r="O2411" s="11">
        <v>23.450065113881116</v>
      </c>
    </row>
    <row r="2412" spans="14:15" x14ac:dyDescent="0.2">
      <c r="N2412" s="5">
        <v>2409</v>
      </c>
      <c r="O2412" s="11">
        <v>-2.0680321200234819</v>
      </c>
    </row>
    <row r="2413" spans="14:15" x14ac:dyDescent="0.2">
      <c r="N2413" s="5">
        <v>2410</v>
      </c>
      <c r="O2413" s="11">
        <v>-1.0394481903752442</v>
      </c>
    </row>
    <row r="2414" spans="14:15" x14ac:dyDescent="0.2">
      <c r="N2414" s="5">
        <v>2411</v>
      </c>
      <c r="O2414" s="11">
        <v>-7.1515783933799204</v>
      </c>
    </row>
    <row r="2415" spans="14:15" x14ac:dyDescent="0.2">
      <c r="N2415" s="5">
        <v>2412</v>
      </c>
      <c r="O2415" s="11">
        <v>16.342019161299511</v>
      </c>
    </row>
    <row r="2416" spans="14:15" x14ac:dyDescent="0.2">
      <c r="N2416" s="5">
        <v>2413</v>
      </c>
      <c r="O2416" s="11">
        <v>-9.2514025851813706</v>
      </c>
    </row>
    <row r="2417" spans="14:15" x14ac:dyDescent="0.2">
      <c r="N2417" s="5">
        <v>2414</v>
      </c>
      <c r="O2417" s="11">
        <v>-13.366669449187757</v>
      </c>
    </row>
    <row r="2418" spans="14:15" x14ac:dyDescent="0.2">
      <c r="N2418" s="5">
        <v>2415</v>
      </c>
      <c r="O2418" s="11">
        <v>16.314279694647492</v>
      </c>
    </row>
    <row r="2419" spans="14:15" x14ac:dyDescent="0.2">
      <c r="N2419" s="5">
        <v>2416</v>
      </c>
      <c r="O2419" s="11">
        <v>-4.4744334578196918</v>
      </c>
    </row>
    <row r="2420" spans="14:15" x14ac:dyDescent="0.2">
      <c r="N2420" s="5">
        <v>2417</v>
      </c>
      <c r="O2420" s="11">
        <v>2.9688932727191073</v>
      </c>
    </row>
    <row r="2421" spans="14:15" x14ac:dyDescent="0.2">
      <c r="N2421" s="5">
        <v>2418</v>
      </c>
      <c r="O2421" s="11">
        <v>9.132353951724383</v>
      </c>
    </row>
    <row r="2422" spans="14:15" x14ac:dyDescent="0.2">
      <c r="N2422" s="5">
        <v>2419</v>
      </c>
      <c r="O2422" s="11">
        <v>12.411440014066162</v>
      </c>
    </row>
    <row r="2423" spans="14:15" x14ac:dyDescent="0.2">
      <c r="N2423" s="5">
        <v>2420</v>
      </c>
      <c r="O2423" s="11">
        <v>-14.951144338093918</v>
      </c>
    </row>
    <row r="2424" spans="14:15" x14ac:dyDescent="0.2">
      <c r="N2424" s="5">
        <v>2421</v>
      </c>
      <c r="O2424" s="11">
        <v>23.434224413223102</v>
      </c>
    </row>
    <row r="2425" spans="14:15" x14ac:dyDescent="0.2">
      <c r="N2425" s="5">
        <v>2422</v>
      </c>
      <c r="O2425" s="11">
        <v>-30.917834517696011</v>
      </c>
    </row>
    <row r="2426" spans="14:15" x14ac:dyDescent="0.2">
      <c r="N2426" s="5">
        <v>2423</v>
      </c>
      <c r="O2426" s="11">
        <v>6.2884766609374276</v>
      </c>
    </row>
    <row r="2427" spans="14:15" x14ac:dyDescent="0.2">
      <c r="N2427" s="5">
        <v>2424</v>
      </c>
      <c r="O2427" s="11">
        <v>-11.766482294231867</v>
      </c>
    </row>
    <row r="2428" spans="14:15" x14ac:dyDescent="0.2">
      <c r="N2428" s="5">
        <v>2425</v>
      </c>
      <c r="O2428" s="11">
        <v>-2.3332851734941462</v>
      </c>
    </row>
    <row r="2429" spans="14:15" x14ac:dyDescent="0.2">
      <c r="N2429" s="5">
        <v>2426</v>
      </c>
      <c r="O2429" s="11">
        <v>7.9316047748679708</v>
      </c>
    </row>
    <row r="2430" spans="14:15" x14ac:dyDescent="0.2">
      <c r="N2430" s="5">
        <v>2427</v>
      </c>
      <c r="O2430" s="11">
        <v>-0.41752998456470136</v>
      </c>
    </row>
    <row r="2431" spans="14:15" x14ac:dyDescent="0.2">
      <c r="N2431" s="5">
        <v>2428</v>
      </c>
      <c r="O2431" s="11">
        <v>-13.463387030966214</v>
      </c>
    </row>
    <row r="2432" spans="14:15" x14ac:dyDescent="0.2">
      <c r="N2432" s="5">
        <v>2429</v>
      </c>
      <c r="O2432" s="11">
        <v>9.8546250385966658</v>
      </c>
    </row>
    <row r="2433" spans="14:15" x14ac:dyDescent="0.2">
      <c r="N2433" s="5">
        <v>2430</v>
      </c>
      <c r="O2433" s="11">
        <v>-12.272722472707155</v>
      </c>
    </row>
    <row r="2434" spans="14:15" x14ac:dyDescent="0.2">
      <c r="N2434" s="5">
        <v>2431</v>
      </c>
      <c r="O2434" s="11">
        <v>3.3781906877681163</v>
      </c>
    </row>
    <row r="2435" spans="14:15" x14ac:dyDescent="0.2">
      <c r="N2435" s="5">
        <v>2432</v>
      </c>
      <c r="O2435" s="11">
        <v>-17.115281137957243</v>
      </c>
    </row>
    <row r="2436" spans="14:15" x14ac:dyDescent="0.2">
      <c r="N2436" s="5">
        <v>2433</v>
      </c>
      <c r="O2436" s="11">
        <v>16.013839087104564</v>
      </c>
    </row>
    <row r="2437" spans="14:15" x14ac:dyDescent="0.2">
      <c r="N2437" s="5">
        <v>2434</v>
      </c>
      <c r="O2437" s="11">
        <v>-2.6429133581301163</v>
      </c>
    </row>
    <row r="2438" spans="14:15" x14ac:dyDescent="0.2">
      <c r="N2438" s="5">
        <v>2435</v>
      </c>
      <c r="O2438" s="11">
        <v>-12.358965458388184</v>
      </c>
    </row>
    <row r="2439" spans="14:15" x14ac:dyDescent="0.2">
      <c r="N2439" s="5">
        <v>2436</v>
      </c>
      <c r="O2439" s="11">
        <v>-33.473622710425865</v>
      </c>
    </row>
    <row r="2440" spans="14:15" x14ac:dyDescent="0.2">
      <c r="N2440" s="5">
        <v>2437</v>
      </c>
      <c r="O2440" s="11">
        <v>-20.768413872043293</v>
      </c>
    </row>
    <row r="2441" spans="14:15" x14ac:dyDescent="0.2">
      <c r="N2441" s="5">
        <v>2438</v>
      </c>
      <c r="O2441" s="11">
        <v>3.4552608493495249</v>
      </c>
    </row>
    <row r="2442" spans="14:15" x14ac:dyDescent="0.2">
      <c r="N2442" s="5">
        <v>2439</v>
      </c>
      <c r="O2442" s="11">
        <v>18.955060355464997</v>
      </c>
    </row>
    <row r="2443" spans="14:15" x14ac:dyDescent="0.2">
      <c r="N2443" s="5">
        <v>2440</v>
      </c>
      <c r="O2443" s="11">
        <v>4.9263051445325816</v>
      </c>
    </row>
    <row r="2444" spans="14:15" x14ac:dyDescent="0.2">
      <c r="N2444" s="5">
        <v>2441</v>
      </c>
      <c r="O2444" s="11">
        <v>20.660989175013476</v>
      </c>
    </row>
    <row r="2445" spans="14:15" x14ac:dyDescent="0.2">
      <c r="N2445" s="5">
        <v>2442</v>
      </c>
      <c r="O2445" s="11">
        <v>-4.3179158712235699</v>
      </c>
    </row>
    <row r="2446" spans="14:15" x14ac:dyDescent="0.2">
      <c r="N2446" s="5">
        <v>2443</v>
      </c>
      <c r="O2446" s="11">
        <v>-16.522118345396144</v>
      </c>
    </row>
    <row r="2447" spans="14:15" x14ac:dyDescent="0.2">
      <c r="N2447" s="5">
        <v>2444</v>
      </c>
      <c r="O2447" s="11">
        <v>3.0705572136628581</v>
      </c>
    </row>
    <row r="2448" spans="14:15" x14ac:dyDescent="0.2">
      <c r="N2448" s="5">
        <v>2445</v>
      </c>
      <c r="O2448" s="11">
        <v>3.3718345945283561</v>
      </c>
    </row>
    <row r="2449" spans="14:15" x14ac:dyDescent="0.2">
      <c r="N2449" s="5">
        <v>2446</v>
      </c>
      <c r="O2449" s="11">
        <v>-5.9478067733438351</v>
      </c>
    </row>
    <row r="2450" spans="14:15" x14ac:dyDescent="0.2">
      <c r="N2450" s="5">
        <v>2447</v>
      </c>
      <c r="O2450" s="11">
        <v>-7.8345946227759518</v>
      </c>
    </row>
    <row r="2451" spans="14:15" x14ac:dyDescent="0.2">
      <c r="N2451" s="5">
        <v>2448</v>
      </c>
      <c r="O2451" s="11">
        <v>0.54415270808890603</v>
      </c>
    </row>
    <row r="2452" spans="14:15" x14ac:dyDescent="0.2">
      <c r="N2452" s="5">
        <v>2449</v>
      </c>
      <c r="O2452" s="11">
        <v>-24.355144827734065</v>
      </c>
    </row>
    <row r="2453" spans="14:15" x14ac:dyDescent="0.2">
      <c r="N2453" s="5">
        <v>2450</v>
      </c>
      <c r="O2453" s="11">
        <v>-16.699508714162135</v>
      </c>
    </row>
    <row r="2454" spans="14:15" x14ac:dyDescent="0.2">
      <c r="N2454" s="5">
        <v>2451</v>
      </c>
      <c r="O2454" s="11">
        <v>16.441948176822876</v>
      </c>
    </row>
    <row r="2455" spans="14:15" x14ac:dyDescent="0.2">
      <c r="N2455" s="5">
        <v>2452</v>
      </c>
      <c r="O2455" s="11">
        <v>-7.325943877632823</v>
      </c>
    </row>
    <row r="2456" spans="14:15" x14ac:dyDescent="0.2">
      <c r="N2456" s="5">
        <v>2453</v>
      </c>
      <c r="O2456" s="11">
        <v>-13.857965220063772</v>
      </c>
    </row>
    <row r="2457" spans="14:15" x14ac:dyDescent="0.2">
      <c r="N2457" s="5">
        <v>2454</v>
      </c>
      <c r="O2457" s="11">
        <v>0.43831753054500011</v>
      </c>
    </row>
    <row r="2458" spans="14:15" x14ac:dyDescent="0.2">
      <c r="N2458" s="5">
        <v>2455</v>
      </c>
      <c r="O2458" s="11">
        <v>-10.041127120436599</v>
      </c>
    </row>
    <row r="2459" spans="14:15" x14ac:dyDescent="0.2">
      <c r="N2459" s="5">
        <v>2456</v>
      </c>
      <c r="O2459" s="11">
        <v>-21.127851322981176</v>
      </c>
    </row>
    <row r="2460" spans="14:15" x14ac:dyDescent="0.2">
      <c r="N2460" s="5">
        <v>2457</v>
      </c>
      <c r="O2460" s="11">
        <v>9.8254664442390762</v>
      </c>
    </row>
    <row r="2461" spans="14:15" x14ac:dyDescent="0.2">
      <c r="N2461" s="5">
        <v>2458</v>
      </c>
      <c r="O2461" s="11">
        <v>-6.2040482680148372</v>
      </c>
    </row>
    <row r="2462" spans="14:15" x14ac:dyDescent="0.2">
      <c r="N2462" s="5">
        <v>2459</v>
      </c>
      <c r="O2462" s="11">
        <v>13.469780494804297</v>
      </c>
    </row>
    <row r="2463" spans="14:15" x14ac:dyDescent="0.2">
      <c r="N2463" s="5">
        <v>2460</v>
      </c>
      <c r="O2463" s="11">
        <v>-13.489412309625063</v>
      </c>
    </row>
    <row r="2464" spans="14:15" x14ac:dyDescent="0.2">
      <c r="N2464" s="5">
        <v>2461</v>
      </c>
      <c r="O2464" s="11">
        <v>-16.553030243942494</v>
      </c>
    </row>
    <row r="2465" spans="14:15" x14ac:dyDescent="0.2">
      <c r="N2465" s="5">
        <v>2462</v>
      </c>
      <c r="O2465" s="11">
        <v>18.360500796519567</v>
      </c>
    </row>
    <row r="2466" spans="14:15" x14ac:dyDescent="0.2">
      <c r="N2466" s="5">
        <v>2463</v>
      </c>
      <c r="O2466" s="11">
        <v>-21.441911660075167</v>
      </c>
    </row>
    <row r="2467" spans="14:15" x14ac:dyDescent="0.2">
      <c r="N2467" s="5">
        <v>2464</v>
      </c>
      <c r="O2467" s="11">
        <v>-15.089528037018038</v>
      </c>
    </row>
    <row r="2468" spans="14:15" x14ac:dyDescent="0.2">
      <c r="N2468" s="5">
        <v>2465</v>
      </c>
      <c r="O2468" s="11">
        <v>4.0010037936447453</v>
      </c>
    </row>
    <row r="2469" spans="14:15" x14ac:dyDescent="0.2">
      <c r="N2469" s="5">
        <v>2466</v>
      </c>
      <c r="O2469" s="11">
        <v>-5.4274834880879324</v>
      </c>
    </row>
    <row r="2470" spans="14:15" x14ac:dyDescent="0.2">
      <c r="N2470" s="5">
        <v>2467</v>
      </c>
      <c r="O2470" s="11">
        <v>-17.688634747770106</v>
      </c>
    </row>
    <row r="2471" spans="14:15" x14ac:dyDescent="0.2">
      <c r="N2471" s="5">
        <v>2468</v>
      </c>
      <c r="O2471" s="11">
        <v>20.205301926363013</v>
      </c>
    </row>
    <row r="2472" spans="14:15" x14ac:dyDescent="0.2">
      <c r="N2472" s="5">
        <v>2469</v>
      </c>
      <c r="O2472" s="11">
        <v>-4.8571813471777174</v>
      </c>
    </row>
    <row r="2473" spans="14:15" x14ac:dyDescent="0.2">
      <c r="N2473" s="5">
        <v>2470</v>
      </c>
      <c r="O2473" s="11">
        <v>-13.401775088361582</v>
      </c>
    </row>
    <row r="2474" spans="14:15" x14ac:dyDescent="0.2">
      <c r="N2474" s="5">
        <v>2471</v>
      </c>
      <c r="O2474" s="11">
        <v>9.6552488726683841</v>
      </c>
    </row>
    <row r="2475" spans="14:15" x14ac:dyDescent="0.2">
      <c r="N2475" s="5">
        <v>2472</v>
      </c>
      <c r="O2475" s="11">
        <v>12.752564539338128</v>
      </c>
    </row>
    <row r="2476" spans="14:15" x14ac:dyDescent="0.2">
      <c r="N2476" s="5">
        <v>2473</v>
      </c>
      <c r="O2476" s="11">
        <v>18.00147719717576</v>
      </c>
    </row>
    <row r="2477" spans="14:15" x14ac:dyDescent="0.2">
      <c r="N2477" s="5">
        <v>2474</v>
      </c>
      <c r="O2477" s="11">
        <v>8.4918232344828084</v>
      </c>
    </row>
    <row r="2478" spans="14:15" x14ac:dyDescent="0.2">
      <c r="N2478" s="5">
        <v>2475</v>
      </c>
      <c r="O2478" s="11">
        <v>3.0727387979458758</v>
      </c>
    </row>
    <row r="2479" spans="14:15" x14ac:dyDescent="0.2">
      <c r="N2479" s="5">
        <v>2476</v>
      </c>
      <c r="O2479" s="11">
        <v>13.311544440381546</v>
      </c>
    </row>
    <row r="2480" spans="14:15" x14ac:dyDescent="0.2">
      <c r="N2480" s="5">
        <v>2477</v>
      </c>
      <c r="O2480" s="11">
        <v>20.361938349758372</v>
      </c>
    </row>
    <row r="2481" spans="14:15" x14ac:dyDescent="0.2">
      <c r="N2481" s="5">
        <v>2478</v>
      </c>
      <c r="O2481" s="11">
        <v>16.718806801852441</v>
      </c>
    </row>
    <row r="2482" spans="14:15" x14ac:dyDescent="0.2">
      <c r="N2482" s="5">
        <v>2479</v>
      </c>
      <c r="O2482" s="11">
        <v>0.349406397947921</v>
      </c>
    </row>
    <row r="2483" spans="14:15" x14ac:dyDescent="0.2">
      <c r="N2483" s="5">
        <v>2480</v>
      </c>
      <c r="O2483" s="11">
        <v>-6.8796871574695793</v>
      </c>
    </row>
    <row r="2484" spans="14:15" x14ac:dyDescent="0.2">
      <c r="N2484" s="5">
        <v>2481</v>
      </c>
      <c r="O2484" s="11">
        <v>-10.559166283208807</v>
      </c>
    </row>
    <row r="2485" spans="14:15" x14ac:dyDescent="0.2">
      <c r="N2485" s="5">
        <v>2482</v>
      </c>
      <c r="O2485" s="11">
        <v>-2.1698626541008466</v>
      </c>
    </row>
    <row r="2486" spans="14:15" x14ac:dyDescent="0.2">
      <c r="N2486" s="5">
        <v>2483</v>
      </c>
      <c r="O2486" s="11">
        <v>-21.107409433322253</v>
      </c>
    </row>
    <row r="2487" spans="14:15" x14ac:dyDescent="0.2">
      <c r="N2487" s="5">
        <v>2484</v>
      </c>
      <c r="O2487" s="11">
        <v>4.6278113431874779</v>
      </c>
    </row>
    <row r="2488" spans="14:15" x14ac:dyDescent="0.2">
      <c r="N2488" s="5">
        <v>2485</v>
      </c>
      <c r="O2488" s="11">
        <v>-0.62053145046030966</v>
      </c>
    </row>
    <row r="2489" spans="14:15" x14ac:dyDescent="0.2">
      <c r="N2489" s="5">
        <v>2486</v>
      </c>
      <c r="O2489" s="11">
        <v>-3.3618792662394119</v>
      </c>
    </row>
    <row r="2490" spans="14:15" x14ac:dyDescent="0.2">
      <c r="N2490" s="5">
        <v>2487</v>
      </c>
      <c r="O2490" s="11">
        <v>-8.0412768930666445</v>
      </c>
    </row>
    <row r="2491" spans="14:15" x14ac:dyDescent="0.2">
      <c r="N2491" s="5">
        <v>2488</v>
      </c>
      <c r="O2491" s="11">
        <v>-0.34312783718363038</v>
      </c>
    </row>
    <row r="2492" spans="14:15" x14ac:dyDescent="0.2">
      <c r="N2492" s="5">
        <v>2489</v>
      </c>
      <c r="O2492" s="11">
        <v>10.256981606094069</v>
      </c>
    </row>
    <row r="2493" spans="14:15" x14ac:dyDescent="0.2">
      <c r="N2493" s="5">
        <v>2490</v>
      </c>
      <c r="O2493" s="11">
        <v>1.4689155141577048</v>
      </c>
    </row>
    <row r="2494" spans="14:15" x14ac:dyDescent="0.2">
      <c r="N2494" s="5">
        <v>2491</v>
      </c>
      <c r="O2494" s="11">
        <v>29.918858557716877</v>
      </c>
    </row>
    <row r="2495" spans="14:15" x14ac:dyDescent="0.2">
      <c r="N2495" s="5">
        <v>2492</v>
      </c>
      <c r="O2495" s="11">
        <v>-10.716295695216367</v>
      </c>
    </row>
    <row r="2496" spans="14:15" x14ac:dyDescent="0.2">
      <c r="N2496" s="5">
        <v>2493</v>
      </c>
      <c r="O2496" s="11">
        <v>-19.332648143481002</v>
      </c>
    </row>
    <row r="2497" spans="14:15" x14ac:dyDescent="0.2">
      <c r="N2497" s="5">
        <v>2494</v>
      </c>
      <c r="O2497" s="11">
        <v>-21.454304910949347</v>
      </c>
    </row>
    <row r="2498" spans="14:15" x14ac:dyDescent="0.2">
      <c r="N2498" s="5">
        <v>2495</v>
      </c>
      <c r="O2498" s="11">
        <v>2.618217325419927</v>
      </c>
    </row>
    <row r="2499" spans="14:15" x14ac:dyDescent="0.2">
      <c r="N2499" s="5">
        <v>2496</v>
      </c>
      <c r="O2499" s="11">
        <v>-41.605194814784788</v>
      </c>
    </row>
    <row r="2500" spans="14:15" x14ac:dyDescent="0.2">
      <c r="N2500" s="5">
        <v>2497</v>
      </c>
      <c r="O2500" s="11">
        <v>8.9255014386984577</v>
      </c>
    </row>
    <row r="2501" spans="14:15" x14ac:dyDescent="0.2">
      <c r="N2501" s="5">
        <v>2498</v>
      </c>
      <c r="O2501" s="11">
        <v>-16.13857198366513</v>
      </c>
    </row>
    <row r="2502" spans="14:15" x14ac:dyDescent="0.2">
      <c r="N2502" s="5">
        <v>2499</v>
      </c>
      <c r="O2502" s="11">
        <v>14.394084510894164</v>
      </c>
    </row>
    <row r="2503" spans="14:15" x14ac:dyDescent="0.2">
      <c r="N2503" s="5">
        <v>2500</v>
      </c>
      <c r="O2503" s="11">
        <v>-18.040651620816295</v>
      </c>
    </row>
    <row r="2504" spans="14:15" x14ac:dyDescent="0.2">
      <c r="N2504" s="5">
        <v>2501</v>
      </c>
      <c r="O2504" s="11">
        <v>-42.886923305291283</v>
      </c>
    </row>
    <row r="2505" spans="14:15" x14ac:dyDescent="0.2">
      <c r="N2505" s="5">
        <v>2502</v>
      </c>
      <c r="O2505" s="11">
        <v>9.1810591779978772</v>
      </c>
    </row>
    <row r="2506" spans="14:15" x14ac:dyDescent="0.2">
      <c r="N2506" s="5">
        <v>2503</v>
      </c>
      <c r="O2506" s="11">
        <v>-15.857858786223456</v>
      </c>
    </row>
    <row r="2507" spans="14:15" x14ac:dyDescent="0.2">
      <c r="N2507" s="5">
        <v>2504</v>
      </c>
      <c r="O2507" s="11">
        <v>-6.096979378459281</v>
      </c>
    </row>
    <row r="2508" spans="14:15" x14ac:dyDescent="0.2">
      <c r="N2508" s="5">
        <v>2505</v>
      </c>
      <c r="O2508" s="11">
        <v>-4.12966386804798</v>
      </c>
    </row>
    <row r="2509" spans="14:15" x14ac:dyDescent="0.2">
      <c r="N2509" s="5">
        <v>2506</v>
      </c>
      <c r="O2509" s="11">
        <v>-16.982360840006372</v>
      </c>
    </row>
    <row r="2510" spans="14:15" x14ac:dyDescent="0.2">
      <c r="N2510" s="5">
        <v>2507</v>
      </c>
      <c r="O2510" s="11">
        <v>7.2139741005723463</v>
      </c>
    </row>
    <row r="2511" spans="14:15" x14ac:dyDescent="0.2">
      <c r="N2511" s="5">
        <v>2508</v>
      </c>
      <c r="O2511" s="11">
        <v>-15.620668171848791</v>
      </c>
    </row>
    <row r="2512" spans="14:15" x14ac:dyDescent="0.2">
      <c r="N2512" s="5">
        <v>2509</v>
      </c>
      <c r="O2512" s="11">
        <v>-20.572270430449855</v>
      </c>
    </row>
    <row r="2513" spans="14:15" x14ac:dyDescent="0.2">
      <c r="N2513" s="5">
        <v>2510</v>
      </c>
      <c r="O2513" s="11">
        <v>20.633443035961744</v>
      </c>
    </row>
    <row r="2514" spans="14:15" x14ac:dyDescent="0.2">
      <c r="N2514" s="5">
        <v>2511</v>
      </c>
      <c r="O2514" s="11">
        <v>-22.449485229193915</v>
      </c>
    </row>
    <row r="2515" spans="14:15" x14ac:dyDescent="0.2">
      <c r="N2515" s="5">
        <v>2512</v>
      </c>
      <c r="O2515" s="11">
        <v>-9.4888443773304587</v>
      </c>
    </row>
    <row r="2516" spans="14:15" x14ac:dyDescent="0.2">
      <c r="N2516" s="5">
        <v>2513</v>
      </c>
      <c r="O2516" s="11">
        <v>-9.0421974681670108</v>
      </c>
    </row>
    <row r="2517" spans="14:15" x14ac:dyDescent="0.2">
      <c r="N2517" s="5">
        <v>2514</v>
      </c>
      <c r="O2517" s="11">
        <v>-11.233480130120338</v>
      </c>
    </row>
    <row r="2518" spans="14:15" x14ac:dyDescent="0.2">
      <c r="N2518" s="5">
        <v>2515</v>
      </c>
      <c r="O2518" s="11">
        <v>-12.906924431344063</v>
      </c>
    </row>
    <row r="2519" spans="14:15" x14ac:dyDescent="0.2">
      <c r="N2519" s="5">
        <v>2516</v>
      </c>
      <c r="O2519" s="11">
        <v>3.1460568917819858</v>
      </c>
    </row>
    <row r="2520" spans="14:15" x14ac:dyDescent="0.2">
      <c r="N2520" s="5">
        <v>2517</v>
      </c>
      <c r="O2520" s="11">
        <v>-1.2395546130322062</v>
      </c>
    </row>
    <row r="2521" spans="14:15" x14ac:dyDescent="0.2">
      <c r="N2521" s="5">
        <v>2518</v>
      </c>
      <c r="O2521" s="11">
        <v>-12.841221944655267</v>
      </c>
    </row>
    <row r="2522" spans="14:15" x14ac:dyDescent="0.2">
      <c r="N2522" s="5">
        <v>2519</v>
      </c>
      <c r="O2522" s="11">
        <v>3.1492458813484929</v>
      </c>
    </row>
    <row r="2523" spans="14:15" x14ac:dyDescent="0.2">
      <c r="N2523" s="5">
        <v>2520</v>
      </c>
      <c r="O2523" s="11">
        <v>6.3631478696097323</v>
      </c>
    </row>
    <row r="2524" spans="14:15" x14ac:dyDescent="0.2">
      <c r="N2524" s="5">
        <v>2521</v>
      </c>
      <c r="O2524" s="11">
        <v>-10.354401843828938</v>
      </c>
    </row>
    <row r="2525" spans="14:15" x14ac:dyDescent="0.2">
      <c r="N2525" s="5">
        <v>2522</v>
      </c>
      <c r="O2525" s="11">
        <v>15.868520394544575</v>
      </c>
    </row>
    <row r="2526" spans="14:15" x14ac:dyDescent="0.2">
      <c r="N2526" s="5">
        <v>2523</v>
      </c>
      <c r="O2526" s="11">
        <v>-12.295893966434587</v>
      </c>
    </row>
    <row r="2527" spans="14:15" x14ac:dyDescent="0.2">
      <c r="N2527" s="5">
        <v>2524</v>
      </c>
      <c r="O2527" s="11">
        <v>2.8915261777086498</v>
      </c>
    </row>
    <row r="2528" spans="14:15" x14ac:dyDescent="0.2">
      <c r="N2528" s="5">
        <v>2525</v>
      </c>
      <c r="O2528" s="11">
        <v>18.930487929918637</v>
      </c>
    </row>
    <row r="2529" spans="14:15" x14ac:dyDescent="0.2">
      <c r="N2529" s="5">
        <v>2526</v>
      </c>
      <c r="O2529" s="11">
        <v>-13.284277283334184</v>
      </c>
    </row>
    <row r="2530" spans="14:15" x14ac:dyDescent="0.2">
      <c r="N2530" s="5">
        <v>2527</v>
      </c>
      <c r="O2530" s="11">
        <v>11.034750704813256</v>
      </c>
    </row>
    <row r="2531" spans="14:15" x14ac:dyDescent="0.2">
      <c r="N2531" s="5">
        <v>2528</v>
      </c>
      <c r="O2531" s="11">
        <v>0.73373012336378562</v>
      </c>
    </row>
    <row r="2532" spans="14:15" x14ac:dyDescent="0.2">
      <c r="N2532" s="5">
        <v>2529</v>
      </c>
      <c r="O2532" s="11">
        <v>5.506880183946552</v>
      </c>
    </row>
    <row r="2533" spans="14:15" x14ac:dyDescent="0.2">
      <c r="N2533" s="5">
        <v>2530</v>
      </c>
      <c r="O2533" s="11">
        <v>0.68037892353657192</v>
      </c>
    </row>
    <row r="2534" spans="14:15" x14ac:dyDescent="0.2">
      <c r="N2534" s="5">
        <v>2531</v>
      </c>
      <c r="O2534" s="11">
        <v>10.384344149172858</v>
      </c>
    </row>
    <row r="2535" spans="14:15" x14ac:dyDescent="0.2">
      <c r="N2535" s="5">
        <v>2532</v>
      </c>
      <c r="O2535" s="11">
        <v>4.5380882412217662</v>
      </c>
    </row>
    <row r="2536" spans="14:15" x14ac:dyDescent="0.2">
      <c r="N2536" s="5">
        <v>2533</v>
      </c>
      <c r="O2536" s="11">
        <v>-12.563725251700692</v>
      </c>
    </row>
    <row r="2537" spans="14:15" x14ac:dyDescent="0.2">
      <c r="N2537" s="5">
        <v>2534</v>
      </c>
      <c r="O2537" s="11">
        <v>14.193679666319024</v>
      </c>
    </row>
    <row r="2538" spans="14:15" x14ac:dyDescent="0.2">
      <c r="N2538" s="5">
        <v>2535</v>
      </c>
      <c r="O2538" s="11">
        <v>17.792948374780593</v>
      </c>
    </row>
    <row r="2539" spans="14:15" x14ac:dyDescent="0.2">
      <c r="N2539" s="5">
        <v>2536</v>
      </c>
      <c r="O2539" s="11">
        <v>17.912225918148071</v>
      </c>
    </row>
    <row r="2540" spans="14:15" x14ac:dyDescent="0.2">
      <c r="N2540" s="5">
        <v>2537</v>
      </c>
      <c r="O2540" s="11">
        <v>-14.557341040220159</v>
      </c>
    </row>
    <row r="2541" spans="14:15" x14ac:dyDescent="0.2">
      <c r="N2541" s="5">
        <v>2538</v>
      </c>
      <c r="O2541" s="11">
        <v>-12.183366516456545</v>
      </c>
    </row>
    <row r="2542" spans="14:15" x14ac:dyDescent="0.2">
      <c r="N2542" s="5">
        <v>2539</v>
      </c>
      <c r="O2542" s="11">
        <v>28.659907157525137</v>
      </c>
    </row>
    <row r="2543" spans="14:15" x14ac:dyDescent="0.2">
      <c r="N2543" s="5">
        <v>2540</v>
      </c>
      <c r="O2543" s="11">
        <v>-14.462004293394465</v>
      </c>
    </row>
    <row r="2544" spans="14:15" x14ac:dyDescent="0.2">
      <c r="N2544" s="5">
        <v>2541</v>
      </c>
      <c r="O2544" s="11">
        <v>-0.32466037196609765</v>
      </c>
    </row>
    <row r="2545" spans="14:15" x14ac:dyDescent="0.2">
      <c r="N2545" s="5">
        <v>2542</v>
      </c>
      <c r="O2545" s="11">
        <v>18.678314971372242</v>
      </c>
    </row>
    <row r="2546" spans="14:15" x14ac:dyDescent="0.2">
      <c r="N2546" s="5">
        <v>2543</v>
      </c>
      <c r="O2546" s="11">
        <v>-9.841424042813415</v>
      </c>
    </row>
    <row r="2547" spans="14:15" x14ac:dyDescent="0.2">
      <c r="N2547" s="5">
        <v>2544</v>
      </c>
      <c r="O2547" s="11">
        <v>-1.0024783490698934</v>
      </c>
    </row>
    <row r="2548" spans="14:15" x14ac:dyDescent="0.2">
      <c r="N2548" s="5">
        <v>2545</v>
      </c>
      <c r="O2548" s="11">
        <v>8.7843651424148597</v>
      </c>
    </row>
    <row r="2549" spans="14:15" x14ac:dyDescent="0.2">
      <c r="N2549" s="5">
        <v>2546</v>
      </c>
      <c r="O2549" s="11">
        <v>-2.0781277509774432</v>
      </c>
    </row>
    <row r="2550" spans="14:15" x14ac:dyDescent="0.2">
      <c r="N2550" s="5">
        <v>2547</v>
      </c>
      <c r="O2550" s="11">
        <v>-3.256429205402291</v>
      </c>
    </row>
    <row r="2551" spans="14:15" x14ac:dyDescent="0.2">
      <c r="N2551" s="5">
        <v>2548</v>
      </c>
      <c r="O2551" s="11">
        <v>-6.8910434126207791</v>
      </c>
    </row>
    <row r="2552" spans="14:15" x14ac:dyDescent="0.2">
      <c r="N2552" s="5">
        <v>2549</v>
      </c>
      <c r="O2552" s="11">
        <v>-17.787787526586545</v>
      </c>
    </row>
    <row r="2553" spans="14:15" x14ac:dyDescent="0.2">
      <c r="N2553" s="5">
        <v>2550</v>
      </c>
      <c r="O2553" s="11">
        <v>0.29482558390948055</v>
      </c>
    </row>
    <row r="2554" spans="14:15" x14ac:dyDescent="0.2">
      <c r="N2554" s="5">
        <v>2551</v>
      </c>
      <c r="O2554" s="11">
        <v>-10.296810303681625</v>
      </c>
    </row>
    <row r="2555" spans="14:15" x14ac:dyDescent="0.2">
      <c r="N2555" s="5">
        <v>2552</v>
      </c>
      <c r="O2555" s="11">
        <v>16.617332601502618</v>
      </c>
    </row>
    <row r="2556" spans="14:15" x14ac:dyDescent="0.2">
      <c r="N2556" s="5">
        <v>2553</v>
      </c>
      <c r="O2556" s="11">
        <v>-3.2266626997149426</v>
      </c>
    </row>
    <row r="2557" spans="14:15" x14ac:dyDescent="0.2">
      <c r="N2557" s="5">
        <v>2554</v>
      </c>
      <c r="O2557" s="11">
        <v>-14.316020174368191</v>
      </c>
    </row>
    <row r="2558" spans="14:15" x14ac:dyDescent="0.2">
      <c r="N2558" s="5">
        <v>2555</v>
      </c>
      <c r="O2558" s="11">
        <v>-4.5946544864948766</v>
      </c>
    </row>
    <row r="2559" spans="14:15" x14ac:dyDescent="0.2">
      <c r="N2559" s="5">
        <v>2556</v>
      </c>
      <c r="O2559" s="11">
        <v>8.4140170926778808</v>
      </c>
    </row>
    <row r="2560" spans="14:15" x14ac:dyDescent="0.2">
      <c r="N2560" s="5">
        <v>2557</v>
      </c>
      <c r="O2560" s="11">
        <v>-14.981632123102067</v>
      </c>
    </row>
    <row r="2561" spans="14:15" x14ac:dyDescent="0.2">
      <c r="N2561" s="5">
        <v>2558</v>
      </c>
      <c r="O2561" s="11">
        <v>-24.400709134297117</v>
      </c>
    </row>
    <row r="2562" spans="14:15" x14ac:dyDescent="0.2">
      <c r="N2562" s="5">
        <v>2559</v>
      </c>
      <c r="O2562" s="11">
        <v>-0.35024360437513358</v>
      </c>
    </row>
    <row r="2563" spans="14:15" x14ac:dyDescent="0.2">
      <c r="N2563" s="5">
        <v>2560</v>
      </c>
      <c r="O2563" s="11">
        <v>7.9298558193488518</v>
      </c>
    </row>
    <row r="2564" spans="14:15" x14ac:dyDescent="0.2">
      <c r="N2564" s="5">
        <v>2561</v>
      </c>
      <c r="O2564" s="11">
        <v>3.3123686073778922</v>
      </c>
    </row>
    <row r="2565" spans="14:15" x14ac:dyDescent="0.2">
      <c r="N2565" s="5">
        <v>2562</v>
      </c>
      <c r="O2565" s="11">
        <v>-30.198904312283855</v>
      </c>
    </row>
    <row r="2566" spans="14:15" x14ac:dyDescent="0.2">
      <c r="N2566" s="5">
        <v>2563</v>
      </c>
      <c r="O2566" s="11">
        <v>11.172963293905841</v>
      </c>
    </row>
    <row r="2567" spans="14:15" x14ac:dyDescent="0.2">
      <c r="N2567" s="5">
        <v>2564</v>
      </c>
      <c r="O2567" s="11">
        <v>-20.013552175538596</v>
      </c>
    </row>
    <row r="2568" spans="14:15" x14ac:dyDescent="0.2">
      <c r="N2568" s="5">
        <v>2565</v>
      </c>
      <c r="O2568" s="11">
        <v>1.9218255914915807</v>
      </c>
    </row>
    <row r="2569" spans="14:15" x14ac:dyDescent="0.2">
      <c r="N2569" s="5">
        <v>2566</v>
      </c>
      <c r="O2569" s="11">
        <v>5.149946815580817</v>
      </c>
    </row>
    <row r="2570" spans="14:15" x14ac:dyDescent="0.2">
      <c r="N2570" s="5">
        <v>2567</v>
      </c>
      <c r="O2570" s="11">
        <v>-4.618201201012301</v>
      </c>
    </row>
    <row r="2571" spans="14:15" x14ac:dyDescent="0.2">
      <c r="N2571" s="5">
        <v>2568</v>
      </c>
      <c r="O2571" s="11">
        <v>1.438219595280688</v>
      </c>
    </row>
    <row r="2572" spans="14:15" x14ac:dyDescent="0.2">
      <c r="N2572" s="5">
        <v>2569</v>
      </c>
      <c r="O2572" s="11">
        <v>-20.242240950879872</v>
      </c>
    </row>
    <row r="2573" spans="14:15" x14ac:dyDescent="0.2">
      <c r="N2573" s="5">
        <v>2570</v>
      </c>
      <c r="O2573" s="11">
        <v>6.7181817907459296</v>
      </c>
    </row>
    <row r="2574" spans="14:15" x14ac:dyDescent="0.2">
      <c r="N2574" s="5">
        <v>2571</v>
      </c>
      <c r="O2574" s="11">
        <v>17.760957656188914</v>
      </c>
    </row>
    <row r="2575" spans="14:15" x14ac:dyDescent="0.2">
      <c r="N2575" s="5">
        <v>2572</v>
      </c>
      <c r="O2575" s="11">
        <v>14.227851115376343</v>
      </c>
    </row>
    <row r="2576" spans="14:15" x14ac:dyDescent="0.2">
      <c r="N2576" s="5">
        <v>2573</v>
      </c>
      <c r="O2576" s="11">
        <v>14.117403345707448</v>
      </c>
    </row>
    <row r="2577" spans="14:15" x14ac:dyDescent="0.2">
      <c r="N2577" s="5">
        <v>2574</v>
      </c>
      <c r="O2577" s="11">
        <v>-12.744685845607311</v>
      </c>
    </row>
    <row r="2578" spans="14:15" x14ac:dyDescent="0.2">
      <c r="N2578" s="5">
        <v>2575</v>
      </c>
      <c r="O2578" s="11">
        <v>8.0790162522162436</v>
      </c>
    </row>
    <row r="2579" spans="14:15" x14ac:dyDescent="0.2">
      <c r="N2579" s="5">
        <v>2576</v>
      </c>
      <c r="O2579" s="11">
        <v>-9.3876568529536932</v>
      </c>
    </row>
    <row r="2580" spans="14:15" x14ac:dyDescent="0.2">
      <c r="N2580" s="5">
        <v>2577</v>
      </c>
      <c r="O2580" s="11">
        <v>-17.8804152803379</v>
      </c>
    </row>
    <row r="2581" spans="14:15" x14ac:dyDescent="0.2">
      <c r="N2581" s="5">
        <v>2578</v>
      </c>
      <c r="O2581" s="11">
        <v>-3.3295517481692629</v>
      </c>
    </row>
    <row r="2582" spans="14:15" x14ac:dyDescent="0.2">
      <c r="N2582" s="5">
        <v>2579</v>
      </c>
      <c r="O2582" s="11">
        <v>-15.570510314174626</v>
      </c>
    </row>
    <row r="2583" spans="14:15" x14ac:dyDescent="0.2">
      <c r="N2583" s="5">
        <v>2580</v>
      </c>
      <c r="O2583" s="11">
        <v>27.119243950045185</v>
      </c>
    </row>
    <row r="2584" spans="14:15" x14ac:dyDescent="0.2">
      <c r="N2584" s="5">
        <v>2581</v>
      </c>
      <c r="O2584" s="11">
        <v>15.699256671669975</v>
      </c>
    </row>
    <row r="2585" spans="14:15" x14ac:dyDescent="0.2">
      <c r="N2585" s="5">
        <v>2582</v>
      </c>
      <c r="O2585" s="11">
        <v>-24.352961587683314</v>
      </c>
    </row>
    <row r="2586" spans="14:15" x14ac:dyDescent="0.2">
      <c r="N2586" s="5">
        <v>2583</v>
      </c>
      <c r="O2586" s="11">
        <v>-11.447072335643739</v>
      </c>
    </row>
    <row r="2587" spans="14:15" x14ac:dyDescent="0.2">
      <c r="N2587" s="5">
        <v>2584</v>
      </c>
      <c r="O2587" s="11">
        <v>-17.748760221496319</v>
      </c>
    </row>
    <row r="2588" spans="14:15" x14ac:dyDescent="0.2">
      <c r="N2588" s="5">
        <v>2585</v>
      </c>
      <c r="O2588" s="11">
        <v>-14.676224014561637</v>
      </c>
    </row>
    <row r="2589" spans="14:15" x14ac:dyDescent="0.2">
      <c r="N2589" s="5">
        <v>2586</v>
      </c>
      <c r="O2589" s="11">
        <v>-20.677383482190614</v>
      </c>
    </row>
    <row r="2590" spans="14:15" x14ac:dyDescent="0.2">
      <c r="N2590" s="5">
        <v>2587</v>
      </c>
      <c r="O2590" s="11">
        <v>10.465000115684454</v>
      </c>
    </row>
    <row r="2591" spans="14:15" x14ac:dyDescent="0.2">
      <c r="N2591" s="5">
        <v>2588</v>
      </c>
      <c r="O2591" s="11">
        <v>-11.167392816545394</v>
      </c>
    </row>
    <row r="2592" spans="14:15" x14ac:dyDescent="0.2">
      <c r="N2592" s="5">
        <v>2589</v>
      </c>
      <c r="O2592" s="11">
        <v>-8.845617247240007</v>
      </c>
    </row>
    <row r="2593" spans="14:15" x14ac:dyDescent="0.2">
      <c r="N2593" s="5">
        <v>2590</v>
      </c>
      <c r="O2593" s="11">
        <v>2.2223008591767401</v>
      </c>
    </row>
    <row r="2594" spans="14:15" x14ac:dyDescent="0.2">
      <c r="N2594" s="5">
        <v>2591</v>
      </c>
      <c r="O2594" s="11">
        <v>-18.370615713056853</v>
      </c>
    </row>
    <row r="2595" spans="14:15" x14ac:dyDescent="0.2">
      <c r="N2595" s="5">
        <v>2592</v>
      </c>
      <c r="O2595" s="11">
        <v>-16.728956358953102</v>
      </c>
    </row>
    <row r="2596" spans="14:15" x14ac:dyDescent="0.2">
      <c r="N2596" s="5">
        <v>2593</v>
      </c>
      <c r="O2596" s="11">
        <v>24.851243528092706</v>
      </c>
    </row>
    <row r="2597" spans="14:15" x14ac:dyDescent="0.2">
      <c r="N2597" s="5">
        <v>2594</v>
      </c>
      <c r="O2597" s="11">
        <v>-6.8326490338617099</v>
      </c>
    </row>
    <row r="2598" spans="14:15" x14ac:dyDescent="0.2">
      <c r="N2598" s="5">
        <v>2595</v>
      </c>
      <c r="O2598" s="11">
        <v>-12.854738900964197</v>
      </c>
    </row>
    <row r="2599" spans="14:15" x14ac:dyDescent="0.2">
      <c r="N2599" s="5">
        <v>2596</v>
      </c>
      <c r="O2599" s="11">
        <v>-18.281152230448559</v>
      </c>
    </row>
    <row r="2600" spans="14:15" x14ac:dyDescent="0.2">
      <c r="N2600" s="5">
        <v>2597</v>
      </c>
      <c r="O2600" s="11">
        <v>7.4275765915029552</v>
      </c>
    </row>
    <row r="2601" spans="14:15" x14ac:dyDescent="0.2">
      <c r="N2601" s="5">
        <v>2598</v>
      </c>
      <c r="O2601" s="11">
        <v>-16.822565749037405</v>
      </c>
    </row>
    <row r="2602" spans="14:15" x14ac:dyDescent="0.2">
      <c r="N2602" s="5">
        <v>2599</v>
      </c>
      <c r="O2602" s="11">
        <v>10.316193012037516</v>
      </c>
    </row>
    <row r="2603" spans="14:15" x14ac:dyDescent="0.2">
      <c r="N2603" s="5">
        <v>2600</v>
      </c>
      <c r="O2603" s="11">
        <v>6.4150275334076268</v>
      </c>
    </row>
    <row r="2604" spans="14:15" x14ac:dyDescent="0.2">
      <c r="N2604" s="5">
        <v>2601</v>
      </c>
      <c r="O2604" s="11">
        <v>-21.135686687990869</v>
      </c>
    </row>
    <row r="2605" spans="14:15" x14ac:dyDescent="0.2">
      <c r="N2605" s="5">
        <v>2602</v>
      </c>
      <c r="O2605" s="11">
        <v>23.437239423226462</v>
      </c>
    </row>
    <row r="2606" spans="14:15" x14ac:dyDescent="0.2">
      <c r="N2606" s="5">
        <v>2603</v>
      </c>
      <c r="O2606" s="11">
        <v>20.862060686537383</v>
      </c>
    </row>
    <row r="2607" spans="14:15" x14ac:dyDescent="0.2">
      <c r="N2607" s="5">
        <v>2604</v>
      </c>
      <c r="O2607" s="11">
        <v>-4.5834403272637259</v>
      </c>
    </row>
    <row r="2608" spans="14:15" x14ac:dyDescent="0.2">
      <c r="N2608" s="5">
        <v>2605</v>
      </c>
      <c r="O2608" s="11">
        <v>-22.463993156631638</v>
      </c>
    </row>
    <row r="2609" spans="14:15" x14ac:dyDescent="0.2">
      <c r="N2609" s="5">
        <v>2606</v>
      </c>
      <c r="O2609" s="11">
        <v>10.014457570204065</v>
      </c>
    </row>
    <row r="2610" spans="14:15" x14ac:dyDescent="0.2">
      <c r="N2610" s="5">
        <v>2607</v>
      </c>
      <c r="O2610" s="11">
        <v>2.4822241329970716</v>
      </c>
    </row>
    <row r="2611" spans="14:15" x14ac:dyDescent="0.2">
      <c r="N2611" s="5">
        <v>2608</v>
      </c>
      <c r="O2611" s="11">
        <v>19.178302200039205</v>
      </c>
    </row>
    <row r="2612" spans="14:15" x14ac:dyDescent="0.2">
      <c r="N2612" s="5">
        <v>2609</v>
      </c>
      <c r="O2612" s="11">
        <v>7.8043798274026539</v>
      </c>
    </row>
    <row r="2613" spans="14:15" x14ac:dyDescent="0.2">
      <c r="N2613" s="5">
        <v>2610</v>
      </c>
      <c r="O2613" s="11">
        <v>23.866856752799851</v>
      </c>
    </row>
    <row r="2614" spans="14:15" x14ac:dyDescent="0.2">
      <c r="N2614" s="5">
        <v>2611</v>
      </c>
      <c r="O2614" s="11">
        <v>-4.2451531709552484</v>
      </c>
    </row>
    <row r="2615" spans="14:15" x14ac:dyDescent="0.2">
      <c r="N2615" s="5">
        <v>2612</v>
      </c>
      <c r="O2615" s="11">
        <v>-0.44974106855512264</v>
      </c>
    </row>
    <row r="2616" spans="14:15" x14ac:dyDescent="0.2">
      <c r="N2616" s="5">
        <v>2613</v>
      </c>
      <c r="O2616" s="11">
        <v>22.048787931073864</v>
      </c>
    </row>
    <row r="2617" spans="14:15" x14ac:dyDescent="0.2">
      <c r="N2617" s="5">
        <v>2614</v>
      </c>
      <c r="O2617" s="11">
        <v>-15.402102202788065</v>
      </c>
    </row>
    <row r="2618" spans="14:15" x14ac:dyDescent="0.2">
      <c r="N2618" s="5">
        <v>2615</v>
      </c>
      <c r="O2618" s="11">
        <v>25.428228710711199</v>
      </c>
    </row>
    <row r="2619" spans="14:15" x14ac:dyDescent="0.2">
      <c r="N2619" s="5">
        <v>2616</v>
      </c>
      <c r="O2619" s="11">
        <v>-11.367127801009357</v>
      </c>
    </row>
    <row r="2620" spans="14:15" x14ac:dyDescent="0.2">
      <c r="N2620" s="5">
        <v>2617</v>
      </c>
      <c r="O2620" s="11">
        <v>-7.3166195784571473</v>
      </c>
    </row>
    <row r="2621" spans="14:15" x14ac:dyDescent="0.2">
      <c r="N2621" s="5">
        <v>2618</v>
      </c>
      <c r="O2621" s="11">
        <v>17.909663710641119</v>
      </c>
    </row>
    <row r="2622" spans="14:15" x14ac:dyDescent="0.2">
      <c r="N2622" s="5">
        <v>2619</v>
      </c>
      <c r="O2622" s="11">
        <v>24.70058690805444</v>
      </c>
    </row>
    <row r="2623" spans="14:15" x14ac:dyDescent="0.2">
      <c r="N2623" s="5">
        <v>2620</v>
      </c>
      <c r="O2623" s="11">
        <v>-16.682224366574509</v>
      </c>
    </row>
    <row r="2624" spans="14:15" x14ac:dyDescent="0.2">
      <c r="N2624" s="5">
        <v>2621</v>
      </c>
      <c r="O2624" s="11">
        <v>16.146810174733712</v>
      </c>
    </row>
    <row r="2625" spans="14:15" x14ac:dyDescent="0.2">
      <c r="N2625" s="5">
        <v>2622</v>
      </c>
      <c r="O2625" s="11">
        <v>0.81696211822421971</v>
      </c>
    </row>
    <row r="2626" spans="14:15" x14ac:dyDescent="0.2">
      <c r="N2626" s="5">
        <v>2623</v>
      </c>
      <c r="O2626" s="11">
        <v>22.562675151859978</v>
      </c>
    </row>
    <row r="2627" spans="14:15" x14ac:dyDescent="0.2">
      <c r="N2627" s="5">
        <v>2624</v>
      </c>
      <c r="O2627" s="11">
        <v>-17.981118318184535</v>
      </c>
    </row>
    <row r="2628" spans="14:15" x14ac:dyDescent="0.2">
      <c r="N2628" s="5">
        <v>2625</v>
      </c>
      <c r="O2628" s="11">
        <v>2.9724534145334145</v>
      </c>
    </row>
    <row r="2629" spans="14:15" x14ac:dyDescent="0.2">
      <c r="N2629" s="5">
        <v>2626</v>
      </c>
      <c r="O2629" s="11">
        <v>-9.9194561587289343</v>
      </c>
    </row>
    <row r="2630" spans="14:15" x14ac:dyDescent="0.2">
      <c r="N2630" s="5">
        <v>2627</v>
      </c>
      <c r="O2630" s="11">
        <v>25.65322629439088</v>
      </c>
    </row>
    <row r="2631" spans="14:15" x14ac:dyDescent="0.2">
      <c r="N2631" s="5">
        <v>2628</v>
      </c>
      <c r="O2631" s="11">
        <v>-9.4631587050865917</v>
      </c>
    </row>
    <row r="2632" spans="14:15" x14ac:dyDescent="0.2">
      <c r="N2632" s="5">
        <v>2629</v>
      </c>
      <c r="O2632" s="11">
        <v>-2.6668777926406295</v>
      </c>
    </row>
    <row r="2633" spans="14:15" x14ac:dyDescent="0.2">
      <c r="N2633" s="5">
        <v>2630</v>
      </c>
      <c r="O2633" s="11">
        <v>7.8029774609208777</v>
      </c>
    </row>
    <row r="2634" spans="14:15" x14ac:dyDescent="0.2">
      <c r="N2634" s="5">
        <v>2631</v>
      </c>
      <c r="O2634" s="11">
        <v>9.200892199475355</v>
      </c>
    </row>
    <row r="2635" spans="14:15" x14ac:dyDescent="0.2">
      <c r="N2635" s="5">
        <v>2632</v>
      </c>
      <c r="O2635" s="11">
        <v>27.459672682864227</v>
      </c>
    </row>
    <row r="2636" spans="14:15" x14ac:dyDescent="0.2">
      <c r="N2636" s="5">
        <v>2633</v>
      </c>
      <c r="O2636" s="11">
        <v>-22.427224706268895</v>
      </c>
    </row>
    <row r="2637" spans="14:15" x14ac:dyDescent="0.2">
      <c r="N2637" s="5">
        <v>2634</v>
      </c>
      <c r="O2637" s="11">
        <v>-1.2928160779717142</v>
      </c>
    </row>
    <row r="2638" spans="14:15" x14ac:dyDescent="0.2">
      <c r="N2638" s="5">
        <v>2635</v>
      </c>
      <c r="O2638" s="11">
        <v>-6.5588926194328065</v>
      </c>
    </row>
    <row r="2639" spans="14:15" x14ac:dyDescent="0.2">
      <c r="N2639" s="5">
        <v>2636</v>
      </c>
      <c r="O2639" s="11">
        <v>12.655294895689558</v>
      </c>
    </row>
    <row r="2640" spans="14:15" x14ac:dyDescent="0.2">
      <c r="N2640" s="5">
        <v>2637</v>
      </c>
      <c r="O2640" s="11">
        <v>6.4535691273279827</v>
      </c>
    </row>
    <row r="2641" spans="14:15" x14ac:dyDescent="0.2">
      <c r="N2641" s="5">
        <v>2638</v>
      </c>
      <c r="O2641" s="11">
        <v>-19.574457152836299</v>
      </c>
    </row>
    <row r="2642" spans="14:15" x14ac:dyDescent="0.2">
      <c r="N2642" s="5">
        <v>2639</v>
      </c>
      <c r="O2642" s="11">
        <v>3.6522813564250227</v>
      </c>
    </row>
    <row r="2643" spans="14:15" x14ac:dyDescent="0.2">
      <c r="N2643" s="5">
        <v>2640</v>
      </c>
      <c r="O2643" s="11">
        <v>19.865838429620887</v>
      </c>
    </row>
    <row r="2644" spans="14:15" x14ac:dyDescent="0.2">
      <c r="N2644" s="5">
        <v>2641</v>
      </c>
      <c r="O2644" s="11">
        <v>3.2309208800064169</v>
      </c>
    </row>
    <row r="2645" spans="14:15" x14ac:dyDescent="0.2">
      <c r="N2645" s="5">
        <v>2642</v>
      </c>
      <c r="O2645" s="11">
        <v>1.4154962959801729</v>
      </c>
    </row>
    <row r="2646" spans="14:15" x14ac:dyDescent="0.2">
      <c r="N2646" s="5">
        <v>2643</v>
      </c>
      <c r="O2646" s="11">
        <v>7.2114766434404123</v>
      </c>
    </row>
    <row r="2647" spans="14:15" x14ac:dyDescent="0.2">
      <c r="N2647" s="5">
        <v>2644</v>
      </c>
      <c r="O2647" s="11">
        <v>1.9747851569387425</v>
      </c>
    </row>
    <row r="2648" spans="14:15" x14ac:dyDescent="0.2">
      <c r="N2648" s="5">
        <v>2645</v>
      </c>
      <c r="O2648" s="11">
        <v>-12.912189264566155</v>
      </c>
    </row>
    <row r="2649" spans="14:15" x14ac:dyDescent="0.2">
      <c r="N2649" s="5">
        <v>2646</v>
      </c>
      <c r="O2649" s="11">
        <v>7.7313466227339331</v>
      </c>
    </row>
    <row r="2650" spans="14:15" x14ac:dyDescent="0.2">
      <c r="N2650" s="5">
        <v>2647</v>
      </c>
      <c r="O2650" s="11">
        <v>-15.88982192329577</v>
      </c>
    </row>
    <row r="2651" spans="14:15" x14ac:dyDescent="0.2">
      <c r="N2651" s="5">
        <v>2648</v>
      </c>
      <c r="O2651" s="11">
        <v>1.6315554854621785</v>
      </c>
    </row>
    <row r="2652" spans="14:15" x14ac:dyDescent="0.2">
      <c r="N2652" s="5">
        <v>2649</v>
      </c>
      <c r="O2652" s="11">
        <v>8.5337032968542452</v>
      </c>
    </row>
    <row r="2653" spans="14:15" x14ac:dyDescent="0.2">
      <c r="N2653" s="5">
        <v>2650</v>
      </c>
      <c r="O2653" s="11">
        <v>17.180333483294977</v>
      </c>
    </row>
    <row r="2654" spans="14:15" x14ac:dyDescent="0.2">
      <c r="N2654" s="5">
        <v>2651</v>
      </c>
      <c r="O2654" s="11">
        <v>4.1038903617459717</v>
      </c>
    </row>
    <row r="2655" spans="14:15" x14ac:dyDescent="0.2">
      <c r="N2655" s="5">
        <v>2652</v>
      </c>
      <c r="O2655" s="11">
        <v>-10.842337791440517</v>
      </c>
    </row>
    <row r="2656" spans="14:15" x14ac:dyDescent="0.2">
      <c r="N2656" s="5">
        <v>2653</v>
      </c>
      <c r="O2656" s="11">
        <v>-4.7054478878800481</v>
      </c>
    </row>
    <row r="2657" spans="14:15" x14ac:dyDescent="0.2">
      <c r="N2657" s="5">
        <v>2654</v>
      </c>
      <c r="O2657" s="11">
        <v>-14.028170516244113</v>
      </c>
    </row>
    <row r="2658" spans="14:15" x14ac:dyDescent="0.2">
      <c r="N2658" s="5">
        <v>2655</v>
      </c>
      <c r="O2658" s="11">
        <v>-4.3379966071733476</v>
      </c>
    </row>
    <row r="2659" spans="14:15" x14ac:dyDescent="0.2">
      <c r="N2659" s="5">
        <v>2656</v>
      </c>
      <c r="O2659" s="11">
        <v>-19.8535513089913</v>
      </c>
    </row>
    <row r="2660" spans="14:15" x14ac:dyDescent="0.2">
      <c r="N2660" s="5">
        <v>2657</v>
      </c>
      <c r="O2660" s="11">
        <v>-4.5323941631570381</v>
      </c>
    </row>
    <row r="2661" spans="14:15" x14ac:dyDescent="0.2">
      <c r="N2661" s="5">
        <v>2658</v>
      </c>
      <c r="O2661" s="11">
        <v>1.8459481702292173</v>
      </c>
    </row>
    <row r="2662" spans="14:15" x14ac:dyDescent="0.2">
      <c r="N2662" s="5">
        <v>2659</v>
      </c>
      <c r="O2662" s="11">
        <v>-4.5653883796073211</v>
      </c>
    </row>
    <row r="2663" spans="14:15" x14ac:dyDescent="0.2">
      <c r="N2663" s="5">
        <v>2660</v>
      </c>
      <c r="O2663" s="11">
        <v>32.821922041413487</v>
      </c>
    </row>
    <row r="2664" spans="14:15" x14ac:dyDescent="0.2">
      <c r="N2664" s="5">
        <v>2661</v>
      </c>
      <c r="O2664" s="11">
        <v>-25.55572110318154</v>
      </c>
    </row>
    <row r="2665" spans="14:15" x14ac:dyDescent="0.2">
      <c r="N2665" s="5">
        <v>2662</v>
      </c>
      <c r="O2665" s="11">
        <v>8.3946452179926823</v>
      </c>
    </row>
    <row r="2666" spans="14:15" x14ac:dyDescent="0.2">
      <c r="N2666" s="5">
        <v>2663</v>
      </c>
      <c r="O2666" s="11">
        <v>-30.25722761682497</v>
      </c>
    </row>
    <row r="2667" spans="14:15" x14ac:dyDescent="0.2">
      <c r="N2667" s="5">
        <v>2664</v>
      </c>
      <c r="O2667" s="11">
        <v>7.1027166465683731</v>
      </c>
    </row>
    <row r="2668" spans="14:15" x14ac:dyDescent="0.2">
      <c r="N2668" s="5">
        <v>2665</v>
      </c>
      <c r="O2668" s="11">
        <v>6.7153776990692711</v>
      </c>
    </row>
    <row r="2669" spans="14:15" x14ac:dyDescent="0.2">
      <c r="N2669" s="5">
        <v>2666</v>
      </c>
      <c r="O2669" s="11">
        <v>-5.8184858843681138</v>
      </c>
    </row>
    <row r="2670" spans="14:15" x14ac:dyDescent="0.2">
      <c r="N2670" s="5">
        <v>2667</v>
      </c>
      <c r="O2670" s="11">
        <v>13.002111995446764</v>
      </c>
    </row>
    <row r="2671" spans="14:15" x14ac:dyDescent="0.2">
      <c r="N2671" s="5">
        <v>2668</v>
      </c>
      <c r="O2671" s="11">
        <v>15.972709738822182</v>
      </c>
    </row>
    <row r="2672" spans="14:15" x14ac:dyDescent="0.2">
      <c r="N2672" s="5">
        <v>2669</v>
      </c>
      <c r="O2672" s="11">
        <v>-2.9182788030581257</v>
      </c>
    </row>
    <row r="2673" spans="14:15" x14ac:dyDescent="0.2">
      <c r="N2673" s="5">
        <v>2670</v>
      </c>
      <c r="O2673" s="11">
        <v>-8.6596969358644067</v>
      </c>
    </row>
    <row r="2674" spans="14:15" x14ac:dyDescent="0.2">
      <c r="N2674" s="5">
        <v>2671</v>
      </c>
      <c r="O2674" s="11">
        <v>-16.612834230357446</v>
      </c>
    </row>
    <row r="2675" spans="14:15" x14ac:dyDescent="0.2">
      <c r="N2675" s="5">
        <v>2672</v>
      </c>
      <c r="O2675" s="11">
        <v>6.9956105996665849</v>
      </c>
    </row>
    <row r="2676" spans="14:15" x14ac:dyDescent="0.2">
      <c r="N2676" s="5">
        <v>2673</v>
      </c>
      <c r="O2676" s="11">
        <v>7.0299020161526098</v>
      </c>
    </row>
    <row r="2677" spans="14:15" x14ac:dyDescent="0.2">
      <c r="N2677" s="5">
        <v>2674</v>
      </c>
      <c r="O2677" s="11">
        <v>-8.3570620441705294</v>
      </c>
    </row>
    <row r="2678" spans="14:15" x14ac:dyDescent="0.2">
      <c r="N2678" s="5">
        <v>2675</v>
      </c>
      <c r="O2678" s="11">
        <v>-2.775376152401956</v>
      </c>
    </row>
    <row r="2679" spans="14:15" x14ac:dyDescent="0.2">
      <c r="N2679" s="5">
        <v>2676</v>
      </c>
      <c r="O2679" s="11">
        <v>-2.093056388831672</v>
      </c>
    </row>
    <row r="2680" spans="14:15" x14ac:dyDescent="0.2">
      <c r="N2680" s="5">
        <v>2677</v>
      </c>
      <c r="O2680" s="11">
        <v>-23.012644545309527</v>
      </c>
    </row>
    <row r="2681" spans="14:15" x14ac:dyDescent="0.2">
      <c r="N2681" s="5">
        <v>2678</v>
      </c>
      <c r="O2681" s="11">
        <v>4.514003495579761</v>
      </c>
    </row>
    <row r="2682" spans="14:15" x14ac:dyDescent="0.2">
      <c r="N2682" s="5">
        <v>2679</v>
      </c>
      <c r="O2682" s="11">
        <v>18.82994751117721</v>
      </c>
    </row>
    <row r="2683" spans="14:15" x14ac:dyDescent="0.2">
      <c r="N2683" s="5">
        <v>2680</v>
      </c>
      <c r="O2683" s="11">
        <v>-3.8443528969713565</v>
      </c>
    </row>
    <row r="2684" spans="14:15" x14ac:dyDescent="0.2">
      <c r="N2684" s="5">
        <v>2681</v>
      </c>
      <c r="O2684" s="11">
        <v>7.2296230492443749</v>
      </c>
    </row>
    <row r="2685" spans="14:15" x14ac:dyDescent="0.2">
      <c r="N2685" s="5">
        <v>2682</v>
      </c>
      <c r="O2685" s="11">
        <v>2.6932095221820638</v>
      </c>
    </row>
    <row r="2686" spans="14:15" x14ac:dyDescent="0.2">
      <c r="N2686" s="5">
        <v>2683</v>
      </c>
      <c r="O2686" s="11">
        <v>-28.442593640162922</v>
      </c>
    </row>
    <row r="2687" spans="14:15" x14ac:dyDescent="0.2">
      <c r="N2687" s="5">
        <v>2684</v>
      </c>
      <c r="O2687" s="11">
        <v>-24.044439842796191</v>
      </c>
    </row>
    <row r="2688" spans="14:15" x14ac:dyDescent="0.2">
      <c r="N2688" s="5">
        <v>2685</v>
      </c>
      <c r="O2688" s="11">
        <v>-4.6128870891942073</v>
      </c>
    </row>
    <row r="2689" spans="14:15" x14ac:dyDescent="0.2">
      <c r="N2689" s="5">
        <v>2686</v>
      </c>
      <c r="O2689" s="11">
        <v>-0.39606879430450648</v>
      </c>
    </row>
    <row r="2690" spans="14:15" x14ac:dyDescent="0.2">
      <c r="N2690" s="5">
        <v>2687</v>
      </c>
      <c r="O2690" s="11">
        <v>6.6315992282027745</v>
      </c>
    </row>
    <row r="2691" spans="14:15" x14ac:dyDescent="0.2">
      <c r="N2691" s="5">
        <v>2688</v>
      </c>
      <c r="O2691" s="11">
        <v>-2.0899067025739626</v>
      </c>
    </row>
    <row r="2692" spans="14:15" x14ac:dyDescent="0.2">
      <c r="N2692" s="5">
        <v>2689</v>
      </c>
      <c r="O2692" s="11">
        <v>-21.206370164404706</v>
      </c>
    </row>
    <row r="2693" spans="14:15" x14ac:dyDescent="0.2">
      <c r="N2693" s="5">
        <v>2690</v>
      </c>
      <c r="O2693" s="11">
        <v>-24.748307155851663</v>
      </c>
    </row>
    <row r="2694" spans="14:15" x14ac:dyDescent="0.2">
      <c r="N2694" s="5">
        <v>2691</v>
      </c>
      <c r="O2694" s="11">
        <v>-12.516163289752225</v>
      </c>
    </row>
    <row r="2695" spans="14:15" x14ac:dyDescent="0.2">
      <c r="N2695" s="5">
        <v>2692</v>
      </c>
      <c r="O2695" s="11">
        <v>-6.9296665170593998</v>
      </c>
    </row>
    <row r="2696" spans="14:15" x14ac:dyDescent="0.2">
      <c r="N2696" s="5">
        <v>2693</v>
      </c>
      <c r="O2696" s="11">
        <v>-29.390486867977835</v>
      </c>
    </row>
    <row r="2697" spans="14:15" x14ac:dyDescent="0.2">
      <c r="N2697" s="5">
        <v>2694</v>
      </c>
      <c r="O2697" s="11">
        <v>6.6595065093967074</v>
      </c>
    </row>
    <row r="2698" spans="14:15" x14ac:dyDescent="0.2">
      <c r="N2698" s="5">
        <v>2695</v>
      </c>
      <c r="O2698" s="11">
        <v>-3.0726185454367014</v>
      </c>
    </row>
    <row r="2699" spans="14:15" x14ac:dyDescent="0.2">
      <c r="N2699" s="5">
        <v>2696</v>
      </c>
      <c r="O2699" s="11">
        <v>-3.0217487824988076</v>
      </c>
    </row>
    <row r="2700" spans="14:15" x14ac:dyDescent="0.2">
      <c r="N2700" s="5">
        <v>2697</v>
      </c>
      <c r="O2700" s="11">
        <v>-20.465388416683236</v>
      </c>
    </row>
    <row r="2701" spans="14:15" x14ac:dyDescent="0.2">
      <c r="N2701" s="5">
        <v>2698</v>
      </c>
      <c r="O2701" s="11">
        <v>-12.519809702673392</v>
      </c>
    </row>
    <row r="2702" spans="14:15" x14ac:dyDescent="0.2">
      <c r="N2702" s="5">
        <v>2699</v>
      </c>
      <c r="O2702" s="11">
        <v>30.601523851436081</v>
      </c>
    </row>
    <row r="2703" spans="14:15" x14ac:dyDescent="0.2">
      <c r="N2703" s="5">
        <v>2700</v>
      </c>
      <c r="O2703" s="11">
        <v>-1.4371529278108692</v>
      </c>
    </row>
    <row r="2704" spans="14:15" x14ac:dyDescent="0.2">
      <c r="N2704" s="5">
        <v>2701</v>
      </c>
      <c r="O2704" s="11">
        <v>1.8588624343891109</v>
      </c>
    </row>
    <row r="2705" spans="14:15" x14ac:dyDescent="0.2">
      <c r="N2705" s="5">
        <v>2702</v>
      </c>
      <c r="O2705" s="11">
        <v>9.1819919742448022</v>
      </c>
    </row>
    <row r="2706" spans="14:15" x14ac:dyDescent="0.2">
      <c r="N2706" s="5">
        <v>2703</v>
      </c>
      <c r="O2706" s="11">
        <v>6.2875473588948774</v>
      </c>
    </row>
    <row r="2707" spans="14:15" x14ac:dyDescent="0.2">
      <c r="N2707" s="5">
        <v>2704</v>
      </c>
      <c r="O2707" s="11">
        <v>17.028109206764377</v>
      </c>
    </row>
    <row r="2708" spans="14:15" x14ac:dyDescent="0.2">
      <c r="N2708" s="5">
        <v>2705</v>
      </c>
      <c r="O2708" s="11">
        <v>-21.891058007629713</v>
      </c>
    </row>
    <row r="2709" spans="14:15" x14ac:dyDescent="0.2">
      <c r="N2709" s="5">
        <v>2706</v>
      </c>
      <c r="O2709" s="11">
        <v>15.125301638613841</v>
      </c>
    </row>
    <row r="2710" spans="14:15" x14ac:dyDescent="0.2">
      <c r="N2710" s="5">
        <v>2707</v>
      </c>
      <c r="O2710" s="11">
        <v>28.483220410753226</v>
      </c>
    </row>
    <row r="2711" spans="14:15" x14ac:dyDescent="0.2">
      <c r="N2711" s="5">
        <v>2708</v>
      </c>
      <c r="O2711" s="11">
        <v>12.349284718374602</v>
      </c>
    </row>
    <row r="2712" spans="14:15" x14ac:dyDescent="0.2">
      <c r="N2712" s="5">
        <v>2709</v>
      </c>
      <c r="O2712" s="11">
        <v>-7.2159420358294684</v>
      </c>
    </row>
    <row r="2713" spans="14:15" x14ac:dyDescent="0.2">
      <c r="N2713" s="5">
        <v>2710</v>
      </c>
      <c r="O2713" s="11">
        <v>29.880063110454252</v>
      </c>
    </row>
    <row r="2714" spans="14:15" x14ac:dyDescent="0.2">
      <c r="N2714" s="5">
        <v>2711</v>
      </c>
      <c r="O2714" s="11">
        <v>-7.8319678973613813</v>
      </c>
    </row>
    <row r="2715" spans="14:15" x14ac:dyDescent="0.2">
      <c r="N2715" s="5">
        <v>2712</v>
      </c>
      <c r="O2715" s="11">
        <v>6.2522586808391951</v>
      </c>
    </row>
    <row r="2716" spans="14:15" x14ac:dyDescent="0.2">
      <c r="N2716" s="5">
        <v>2713</v>
      </c>
      <c r="O2716" s="11">
        <v>-3.8012738978914822</v>
      </c>
    </row>
    <row r="2717" spans="14:15" x14ac:dyDescent="0.2">
      <c r="N2717" s="5">
        <v>2714</v>
      </c>
      <c r="O2717" s="11">
        <v>-1.1179138430616444</v>
      </c>
    </row>
    <row r="2718" spans="14:15" x14ac:dyDescent="0.2">
      <c r="N2718" s="5">
        <v>2715</v>
      </c>
      <c r="O2718" s="11">
        <v>3.1234741366671734</v>
      </c>
    </row>
    <row r="2719" spans="14:15" x14ac:dyDescent="0.2">
      <c r="N2719" s="5">
        <v>2716</v>
      </c>
      <c r="O2719" s="11">
        <v>-22.719542127344035</v>
      </c>
    </row>
    <row r="2720" spans="14:15" x14ac:dyDescent="0.2">
      <c r="N2720" s="5">
        <v>2717</v>
      </c>
      <c r="O2720" s="11">
        <v>9.5581723153281928</v>
      </c>
    </row>
    <row r="2721" spans="14:15" x14ac:dyDescent="0.2">
      <c r="N2721" s="5">
        <v>2718</v>
      </c>
      <c r="O2721" s="11">
        <v>-0.59373213997452057</v>
      </c>
    </row>
    <row r="2722" spans="14:15" x14ac:dyDescent="0.2">
      <c r="N2722" s="5">
        <v>2719</v>
      </c>
      <c r="O2722" s="11">
        <v>4.4712003334693842</v>
      </c>
    </row>
    <row r="2723" spans="14:15" x14ac:dyDescent="0.2">
      <c r="N2723" s="5">
        <v>2720</v>
      </c>
      <c r="O2723" s="11">
        <v>7.3416458759706309</v>
      </c>
    </row>
    <row r="2724" spans="14:15" x14ac:dyDescent="0.2">
      <c r="N2724" s="5">
        <v>2721</v>
      </c>
      <c r="O2724" s="11">
        <v>-4.5213101922149068</v>
      </c>
    </row>
    <row r="2725" spans="14:15" x14ac:dyDescent="0.2">
      <c r="N2725" s="5">
        <v>2722</v>
      </c>
      <c r="O2725" s="11">
        <v>7.4032338794149766</v>
      </c>
    </row>
    <row r="2726" spans="14:15" x14ac:dyDescent="0.2">
      <c r="N2726" s="5">
        <v>2723</v>
      </c>
      <c r="O2726" s="11">
        <v>-12.190268686998202</v>
      </c>
    </row>
    <row r="2727" spans="14:15" x14ac:dyDescent="0.2">
      <c r="N2727" s="5">
        <v>2724</v>
      </c>
      <c r="O2727" s="11">
        <v>17.664045182045832</v>
      </c>
    </row>
    <row r="2728" spans="14:15" x14ac:dyDescent="0.2">
      <c r="N2728" s="5">
        <v>2725</v>
      </c>
      <c r="O2728" s="11">
        <v>5.5197109749242603</v>
      </c>
    </row>
    <row r="2729" spans="14:15" x14ac:dyDescent="0.2">
      <c r="N2729" s="5">
        <v>2726</v>
      </c>
      <c r="O2729" s="11">
        <v>-7.2218857174088829</v>
      </c>
    </row>
    <row r="2730" spans="14:15" x14ac:dyDescent="0.2">
      <c r="N2730" s="5">
        <v>2727</v>
      </c>
      <c r="O2730" s="11">
        <v>14.481028106628994</v>
      </c>
    </row>
    <row r="2731" spans="14:15" x14ac:dyDescent="0.2">
      <c r="N2731" s="5">
        <v>2728</v>
      </c>
      <c r="O2731" s="11">
        <v>-5.5923432410887042</v>
      </c>
    </row>
    <row r="2732" spans="14:15" x14ac:dyDescent="0.2">
      <c r="N2732" s="5">
        <v>2729</v>
      </c>
      <c r="O2732" s="11">
        <v>-10.291275573485503</v>
      </c>
    </row>
    <row r="2733" spans="14:15" x14ac:dyDescent="0.2">
      <c r="N2733" s="5">
        <v>2730</v>
      </c>
      <c r="O2733" s="11">
        <v>-11.82552420292868</v>
      </c>
    </row>
    <row r="2734" spans="14:15" x14ac:dyDescent="0.2">
      <c r="N2734" s="5">
        <v>2731</v>
      </c>
      <c r="O2734" s="11">
        <v>-1.8169001219154075</v>
      </c>
    </row>
    <row r="2735" spans="14:15" x14ac:dyDescent="0.2">
      <c r="N2735" s="5">
        <v>2732</v>
      </c>
      <c r="O2735" s="11">
        <v>1.0234432304741288</v>
      </c>
    </row>
    <row r="2736" spans="14:15" x14ac:dyDescent="0.2">
      <c r="N2736" s="5">
        <v>2733</v>
      </c>
      <c r="O2736" s="11">
        <v>-8.4854748464130836</v>
      </c>
    </row>
    <row r="2737" spans="14:15" x14ac:dyDescent="0.2">
      <c r="N2737" s="5">
        <v>2734</v>
      </c>
      <c r="O2737" s="11">
        <v>-16.039345929383806</v>
      </c>
    </row>
    <row r="2738" spans="14:15" x14ac:dyDescent="0.2">
      <c r="N2738" s="5">
        <v>2735</v>
      </c>
      <c r="O2738" s="11">
        <v>-20.845429223463103</v>
      </c>
    </row>
    <row r="2739" spans="14:15" x14ac:dyDescent="0.2">
      <c r="N2739" s="5">
        <v>2736</v>
      </c>
      <c r="O2739" s="11">
        <v>-26.215635949220715</v>
      </c>
    </row>
    <row r="2740" spans="14:15" x14ac:dyDescent="0.2">
      <c r="N2740" s="5">
        <v>2737</v>
      </c>
      <c r="O2740" s="11">
        <v>22.71275899615814</v>
      </c>
    </row>
    <row r="2741" spans="14:15" x14ac:dyDescent="0.2">
      <c r="N2741" s="5">
        <v>2738</v>
      </c>
      <c r="O2741" s="11">
        <v>6.1700115500932791</v>
      </c>
    </row>
    <row r="2742" spans="14:15" x14ac:dyDescent="0.2">
      <c r="N2742" s="5">
        <v>2739</v>
      </c>
      <c r="O2742" s="11">
        <v>-2.0919206692347867</v>
      </c>
    </row>
    <row r="2743" spans="14:15" x14ac:dyDescent="0.2">
      <c r="N2743" s="5">
        <v>2740</v>
      </c>
      <c r="O2743" s="11">
        <v>0.6968705944682364</v>
      </c>
    </row>
    <row r="2744" spans="14:15" x14ac:dyDescent="0.2">
      <c r="N2744" s="5">
        <v>2741</v>
      </c>
      <c r="O2744" s="11">
        <v>10.23924404552999</v>
      </c>
    </row>
    <row r="2745" spans="14:15" x14ac:dyDescent="0.2">
      <c r="N2745" s="5">
        <v>2742</v>
      </c>
      <c r="O2745" s="11">
        <v>-5.584430457114677</v>
      </c>
    </row>
    <row r="2746" spans="14:15" x14ac:dyDescent="0.2">
      <c r="N2746" s="5">
        <v>2743</v>
      </c>
      <c r="O2746" s="11">
        <v>11.094111163532983</v>
      </c>
    </row>
    <row r="2747" spans="14:15" x14ac:dyDescent="0.2">
      <c r="N2747" s="5">
        <v>2744</v>
      </c>
      <c r="O2747" s="11">
        <v>-6.0498267848125327</v>
      </c>
    </row>
    <row r="2748" spans="14:15" x14ac:dyDescent="0.2">
      <c r="N2748" s="5">
        <v>2745</v>
      </c>
      <c r="O2748" s="11">
        <v>20.453773177050572</v>
      </c>
    </row>
    <row r="2749" spans="14:15" x14ac:dyDescent="0.2">
      <c r="N2749" s="5">
        <v>2746</v>
      </c>
      <c r="O2749" s="11">
        <v>2.9693269442643668</v>
      </c>
    </row>
    <row r="2750" spans="14:15" x14ac:dyDescent="0.2">
      <c r="N2750" s="5">
        <v>2747</v>
      </c>
      <c r="O2750" s="11">
        <v>26.634093297712791</v>
      </c>
    </row>
    <row r="2751" spans="14:15" x14ac:dyDescent="0.2">
      <c r="N2751" s="5">
        <v>2748</v>
      </c>
      <c r="O2751" s="11">
        <v>5.6665539343265197</v>
      </c>
    </row>
    <row r="2752" spans="14:15" x14ac:dyDescent="0.2">
      <c r="N2752" s="5">
        <v>2749</v>
      </c>
      <c r="O2752" s="11">
        <v>8.2288683185108873</v>
      </c>
    </row>
    <row r="2753" spans="14:15" x14ac:dyDescent="0.2">
      <c r="N2753" s="5">
        <v>2750</v>
      </c>
      <c r="O2753" s="11">
        <v>2.6545200607834083</v>
      </c>
    </row>
    <row r="2754" spans="14:15" x14ac:dyDescent="0.2">
      <c r="N2754" s="5">
        <v>2751</v>
      </c>
      <c r="O2754" s="11">
        <v>17.060439039272108</v>
      </c>
    </row>
    <row r="2755" spans="14:15" x14ac:dyDescent="0.2">
      <c r="N2755" s="5">
        <v>2752</v>
      </c>
      <c r="O2755" s="11">
        <v>12.112216704391702</v>
      </c>
    </row>
    <row r="2756" spans="14:15" x14ac:dyDescent="0.2">
      <c r="N2756" s="5">
        <v>2753</v>
      </c>
      <c r="O2756" s="11">
        <v>-32.734408142714656</v>
      </c>
    </row>
    <row r="2757" spans="14:15" x14ac:dyDescent="0.2">
      <c r="N2757" s="5">
        <v>2754</v>
      </c>
      <c r="O2757" s="11">
        <v>2.2438605252331572</v>
      </c>
    </row>
    <row r="2758" spans="14:15" x14ac:dyDescent="0.2">
      <c r="N2758" s="5">
        <v>2755</v>
      </c>
      <c r="O2758" s="11">
        <v>-16.09989130458197</v>
      </c>
    </row>
    <row r="2759" spans="14:15" x14ac:dyDescent="0.2">
      <c r="N2759" s="5">
        <v>2756</v>
      </c>
      <c r="O2759" s="11">
        <v>20.463601221603522</v>
      </c>
    </row>
    <row r="2760" spans="14:15" x14ac:dyDescent="0.2">
      <c r="N2760" s="5">
        <v>2757</v>
      </c>
      <c r="O2760" s="11">
        <v>11.530148666188918</v>
      </c>
    </row>
    <row r="2761" spans="14:15" x14ac:dyDescent="0.2">
      <c r="N2761" s="5">
        <v>2758</v>
      </c>
      <c r="O2761" s="11">
        <v>20.964295908757194</v>
      </c>
    </row>
    <row r="2762" spans="14:15" x14ac:dyDescent="0.2">
      <c r="N2762" s="5">
        <v>2759</v>
      </c>
      <c r="O2762" s="11">
        <v>-2.1543678582574373</v>
      </c>
    </row>
    <row r="2763" spans="14:15" x14ac:dyDescent="0.2">
      <c r="N2763" s="5">
        <v>2760</v>
      </c>
      <c r="O2763" s="11">
        <v>-7.786251762114067</v>
      </c>
    </row>
    <row r="2764" spans="14:15" x14ac:dyDescent="0.2">
      <c r="N2764" s="5">
        <v>2761</v>
      </c>
      <c r="O2764" s="11">
        <v>-26.844511154887794</v>
      </c>
    </row>
    <row r="2765" spans="14:15" x14ac:dyDescent="0.2">
      <c r="N2765" s="5">
        <v>2762</v>
      </c>
      <c r="O2765" s="11">
        <v>-1.0086253052618452</v>
      </c>
    </row>
    <row r="2766" spans="14:15" x14ac:dyDescent="0.2">
      <c r="N2766" s="5">
        <v>2763</v>
      </c>
      <c r="O2766" s="11">
        <v>16.113003541382831</v>
      </c>
    </row>
    <row r="2767" spans="14:15" x14ac:dyDescent="0.2">
      <c r="N2767" s="5">
        <v>2764</v>
      </c>
      <c r="O2767" s="11">
        <v>6.521591817113789</v>
      </c>
    </row>
    <row r="2768" spans="14:15" x14ac:dyDescent="0.2">
      <c r="N2768" s="5">
        <v>2765</v>
      </c>
      <c r="O2768" s="11">
        <v>11.673425720772315</v>
      </c>
    </row>
    <row r="2769" spans="14:15" x14ac:dyDescent="0.2">
      <c r="N2769" s="5">
        <v>2766</v>
      </c>
      <c r="O2769" s="11">
        <v>-1.684793271241769E-2</v>
      </c>
    </row>
    <row r="2770" spans="14:15" x14ac:dyDescent="0.2">
      <c r="N2770" s="5">
        <v>2767</v>
      </c>
      <c r="O2770" s="11">
        <v>2.0074904620509293</v>
      </c>
    </row>
    <row r="2771" spans="14:15" x14ac:dyDescent="0.2">
      <c r="N2771" s="5">
        <v>2768</v>
      </c>
      <c r="O2771" s="11">
        <v>-6.5320692742587818</v>
      </c>
    </row>
    <row r="2772" spans="14:15" x14ac:dyDescent="0.2">
      <c r="N2772" s="5">
        <v>2769</v>
      </c>
      <c r="O2772" s="11">
        <v>9.7585851198777114</v>
      </c>
    </row>
    <row r="2773" spans="14:15" x14ac:dyDescent="0.2">
      <c r="N2773" s="5">
        <v>2770</v>
      </c>
      <c r="O2773" s="11">
        <v>11.555794478378967</v>
      </c>
    </row>
    <row r="2774" spans="14:15" x14ac:dyDescent="0.2">
      <c r="N2774" s="5">
        <v>2771</v>
      </c>
      <c r="O2774" s="11">
        <v>15.33047621663929</v>
      </c>
    </row>
    <row r="2775" spans="14:15" x14ac:dyDescent="0.2">
      <c r="N2775" s="5">
        <v>2772</v>
      </c>
      <c r="O2775" s="11">
        <v>-17.672775350244986</v>
      </c>
    </row>
    <row r="2776" spans="14:15" x14ac:dyDescent="0.2">
      <c r="N2776" s="5">
        <v>2773</v>
      </c>
      <c r="O2776" s="11">
        <v>-21.73250040607908</v>
      </c>
    </row>
    <row r="2777" spans="14:15" x14ac:dyDescent="0.2">
      <c r="N2777" s="5">
        <v>2774</v>
      </c>
      <c r="O2777" s="11">
        <v>-10.556784954291647</v>
      </c>
    </row>
    <row r="2778" spans="14:15" x14ac:dyDescent="0.2">
      <c r="N2778" s="5">
        <v>2775</v>
      </c>
      <c r="O2778" s="11">
        <v>-18.189781580417137</v>
      </c>
    </row>
    <row r="2779" spans="14:15" x14ac:dyDescent="0.2">
      <c r="N2779" s="5">
        <v>2776</v>
      </c>
      <c r="O2779" s="11">
        <v>-11.955650175143091</v>
      </c>
    </row>
    <row r="2780" spans="14:15" x14ac:dyDescent="0.2">
      <c r="N2780" s="5">
        <v>2777</v>
      </c>
      <c r="O2780" s="11">
        <v>5.4342982133092672</v>
      </c>
    </row>
    <row r="2781" spans="14:15" x14ac:dyDescent="0.2">
      <c r="N2781" s="5">
        <v>2778</v>
      </c>
      <c r="O2781" s="11">
        <v>13.436553418279679</v>
      </c>
    </row>
    <row r="2782" spans="14:15" x14ac:dyDescent="0.2">
      <c r="N2782" s="5">
        <v>2779</v>
      </c>
      <c r="O2782" s="11">
        <v>2.6762090206569944</v>
      </c>
    </row>
    <row r="2783" spans="14:15" x14ac:dyDescent="0.2">
      <c r="N2783" s="5">
        <v>2780</v>
      </c>
      <c r="O2783" s="11">
        <v>-11.687266781033095</v>
      </c>
    </row>
    <row r="2784" spans="14:15" x14ac:dyDescent="0.2">
      <c r="N2784" s="5">
        <v>2781</v>
      </c>
      <c r="O2784" s="11">
        <v>-14.617912696068238</v>
      </c>
    </row>
    <row r="2785" spans="14:15" x14ac:dyDescent="0.2">
      <c r="N2785" s="5">
        <v>2782</v>
      </c>
      <c r="O2785" s="11">
        <v>14.036523633307038</v>
      </c>
    </row>
    <row r="2786" spans="14:15" x14ac:dyDescent="0.2">
      <c r="N2786" s="5">
        <v>2783</v>
      </c>
      <c r="O2786" s="11">
        <v>-0.7289221657762408</v>
      </c>
    </row>
    <row r="2787" spans="14:15" x14ac:dyDescent="0.2">
      <c r="N2787" s="5">
        <v>2784</v>
      </c>
      <c r="O2787" s="11">
        <v>-9.1172305957347177</v>
      </c>
    </row>
    <row r="2788" spans="14:15" x14ac:dyDescent="0.2">
      <c r="N2788" s="5">
        <v>2785</v>
      </c>
      <c r="O2788" s="11">
        <v>-11.174871381687421</v>
      </c>
    </row>
    <row r="2789" spans="14:15" x14ac:dyDescent="0.2">
      <c r="N2789" s="5">
        <v>2786</v>
      </c>
      <c r="O2789" s="11">
        <v>16.075807852605806</v>
      </c>
    </row>
    <row r="2790" spans="14:15" x14ac:dyDescent="0.2">
      <c r="N2790" s="5">
        <v>2787</v>
      </c>
      <c r="O2790" s="11">
        <v>-2.8345626707685874</v>
      </c>
    </row>
    <row r="2791" spans="14:15" x14ac:dyDescent="0.2">
      <c r="N2791" s="5">
        <v>2788</v>
      </c>
      <c r="O2791" s="11">
        <v>-30.876559042063342</v>
      </c>
    </row>
    <row r="2792" spans="14:15" x14ac:dyDescent="0.2">
      <c r="N2792" s="5">
        <v>2789</v>
      </c>
      <c r="O2792" s="11">
        <v>1.1824405048463029</v>
      </c>
    </row>
    <row r="2793" spans="14:15" x14ac:dyDescent="0.2">
      <c r="N2793" s="5">
        <v>2790</v>
      </c>
      <c r="O2793" s="11">
        <v>-20.752904663000848</v>
      </c>
    </row>
    <row r="2794" spans="14:15" x14ac:dyDescent="0.2">
      <c r="N2794" s="5">
        <v>2791</v>
      </c>
      <c r="O2794" s="11">
        <v>6.1172208923936857</v>
      </c>
    </row>
    <row r="2795" spans="14:15" x14ac:dyDescent="0.2">
      <c r="N2795" s="5">
        <v>2792</v>
      </c>
      <c r="O2795" s="11">
        <v>0.26279971298269317</v>
      </c>
    </row>
    <row r="2796" spans="14:15" x14ac:dyDescent="0.2">
      <c r="N2796" s="5">
        <v>2793</v>
      </c>
      <c r="O2796" s="11">
        <v>23.673982025030305</v>
      </c>
    </row>
    <row r="2797" spans="14:15" x14ac:dyDescent="0.2">
      <c r="N2797" s="5">
        <v>2794</v>
      </c>
      <c r="O2797" s="11">
        <v>16.05561351884031</v>
      </c>
    </row>
    <row r="2798" spans="14:15" x14ac:dyDescent="0.2">
      <c r="N2798" s="5">
        <v>2795</v>
      </c>
      <c r="O2798" s="11">
        <v>-10.571034322222733</v>
      </c>
    </row>
    <row r="2799" spans="14:15" x14ac:dyDescent="0.2">
      <c r="N2799" s="5">
        <v>2796</v>
      </c>
      <c r="O2799" s="11">
        <v>-11.385229305656342</v>
      </c>
    </row>
    <row r="2800" spans="14:15" x14ac:dyDescent="0.2">
      <c r="N2800" s="5">
        <v>2797</v>
      </c>
      <c r="O2800" s="11">
        <v>2.1456183105326487E-2</v>
      </c>
    </row>
    <row r="2801" spans="14:15" x14ac:dyDescent="0.2">
      <c r="N2801" s="5">
        <v>2798</v>
      </c>
      <c r="O2801" s="11">
        <v>-7.3912053998718674</v>
      </c>
    </row>
    <row r="2802" spans="14:15" x14ac:dyDescent="0.2">
      <c r="N2802" s="5">
        <v>2799</v>
      </c>
      <c r="O2802" s="11">
        <v>-0.89890826681420677</v>
      </c>
    </row>
    <row r="2803" spans="14:15" x14ac:dyDescent="0.2">
      <c r="N2803" s="5">
        <v>2800</v>
      </c>
      <c r="O2803" s="11">
        <v>5.8888131717090868</v>
      </c>
    </row>
    <row r="2804" spans="14:15" x14ac:dyDescent="0.2">
      <c r="N2804" s="5">
        <v>2801</v>
      </c>
      <c r="O2804" s="11">
        <v>15.952901107091183</v>
      </c>
    </row>
    <row r="2805" spans="14:15" x14ac:dyDescent="0.2">
      <c r="N2805" s="5">
        <v>2802</v>
      </c>
      <c r="O2805" s="11">
        <v>9.187742604561933</v>
      </c>
    </row>
    <row r="2806" spans="14:15" x14ac:dyDescent="0.2">
      <c r="N2806" s="5">
        <v>2803</v>
      </c>
      <c r="O2806" s="11">
        <v>17.201423748046913</v>
      </c>
    </row>
    <row r="2807" spans="14:15" x14ac:dyDescent="0.2">
      <c r="N2807" s="5">
        <v>2804</v>
      </c>
      <c r="O2807" s="11">
        <v>-10.01118608134805</v>
      </c>
    </row>
    <row r="2808" spans="14:15" x14ac:dyDescent="0.2">
      <c r="N2808" s="5">
        <v>2805</v>
      </c>
      <c r="O2808" s="11">
        <v>-8.8826049603062778</v>
      </c>
    </row>
    <row r="2809" spans="14:15" x14ac:dyDescent="0.2">
      <c r="N2809" s="5">
        <v>2806</v>
      </c>
      <c r="O2809" s="11">
        <v>3.5900239071443729</v>
      </c>
    </row>
    <row r="2810" spans="14:15" x14ac:dyDescent="0.2">
      <c r="N2810" s="5">
        <v>2807</v>
      </c>
      <c r="O2810" s="11">
        <v>7.4257492585362472</v>
      </c>
    </row>
    <row r="2811" spans="14:15" x14ac:dyDescent="0.2">
      <c r="N2811" s="5">
        <v>2808</v>
      </c>
      <c r="O2811" s="11">
        <v>10.487977014371928</v>
      </c>
    </row>
    <row r="2812" spans="14:15" x14ac:dyDescent="0.2">
      <c r="N2812" s="5">
        <v>2809</v>
      </c>
      <c r="O2812" s="11">
        <v>-7.4037741683624629</v>
      </c>
    </row>
    <row r="2813" spans="14:15" x14ac:dyDescent="0.2">
      <c r="N2813" s="5">
        <v>2810</v>
      </c>
      <c r="O2813" s="11">
        <v>-6.3120752015991526</v>
      </c>
    </row>
    <row r="2814" spans="14:15" x14ac:dyDescent="0.2">
      <c r="N2814" s="5">
        <v>2811</v>
      </c>
      <c r="O2814" s="11">
        <v>-6.669863430976064</v>
      </c>
    </row>
    <row r="2815" spans="14:15" x14ac:dyDescent="0.2">
      <c r="N2815" s="5">
        <v>2812</v>
      </c>
      <c r="O2815" s="11">
        <v>-3.7030571390337466</v>
      </c>
    </row>
    <row r="2816" spans="14:15" x14ac:dyDescent="0.2">
      <c r="N2816" s="5">
        <v>2813</v>
      </c>
      <c r="O2816" s="11">
        <v>10.134742410453548</v>
      </c>
    </row>
    <row r="2817" spans="14:15" x14ac:dyDescent="0.2">
      <c r="N2817" s="5">
        <v>2814</v>
      </c>
      <c r="O2817" s="11">
        <v>5.2374368042107831</v>
      </c>
    </row>
    <row r="2818" spans="14:15" x14ac:dyDescent="0.2">
      <c r="N2818" s="5">
        <v>2815</v>
      </c>
      <c r="O2818" s="11">
        <v>-20.119215136975367</v>
      </c>
    </row>
    <row r="2819" spans="14:15" x14ac:dyDescent="0.2">
      <c r="N2819" s="5">
        <v>2816</v>
      </c>
      <c r="O2819" s="11">
        <v>24.355917293705879</v>
      </c>
    </row>
    <row r="2820" spans="14:15" x14ac:dyDescent="0.2">
      <c r="N2820" s="5">
        <v>2817</v>
      </c>
      <c r="O2820" s="11">
        <v>-5.9666839426298806</v>
      </c>
    </row>
    <row r="2821" spans="14:15" x14ac:dyDescent="0.2">
      <c r="N2821" s="5">
        <v>2818</v>
      </c>
      <c r="O2821" s="11">
        <v>0.50462717081900066</v>
      </c>
    </row>
    <row r="2822" spans="14:15" x14ac:dyDescent="0.2">
      <c r="N2822" s="5">
        <v>2819</v>
      </c>
      <c r="O2822" s="11">
        <v>-11.1935001281208</v>
      </c>
    </row>
    <row r="2823" spans="14:15" x14ac:dyDescent="0.2">
      <c r="N2823" s="5">
        <v>2820</v>
      </c>
      <c r="O2823" s="11">
        <v>-11.761777137618392</v>
      </c>
    </row>
    <row r="2824" spans="14:15" x14ac:dyDescent="0.2">
      <c r="N2824" s="5">
        <v>2821</v>
      </c>
      <c r="O2824" s="11">
        <v>-3.2358694983255325</v>
      </c>
    </row>
    <row r="2825" spans="14:15" x14ac:dyDescent="0.2">
      <c r="N2825" s="5">
        <v>2822</v>
      </c>
      <c r="O2825" s="11">
        <v>-13.119590175596304</v>
      </c>
    </row>
    <row r="2826" spans="14:15" x14ac:dyDescent="0.2">
      <c r="N2826" s="5">
        <v>2823</v>
      </c>
      <c r="O2826" s="11">
        <v>5.5599283932473575</v>
      </c>
    </row>
    <row r="2827" spans="14:15" x14ac:dyDescent="0.2">
      <c r="N2827" s="5">
        <v>2824</v>
      </c>
      <c r="O2827" s="11">
        <v>-2.5504135262359382</v>
      </c>
    </row>
    <row r="2828" spans="14:15" x14ac:dyDescent="0.2">
      <c r="N2828" s="5">
        <v>2825</v>
      </c>
      <c r="O2828" s="11">
        <v>-7.0913047821937241</v>
      </c>
    </row>
    <row r="2829" spans="14:15" x14ac:dyDescent="0.2">
      <c r="N2829" s="5">
        <v>2826</v>
      </c>
      <c r="O2829" s="11">
        <v>-19.61865683192114</v>
      </c>
    </row>
    <row r="2830" spans="14:15" x14ac:dyDescent="0.2">
      <c r="N2830" s="5">
        <v>2827</v>
      </c>
      <c r="O2830" s="11">
        <v>2.7288188614363125</v>
      </c>
    </row>
    <row r="2831" spans="14:15" x14ac:dyDescent="0.2">
      <c r="N2831" s="5">
        <v>2828</v>
      </c>
      <c r="O2831" s="11">
        <v>17.451438461636375</v>
      </c>
    </row>
    <row r="2832" spans="14:15" x14ac:dyDescent="0.2">
      <c r="N2832" s="5">
        <v>2829</v>
      </c>
      <c r="O2832" s="11">
        <v>0.95130114953647993</v>
      </c>
    </row>
    <row r="2833" spans="14:15" x14ac:dyDescent="0.2">
      <c r="N2833" s="5">
        <v>2830</v>
      </c>
      <c r="O2833" s="11">
        <v>8.4648098131664167</v>
      </c>
    </row>
    <row r="2834" spans="14:15" x14ac:dyDescent="0.2">
      <c r="N2834" s="5">
        <v>2831</v>
      </c>
      <c r="O2834" s="11">
        <v>-11.102371125197841</v>
      </c>
    </row>
    <row r="2835" spans="14:15" x14ac:dyDescent="0.2">
      <c r="N2835" s="5">
        <v>2832</v>
      </c>
      <c r="O2835" s="11">
        <v>2.5769674306283958</v>
      </c>
    </row>
    <row r="2836" spans="14:15" x14ac:dyDescent="0.2">
      <c r="N2836" s="5">
        <v>2833</v>
      </c>
      <c r="O2836" s="11">
        <v>1.0037344486935453</v>
      </c>
    </row>
    <row r="2837" spans="14:15" x14ac:dyDescent="0.2">
      <c r="N2837" s="5">
        <v>2834</v>
      </c>
      <c r="O2837" s="11">
        <v>2.8164653697146442</v>
      </c>
    </row>
    <row r="2838" spans="14:15" x14ac:dyDescent="0.2">
      <c r="N2838" s="5">
        <v>2835</v>
      </c>
      <c r="O2838" s="11">
        <v>-10.496462090834932</v>
      </c>
    </row>
    <row r="2839" spans="14:15" x14ac:dyDescent="0.2">
      <c r="N2839" s="5">
        <v>2836</v>
      </c>
      <c r="O2839" s="11">
        <v>12.734237881199991</v>
      </c>
    </row>
    <row r="2840" spans="14:15" x14ac:dyDescent="0.2">
      <c r="N2840" s="5">
        <v>2837</v>
      </c>
      <c r="O2840" s="11">
        <v>7.4109599731186755</v>
      </c>
    </row>
    <row r="2841" spans="14:15" x14ac:dyDescent="0.2">
      <c r="N2841" s="5">
        <v>2838</v>
      </c>
      <c r="O2841" s="11">
        <v>7.4216512477914822</v>
      </c>
    </row>
    <row r="2842" spans="14:15" x14ac:dyDescent="0.2">
      <c r="N2842" s="5">
        <v>2839</v>
      </c>
      <c r="O2842" s="11">
        <v>5.1787305513550903</v>
      </c>
    </row>
    <row r="2843" spans="14:15" x14ac:dyDescent="0.2">
      <c r="N2843" s="5">
        <v>2840</v>
      </c>
      <c r="O2843" s="11">
        <v>-20.832363443408298</v>
      </c>
    </row>
    <row r="2844" spans="14:15" x14ac:dyDescent="0.2">
      <c r="N2844" s="5">
        <v>2841</v>
      </c>
      <c r="O2844" s="11">
        <v>-15.227995512904325</v>
      </c>
    </row>
    <row r="2845" spans="14:15" x14ac:dyDescent="0.2">
      <c r="N2845" s="5">
        <v>2842</v>
      </c>
      <c r="O2845" s="11">
        <v>17.841458245370472</v>
      </c>
    </row>
    <row r="2846" spans="14:15" x14ac:dyDescent="0.2">
      <c r="N2846" s="5">
        <v>2843</v>
      </c>
      <c r="O2846" s="11">
        <v>-11.815679257177688</v>
      </c>
    </row>
    <row r="2847" spans="14:15" x14ac:dyDescent="0.2">
      <c r="N2847" s="5">
        <v>2844</v>
      </c>
      <c r="O2847" s="11">
        <v>-8.2361758799184841</v>
      </c>
    </row>
    <row r="2848" spans="14:15" x14ac:dyDescent="0.2">
      <c r="N2848" s="5">
        <v>2845</v>
      </c>
      <c r="O2848" s="11">
        <v>6.5473140406128874</v>
      </c>
    </row>
    <row r="2849" spans="14:15" x14ac:dyDescent="0.2">
      <c r="N2849" s="5">
        <v>2846</v>
      </c>
      <c r="O2849" s="11">
        <v>28.5239701976794</v>
      </c>
    </row>
    <row r="2850" spans="14:15" x14ac:dyDescent="0.2">
      <c r="N2850" s="5">
        <v>2847</v>
      </c>
      <c r="O2850" s="11">
        <v>-2.672689709685252</v>
      </c>
    </row>
    <row r="2851" spans="14:15" x14ac:dyDescent="0.2">
      <c r="N2851" s="5">
        <v>2848</v>
      </c>
      <c r="O2851" s="11">
        <v>14.121363738716219</v>
      </c>
    </row>
    <row r="2852" spans="14:15" x14ac:dyDescent="0.2">
      <c r="N2852" s="5">
        <v>2849</v>
      </c>
      <c r="O2852" s="11">
        <v>16.422932412309745</v>
      </c>
    </row>
    <row r="2853" spans="14:15" x14ac:dyDescent="0.2">
      <c r="N2853" s="5">
        <v>2850</v>
      </c>
      <c r="O2853" s="11">
        <v>3.8018814545287016</v>
      </c>
    </row>
    <row r="2854" spans="14:15" x14ac:dyDescent="0.2">
      <c r="N2854" s="5">
        <v>2851</v>
      </c>
      <c r="O2854" s="11">
        <v>-11.763883687131308</v>
      </c>
    </row>
    <row r="2855" spans="14:15" x14ac:dyDescent="0.2">
      <c r="N2855" s="5">
        <v>2852</v>
      </c>
      <c r="O2855" s="11">
        <v>-12.741658591341832</v>
      </c>
    </row>
    <row r="2856" spans="14:15" x14ac:dyDescent="0.2">
      <c r="N2856" s="5">
        <v>2853</v>
      </c>
      <c r="O2856" s="11">
        <v>16.452052646888227</v>
      </c>
    </row>
    <row r="2857" spans="14:15" x14ac:dyDescent="0.2">
      <c r="N2857" s="5">
        <v>2854</v>
      </c>
      <c r="O2857" s="11">
        <v>-16.343684170027974</v>
      </c>
    </row>
    <row r="2858" spans="14:15" x14ac:dyDescent="0.2">
      <c r="N2858" s="5">
        <v>2855</v>
      </c>
      <c r="O2858" s="11">
        <v>-2.9131906693549006</v>
      </c>
    </row>
    <row r="2859" spans="14:15" x14ac:dyDescent="0.2">
      <c r="N2859" s="5">
        <v>2856</v>
      </c>
      <c r="O2859" s="11">
        <v>-2.1774543833247089</v>
      </c>
    </row>
    <row r="2860" spans="14:15" x14ac:dyDescent="0.2">
      <c r="N2860" s="5">
        <v>2857</v>
      </c>
      <c r="O2860" s="11">
        <v>-3.8907376818307755</v>
      </c>
    </row>
    <row r="2861" spans="14:15" x14ac:dyDescent="0.2">
      <c r="N2861" s="5">
        <v>2858</v>
      </c>
      <c r="O2861" s="11">
        <v>6.7767989595531253</v>
      </c>
    </row>
    <row r="2862" spans="14:15" x14ac:dyDescent="0.2">
      <c r="N2862" s="5">
        <v>2859</v>
      </c>
      <c r="O2862" s="11">
        <v>12.655280894998118</v>
      </c>
    </row>
    <row r="2863" spans="14:15" x14ac:dyDescent="0.2">
      <c r="N2863" s="5">
        <v>2860</v>
      </c>
      <c r="O2863" s="11">
        <v>-17.937247424824026</v>
      </c>
    </row>
    <row r="2864" spans="14:15" x14ac:dyDescent="0.2">
      <c r="N2864" s="5">
        <v>2861</v>
      </c>
      <c r="O2864" s="11">
        <v>15.513589851529282</v>
      </c>
    </row>
    <row r="2865" spans="14:15" x14ac:dyDescent="0.2">
      <c r="N2865" s="5">
        <v>2862</v>
      </c>
      <c r="O2865" s="11">
        <v>-16.944990919400151</v>
      </c>
    </row>
    <row r="2866" spans="14:15" x14ac:dyDescent="0.2">
      <c r="N2866" s="5">
        <v>2863</v>
      </c>
      <c r="O2866" s="11">
        <v>1.6630260100909933</v>
      </c>
    </row>
    <row r="2867" spans="14:15" x14ac:dyDescent="0.2">
      <c r="N2867" s="5">
        <v>2864</v>
      </c>
      <c r="O2867" s="11">
        <v>-18.787304377768503</v>
      </c>
    </row>
    <row r="2868" spans="14:15" x14ac:dyDescent="0.2">
      <c r="N2868" s="5">
        <v>2865</v>
      </c>
      <c r="O2868" s="11">
        <v>3.3719696806182164</v>
      </c>
    </row>
    <row r="2869" spans="14:15" x14ac:dyDescent="0.2">
      <c r="N2869" s="5">
        <v>2866</v>
      </c>
      <c r="O2869" s="11">
        <v>-23.383973306078882</v>
      </c>
    </row>
    <row r="2870" spans="14:15" x14ac:dyDescent="0.2">
      <c r="N2870" s="5">
        <v>2867</v>
      </c>
      <c r="O2870" s="11">
        <v>-6.4597349560312338</v>
      </c>
    </row>
    <row r="2871" spans="14:15" x14ac:dyDescent="0.2">
      <c r="N2871" s="5">
        <v>2868</v>
      </c>
      <c r="O2871" s="11">
        <v>-4.2609446033535701</v>
      </c>
    </row>
    <row r="2872" spans="14:15" x14ac:dyDescent="0.2">
      <c r="N2872" s="5">
        <v>2869</v>
      </c>
      <c r="O2872" s="11">
        <v>7.1550004181784104</v>
      </c>
    </row>
    <row r="2873" spans="14:15" x14ac:dyDescent="0.2">
      <c r="N2873" s="5">
        <v>2870</v>
      </c>
      <c r="O2873" s="11">
        <v>3.9850240459093058</v>
      </c>
    </row>
    <row r="2874" spans="14:15" x14ac:dyDescent="0.2">
      <c r="N2874" s="5">
        <v>2871</v>
      </c>
      <c r="O2874" s="11">
        <v>1.7006695825892779</v>
      </c>
    </row>
    <row r="2875" spans="14:15" x14ac:dyDescent="0.2">
      <c r="N2875" s="5">
        <v>2872</v>
      </c>
      <c r="O2875" s="11">
        <v>19.542933347240886</v>
      </c>
    </row>
    <row r="2876" spans="14:15" x14ac:dyDescent="0.2">
      <c r="N2876" s="5">
        <v>2873</v>
      </c>
      <c r="O2876" s="11">
        <v>17.587797009598344</v>
      </c>
    </row>
    <row r="2877" spans="14:15" x14ac:dyDescent="0.2">
      <c r="N2877" s="5">
        <v>2874</v>
      </c>
      <c r="O2877" s="11">
        <v>3.7169155480037941</v>
      </c>
    </row>
    <row r="2878" spans="14:15" x14ac:dyDescent="0.2">
      <c r="N2878" s="5">
        <v>2875</v>
      </c>
      <c r="O2878" s="11">
        <v>22.639015372759488</v>
      </c>
    </row>
    <row r="2879" spans="14:15" x14ac:dyDescent="0.2">
      <c r="N2879" s="5">
        <v>2876</v>
      </c>
      <c r="O2879" s="11">
        <v>-5.2985826417531641</v>
      </c>
    </row>
    <row r="2880" spans="14:15" x14ac:dyDescent="0.2">
      <c r="N2880" s="5">
        <v>2877</v>
      </c>
      <c r="O2880" s="11">
        <v>11.207723371387878</v>
      </c>
    </row>
    <row r="2881" spans="14:15" x14ac:dyDescent="0.2">
      <c r="N2881" s="5">
        <v>2878</v>
      </c>
      <c r="O2881" s="11">
        <v>17.884336490257155</v>
      </c>
    </row>
    <row r="2882" spans="14:15" x14ac:dyDescent="0.2">
      <c r="N2882" s="5">
        <v>2879</v>
      </c>
      <c r="O2882" s="11">
        <v>-21.261881989451581</v>
      </c>
    </row>
    <row r="2883" spans="14:15" x14ac:dyDescent="0.2">
      <c r="N2883" s="5">
        <v>2880</v>
      </c>
      <c r="O2883" s="11">
        <v>11.25018804694794</v>
      </c>
    </row>
    <row r="2884" spans="14:15" x14ac:dyDescent="0.2">
      <c r="N2884" s="5">
        <v>2881</v>
      </c>
      <c r="O2884" s="11">
        <v>-8.390779865273668</v>
      </c>
    </row>
    <row r="2885" spans="14:15" x14ac:dyDescent="0.2">
      <c r="N2885" s="5">
        <v>2882</v>
      </c>
      <c r="O2885" s="11">
        <v>-5.483004395288325</v>
      </c>
    </row>
    <row r="2886" spans="14:15" x14ac:dyDescent="0.2">
      <c r="N2886" s="5">
        <v>2883</v>
      </c>
      <c r="O2886" s="11">
        <v>14.135907582492099</v>
      </c>
    </row>
    <row r="2887" spans="14:15" x14ac:dyDescent="0.2">
      <c r="N2887" s="5">
        <v>2884</v>
      </c>
      <c r="O2887" s="11">
        <v>-13.494917362663418</v>
      </c>
    </row>
    <row r="2888" spans="14:15" x14ac:dyDescent="0.2">
      <c r="N2888" s="5">
        <v>2885</v>
      </c>
      <c r="O2888" s="11">
        <v>-15.798613002896708</v>
      </c>
    </row>
    <row r="2889" spans="14:15" x14ac:dyDescent="0.2">
      <c r="N2889" s="5">
        <v>2886</v>
      </c>
      <c r="O2889" s="11">
        <v>-23.017128139290765</v>
      </c>
    </row>
    <row r="2890" spans="14:15" x14ac:dyDescent="0.2">
      <c r="N2890" s="5">
        <v>2887</v>
      </c>
      <c r="O2890" s="11">
        <v>-18.193762003402487</v>
      </c>
    </row>
    <row r="2891" spans="14:15" x14ac:dyDescent="0.2">
      <c r="N2891" s="5">
        <v>2888</v>
      </c>
      <c r="O2891" s="11">
        <v>-25.212832705013252</v>
      </c>
    </row>
    <row r="2892" spans="14:15" x14ac:dyDescent="0.2">
      <c r="N2892" s="5">
        <v>2889</v>
      </c>
      <c r="O2892" s="11">
        <v>7.5557410583066034</v>
      </c>
    </row>
    <row r="2893" spans="14:15" x14ac:dyDescent="0.2">
      <c r="N2893" s="5">
        <v>2890</v>
      </c>
      <c r="O2893" s="11">
        <v>6.2031666433553418</v>
      </c>
    </row>
    <row r="2894" spans="14:15" x14ac:dyDescent="0.2">
      <c r="N2894" s="5">
        <v>2891</v>
      </c>
      <c r="O2894" s="11">
        <v>-3.5948874126865791</v>
      </c>
    </row>
    <row r="2895" spans="14:15" x14ac:dyDescent="0.2">
      <c r="N2895" s="5">
        <v>2892</v>
      </c>
      <c r="O2895" s="11">
        <v>10.24094539965985</v>
      </c>
    </row>
    <row r="2896" spans="14:15" x14ac:dyDescent="0.2">
      <c r="N2896" s="5">
        <v>2893</v>
      </c>
      <c r="O2896" s="11">
        <v>-20.578899416528557</v>
      </c>
    </row>
    <row r="2897" spans="14:15" x14ac:dyDescent="0.2">
      <c r="N2897" s="5">
        <v>2894</v>
      </c>
      <c r="O2897" s="11">
        <v>4.8151332437551115</v>
      </c>
    </row>
    <row r="2898" spans="14:15" x14ac:dyDescent="0.2">
      <c r="N2898" s="5">
        <v>2895</v>
      </c>
      <c r="O2898" s="11">
        <v>20.887859344104985</v>
      </c>
    </row>
    <row r="2899" spans="14:15" x14ac:dyDescent="0.2">
      <c r="N2899" s="5">
        <v>2896</v>
      </c>
      <c r="O2899" s="11">
        <v>10.567485545830699</v>
      </c>
    </row>
    <row r="2900" spans="14:15" x14ac:dyDescent="0.2">
      <c r="N2900" s="5">
        <v>2897</v>
      </c>
      <c r="O2900" s="11">
        <v>22.179268107723491</v>
      </c>
    </row>
    <row r="2901" spans="14:15" x14ac:dyDescent="0.2">
      <c r="N2901" s="5">
        <v>2898</v>
      </c>
      <c r="O2901" s="11">
        <v>-1.3940557849434141</v>
      </c>
    </row>
    <row r="2902" spans="14:15" x14ac:dyDescent="0.2">
      <c r="N2902" s="5">
        <v>2899</v>
      </c>
      <c r="O2902" s="11">
        <v>13.924349502662988</v>
      </c>
    </row>
    <row r="2903" spans="14:15" x14ac:dyDescent="0.2">
      <c r="N2903" s="5">
        <v>2900</v>
      </c>
      <c r="O2903" s="11">
        <v>18.664390346222387</v>
      </c>
    </row>
    <row r="2904" spans="14:15" x14ac:dyDescent="0.2">
      <c r="N2904" s="5">
        <v>2901</v>
      </c>
      <c r="O2904" s="11">
        <v>4.777043821855754</v>
      </c>
    </row>
    <row r="2905" spans="14:15" x14ac:dyDescent="0.2">
      <c r="N2905" s="5">
        <v>2902</v>
      </c>
      <c r="O2905" s="11">
        <v>17.090392128021684</v>
      </c>
    </row>
    <row r="2906" spans="14:15" x14ac:dyDescent="0.2">
      <c r="N2906" s="5">
        <v>2903</v>
      </c>
      <c r="O2906" s="11">
        <v>-6.4046146033925906</v>
      </c>
    </row>
    <row r="2907" spans="14:15" x14ac:dyDescent="0.2">
      <c r="N2907" s="5">
        <v>2904</v>
      </c>
      <c r="O2907" s="11">
        <v>-0.52220877196684135</v>
      </c>
    </row>
    <row r="2908" spans="14:15" x14ac:dyDescent="0.2">
      <c r="N2908" s="5">
        <v>2905</v>
      </c>
      <c r="O2908" s="11">
        <v>20.39562553449159</v>
      </c>
    </row>
    <row r="2909" spans="14:15" x14ac:dyDescent="0.2">
      <c r="N2909" s="5">
        <v>2906</v>
      </c>
      <c r="O2909" s="11">
        <v>-18.982251814926688</v>
      </c>
    </row>
    <row r="2910" spans="14:15" x14ac:dyDescent="0.2">
      <c r="N2910" s="5">
        <v>2907</v>
      </c>
      <c r="O2910" s="11">
        <v>-7.38960844068471</v>
      </c>
    </row>
    <row r="2911" spans="14:15" x14ac:dyDescent="0.2">
      <c r="N2911" s="5">
        <v>2908</v>
      </c>
      <c r="O2911" s="11">
        <v>-9.2140274839462961</v>
      </c>
    </row>
    <row r="2912" spans="14:15" x14ac:dyDescent="0.2">
      <c r="N2912" s="5">
        <v>2909</v>
      </c>
      <c r="O2912" s="11">
        <v>15.975456326718557</v>
      </c>
    </row>
    <row r="2913" spans="14:15" x14ac:dyDescent="0.2">
      <c r="N2913" s="5">
        <v>2910</v>
      </c>
      <c r="O2913" s="11">
        <v>29.232895973856195</v>
      </c>
    </row>
    <row r="2914" spans="14:15" x14ac:dyDescent="0.2">
      <c r="N2914" s="5">
        <v>2911</v>
      </c>
      <c r="O2914" s="11">
        <v>17.874231802148948</v>
      </c>
    </row>
    <row r="2915" spans="14:15" x14ac:dyDescent="0.2">
      <c r="N2915" s="5">
        <v>2912</v>
      </c>
      <c r="O2915" s="11">
        <v>26.447552127629372</v>
      </c>
    </row>
    <row r="2916" spans="14:15" x14ac:dyDescent="0.2">
      <c r="N2916" s="5">
        <v>2913</v>
      </c>
      <c r="O2916" s="11">
        <v>4.4636411375821963</v>
      </c>
    </row>
    <row r="2917" spans="14:15" x14ac:dyDescent="0.2">
      <c r="N2917" s="5">
        <v>2914</v>
      </c>
      <c r="O2917" s="11">
        <v>-4.9425252382372262</v>
      </c>
    </row>
    <row r="2918" spans="14:15" x14ac:dyDescent="0.2">
      <c r="N2918" s="5">
        <v>2915</v>
      </c>
      <c r="O2918" s="11">
        <v>35.431267086285857</v>
      </c>
    </row>
    <row r="2919" spans="14:15" x14ac:dyDescent="0.2">
      <c r="N2919" s="5">
        <v>2916</v>
      </c>
      <c r="O2919" s="11">
        <v>3.6826800061849192</v>
      </c>
    </row>
    <row r="2920" spans="14:15" x14ac:dyDescent="0.2">
      <c r="N2920" s="5">
        <v>2917</v>
      </c>
      <c r="O2920" s="11">
        <v>-4.7867766740226649</v>
      </c>
    </row>
    <row r="2921" spans="14:15" x14ac:dyDescent="0.2">
      <c r="N2921" s="5">
        <v>2918</v>
      </c>
      <c r="O2921" s="11">
        <v>-4.7972953510225613</v>
      </c>
    </row>
    <row r="2922" spans="14:15" x14ac:dyDescent="0.2">
      <c r="N2922" s="5">
        <v>2919</v>
      </c>
      <c r="O2922" s="11">
        <v>10.94805269443864</v>
      </c>
    </row>
    <row r="2923" spans="14:15" x14ac:dyDescent="0.2">
      <c r="N2923" s="5">
        <v>2920</v>
      </c>
      <c r="O2923" s="11">
        <v>16.68678570897259</v>
      </c>
    </row>
    <row r="2924" spans="14:15" x14ac:dyDescent="0.2">
      <c r="N2924" s="5">
        <v>2921</v>
      </c>
      <c r="O2924" s="11">
        <v>-4.6658956369788473</v>
      </c>
    </row>
    <row r="2925" spans="14:15" x14ac:dyDescent="0.2">
      <c r="N2925" s="5">
        <v>2922</v>
      </c>
      <c r="O2925" s="11">
        <v>15.484062476640364</v>
      </c>
    </row>
    <row r="2926" spans="14:15" x14ac:dyDescent="0.2">
      <c r="N2926" s="5">
        <v>2923</v>
      </c>
      <c r="O2926" s="11">
        <v>-26.745154680902235</v>
      </c>
    </row>
    <row r="2927" spans="14:15" x14ac:dyDescent="0.2">
      <c r="N2927" s="5">
        <v>2924</v>
      </c>
      <c r="O2927" s="11">
        <v>-2.5698735084627855</v>
      </c>
    </row>
    <row r="2928" spans="14:15" x14ac:dyDescent="0.2">
      <c r="N2928" s="5">
        <v>2925</v>
      </c>
      <c r="O2928" s="11">
        <v>28.15487510839446</v>
      </c>
    </row>
    <row r="2929" spans="14:15" x14ac:dyDescent="0.2">
      <c r="N2929" s="5">
        <v>2926</v>
      </c>
      <c r="O2929" s="11">
        <v>0.77104154538812697</v>
      </c>
    </row>
    <row r="2930" spans="14:15" x14ac:dyDescent="0.2">
      <c r="N2930" s="5">
        <v>2927</v>
      </c>
      <c r="O2930" s="11">
        <v>-14.443781127747449</v>
      </c>
    </row>
    <row r="2931" spans="14:15" x14ac:dyDescent="0.2">
      <c r="N2931" s="5">
        <v>2928</v>
      </c>
      <c r="O2931" s="11">
        <v>-13.51322616204304</v>
      </c>
    </row>
    <row r="2932" spans="14:15" x14ac:dyDescent="0.2">
      <c r="N2932" s="5">
        <v>2929</v>
      </c>
      <c r="O2932" s="11">
        <v>-2.3282385131286283</v>
      </c>
    </row>
    <row r="2933" spans="14:15" x14ac:dyDescent="0.2">
      <c r="N2933" s="5">
        <v>2930</v>
      </c>
      <c r="O2933" s="11">
        <v>-9.3554835026681999</v>
      </c>
    </row>
    <row r="2934" spans="14:15" x14ac:dyDescent="0.2">
      <c r="N2934" s="5">
        <v>2931</v>
      </c>
      <c r="O2934" s="11">
        <v>-35.635252336519017</v>
      </c>
    </row>
    <row r="2935" spans="14:15" x14ac:dyDescent="0.2">
      <c r="N2935" s="5">
        <v>2932</v>
      </c>
      <c r="O2935" s="11">
        <v>4.9771803542860535</v>
      </c>
    </row>
    <row r="2936" spans="14:15" x14ac:dyDescent="0.2">
      <c r="N2936" s="5">
        <v>2933</v>
      </c>
      <c r="O2936" s="11">
        <v>1.7643689395328435</v>
      </c>
    </row>
    <row r="2937" spans="14:15" x14ac:dyDescent="0.2">
      <c r="N2937" s="5">
        <v>2934</v>
      </c>
      <c r="O2937" s="11">
        <v>13.24141416347052</v>
      </c>
    </row>
    <row r="2938" spans="14:15" x14ac:dyDescent="0.2">
      <c r="N2938" s="5">
        <v>2935</v>
      </c>
      <c r="O2938" s="11">
        <v>4.4543028054436853</v>
      </c>
    </row>
    <row r="2939" spans="14:15" x14ac:dyDescent="0.2">
      <c r="N2939" s="5">
        <v>2936</v>
      </c>
      <c r="O2939" s="11">
        <v>-15.489601955552533</v>
      </c>
    </row>
    <row r="2940" spans="14:15" x14ac:dyDescent="0.2">
      <c r="N2940" s="5">
        <v>2937</v>
      </c>
      <c r="O2940" s="11">
        <v>-5.0601841924590998</v>
      </c>
    </row>
    <row r="2941" spans="14:15" x14ac:dyDescent="0.2">
      <c r="N2941" s="5">
        <v>2938</v>
      </c>
      <c r="O2941" s="11">
        <v>14.037280384584186</v>
      </c>
    </row>
    <row r="2942" spans="14:15" x14ac:dyDescent="0.2">
      <c r="N2942" s="5">
        <v>2939</v>
      </c>
      <c r="O2942" s="11">
        <v>-33.216606074946839</v>
      </c>
    </row>
    <row r="2943" spans="14:15" x14ac:dyDescent="0.2">
      <c r="N2943" s="5">
        <v>2940</v>
      </c>
      <c r="O2943" s="11">
        <v>-2.7233219703283749</v>
      </c>
    </row>
    <row r="2944" spans="14:15" x14ac:dyDescent="0.2">
      <c r="N2944" s="5">
        <v>2941</v>
      </c>
      <c r="O2944" s="11">
        <v>-19.117063363404171</v>
      </c>
    </row>
    <row r="2945" spans="14:15" x14ac:dyDescent="0.2">
      <c r="N2945" s="5">
        <v>2942</v>
      </c>
      <c r="O2945" s="11">
        <v>2.2193590210907788</v>
      </c>
    </row>
    <row r="2946" spans="14:15" x14ac:dyDescent="0.2">
      <c r="N2946" s="5">
        <v>2943</v>
      </c>
      <c r="O2946" s="11">
        <v>2.7109977781951349</v>
      </c>
    </row>
    <row r="2947" spans="14:15" x14ac:dyDescent="0.2">
      <c r="N2947" s="5">
        <v>2944</v>
      </c>
      <c r="O2947" s="11">
        <v>-3.252592590896751</v>
      </c>
    </row>
    <row r="2948" spans="14:15" x14ac:dyDescent="0.2">
      <c r="N2948" s="5">
        <v>2945</v>
      </c>
      <c r="O2948" s="11">
        <v>-7.3073884782465788</v>
      </c>
    </row>
    <row r="2949" spans="14:15" x14ac:dyDescent="0.2">
      <c r="N2949" s="5">
        <v>2946</v>
      </c>
      <c r="O2949" s="11">
        <v>-16.102084439296604</v>
      </c>
    </row>
    <row r="2950" spans="14:15" x14ac:dyDescent="0.2">
      <c r="N2950" s="5">
        <v>2947</v>
      </c>
      <c r="O2950" s="11">
        <v>5.4370714044009567</v>
      </c>
    </row>
    <row r="2951" spans="14:15" x14ac:dyDescent="0.2">
      <c r="N2951" s="5">
        <v>2948</v>
      </c>
      <c r="O2951" s="11">
        <v>5.1673731308590014</v>
      </c>
    </row>
    <row r="2952" spans="14:15" x14ac:dyDescent="0.2">
      <c r="N2952" s="5">
        <v>2949</v>
      </c>
      <c r="O2952" s="11">
        <v>-23.074295834130719</v>
      </c>
    </row>
    <row r="2953" spans="14:15" x14ac:dyDescent="0.2">
      <c r="N2953" s="5">
        <v>2950</v>
      </c>
      <c r="O2953" s="11">
        <v>-4.0554895444576307</v>
      </c>
    </row>
    <row r="2954" spans="14:15" x14ac:dyDescent="0.2">
      <c r="N2954" s="5">
        <v>2951</v>
      </c>
      <c r="O2954" s="11">
        <v>26.146871492212458</v>
      </c>
    </row>
    <row r="2955" spans="14:15" x14ac:dyDescent="0.2">
      <c r="N2955" s="5">
        <v>2952</v>
      </c>
      <c r="O2955" s="11">
        <v>6.0367904574684719</v>
      </c>
    </row>
    <row r="2956" spans="14:15" x14ac:dyDescent="0.2">
      <c r="N2956" s="5">
        <v>2953</v>
      </c>
      <c r="O2956" s="11">
        <v>0.52715805819481187</v>
      </c>
    </row>
    <row r="2957" spans="14:15" x14ac:dyDescent="0.2">
      <c r="N2957" s="5">
        <v>2954</v>
      </c>
      <c r="O2957" s="11">
        <v>13.919492029230121</v>
      </c>
    </row>
    <row r="2958" spans="14:15" x14ac:dyDescent="0.2">
      <c r="N2958" s="5">
        <v>2955</v>
      </c>
      <c r="O2958" s="11">
        <v>4.3531124838811719</v>
      </c>
    </row>
    <row r="2959" spans="14:15" x14ac:dyDescent="0.2">
      <c r="N2959" s="5">
        <v>2956</v>
      </c>
      <c r="O2959" s="11">
        <v>-4.7883607486179276</v>
      </c>
    </row>
    <row r="2960" spans="14:15" x14ac:dyDescent="0.2">
      <c r="N2960" s="5">
        <v>2957</v>
      </c>
      <c r="O2960" s="11">
        <v>-0.58306051060088726</v>
      </c>
    </row>
    <row r="2961" spans="14:15" x14ac:dyDescent="0.2">
      <c r="N2961" s="5">
        <v>2958</v>
      </c>
      <c r="O2961" s="11">
        <v>13.809457986419293</v>
      </c>
    </row>
    <row r="2962" spans="14:15" x14ac:dyDescent="0.2">
      <c r="N2962" s="5">
        <v>2959</v>
      </c>
      <c r="O2962" s="11">
        <v>23.775794225161352</v>
      </c>
    </row>
    <row r="2963" spans="14:15" x14ac:dyDescent="0.2">
      <c r="N2963" s="5">
        <v>2960</v>
      </c>
      <c r="O2963" s="11">
        <v>-12.597169216157955</v>
      </c>
    </row>
    <row r="2964" spans="14:15" x14ac:dyDescent="0.2">
      <c r="N2964" s="5">
        <v>2961</v>
      </c>
      <c r="O2964" s="11">
        <v>-3.7908271065842953</v>
      </c>
    </row>
    <row r="2965" spans="14:15" x14ac:dyDescent="0.2">
      <c r="N2965" s="5">
        <v>2962</v>
      </c>
      <c r="O2965" s="11">
        <v>-9.2588177825858757</v>
      </c>
    </row>
    <row r="2966" spans="14:15" x14ac:dyDescent="0.2">
      <c r="N2966" s="5">
        <v>2963</v>
      </c>
      <c r="O2966" s="11">
        <v>32.482845012583425</v>
      </c>
    </row>
    <row r="2967" spans="14:15" x14ac:dyDescent="0.2">
      <c r="N2967" s="5">
        <v>2964</v>
      </c>
      <c r="O2967" s="11">
        <v>32.456786284724771</v>
      </c>
    </row>
    <row r="2968" spans="14:15" x14ac:dyDescent="0.2">
      <c r="N2968" s="5">
        <v>2965</v>
      </c>
      <c r="O2968" s="11">
        <v>4.6291799499869057</v>
      </c>
    </row>
    <row r="2969" spans="14:15" x14ac:dyDescent="0.2">
      <c r="N2969" s="5">
        <v>2966</v>
      </c>
      <c r="O2969" s="11">
        <v>-13.162013010887634</v>
      </c>
    </row>
    <row r="2970" spans="14:15" x14ac:dyDescent="0.2">
      <c r="N2970" s="5">
        <v>2967</v>
      </c>
      <c r="O2970" s="11">
        <v>-4.5312838711821115</v>
      </c>
    </row>
    <row r="2971" spans="14:15" x14ac:dyDescent="0.2">
      <c r="N2971" s="5">
        <v>2968</v>
      </c>
      <c r="O2971" s="11">
        <v>7.9281318413659809</v>
      </c>
    </row>
    <row r="2972" spans="14:15" x14ac:dyDescent="0.2">
      <c r="N2972" s="5">
        <v>2969</v>
      </c>
      <c r="O2972" s="11">
        <v>10.16161189913435</v>
      </c>
    </row>
    <row r="2973" spans="14:15" x14ac:dyDescent="0.2">
      <c r="N2973" s="5">
        <v>2970</v>
      </c>
      <c r="O2973" s="11">
        <v>4.919734973861404</v>
      </c>
    </row>
    <row r="2974" spans="14:15" x14ac:dyDescent="0.2">
      <c r="N2974" s="5">
        <v>2971</v>
      </c>
      <c r="O2974" s="11">
        <v>10.22955198888582</v>
      </c>
    </row>
    <row r="2975" spans="14:15" x14ac:dyDescent="0.2">
      <c r="N2975" s="5">
        <v>2972</v>
      </c>
      <c r="O2975" s="11">
        <v>-5.8748293645623013</v>
      </c>
    </row>
    <row r="2976" spans="14:15" x14ac:dyDescent="0.2">
      <c r="N2976" s="5">
        <v>2973</v>
      </c>
      <c r="O2976" s="11">
        <v>4.2838043918512341</v>
      </c>
    </row>
    <row r="2977" spans="14:15" x14ac:dyDescent="0.2">
      <c r="N2977" s="5">
        <v>2974</v>
      </c>
      <c r="O2977" s="11">
        <v>-2.1727304387468016</v>
      </c>
    </row>
    <row r="2978" spans="14:15" x14ac:dyDescent="0.2">
      <c r="N2978" s="5">
        <v>2975</v>
      </c>
      <c r="O2978" s="11">
        <v>-8.7917551482106155</v>
      </c>
    </row>
    <row r="2979" spans="14:15" x14ac:dyDescent="0.2">
      <c r="N2979" s="5">
        <v>2976</v>
      </c>
      <c r="O2979" s="11">
        <v>18.340882543866115</v>
      </c>
    </row>
    <row r="2980" spans="14:15" x14ac:dyDescent="0.2">
      <c r="N2980" s="5">
        <v>2977</v>
      </c>
      <c r="O2980" s="11">
        <v>9.7703225310025168</v>
      </c>
    </row>
    <row r="2981" spans="14:15" x14ac:dyDescent="0.2">
      <c r="N2981" s="5">
        <v>2978</v>
      </c>
      <c r="O2981" s="11">
        <v>11.041889385145573</v>
      </c>
    </row>
    <row r="2982" spans="14:15" x14ac:dyDescent="0.2">
      <c r="N2982" s="5">
        <v>2979</v>
      </c>
      <c r="O2982" s="11">
        <v>7.9503385011727117</v>
      </c>
    </row>
    <row r="2983" spans="14:15" x14ac:dyDescent="0.2">
      <c r="N2983" s="5">
        <v>2980</v>
      </c>
      <c r="O2983" s="11">
        <v>26.623704382713626</v>
      </c>
    </row>
    <row r="2984" spans="14:15" x14ac:dyDescent="0.2">
      <c r="N2984" s="5">
        <v>2981</v>
      </c>
      <c r="O2984" s="11">
        <v>-0.63859649567800503</v>
      </c>
    </row>
    <row r="2985" spans="14:15" x14ac:dyDescent="0.2">
      <c r="N2985" s="5">
        <v>2982</v>
      </c>
      <c r="O2985" s="11">
        <v>-4.2340779361845469</v>
      </c>
    </row>
    <row r="2986" spans="14:15" x14ac:dyDescent="0.2">
      <c r="N2986" s="5">
        <v>2983</v>
      </c>
      <c r="O2986" s="11">
        <v>-1.4732876132444583</v>
      </c>
    </row>
    <row r="2987" spans="14:15" x14ac:dyDescent="0.2">
      <c r="N2987" s="5">
        <v>2984</v>
      </c>
      <c r="O2987" s="11">
        <v>9.6575113062788915</v>
      </c>
    </row>
    <row r="2988" spans="14:15" x14ac:dyDescent="0.2">
      <c r="N2988" s="5">
        <v>2985</v>
      </c>
      <c r="O2988" s="11">
        <v>-15.473306247277744</v>
      </c>
    </row>
    <row r="2989" spans="14:15" x14ac:dyDescent="0.2">
      <c r="N2989" s="5">
        <v>2986</v>
      </c>
      <c r="O2989" s="11">
        <v>6.1705710181277569</v>
      </c>
    </row>
    <row r="2990" spans="14:15" x14ac:dyDescent="0.2">
      <c r="N2990" s="5">
        <v>2987</v>
      </c>
      <c r="O2990" s="11">
        <v>14.03688361490395</v>
      </c>
    </row>
    <row r="2991" spans="14:15" x14ac:dyDescent="0.2">
      <c r="N2991" s="5">
        <v>2988</v>
      </c>
      <c r="O2991" s="11">
        <v>9.3230934573104669</v>
      </c>
    </row>
    <row r="2992" spans="14:15" x14ac:dyDescent="0.2">
      <c r="N2992" s="5">
        <v>2989</v>
      </c>
      <c r="O2992" s="11">
        <v>22.872658175100778</v>
      </c>
    </row>
    <row r="2993" spans="14:15" x14ac:dyDescent="0.2">
      <c r="N2993" s="5">
        <v>2990</v>
      </c>
      <c r="O2993" s="11">
        <v>5.783039331016159</v>
      </c>
    </row>
    <row r="2994" spans="14:15" x14ac:dyDescent="0.2">
      <c r="N2994" s="5">
        <v>2991</v>
      </c>
      <c r="O2994" s="11">
        <v>14.914620201328734</v>
      </c>
    </row>
    <row r="2995" spans="14:15" x14ac:dyDescent="0.2">
      <c r="N2995" s="5">
        <v>2992</v>
      </c>
      <c r="O2995" s="11">
        <v>9.5220970910921245</v>
      </c>
    </row>
    <row r="2996" spans="14:15" x14ac:dyDescent="0.2">
      <c r="N2996" s="5">
        <v>2993</v>
      </c>
      <c r="O2996" s="11">
        <v>-6.9471780221449961</v>
      </c>
    </row>
    <row r="2997" spans="14:15" x14ac:dyDescent="0.2">
      <c r="N2997" s="5">
        <v>2994</v>
      </c>
      <c r="O2997" s="11">
        <v>6.0292059919215975</v>
      </c>
    </row>
    <row r="2998" spans="14:15" x14ac:dyDescent="0.2">
      <c r="N2998" s="5">
        <v>2995</v>
      </c>
      <c r="O2998" s="11">
        <v>-11.677881619314903</v>
      </c>
    </row>
    <row r="2999" spans="14:15" x14ac:dyDescent="0.2">
      <c r="N2999" s="5">
        <v>2996</v>
      </c>
      <c r="O2999" s="11">
        <v>0.33253015574569572</v>
      </c>
    </row>
    <row r="3000" spans="14:15" x14ac:dyDescent="0.2">
      <c r="N3000" s="5">
        <v>2997</v>
      </c>
      <c r="O3000" s="11">
        <v>2.5840663667315549</v>
      </c>
    </row>
    <row r="3001" spans="14:15" x14ac:dyDescent="0.2">
      <c r="N3001" s="5">
        <v>2998</v>
      </c>
      <c r="O3001" s="11">
        <v>-8.4390732866557521</v>
      </c>
    </row>
    <row r="3002" spans="14:15" x14ac:dyDescent="0.2">
      <c r="N3002" s="5">
        <v>2999</v>
      </c>
      <c r="O3002" s="11">
        <v>-27.852477811049816</v>
      </c>
    </row>
    <row r="3003" spans="14:15" x14ac:dyDescent="0.2">
      <c r="N3003" s="5">
        <v>3000</v>
      </c>
      <c r="O3003" s="11">
        <v>-7.9800530485136969</v>
      </c>
    </row>
    <row r="3004" spans="14:15" x14ac:dyDescent="0.2">
      <c r="N3004" s="5">
        <v>3001</v>
      </c>
      <c r="O3004" s="11">
        <v>28.622965659592655</v>
      </c>
    </row>
    <row r="3005" spans="14:15" x14ac:dyDescent="0.2">
      <c r="N3005" s="5">
        <v>3002</v>
      </c>
      <c r="O3005" s="11">
        <v>-10.727159068717338</v>
      </c>
    </row>
    <row r="3006" spans="14:15" x14ac:dyDescent="0.2">
      <c r="N3006" s="5">
        <v>3003</v>
      </c>
      <c r="O3006" s="11">
        <v>11.124768949249653</v>
      </c>
    </row>
    <row r="3007" spans="14:15" x14ac:dyDescent="0.2">
      <c r="N3007" s="5">
        <v>3004</v>
      </c>
      <c r="O3007" s="11">
        <v>-14.046027016921549</v>
      </c>
    </row>
    <row r="3008" spans="14:15" x14ac:dyDescent="0.2">
      <c r="N3008" s="5">
        <v>3005</v>
      </c>
      <c r="O3008" s="11">
        <v>5.3398156780600168</v>
      </c>
    </row>
    <row r="3009" spans="14:15" x14ac:dyDescent="0.2">
      <c r="N3009" s="5">
        <v>3006</v>
      </c>
      <c r="O3009" s="11">
        <v>14.206914178257279</v>
      </c>
    </row>
    <row r="3010" spans="14:15" x14ac:dyDescent="0.2">
      <c r="N3010" s="5">
        <v>3007</v>
      </c>
      <c r="O3010" s="11">
        <v>12.899125984324431</v>
      </c>
    </row>
    <row r="3011" spans="14:15" x14ac:dyDescent="0.2">
      <c r="N3011" s="5">
        <v>3008</v>
      </c>
      <c r="O3011" s="11">
        <v>18.468214949481268</v>
      </c>
    </row>
    <row r="3012" spans="14:15" x14ac:dyDescent="0.2">
      <c r="N3012" s="5">
        <v>3009</v>
      </c>
      <c r="O3012" s="11">
        <v>26.135934639052927</v>
      </c>
    </row>
    <row r="3013" spans="14:15" x14ac:dyDescent="0.2">
      <c r="N3013" s="5">
        <v>3010</v>
      </c>
      <c r="O3013" s="11">
        <v>-12.070088489155498</v>
      </c>
    </row>
    <row r="3014" spans="14:15" x14ac:dyDescent="0.2">
      <c r="N3014" s="5">
        <v>3011</v>
      </c>
      <c r="O3014" s="11">
        <v>3.3882153647564128</v>
      </c>
    </row>
    <row r="3015" spans="14:15" x14ac:dyDescent="0.2">
      <c r="N3015" s="5">
        <v>3012</v>
      </c>
      <c r="O3015" s="11">
        <v>-1.5894284841746997</v>
      </c>
    </row>
    <row r="3016" spans="14:15" x14ac:dyDescent="0.2">
      <c r="N3016" s="5">
        <v>3013</v>
      </c>
      <c r="O3016" s="11">
        <v>5.7513426397536165</v>
      </c>
    </row>
    <row r="3017" spans="14:15" x14ac:dyDescent="0.2">
      <c r="N3017" s="5">
        <v>3014</v>
      </c>
      <c r="O3017" s="11">
        <v>18.216962684049605</v>
      </c>
    </row>
    <row r="3018" spans="14:15" x14ac:dyDescent="0.2">
      <c r="N3018" s="5">
        <v>3015</v>
      </c>
      <c r="O3018" s="11">
        <v>-7.2366177334631621</v>
      </c>
    </row>
    <row r="3019" spans="14:15" x14ac:dyDescent="0.2">
      <c r="N3019" s="5">
        <v>3016</v>
      </c>
      <c r="O3019" s="11">
        <v>-6.1731494622284782</v>
      </c>
    </row>
    <row r="3020" spans="14:15" x14ac:dyDescent="0.2">
      <c r="N3020" s="5">
        <v>3017</v>
      </c>
      <c r="O3020" s="11">
        <v>3.0931386907527498</v>
      </c>
    </row>
    <row r="3021" spans="14:15" x14ac:dyDescent="0.2">
      <c r="N3021" s="5">
        <v>3018</v>
      </c>
      <c r="O3021" s="11">
        <v>18.341551979756868</v>
      </c>
    </row>
    <row r="3022" spans="14:15" x14ac:dyDescent="0.2">
      <c r="N3022" s="5">
        <v>3019</v>
      </c>
      <c r="O3022" s="11">
        <v>3.517047116032773</v>
      </c>
    </row>
    <row r="3023" spans="14:15" x14ac:dyDescent="0.2">
      <c r="N3023" s="5">
        <v>3020</v>
      </c>
      <c r="O3023" s="11">
        <v>-8.5680831400383326</v>
      </c>
    </row>
    <row r="3024" spans="14:15" x14ac:dyDescent="0.2">
      <c r="N3024" s="5">
        <v>3021</v>
      </c>
      <c r="O3024" s="11">
        <v>8.0366130790408778</v>
      </c>
    </row>
    <row r="3025" spans="14:15" x14ac:dyDescent="0.2">
      <c r="N3025" s="5">
        <v>3022</v>
      </c>
      <c r="O3025" s="11">
        <v>5.9536879706707388</v>
      </c>
    </row>
    <row r="3026" spans="14:15" x14ac:dyDescent="0.2">
      <c r="N3026" s="5">
        <v>3023</v>
      </c>
      <c r="O3026" s="11">
        <v>-0.62886670958419821</v>
      </c>
    </row>
    <row r="3027" spans="14:15" x14ac:dyDescent="0.2">
      <c r="N3027" s="5">
        <v>3024</v>
      </c>
      <c r="O3027" s="11">
        <v>13.56370963728617</v>
      </c>
    </row>
    <row r="3028" spans="14:15" x14ac:dyDescent="0.2">
      <c r="N3028" s="5">
        <v>3025</v>
      </c>
      <c r="O3028" s="11">
        <v>11.141552816431279</v>
      </c>
    </row>
    <row r="3029" spans="14:15" x14ac:dyDescent="0.2">
      <c r="N3029" s="5">
        <v>3026</v>
      </c>
      <c r="O3029" s="11">
        <v>-15.649581945343567</v>
      </c>
    </row>
    <row r="3030" spans="14:15" x14ac:dyDescent="0.2">
      <c r="N3030" s="5">
        <v>3027</v>
      </c>
      <c r="O3030" s="11">
        <v>12.780780803856256</v>
      </c>
    </row>
    <row r="3031" spans="14:15" x14ac:dyDescent="0.2">
      <c r="N3031" s="5">
        <v>3028</v>
      </c>
      <c r="O3031" s="11">
        <v>-16.839598956032592</v>
      </c>
    </row>
    <row r="3032" spans="14:15" x14ac:dyDescent="0.2">
      <c r="N3032" s="5">
        <v>3029</v>
      </c>
      <c r="O3032" s="11">
        <v>12.064441506763259</v>
      </c>
    </row>
    <row r="3033" spans="14:15" x14ac:dyDescent="0.2">
      <c r="N3033" s="5">
        <v>3030</v>
      </c>
      <c r="O3033" s="11">
        <v>5.6635971149507887</v>
      </c>
    </row>
    <row r="3034" spans="14:15" x14ac:dyDescent="0.2">
      <c r="N3034" s="5">
        <v>3031</v>
      </c>
      <c r="O3034" s="11">
        <v>-23.984097529479612</v>
      </c>
    </row>
    <row r="3035" spans="14:15" x14ac:dyDescent="0.2">
      <c r="N3035" s="5">
        <v>3032</v>
      </c>
      <c r="O3035" s="11">
        <v>4.9189867608829765</v>
      </c>
    </row>
    <row r="3036" spans="14:15" x14ac:dyDescent="0.2">
      <c r="N3036" s="5">
        <v>3033</v>
      </c>
      <c r="O3036" s="11">
        <v>15.766610428973188</v>
      </c>
    </row>
    <row r="3037" spans="14:15" x14ac:dyDescent="0.2">
      <c r="N3037" s="5">
        <v>3034</v>
      </c>
      <c r="O3037" s="11">
        <v>3.4662899723226714</v>
      </c>
    </row>
    <row r="3038" spans="14:15" x14ac:dyDescent="0.2">
      <c r="N3038" s="5">
        <v>3035</v>
      </c>
      <c r="O3038" s="11">
        <v>25.804260748995151</v>
      </c>
    </row>
    <row r="3039" spans="14:15" x14ac:dyDescent="0.2">
      <c r="N3039" s="5">
        <v>3036</v>
      </c>
      <c r="O3039" s="11">
        <v>-6.6472321980367948</v>
      </c>
    </row>
    <row r="3040" spans="14:15" x14ac:dyDescent="0.2">
      <c r="N3040" s="5">
        <v>3037</v>
      </c>
      <c r="O3040" s="11">
        <v>18.37477643121359</v>
      </c>
    </row>
    <row r="3041" spans="14:15" x14ac:dyDescent="0.2">
      <c r="N3041" s="5">
        <v>3038</v>
      </c>
      <c r="O3041" s="11">
        <v>20.280455400414237</v>
      </c>
    </row>
    <row r="3042" spans="14:15" x14ac:dyDescent="0.2">
      <c r="N3042" s="5">
        <v>3039</v>
      </c>
      <c r="O3042" s="11">
        <v>-5.8848183838720862</v>
      </c>
    </row>
    <row r="3043" spans="14:15" x14ac:dyDescent="0.2">
      <c r="N3043" s="5">
        <v>3040</v>
      </c>
      <c r="O3043" s="11">
        <v>8.8588438747324574</v>
      </c>
    </row>
    <row r="3044" spans="14:15" x14ac:dyDescent="0.2">
      <c r="N3044" s="5">
        <v>3041</v>
      </c>
      <c r="O3044" s="11">
        <v>4.8463916283688206</v>
      </c>
    </row>
    <row r="3045" spans="14:15" x14ac:dyDescent="0.2">
      <c r="N3045" s="5">
        <v>3042</v>
      </c>
      <c r="O3045" s="11">
        <v>-7.6072944258008706</v>
      </c>
    </row>
    <row r="3046" spans="14:15" x14ac:dyDescent="0.2">
      <c r="N3046" s="5">
        <v>3043</v>
      </c>
      <c r="O3046" s="11">
        <v>-2.2456586667691525</v>
      </c>
    </row>
    <row r="3047" spans="14:15" x14ac:dyDescent="0.2">
      <c r="N3047" s="5">
        <v>3044</v>
      </c>
      <c r="O3047" s="11">
        <v>14.610576773221911</v>
      </c>
    </row>
    <row r="3048" spans="14:15" x14ac:dyDescent="0.2">
      <c r="N3048" s="5">
        <v>3045</v>
      </c>
      <c r="O3048" s="11">
        <v>25.387207802465895</v>
      </c>
    </row>
    <row r="3049" spans="14:15" x14ac:dyDescent="0.2">
      <c r="N3049" s="5">
        <v>3046</v>
      </c>
      <c r="O3049" s="11">
        <v>-1.116266406740015</v>
      </c>
    </row>
    <row r="3050" spans="14:15" x14ac:dyDescent="0.2">
      <c r="N3050" s="5">
        <v>3047</v>
      </c>
      <c r="O3050" s="11">
        <v>-14.244147431218426</v>
      </c>
    </row>
    <row r="3051" spans="14:15" x14ac:dyDescent="0.2">
      <c r="N3051" s="5">
        <v>3048</v>
      </c>
      <c r="O3051" s="11">
        <v>21.418521840795272</v>
      </c>
    </row>
    <row r="3052" spans="14:15" x14ac:dyDescent="0.2">
      <c r="N3052" s="5">
        <v>3049</v>
      </c>
      <c r="O3052" s="11">
        <v>-19.886940132469032</v>
      </c>
    </row>
    <row r="3053" spans="14:15" x14ac:dyDescent="0.2">
      <c r="N3053" s="5">
        <v>3050</v>
      </c>
      <c r="O3053" s="11">
        <v>-9.0338317915868949</v>
      </c>
    </row>
    <row r="3054" spans="14:15" x14ac:dyDescent="0.2">
      <c r="N3054" s="5">
        <v>3051</v>
      </c>
      <c r="O3054" s="11">
        <v>2.8097129825507396</v>
      </c>
    </row>
    <row r="3055" spans="14:15" x14ac:dyDescent="0.2">
      <c r="N3055" s="5">
        <v>3052</v>
      </c>
      <c r="O3055" s="11">
        <v>19.230370158023984</v>
      </c>
    </row>
    <row r="3056" spans="14:15" x14ac:dyDescent="0.2">
      <c r="N3056" s="5">
        <v>3053</v>
      </c>
      <c r="O3056" s="11">
        <v>-10.784628499958139</v>
      </c>
    </row>
    <row r="3057" spans="14:15" x14ac:dyDescent="0.2">
      <c r="N3057" s="5">
        <v>3054</v>
      </c>
      <c r="O3057" s="11">
        <v>13.77683476125128</v>
      </c>
    </row>
    <row r="3058" spans="14:15" x14ac:dyDescent="0.2">
      <c r="N3058" s="5">
        <v>3055</v>
      </c>
      <c r="O3058" s="11">
        <v>-4.0621474824051003</v>
      </c>
    </row>
    <row r="3059" spans="14:15" x14ac:dyDescent="0.2">
      <c r="N3059" s="5">
        <v>3056</v>
      </c>
      <c r="O3059" s="11">
        <v>-26.588920774498664</v>
      </c>
    </row>
    <row r="3060" spans="14:15" x14ac:dyDescent="0.2">
      <c r="N3060" s="5">
        <v>3057</v>
      </c>
      <c r="O3060" s="11">
        <v>-2.5377414604588129</v>
      </c>
    </row>
    <row r="3061" spans="14:15" x14ac:dyDescent="0.2">
      <c r="N3061" s="5">
        <v>3058</v>
      </c>
      <c r="O3061" s="11">
        <v>17.154266022108711</v>
      </c>
    </row>
    <row r="3062" spans="14:15" x14ac:dyDescent="0.2">
      <c r="N3062" s="5">
        <v>3059</v>
      </c>
      <c r="O3062" s="11">
        <v>1.118045992543677</v>
      </c>
    </row>
    <row r="3063" spans="14:15" x14ac:dyDescent="0.2">
      <c r="N3063" s="5">
        <v>3060</v>
      </c>
      <c r="O3063" s="11">
        <v>25.611371494156622</v>
      </c>
    </row>
    <row r="3064" spans="14:15" x14ac:dyDescent="0.2">
      <c r="N3064" s="5">
        <v>3061</v>
      </c>
      <c r="O3064" s="11">
        <v>-2.8229887673965983</v>
      </c>
    </row>
    <row r="3065" spans="14:15" x14ac:dyDescent="0.2">
      <c r="N3065" s="5">
        <v>3062</v>
      </c>
      <c r="O3065" s="11">
        <v>7.2691242910776204</v>
      </c>
    </row>
    <row r="3066" spans="14:15" x14ac:dyDescent="0.2">
      <c r="N3066" s="5">
        <v>3063</v>
      </c>
      <c r="O3066" s="11">
        <v>27.201571209588057</v>
      </c>
    </row>
    <row r="3067" spans="14:15" x14ac:dyDescent="0.2">
      <c r="N3067" s="5">
        <v>3064</v>
      </c>
      <c r="O3067" s="11">
        <v>-6.0875584821575757</v>
      </c>
    </row>
    <row r="3068" spans="14:15" x14ac:dyDescent="0.2">
      <c r="N3068" s="5">
        <v>3065</v>
      </c>
      <c r="O3068" s="11">
        <v>3.4173400959867095</v>
      </c>
    </row>
    <row r="3069" spans="14:15" x14ac:dyDescent="0.2">
      <c r="N3069" s="5">
        <v>3066</v>
      </c>
      <c r="O3069" s="11">
        <v>-27.174857875952913</v>
      </c>
    </row>
    <row r="3070" spans="14:15" x14ac:dyDescent="0.2">
      <c r="N3070" s="5">
        <v>3067</v>
      </c>
      <c r="O3070" s="11">
        <v>-0.90778875734873243</v>
      </c>
    </row>
    <row r="3071" spans="14:15" x14ac:dyDescent="0.2">
      <c r="N3071" s="5">
        <v>3068</v>
      </c>
      <c r="O3071" s="11">
        <v>18.833057259185544</v>
      </c>
    </row>
    <row r="3072" spans="14:15" x14ac:dyDescent="0.2">
      <c r="N3072" s="5">
        <v>3069</v>
      </c>
      <c r="O3072" s="11">
        <v>-0.54878800275963746</v>
      </c>
    </row>
    <row r="3073" spans="14:15" x14ac:dyDescent="0.2">
      <c r="N3073" s="5">
        <v>3070</v>
      </c>
      <c r="O3073" s="11">
        <v>-15.227028346572173</v>
      </c>
    </row>
    <row r="3074" spans="14:15" x14ac:dyDescent="0.2">
      <c r="N3074" s="5">
        <v>3071</v>
      </c>
      <c r="O3074" s="11">
        <v>3.2752028360092584</v>
      </c>
    </row>
    <row r="3075" spans="14:15" x14ac:dyDescent="0.2">
      <c r="N3075" s="5">
        <v>3072</v>
      </c>
      <c r="O3075" s="11">
        <v>-5.001509399836479</v>
      </c>
    </row>
    <row r="3076" spans="14:15" x14ac:dyDescent="0.2">
      <c r="N3076" s="5">
        <v>3073</v>
      </c>
      <c r="O3076" s="11">
        <v>5.6888974668853729</v>
      </c>
    </row>
    <row r="3077" spans="14:15" x14ac:dyDescent="0.2">
      <c r="N3077" s="5">
        <v>3074</v>
      </c>
      <c r="O3077" s="11">
        <v>18.215727214385247</v>
      </c>
    </row>
    <row r="3078" spans="14:15" x14ac:dyDescent="0.2">
      <c r="N3078" s="5">
        <v>3075</v>
      </c>
      <c r="O3078" s="11">
        <v>0.80655906796082866</v>
      </c>
    </row>
    <row r="3079" spans="14:15" x14ac:dyDescent="0.2">
      <c r="N3079" s="5">
        <v>3076</v>
      </c>
      <c r="O3079" s="11">
        <v>-12.502374925612767</v>
      </c>
    </row>
    <row r="3080" spans="14:15" x14ac:dyDescent="0.2">
      <c r="N3080" s="5">
        <v>3077</v>
      </c>
      <c r="O3080" s="11">
        <v>-10.339338408819625</v>
      </c>
    </row>
    <row r="3081" spans="14:15" x14ac:dyDescent="0.2">
      <c r="N3081" s="5">
        <v>3078</v>
      </c>
      <c r="O3081" s="11">
        <v>4.2321360853510086</v>
      </c>
    </row>
    <row r="3082" spans="14:15" x14ac:dyDescent="0.2">
      <c r="N3082" s="5">
        <v>3079</v>
      </c>
      <c r="O3082" s="11">
        <v>15.231566946561571</v>
      </c>
    </row>
    <row r="3083" spans="14:15" x14ac:dyDescent="0.2">
      <c r="N3083" s="5">
        <v>3080</v>
      </c>
      <c r="O3083" s="11">
        <v>-2.3223597664976943</v>
      </c>
    </row>
    <row r="3084" spans="14:15" x14ac:dyDescent="0.2">
      <c r="N3084" s="5">
        <v>3081</v>
      </c>
      <c r="O3084" s="11">
        <v>-14.102324667511624</v>
      </c>
    </row>
    <row r="3085" spans="14:15" x14ac:dyDescent="0.2">
      <c r="N3085" s="5">
        <v>3082</v>
      </c>
      <c r="O3085" s="11">
        <v>-3.1634121213039434</v>
      </c>
    </row>
    <row r="3086" spans="14:15" x14ac:dyDescent="0.2">
      <c r="N3086" s="5">
        <v>3083</v>
      </c>
      <c r="O3086" s="11">
        <v>1.687944848952537</v>
      </c>
    </row>
    <row r="3087" spans="14:15" x14ac:dyDescent="0.2">
      <c r="N3087" s="5">
        <v>3084</v>
      </c>
      <c r="O3087" s="11">
        <v>22.298096116034461</v>
      </c>
    </row>
    <row r="3088" spans="14:15" x14ac:dyDescent="0.2">
      <c r="N3088" s="5">
        <v>3085</v>
      </c>
      <c r="O3088" s="11">
        <v>17.44080592819817</v>
      </c>
    </row>
    <row r="3089" spans="14:15" x14ac:dyDescent="0.2">
      <c r="N3089" s="5">
        <v>3086</v>
      </c>
      <c r="O3089" s="11">
        <v>22.672610429194162</v>
      </c>
    </row>
    <row r="3090" spans="14:15" x14ac:dyDescent="0.2">
      <c r="N3090" s="5">
        <v>3087</v>
      </c>
      <c r="O3090" s="11">
        <v>4.8340781313789885</v>
      </c>
    </row>
    <row r="3091" spans="14:15" x14ac:dyDescent="0.2">
      <c r="N3091" s="5">
        <v>3088</v>
      </c>
      <c r="O3091" s="11">
        <v>18.555437438003665</v>
      </c>
    </row>
    <row r="3092" spans="14:15" x14ac:dyDescent="0.2">
      <c r="N3092" s="5">
        <v>3089</v>
      </c>
      <c r="O3092" s="11">
        <v>-17.042068306021324</v>
      </c>
    </row>
    <row r="3093" spans="14:15" x14ac:dyDescent="0.2">
      <c r="N3093" s="5">
        <v>3090</v>
      </c>
      <c r="O3093" s="11">
        <v>1.0706799633046873</v>
      </c>
    </row>
    <row r="3094" spans="14:15" x14ac:dyDescent="0.2">
      <c r="N3094" s="5">
        <v>3091</v>
      </c>
      <c r="O3094" s="11">
        <v>-17.079909421841069</v>
      </c>
    </row>
    <row r="3095" spans="14:15" x14ac:dyDescent="0.2">
      <c r="N3095" s="5">
        <v>3092</v>
      </c>
      <c r="O3095" s="11">
        <v>-16.271486705629751</v>
      </c>
    </row>
    <row r="3096" spans="14:15" x14ac:dyDescent="0.2">
      <c r="N3096" s="5">
        <v>3093</v>
      </c>
      <c r="O3096" s="11">
        <v>-4.3636754033839651</v>
      </c>
    </row>
    <row r="3097" spans="14:15" x14ac:dyDescent="0.2">
      <c r="N3097" s="5">
        <v>3094</v>
      </c>
      <c r="O3097" s="11">
        <v>6.786270160868173</v>
      </c>
    </row>
    <row r="3098" spans="14:15" x14ac:dyDescent="0.2">
      <c r="N3098" s="5">
        <v>3095</v>
      </c>
      <c r="O3098" s="11">
        <v>5.0787414343529278</v>
      </c>
    </row>
    <row r="3099" spans="14:15" x14ac:dyDescent="0.2">
      <c r="N3099" s="5">
        <v>3096</v>
      </c>
      <c r="O3099" s="11">
        <v>20.693218624332882</v>
      </c>
    </row>
    <row r="3100" spans="14:15" x14ac:dyDescent="0.2">
      <c r="N3100" s="5">
        <v>3097</v>
      </c>
      <c r="O3100" s="11">
        <v>5.7115025132967254</v>
      </c>
    </row>
    <row r="3101" spans="14:15" x14ac:dyDescent="0.2">
      <c r="N3101" s="5">
        <v>3098</v>
      </c>
      <c r="O3101" s="11">
        <v>6.1801761939043072</v>
      </c>
    </row>
    <row r="3102" spans="14:15" x14ac:dyDescent="0.2">
      <c r="N3102" s="5">
        <v>3099</v>
      </c>
      <c r="O3102" s="11">
        <v>-1.9083354663676322</v>
      </c>
    </row>
    <row r="3103" spans="14:15" x14ac:dyDescent="0.2">
      <c r="N3103" s="5">
        <v>3100</v>
      </c>
      <c r="O3103" s="11">
        <v>1.4420306805669654</v>
      </c>
    </row>
    <row r="3104" spans="14:15" x14ac:dyDescent="0.2">
      <c r="N3104" s="5">
        <v>3101</v>
      </c>
      <c r="O3104" s="11">
        <v>16.978125627328293</v>
      </c>
    </row>
    <row r="3105" spans="14:15" x14ac:dyDescent="0.2">
      <c r="N3105" s="5">
        <v>3102</v>
      </c>
      <c r="O3105" s="11">
        <v>-4.990540740171391</v>
      </c>
    </row>
    <row r="3106" spans="14:15" x14ac:dyDescent="0.2">
      <c r="N3106" s="5">
        <v>3103</v>
      </c>
      <c r="O3106" s="11">
        <v>2.8512625928214996</v>
      </c>
    </row>
    <row r="3107" spans="14:15" x14ac:dyDescent="0.2">
      <c r="N3107" s="5">
        <v>3104</v>
      </c>
      <c r="O3107" s="11">
        <v>11.315382299490782</v>
      </c>
    </row>
    <row r="3108" spans="14:15" x14ac:dyDescent="0.2">
      <c r="N3108" s="5">
        <v>3105</v>
      </c>
      <c r="O3108" s="11">
        <v>13.11316534670793</v>
      </c>
    </row>
    <row r="3109" spans="14:15" x14ac:dyDescent="0.2">
      <c r="N3109" s="5">
        <v>3106</v>
      </c>
      <c r="O3109" s="11">
        <v>4.5443988160385729</v>
      </c>
    </row>
    <row r="3110" spans="14:15" x14ac:dyDescent="0.2">
      <c r="N3110" s="5">
        <v>3107</v>
      </c>
      <c r="O3110" s="11">
        <v>11.105032076947701</v>
      </c>
    </row>
    <row r="3111" spans="14:15" x14ac:dyDescent="0.2">
      <c r="N3111" s="5">
        <v>3108</v>
      </c>
      <c r="O3111" s="11">
        <v>-4.7409720786196505</v>
      </c>
    </row>
    <row r="3112" spans="14:15" x14ac:dyDescent="0.2">
      <c r="N3112" s="5">
        <v>3109</v>
      </c>
      <c r="O3112" s="11">
        <v>-18.2108174045553</v>
      </c>
    </row>
    <row r="3113" spans="14:15" x14ac:dyDescent="0.2">
      <c r="N3113" s="5">
        <v>3110</v>
      </c>
      <c r="O3113" s="11">
        <v>-0.63574052350003307</v>
      </c>
    </row>
    <row r="3114" spans="14:15" x14ac:dyDescent="0.2">
      <c r="N3114" s="5">
        <v>3111</v>
      </c>
      <c r="O3114" s="11">
        <v>0.17083260365233111</v>
      </c>
    </row>
    <row r="3115" spans="14:15" x14ac:dyDescent="0.2">
      <c r="N3115" s="5">
        <v>3112</v>
      </c>
      <c r="O3115" s="11">
        <v>-2.7380841018143829</v>
      </c>
    </row>
    <row r="3116" spans="14:15" x14ac:dyDescent="0.2">
      <c r="N3116" s="5">
        <v>3113</v>
      </c>
      <c r="O3116" s="11">
        <v>-2.9145428772517006</v>
      </c>
    </row>
    <row r="3117" spans="14:15" x14ac:dyDescent="0.2">
      <c r="N3117" s="5">
        <v>3114</v>
      </c>
      <c r="O3117" s="11">
        <v>-21.37031613058754</v>
      </c>
    </row>
    <row r="3118" spans="14:15" x14ac:dyDescent="0.2">
      <c r="N3118" s="5">
        <v>3115</v>
      </c>
      <c r="O3118" s="11">
        <v>21.254382084818619</v>
      </c>
    </row>
    <row r="3119" spans="14:15" x14ac:dyDescent="0.2">
      <c r="N3119" s="5">
        <v>3116</v>
      </c>
      <c r="O3119" s="11">
        <v>-4.8553209098496772</v>
      </c>
    </row>
    <row r="3120" spans="14:15" x14ac:dyDescent="0.2">
      <c r="N3120" s="5">
        <v>3117</v>
      </c>
      <c r="O3120" s="11">
        <v>-2.128301789702542</v>
      </c>
    </row>
    <row r="3121" spans="14:15" x14ac:dyDescent="0.2">
      <c r="N3121" s="5">
        <v>3118</v>
      </c>
      <c r="O3121" s="11">
        <v>1.2089134587060764</v>
      </c>
    </row>
    <row r="3122" spans="14:15" x14ac:dyDescent="0.2">
      <c r="N3122" s="5">
        <v>3119</v>
      </c>
      <c r="O3122" s="11">
        <v>-17.072394618792423</v>
      </c>
    </row>
    <row r="3123" spans="14:15" x14ac:dyDescent="0.2">
      <c r="N3123" s="5">
        <v>3120</v>
      </c>
      <c r="O3123" s="11">
        <v>5.8506524161282414</v>
      </c>
    </row>
    <row r="3124" spans="14:15" x14ac:dyDescent="0.2">
      <c r="N3124" s="5">
        <v>3121</v>
      </c>
      <c r="O3124" s="11">
        <v>9.2335085605037044</v>
      </c>
    </row>
    <row r="3125" spans="14:15" x14ac:dyDescent="0.2">
      <c r="N3125" s="5">
        <v>3122</v>
      </c>
      <c r="O3125" s="11">
        <v>29.945253307339478</v>
      </c>
    </row>
    <row r="3126" spans="14:15" x14ac:dyDescent="0.2">
      <c r="N3126" s="5">
        <v>3123</v>
      </c>
      <c r="O3126" s="11">
        <v>-8.9390820422500212</v>
      </c>
    </row>
    <row r="3127" spans="14:15" x14ac:dyDescent="0.2">
      <c r="N3127" s="5">
        <v>3124</v>
      </c>
      <c r="O3127" s="11">
        <v>0.86291495342031876</v>
      </c>
    </row>
    <row r="3128" spans="14:15" x14ac:dyDescent="0.2">
      <c r="N3128" s="5">
        <v>3125</v>
      </c>
      <c r="O3128" s="11">
        <v>-4.2636675799522763</v>
      </c>
    </row>
    <row r="3129" spans="14:15" x14ac:dyDescent="0.2">
      <c r="N3129" s="5">
        <v>3126</v>
      </c>
      <c r="O3129" s="11">
        <v>-9.7078231793535643</v>
      </c>
    </row>
    <row r="3130" spans="14:15" x14ac:dyDescent="0.2">
      <c r="N3130" s="5">
        <v>3127</v>
      </c>
      <c r="O3130" s="11">
        <v>2.9664960441634793</v>
      </c>
    </row>
    <row r="3131" spans="14:15" x14ac:dyDescent="0.2">
      <c r="N3131" s="5">
        <v>3128</v>
      </c>
      <c r="O3131" s="11">
        <v>-3.5810385235616149</v>
      </c>
    </row>
    <row r="3132" spans="14:15" x14ac:dyDescent="0.2">
      <c r="N3132" s="5">
        <v>3129</v>
      </c>
      <c r="O3132" s="11">
        <v>12.005271545059689</v>
      </c>
    </row>
    <row r="3133" spans="14:15" x14ac:dyDescent="0.2">
      <c r="N3133" s="5">
        <v>3130</v>
      </c>
      <c r="O3133" s="11">
        <v>18.976590748139241</v>
      </c>
    </row>
    <row r="3134" spans="14:15" x14ac:dyDescent="0.2">
      <c r="N3134" s="5">
        <v>3131</v>
      </c>
      <c r="O3134" s="11">
        <v>-5.5931947832022431</v>
      </c>
    </row>
    <row r="3135" spans="14:15" x14ac:dyDescent="0.2">
      <c r="N3135" s="5">
        <v>3132</v>
      </c>
      <c r="O3135" s="11">
        <v>4.8461482782098901</v>
      </c>
    </row>
    <row r="3136" spans="14:15" x14ac:dyDescent="0.2">
      <c r="N3136" s="5">
        <v>3133</v>
      </c>
      <c r="O3136" s="11">
        <v>-7.6330781623513486</v>
      </c>
    </row>
    <row r="3137" spans="14:15" x14ac:dyDescent="0.2">
      <c r="N3137" s="5">
        <v>3134</v>
      </c>
      <c r="O3137" s="11">
        <v>15.517147661273654</v>
      </c>
    </row>
    <row r="3138" spans="14:15" x14ac:dyDescent="0.2">
      <c r="N3138" s="5">
        <v>3135</v>
      </c>
      <c r="O3138" s="11">
        <v>-2.6703652539078129</v>
      </c>
    </row>
    <row r="3139" spans="14:15" x14ac:dyDescent="0.2">
      <c r="N3139" s="5">
        <v>3136</v>
      </c>
      <c r="O3139" s="11">
        <v>4.835505971904249</v>
      </c>
    </row>
    <row r="3140" spans="14:15" x14ac:dyDescent="0.2">
      <c r="N3140" s="5">
        <v>3137</v>
      </c>
      <c r="O3140" s="11">
        <v>30.355980613510944</v>
      </c>
    </row>
    <row r="3141" spans="14:15" x14ac:dyDescent="0.2">
      <c r="N3141" s="5">
        <v>3138</v>
      </c>
      <c r="O3141" s="11">
        <v>14.267001826048748</v>
      </c>
    </row>
    <row r="3142" spans="14:15" x14ac:dyDescent="0.2">
      <c r="N3142" s="5">
        <v>3139</v>
      </c>
      <c r="O3142" s="11">
        <v>-4.4263116381190519</v>
      </c>
    </row>
    <row r="3143" spans="14:15" x14ac:dyDescent="0.2">
      <c r="N3143" s="5">
        <v>3140</v>
      </c>
      <c r="O3143" s="11">
        <v>13.749373058818033</v>
      </c>
    </row>
    <row r="3144" spans="14:15" x14ac:dyDescent="0.2">
      <c r="N3144" s="5">
        <v>3141</v>
      </c>
      <c r="O3144" s="11">
        <v>-18.813990445907649</v>
      </c>
    </row>
    <row r="3145" spans="14:15" x14ac:dyDescent="0.2">
      <c r="N3145" s="5">
        <v>3142</v>
      </c>
      <c r="O3145" s="11">
        <v>5.5805866957823183</v>
      </c>
    </row>
    <row r="3146" spans="14:15" x14ac:dyDescent="0.2">
      <c r="N3146" s="5">
        <v>3143</v>
      </c>
      <c r="O3146" s="11">
        <v>-25.98761221325341</v>
      </c>
    </row>
    <row r="3147" spans="14:15" x14ac:dyDescent="0.2">
      <c r="N3147" s="5">
        <v>3144</v>
      </c>
      <c r="O3147" s="11">
        <v>-7.5903336464126161</v>
      </c>
    </row>
    <row r="3148" spans="14:15" x14ac:dyDescent="0.2">
      <c r="N3148" s="5">
        <v>3145</v>
      </c>
      <c r="O3148" s="11">
        <v>3.8967317636504069</v>
      </c>
    </row>
    <row r="3149" spans="14:15" x14ac:dyDescent="0.2">
      <c r="N3149" s="5">
        <v>3146</v>
      </c>
      <c r="O3149" s="11">
        <v>-2.751676742132104</v>
      </c>
    </row>
    <row r="3150" spans="14:15" x14ac:dyDescent="0.2">
      <c r="N3150" s="5">
        <v>3147</v>
      </c>
      <c r="O3150" s="11">
        <v>11.473141076439802</v>
      </c>
    </row>
    <row r="3151" spans="14:15" x14ac:dyDescent="0.2">
      <c r="N3151" s="5">
        <v>3148</v>
      </c>
      <c r="O3151" s="11">
        <v>9.1143057572144244</v>
      </c>
    </row>
    <row r="3152" spans="14:15" x14ac:dyDescent="0.2">
      <c r="N3152" s="5">
        <v>3149</v>
      </c>
      <c r="O3152" s="11">
        <v>13.426409114358254</v>
      </c>
    </row>
    <row r="3153" spans="14:15" x14ac:dyDescent="0.2">
      <c r="N3153" s="5">
        <v>3150</v>
      </c>
      <c r="O3153" s="11">
        <v>-3.7505507904299789</v>
      </c>
    </row>
    <row r="3154" spans="14:15" x14ac:dyDescent="0.2">
      <c r="N3154" s="5">
        <v>3151</v>
      </c>
      <c r="O3154" s="11">
        <v>9.0771431006296197</v>
      </c>
    </row>
    <row r="3155" spans="14:15" x14ac:dyDescent="0.2">
      <c r="N3155" s="5">
        <v>3152</v>
      </c>
      <c r="O3155" s="11">
        <v>-4.5248290062344605</v>
      </c>
    </row>
    <row r="3156" spans="14:15" x14ac:dyDescent="0.2">
      <c r="N3156" s="5">
        <v>3153</v>
      </c>
      <c r="O3156" s="11">
        <v>8.320219926318881</v>
      </c>
    </row>
    <row r="3157" spans="14:15" x14ac:dyDescent="0.2">
      <c r="N3157" s="5">
        <v>3154</v>
      </c>
      <c r="O3157" s="11">
        <v>-4.6111238549128499</v>
      </c>
    </row>
    <row r="3158" spans="14:15" x14ac:dyDescent="0.2">
      <c r="N3158" s="5">
        <v>3155</v>
      </c>
      <c r="O3158" s="11">
        <v>-4.3361790570132746</v>
      </c>
    </row>
    <row r="3159" spans="14:15" x14ac:dyDescent="0.2">
      <c r="N3159" s="5">
        <v>3156</v>
      </c>
      <c r="O3159" s="11">
        <v>10.668188750395895</v>
      </c>
    </row>
    <row r="3160" spans="14:15" x14ac:dyDescent="0.2">
      <c r="N3160" s="5">
        <v>3157</v>
      </c>
      <c r="O3160" s="11">
        <v>-1.5948770516761206</v>
      </c>
    </row>
    <row r="3161" spans="14:15" x14ac:dyDescent="0.2">
      <c r="N3161" s="5">
        <v>3158</v>
      </c>
      <c r="O3161" s="11">
        <v>17.070777129433026</v>
      </c>
    </row>
    <row r="3162" spans="14:15" x14ac:dyDescent="0.2">
      <c r="N3162" s="5">
        <v>3159</v>
      </c>
      <c r="O3162" s="11">
        <v>8.648924290786038</v>
      </c>
    </row>
    <row r="3163" spans="14:15" x14ac:dyDescent="0.2">
      <c r="N3163" s="5">
        <v>3160</v>
      </c>
      <c r="O3163" s="11">
        <v>-9.7437485076457655</v>
      </c>
    </row>
    <row r="3164" spans="14:15" x14ac:dyDescent="0.2">
      <c r="N3164" s="5">
        <v>3161</v>
      </c>
      <c r="O3164" s="11">
        <v>-8.2710742366470598</v>
      </c>
    </row>
    <row r="3165" spans="14:15" x14ac:dyDescent="0.2">
      <c r="N3165" s="5">
        <v>3162</v>
      </c>
      <c r="O3165" s="11">
        <v>-6.9757410243064255</v>
      </c>
    </row>
    <row r="3166" spans="14:15" x14ac:dyDescent="0.2">
      <c r="N3166" s="5">
        <v>3163</v>
      </c>
      <c r="O3166" s="11">
        <v>26.271403667262433</v>
      </c>
    </row>
    <row r="3167" spans="14:15" x14ac:dyDescent="0.2">
      <c r="N3167" s="5">
        <v>3164</v>
      </c>
      <c r="O3167" s="11">
        <v>2.4492643743979152</v>
      </c>
    </row>
    <row r="3168" spans="14:15" x14ac:dyDescent="0.2">
      <c r="N3168" s="5">
        <v>3165</v>
      </c>
      <c r="O3168" s="11">
        <v>-10.670216342703359</v>
      </c>
    </row>
    <row r="3169" spans="14:15" x14ac:dyDescent="0.2">
      <c r="N3169" s="5">
        <v>3166</v>
      </c>
      <c r="O3169" s="11">
        <v>-0.69457397039649771</v>
      </c>
    </row>
    <row r="3170" spans="14:15" x14ac:dyDescent="0.2">
      <c r="N3170" s="5">
        <v>3167</v>
      </c>
      <c r="O3170" s="11">
        <v>-8.5139604141139102</v>
      </c>
    </row>
    <row r="3171" spans="14:15" x14ac:dyDescent="0.2">
      <c r="N3171" s="5">
        <v>3168</v>
      </c>
      <c r="O3171" s="11">
        <v>-8.8496428182659059</v>
      </c>
    </row>
    <row r="3172" spans="14:15" x14ac:dyDescent="0.2">
      <c r="N3172" s="5">
        <v>3169</v>
      </c>
      <c r="O3172" s="11">
        <v>-16.368809012645091</v>
      </c>
    </row>
    <row r="3173" spans="14:15" x14ac:dyDescent="0.2">
      <c r="N3173" s="5">
        <v>3170</v>
      </c>
      <c r="O3173" s="11">
        <v>-6.7591108118680898</v>
      </c>
    </row>
    <row r="3174" spans="14:15" x14ac:dyDescent="0.2">
      <c r="N3174" s="5">
        <v>3171</v>
      </c>
      <c r="O3174" s="11">
        <v>-5.1364534062522207</v>
      </c>
    </row>
    <row r="3175" spans="14:15" x14ac:dyDescent="0.2">
      <c r="N3175" s="5">
        <v>3172</v>
      </c>
      <c r="O3175" s="11">
        <v>-28.311855854662589</v>
      </c>
    </row>
    <row r="3176" spans="14:15" x14ac:dyDescent="0.2">
      <c r="N3176" s="5">
        <v>3173</v>
      </c>
      <c r="O3176" s="11">
        <v>5.6111781259004063</v>
      </c>
    </row>
    <row r="3177" spans="14:15" x14ac:dyDescent="0.2">
      <c r="N3177" s="5">
        <v>3174</v>
      </c>
      <c r="O3177" s="11">
        <v>5.743995202167544</v>
      </c>
    </row>
    <row r="3178" spans="14:15" x14ac:dyDescent="0.2">
      <c r="N3178" s="5">
        <v>3175</v>
      </c>
      <c r="O3178" s="11">
        <v>7.8824744469680548</v>
      </c>
    </row>
    <row r="3179" spans="14:15" x14ac:dyDescent="0.2">
      <c r="N3179" s="5">
        <v>3176</v>
      </c>
      <c r="O3179" s="11">
        <v>13.542916165018397</v>
      </c>
    </row>
    <row r="3180" spans="14:15" x14ac:dyDescent="0.2">
      <c r="N3180" s="5">
        <v>3177</v>
      </c>
      <c r="O3180" s="11">
        <v>7.1843018528659073</v>
      </c>
    </row>
    <row r="3181" spans="14:15" x14ac:dyDescent="0.2">
      <c r="N3181" s="5">
        <v>3178</v>
      </c>
      <c r="O3181" s="11">
        <v>4.6365815124519099</v>
      </c>
    </row>
    <row r="3182" spans="14:15" x14ac:dyDescent="0.2">
      <c r="N3182" s="5">
        <v>3179</v>
      </c>
      <c r="O3182" s="11">
        <v>6.2693481032168847</v>
      </c>
    </row>
    <row r="3183" spans="14:15" x14ac:dyDescent="0.2">
      <c r="N3183" s="5">
        <v>3180</v>
      </c>
      <c r="O3183" s="11">
        <v>20.033920450079616</v>
      </c>
    </row>
    <row r="3184" spans="14:15" x14ac:dyDescent="0.2">
      <c r="N3184" s="5">
        <v>3181</v>
      </c>
      <c r="O3184" s="11">
        <v>13.790532053116152</v>
      </c>
    </row>
    <row r="3185" spans="14:15" x14ac:dyDescent="0.2">
      <c r="N3185" s="5">
        <v>3182</v>
      </c>
      <c r="O3185" s="11">
        <v>3.8541509106351266</v>
      </c>
    </row>
    <row r="3186" spans="14:15" x14ac:dyDescent="0.2">
      <c r="N3186" s="5">
        <v>3183</v>
      </c>
      <c r="O3186" s="11">
        <v>-13.110578607211661</v>
      </c>
    </row>
    <row r="3187" spans="14:15" x14ac:dyDescent="0.2">
      <c r="N3187" s="5">
        <v>3184</v>
      </c>
      <c r="O3187" s="11">
        <v>32.108530048407133</v>
      </c>
    </row>
    <row r="3188" spans="14:15" x14ac:dyDescent="0.2">
      <c r="N3188" s="5">
        <v>3185</v>
      </c>
      <c r="O3188" s="11">
        <v>1.9965228371867214</v>
      </c>
    </row>
    <row r="3189" spans="14:15" x14ac:dyDescent="0.2">
      <c r="N3189" s="5">
        <v>3186</v>
      </c>
      <c r="O3189" s="11">
        <v>8.2861109232674082</v>
      </c>
    </row>
    <row r="3190" spans="14:15" x14ac:dyDescent="0.2">
      <c r="N3190" s="5">
        <v>3187</v>
      </c>
      <c r="O3190" s="11">
        <v>-0.87582056373478201</v>
      </c>
    </row>
    <row r="3191" spans="14:15" x14ac:dyDescent="0.2">
      <c r="N3191" s="5">
        <v>3188</v>
      </c>
      <c r="O3191" s="11">
        <v>-12.485063786380294</v>
      </c>
    </row>
    <row r="3192" spans="14:15" x14ac:dyDescent="0.2">
      <c r="N3192" s="5">
        <v>3189</v>
      </c>
      <c r="O3192" s="11">
        <v>-7.9814132078896547</v>
      </c>
    </row>
    <row r="3193" spans="14:15" x14ac:dyDescent="0.2">
      <c r="N3193" s="5">
        <v>3190</v>
      </c>
      <c r="O3193" s="11">
        <v>-17.265580399433546</v>
      </c>
    </row>
    <row r="3194" spans="14:15" x14ac:dyDescent="0.2">
      <c r="N3194" s="5">
        <v>3191</v>
      </c>
      <c r="O3194" s="11">
        <v>0.32269471660414378</v>
      </c>
    </row>
    <row r="3195" spans="14:15" x14ac:dyDescent="0.2">
      <c r="N3195" s="5">
        <v>3192</v>
      </c>
      <c r="O3195" s="11">
        <v>-14.868727701701147</v>
      </c>
    </row>
    <row r="3196" spans="14:15" x14ac:dyDescent="0.2">
      <c r="N3196" s="5">
        <v>3193</v>
      </c>
      <c r="O3196" s="11">
        <v>15.488376362204782</v>
      </c>
    </row>
    <row r="3197" spans="14:15" x14ac:dyDescent="0.2">
      <c r="N3197" s="5">
        <v>3194</v>
      </c>
      <c r="O3197" s="11">
        <v>-5.1994777528791509</v>
      </c>
    </row>
    <row r="3198" spans="14:15" x14ac:dyDescent="0.2">
      <c r="N3198" s="5">
        <v>3195</v>
      </c>
      <c r="O3198" s="11">
        <v>-6.9002409944861149</v>
      </c>
    </row>
    <row r="3199" spans="14:15" x14ac:dyDescent="0.2">
      <c r="N3199" s="5">
        <v>3196</v>
      </c>
      <c r="O3199" s="11">
        <v>11.399734587902195</v>
      </c>
    </row>
    <row r="3200" spans="14:15" x14ac:dyDescent="0.2">
      <c r="N3200" s="5">
        <v>3197</v>
      </c>
      <c r="O3200" s="11">
        <v>12.20543125668565</v>
      </c>
    </row>
    <row r="3201" spans="14:15" x14ac:dyDescent="0.2">
      <c r="N3201" s="5">
        <v>3198</v>
      </c>
      <c r="O3201" s="11">
        <v>13.755975920355546</v>
      </c>
    </row>
    <row r="3202" spans="14:15" x14ac:dyDescent="0.2">
      <c r="N3202" s="5">
        <v>3199</v>
      </c>
      <c r="O3202" s="11">
        <v>7.1229140064061145</v>
      </c>
    </row>
    <row r="3203" spans="14:15" x14ac:dyDescent="0.2">
      <c r="N3203" s="5">
        <v>3200</v>
      </c>
      <c r="O3203" s="11">
        <v>14.230653136599884</v>
      </c>
    </row>
    <row r="3204" spans="14:15" x14ac:dyDescent="0.2">
      <c r="N3204" s="5">
        <v>3201</v>
      </c>
      <c r="O3204" s="11">
        <v>21.815395161900636</v>
      </c>
    </row>
    <row r="3205" spans="14:15" x14ac:dyDescent="0.2">
      <c r="N3205" s="5">
        <v>3202</v>
      </c>
      <c r="O3205" s="11">
        <v>3.9435150840835553</v>
      </c>
    </row>
    <row r="3206" spans="14:15" x14ac:dyDescent="0.2">
      <c r="N3206" s="5">
        <v>3203</v>
      </c>
      <c r="O3206" s="11">
        <v>13.722665274753464</v>
      </c>
    </row>
    <row r="3207" spans="14:15" x14ac:dyDescent="0.2">
      <c r="N3207" s="5">
        <v>3204</v>
      </c>
      <c r="O3207" s="11">
        <v>-2.7183795371014225</v>
      </c>
    </row>
    <row r="3208" spans="14:15" x14ac:dyDescent="0.2">
      <c r="N3208" s="5">
        <v>3205</v>
      </c>
      <c r="O3208" s="11">
        <v>7.6410449810809613</v>
      </c>
    </row>
    <row r="3209" spans="14:15" x14ac:dyDescent="0.2">
      <c r="N3209" s="5">
        <v>3206</v>
      </c>
      <c r="O3209" s="11">
        <v>7.3885183451042309</v>
      </c>
    </row>
    <row r="3210" spans="14:15" x14ac:dyDescent="0.2">
      <c r="N3210" s="5">
        <v>3207</v>
      </c>
      <c r="O3210" s="11">
        <v>-7.095909986024675</v>
      </c>
    </row>
    <row r="3211" spans="14:15" x14ac:dyDescent="0.2">
      <c r="N3211" s="5">
        <v>3208</v>
      </c>
      <c r="O3211" s="11">
        <v>4.3766511530064438</v>
      </c>
    </row>
    <row r="3212" spans="14:15" x14ac:dyDescent="0.2">
      <c r="N3212" s="5">
        <v>3209</v>
      </c>
      <c r="O3212" s="11">
        <v>-18.550936663283206</v>
      </c>
    </row>
    <row r="3213" spans="14:15" x14ac:dyDescent="0.2">
      <c r="N3213" s="5">
        <v>3210</v>
      </c>
      <c r="O3213" s="11">
        <v>-5.2014440119019492</v>
      </c>
    </row>
    <row r="3214" spans="14:15" x14ac:dyDescent="0.2">
      <c r="N3214" s="5">
        <v>3211</v>
      </c>
      <c r="O3214" s="11">
        <v>-7.1708985937764371</v>
      </c>
    </row>
    <row r="3215" spans="14:15" x14ac:dyDescent="0.2">
      <c r="N3215" s="5">
        <v>3212</v>
      </c>
      <c r="O3215" s="11">
        <v>-3.7140999168777924</v>
      </c>
    </row>
    <row r="3216" spans="14:15" x14ac:dyDescent="0.2">
      <c r="N3216" s="5">
        <v>3213</v>
      </c>
      <c r="O3216" s="11">
        <v>0.69367886837254034</v>
      </c>
    </row>
    <row r="3217" spans="14:15" x14ac:dyDescent="0.2">
      <c r="N3217" s="5">
        <v>3214</v>
      </c>
      <c r="O3217" s="11">
        <v>-0.40245081445489461</v>
      </c>
    </row>
    <row r="3218" spans="14:15" x14ac:dyDescent="0.2">
      <c r="N3218" s="5">
        <v>3215</v>
      </c>
      <c r="O3218" s="11">
        <v>22.746887220480982</v>
      </c>
    </row>
    <row r="3219" spans="14:15" x14ac:dyDescent="0.2">
      <c r="N3219" s="5">
        <v>3216</v>
      </c>
      <c r="O3219" s="11">
        <v>7.7733896692973348</v>
      </c>
    </row>
    <row r="3220" spans="14:15" x14ac:dyDescent="0.2">
      <c r="N3220" s="5">
        <v>3217</v>
      </c>
      <c r="O3220" s="11">
        <v>-2.8187374807234216</v>
      </c>
    </row>
    <row r="3221" spans="14:15" x14ac:dyDescent="0.2">
      <c r="N3221" s="5">
        <v>3218</v>
      </c>
      <c r="O3221" s="11">
        <v>10.737833094082628</v>
      </c>
    </row>
    <row r="3222" spans="14:15" x14ac:dyDescent="0.2">
      <c r="N3222" s="5">
        <v>3219</v>
      </c>
      <c r="O3222" s="11">
        <v>-28.795353881279517</v>
      </c>
    </row>
    <row r="3223" spans="14:15" x14ac:dyDescent="0.2">
      <c r="N3223" s="5">
        <v>3220</v>
      </c>
      <c r="O3223" s="11">
        <v>-8.1362809310236131</v>
      </c>
    </row>
    <row r="3224" spans="14:15" x14ac:dyDescent="0.2">
      <c r="N3224" s="5">
        <v>3221</v>
      </c>
      <c r="O3224" s="11">
        <v>-9.5567349431265569</v>
      </c>
    </row>
    <row r="3225" spans="14:15" x14ac:dyDescent="0.2">
      <c r="N3225" s="5">
        <v>3222</v>
      </c>
      <c r="O3225" s="11">
        <v>17.832255212656044</v>
      </c>
    </row>
    <row r="3226" spans="14:15" x14ac:dyDescent="0.2">
      <c r="N3226" s="5">
        <v>3223</v>
      </c>
      <c r="O3226" s="11">
        <v>-1.5302386283999887</v>
      </c>
    </row>
    <row r="3227" spans="14:15" x14ac:dyDescent="0.2">
      <c r="N3227" s="5">
        <v>3224</v>
      </c>
      <c r="O3227" s="11">
        <v>-11.112401346417922</v>
      </c>
    </row>
    <row r="3228" spans="14:15" x14ac:dyDescent="0.2">
      <c r="N3228" s="5">
        <v>3225</v>
      </c>
      <c r="O3228" s="11">
        <v>-3.1556297372948565</v>
      </c>
    </row>
    <row r="3229" spans="14:15" x14ac:dyDescent="0.2">
      <c r="N3229" s="5">
        <v>3226</v>
      </c>
      <c r="O3229" s="11">
        <v>5.1855576477601435</v>
      </c>
    </row>
    <row r="3230" spans="14:15" x14ac:dyDescent="0.2">
      <c r="N3230" s="5">
        <v>3227</v>
      </c>
      <c r="O3230" s="11">
        <v>17.545264488303946</v>
      </c>
    </row>
    <row r="3231" spans="14:15" x14ac:dyDescent="0.2">
      <c r="N3231" s="5">
        <v>3228</v>
      </c>
      <c r="O3231" s="11">
        <v>1.2595485811656579</v>
      </c>
    </row>
    <row r="3232" spans="14:15" x14ac:dyDescent="0.2">
      <c r="N3232" s="5">
        <v>3229</v>
      </c>
      <c r="O3232" s="11">
        <v>-1.2446111774114228</v>
      </c>
    </row>
    <row r="3233" spans="14:15" x14ac:dyDescent="0.2">
      <c r="N3233" s="5">
        <v>3230</v>
      </c>
      <c r="O3233" s="11">
        <v>-35.770533829043131</v>
      </c>
    </row>
    <row r="3234" spans="14:15" x14ac:dyDescent="0.2">
      <c r="N3234" s="5">
        <v>3231</v>
      </c>
      <c r="O3234" s="11">
        <v>-15.025403141711674</v>
      </c>
    </row>
    <row r="3235" spans="14:15" x14ac:dyDescent="0.2">
      <c r="N3235" s="5">
        <v>3232</v>
      </c>
      <c r="O3235" s="11">
        <v>2.4750318320362341</v>
      </c>
    </row>
    <row r="3236" spans="14:15" x14ac:dyDescent="0.2">
      <c r="N3236" s="5">
        <v>3233</v>
      </c>
      <c r="O3236" s="11">
        <v>-5.3786470374490349</v>
      </c>
    </row>
    <row r="3237" spans="14:15" x14ac:dyDescent="0.2">
      <c r="N3237" s="5">
        <v>3234</v>
      </c>
      <c r="O3237" s="11">
        <v>4.3994148520210459</v>
      </c>
    </row>
    <row r="3238" spans="14:15" x14ac:dyDescent="0.2">
      <c r="N3238" s="5">
        <v>3235</v>
      </c>
      <c r="O3238" s="11">
        <v>-11.019423284796602</v>
      </c>
    </row>
    <row r="3239" spans="14:15" x14ac:dyDescent="0.2">
      <c r="N3239" s="5">
        <v>3236</v>
      </c>
      <c r="O3239" s="11">
        <v>2.3085458941741424</v>
      </c>
    </row>
    <row r="3240" spans="14:15" x14ac:dyDescent="0.2">
      <c r="N3240" s="5">
        <v>3237</v>
      </c>
      <c r="O3240" s="11">
        <v>-1.0378674615204433</v>
      </c>
    </row>
    <row r="3241" spans="14:15" x14ac:dyDescent="0.2">
      <c r="N3241" s="5">
        <v>3238</v>
      </c>
      <c r="O3241" s="11">
        <v>19.913463648009685</v>
      </c>
    </row>
    <row r="3242" spans="14:15" x14ac:dyDescent="0.2">
      <c r="N3242" s="5">
        <v>3239</v>
      </c>
      <c r="O3242" s="11">
        <v>28.029193426158706</v>
      </c>
    </row>
    <row r="3243" spans="14:15" x14ac:dyDescent="0.2">
      <c r="N3243" s="5">
        <v>3240</v>
      </c>
      <c r="O3243" s="11">
        <v>15.563714586126967</v>
      </c>
    </row>
    <row r="3244" spans="14:15" x14ac:dyDescent="0.2">
      <c r="N3244" s="5">
        <v>3241</v>
      </c>
      <c r="O3244" s="11">
        <v>20.504318730415957</v>
      </c>
    </row>
    <row r="3245" spans="14:15" x14ac:dyDescent="0.2">
      <c r="N3245" s="5">
        <v>3242</v>
      </c>
      <c r="O3245" s="11">
        <v>12.97381769916397</v>
      </c>
    </row>
    <row r="3246" spans="14:15" x14ac:dyDescent="0.2">
      <c r="N3246" s="5">
        <v>3243</v>
      </c>
      <c r="O3246" s="11">
        <v>-0.76555093861150381</v>
      </c>
    </row>
    <row r="3247" spans="14:15" x14ac:dyDescent="0.2">
      <c r="N3247" s="5">
        <v>3244</v>
      </c>
      <c r="O3247" s="11">
        <v>-9.8636892974050241</v>
      </c>
    </row>
    <row r="3248" spans="14:15" x14ac:dyDescent="0.2">
      <c r="N3248" s="5">
        <v>3245</v>
      </c>
      <c r="O3248" s="11">
        <v>-22.839404382256852</v>
      </c>
    </row>
    <row r="3249" spans="14:15" x14ac:dyDescent="0.2">
      <c r="N3249" s="5">
        <v>3246</v>
      </c>
      <c r="O3249" s="11">
        <v>-13.548533611940488</v>
      </c>
    </row>
    <row r="3250" spans="14:15" x14ac:dyDescent="0.2">
      <c r="N3250" s="5">
        <v>3247</v>
      </c>
      <c r="O3250" s="11">
        <v>3.8349484680471622</v>
      </c>
    </row>
    <row r="3251" spans="14:15" x14ac:dyDescent="0.2">
      <c r="N3251" s="5">
        <v>3248</v>
      </c>
      <c r="O3251" s="11">
        <v>-13.547395468746622</v>
      </c>
    </row>
    <row r="3252" spans="14:15" x14ac:dyDescent="0.2">
      <c r="N3252" s="5">
        <v>3249</v>
      </c>
      <c r="O3252" s="11">
        <v>-32.300988420005233</v>
      </c>
    </row>
    <row r="3253" spans="14:15" x14ac:dyDescent="0.2">
      <c r="N3253" s="5">
        <v>3250</v>
      </c>
      <c r="O3253" s="11">
        <v>-31.62002188150332</v>
      </c>
    </row>
    <row r="3254" spans="14:15" x14ac:dyDescent="0.2">
      <c r="N3254" s="5">
        <v>3251</v>
      </c>
      <c r="O3254" s="11">
        <v>1.1300282880860506</v>
      </c>
    </row>
    <row r="3255" spans="14:15" x14ac:dyDescent="0.2">
      <c r="N3255" s="5">
        <v>3252</v>
      </c>
      <c r="O3255" s="11">
        <v>-28.384305137202357</v>
      </c>
    </row>
    <row r="3256" spans="14:15" x14ac:dyDescent="0.2">
      <c r="N3256" s="5">
        <v>3253</v>
      </c>
      <c r="O3256" s="11">
        <v>4.0751275656974224</v>
      </c>
    </row>
    <row r="3257" spans="14:15" x14ac:dyDescent="0.2">
      <c r="N3257" s="5">
        <v>3254</v>
      </c>
      <c r="O3257" s="11">
        <v>7.4945846205541011</v>
      </c>
    </row>
    <row r="3258" spans="14:15" x14ac:dyDescent="0.2">
      <c r="N3258" s="5">
        <v>3255</v>
      </c>
      <c r="O3258" s="11">
        <v>3.3544815224496713</v>
      </c>
    </row>
    <row r="3259" spans="14:15" x14ac:dyDescent="0.2">
      <c r="N3259" s="5">
        <v>3256</v>
      </c>
      <c r="O3259" s="11">
        <v>-4.2621056924206728</v>
      </c>
    </row>
    <row r="3260" spans="14:15" x14ac:dyDescent="0.2">
      <c r="N3260" s="5">
        <v>3257</v>
      </c>
      <c r="O3260" s="11">
        <v>-8.4324722923608846</v>
      </c>
    </row>
    <row r="3261" spans="14:15" x14ac:dyDescent="0.2">
      <c r="N3261" s="5">
        <v>3258</v>
      </c>
      <c r="O3261" s="11">
        <v>-1.97867502729608</v>
      </c>
    </row>
    <row r="3262" spans="14:15" x14ac:dyDescent="0.2">
      <c r="N3262" s="5">
        <v>3259</v>
      </c>
      <c r="O3262" s="11">
        <v>-2.160171454161393</v>
      </c>
    </row>
    <row r="3263" spans="14:15" x14ac:dyDescent="0.2">
      <c r="N3263" s="5">
        <v>3260</v>
      </c>
      <c r="O3263" s="11">
        <v>17.102239553313552</v>
      </c>
    </row>
    <row r="3264" spans="14:15" x14ac:dyDescent="0.2">
      <c r="N3264" s="5">
        <v>3261</v>
      </c>
      <c r="O3264" s="11">
        <v>-6.0761586419288287</v>
      </c>
    </row>
    <row r="3265" spans="14:15" x14ac:dyDescent="0.2">
      <c r="N3265" s="5">
        <v>3262</v>
      </c>
      <c r="O3265" s="11">
        <v>-8.3925873476173791</v>
      </c>
    </row>
    <row r="3266" spans="14:15" x14ac:dyDescent="0.2">
      <c r="N3266" s="5">
        <v>3263</v>
      </c>
      <c r="O3266" s="11">
        <v>4.9718614315144976</v>
      </c>
    </row>
    <row r="3267" spans="14:15" x14ac:dyDescent="0.2">
      <c r="N3267" s="5">
        <v>3264</v>
      </c>
      <c r="O3267" s="11">
        <v>-21.975748776114962</v>
      </c>
    </row>
    <row r="3268" spans="14:15" x14ac:dyDescent="0.2">
      <c r="N3268" s="5">
        <v>3265</v>
      </c>
      <c r="O3268" s="11">
        <v>36.523209791895262</v>
      </c>
    </row>
    <row r="3269" spans="14:15" x14ac:dyDescent="0.2">
      <c r="N3269" s="5">
        <v>3266</v>
      </c>
      <c r="O3269" s="11">
        <v>-5.75674043805805</v>
      </c>
    </row>
    <row r="3270" spans="14:15" x14ac:dyDescent="0.2">
      <c r="N3270" s="5">
        <v>3267</v>
      </c>
      <c r="O3270" s="11">
        <v>-12.195452852780001</v>
      </c>
    </row>
    <row r="3271" spans="14:15" x14ac:dyDescent="0.2">
      <c r="N3271" s="5">
        <v>3268</v>
      </c>
      <c r="O3271" s="11">
        <v>30.767470796828832</v>
      </c>
    </row>
    <row r="3272" spans="14:15" x14ac:dyDescent="0.2">
      <c r="N3272" s="5">
        <v>3269</v>
      </c>
      <c r="O3272" s="11">
        <v>-13.043270329291701</v>
      </c>
    </row>
    <row r="3273" spans="14:15" x14ac:dyDescent="0.2">
      <c r="N3273" s="5">
        <v>3270</v>
      </c>
      <c r="O3273" s="11">
        <v>7.056413437702286</v>
      </c>
    </row>
    <row r="3274" spans="14:15" x14ac:dyDescent="0.2">
      <c r="N3274" s="5">
        <v>3271</v>
      </c>
      <c r="O3274" s="11">
        <v>-11.75500039883336</v>
      </c>
    </row>
    <row r="3275" spans="14:15" x14ac:dyDescent="0.2">
      <c r="N3275" s="5">
        <v>3272</v>
      </c>
      <c r="O3275" s="11">
        <v>10.226991329676988</v>
      </c>
    </row>
    <row r="3276" spans="14:15" x14ac:dyDescent="0.2">
      <c r="N3276" s="5">
        <v>3273</v>
      </c>
      <c r="O3276" s="11">
        <v>20.395668063197213</v>
      </c>
    </row>
    <row r="3277" spans="14:15" x14ac:dyDescent="0.2">
      <c r="N3277" s="5">
        <v>3274</v>
      </c>
      <c r="O3277" s="11">
        <v>4.2352708416964671</v>
      </c>
    </row>
    <row r="3278" spans="14:15" x14ac:dyDescent="0.2">
      <c r="N3278" s="5">
        <v>3275</v>
      </c>
      <c r="O3278" s="11">
        <v>12.175749466871924</v>
      </c>
    </row>
    <row r="3279" spans="14:15" x14ac:dyDescent="0.2">
      <c r="N3279" s="5">
        <v>3276</v>
      </c>
      <c r="O3279" s="11">
        <v>-21.775820210813869</v>
      </c>
    </row>
    <row r="3280" spans="14:15" x14ac:dyDescent="0.2">
      <c r="N3280" s="5">
        <v>3277</v>
      </c>
      <c r="O3280" s="11">
        <v>-5.2195462811437094</v>
      </c>
    </row>
    <row r="3281" spans="14:15" x14ac:dyDescent="0.2">
      <c r="N3281" s="5">
        <v>3278</v>
      </c>
      <c r="O3281" s="11">
        <v>-4.9736984054342077</v>
      </c>
    </row>
    <row r="3282" spans="14:15" x14ac:dyDescent="0.2">
      <c r="N3282" s="5">
        <v>3279</v>
      </c>
      <c r="O3282" s="11">
        <v>-29.138677828261951</v>
      </c>
    </row>
    <row r="3283" spans="14:15" x14ac:dyDescent="0.2">
      <c r="N3283" s="5">
        <v>3280</v>
      </c>
      <c r="O3283" s="11">
        <v>-15.927995094272209</v>
      </c>
    </row>
    <row r="3284" spans="14:15" x14ac:dyDescent="0.2">
      <c r="N3284" s="5">
        <v>3281</v>
      </c>
      <c r="O3284" s="11">
        <v>-5.1809831679946239</v>
      </c>
    </row>
    <row r="3285" spans="14:15" x14ac:dyDescent="0.2">
      <c r="N3285" s="5">
        <v>3282</v>
      </c>
      <c r="O3285" s="11">
        <v>-3.2637354659542352</v>
      </c>
    </row>
    <row r="3286" spans="14:15" x14ac:dyDescent="0.2">
      <c r="N3286" s="5">
        <v>3283</v>
      </c>
      <c r="O3286" s="11">
        <v>8.4773609671089378</v>
      </c>
    </row>
    <row r="3287" spans="14:15" x14ac:dyDescent="0.2">
      <c r="N3287" s="5">
        <v>3284</v>
      </c>
      <c r="O3287" s="11">
        <v>2.9391586471599251</v>
      </c>
    </row>
    <row r="3288" spans="14:15" x14ac:dyDescent="0.2">
      <c r="N3288" s="5">
        <v>3285</v>
      </c>
      <c r="O3288" s="11">
        <v>16.950853674055828</v>
      </c>
    </row>
    <row r="3289" spans="14:15" x14ac:dyDescent="0.2">
      <c r="N3289" s="5">
        <v>3286</v>
      </c>
      <c r="O3289" s="11">
        <v>11.320172033759352</v>
      </c>
    </row>
    <row r="3290" spans="14:15" x14ac:dyDescent="0.2">
      <c r="N3290" s="5">
        <v>3287</v>
      </c>
      <c r="O3290" s="11">
        <v>-13.654968791523785</v>
      </c>
    </row>
    <row r="3291" spans="14:15" x14ac:dyDescent="0.2">
      <c r="N3291" s="5">
        <v>3288</v>
      </c>
      <c r="O3291" s="11">
        <v>5.1665105376793363</v>
      </c>
    </row>
    <row r="3292" spans="14:15" x14ac:dyDescent="0.2">
      <c r="N3292" s="5">
        <v>3289</v>
      </c>
      <c r="O3292" s="11">
        <v>4.900552023624277</v>
      </c>
    </row>
    <row r="3293" spans="14:15" x14ac:dyDescent="0.2">
      <c r="N3293" s="5">
        <v>3290</v>
      </c>
      <c r="O3293" s="11">
        <v>-1.5187926924150896</v>
      </c>
    </row>
    <row r="3294" spans="14:15" x14ac:dyDescent="0.2">
      <c r="N3294" s="5">
        <v>3291</v>
      </c>
      <c r="O3294" s="11">
        <v>-0.51098898780542679</v>
      </c>
    </row>
    <row r="3295" spans="14:15" x14ac:dyDescent="0.2">
      <c r="N3295" s="5">
        <v>3292</v>
      </c>
      <c r="O3295" s="11">
        <v>13.706446751092905</v>
      </c>
    </row>
    <row r="3296" spans="14:15" x14ac:dyDescent="0.2">
      <c r="N3296" s="5">
        <v>3293</v>
      </c>
      <c r="O3296" s="11">
        <v>-22.38952148742753</v>
      </c>
    </row>
    <row r="3297" spans="14:15" x14ac:dyDescent="0.2">
      <c r="N3297" s="5">
        <v>3294</v>
      </c>
      <c r="O3297" s="11">
        <v>-20.742885095521398</v>
      </c>
    </row>
    <row r="3298" spans="14:15" x14ac:dyDescent="0.2">
      <c r="N3298" s="5">
        <v>3295</v>
      </c>
      <c r="O3298" s="11">
        <v>-20.97883046329882</v>
      </c>
    </row>
    <row r="3299" spans="14:15" x14ac:dyDescent="0.2">
      <c r="N3299" s="5">
        <v>3296</v>
      </c>
      <c r="O3299" s="11">
        <v>15.855120086355679</v>
      </c>
    </row>
    <row r="3300" spans="14:15" x14ac:dyDescent="0.2">
      <c r="N3300" s="5">
        <v>3297</v>
      </c>
      <c r="O3300" s="11">
        <v>-5.4938371434634181</v>
      </c>
    </row>
    <row r="3301" spans="14:15" x14ac:dyDescent="0.2">
      <c r="N3301" s="5">
        <v>3298</v>
      </c>
      <c r="O3301" s="11">
        <v>11.683794136684483</v>
      </c>
    </row>
    <row r="3302" spans="14:15" x14ac:dyDescent="0.2">
      <c r="N3302" s="5">
        <v>3299</v>
      </c>
      <c r="O3302" s="11">
        <v>-14.361287170667651</v>
      </c>
    </row>
    <row r="3303" spans="14:15" x14ac:dyDescent="0.2">
      <c r="N3303" s="5">
        <v>3300</v>
      </c>
      <c r="O3303" s="11">
        <v>1.2349794830682153</v>
      </c>
    </row>
    <row r="3304" spans="14:15" x14ac:dyDescent="0.2">
      <c r="N3304" s="5">
        <v>3301</v>
      </c>
      <c r="O3304" s="11">
        <v>22.309100868400623</v>
      </c>
    </row>
    <row r="3305" spans="14:15" x14ac:dyDescent="0.2">
      <c r="N3305" s="5">
        <v>3302</v>
      </c>
      <c r="O3305" s="11">
        <v>-5.0852152299908404</v>
      </c>
    </row>
    <row r="3306" spans="14:15" x14ac:dyDescent="0.2">
      <c r="N3306" s="5">
        <v>3303</v>
      </c>
      <c r="O3306" s="11">
        <v>-5.2779884882438228</v>
      </c>
    </row>
    <row r="3307" spans="14:15" x14ac:dyDescent="0.2">
      <c r="N3307" s="5">
        <v>3304</v>
      </c>
      <c r="O3307" s="11">
        <v>1.0395521888363486</v>
      </c>
    </row>
    <row r="3308" spans="14:15" x14ac:dyDescent="0.2">
      <c r="N3308" s="5">
        <v>3305</v>
      </c>
      <c r="O3308" s="11">
        <v>8.318782572216767</v>
      </c>
    </row>
    <row r="3309" spans="14:15" x14ac:dyDescent="0.2">
      <c r="N3309" s="5">
        <v>3306</v>
      </c>
      <c r="O3309" s="11">
        <v>-0.3976890001891813</v>
      </c>
    </row>
    <row r="3310" spans="14:15" x14ac:dyDescent="0.2">
      <c r="N3310" s="5">
        <v>3307</v>
      </c>
      <c r="O3310" s="11">
        <v>-19.066032963958204</v>
      </c>
    </row>
    <row r="3311" spans="14:15" x14ac:dyDescent="0.2">
      <c r="N3311" s="5">
        <v>3308</v>
      </c>
      <c r="O3311" s="11">
        <v>-8.0744732176733471</v>
      </c>
    </row>
    <row r="3312" spans="14:15" x14ac:dyDescent="0.2">
      <c r="N3312" s="5">
        <v>3309</v>
      </c>
      <c r="O3312" s="11">
        <v>-2.3774231307059561</v>
      </c>
    </row>
    <row r="3313" spans="14:15" x14ac:dyDescent="0.2">
      <c r="N3313" s="5">
        <v>3310</v>
      </c>
      <c r="O3313" s="11">
        <v>5.1623547375804275</v>
      </c>
    </row>
    <row r="3314" spans="14:15" x14ac:dyDescent="0.2">
      <c r="N3314" s="5">
        <v>3311</v>
      </c>
      <c r="O3314" s="11">
        <v>16.059745624442893</v>
      </c>
    </row>
    <row r="3315" spans="14:15" x14ac:dyDescent="0.2">
      <c r="N3315" s="5">
        <v>3312</v>
      </c>
      <c r="O3315" s="11">
        <v>14.607732088722152</v>
      </c>
    </row>
    <row r="3316" spans="14:15" x14ac:dyDescent="0.2">
      <c r="N3316" s="5">
        <v>3313</v>
      </c>
      <c r="O3316" s="11">
        <v>-6.6002633219778408</v>
      </c>
    </row>
    <row r="3317" spans="14:15" x14ac:dyDescent="0.2">
      <c r="N3317" s="5">
        <v>3314</v>
      </c>
      <c r="O3317" s="11">
        <v>-19.104763026696755</v>
      </c>
    </row>
    <row r="3318" spans="14:15" x14ac:dyDescent="0.2">
      <c r="N3318" s="5">
        <v>3315</v>
      </c>
      <c r="O3318" s="11">
        <v>6.9396143583019416</v>
      </c>
    </row>
    <row r="3319" spans="14:15" x14ac:dyDescent="0.2">
      <c r="N3319" s="5">
        <v>3316</v>
      </c>
      <c r="O3319" s="11">
        <v>-9.1565007055423386</v>
      </c>
    </row>
    <row r="3320" spans="14:15" x14ac:dyDescent="0.2">
      <c r="N3320" s="5">
        <v>3317</v>
      </c>
      <c r="O3320" s="11">
        <v>0.49304287209025982</v>
      </c>
    </row>
    <row r="3321" spans="14:15" x14ac:dyDescent="0.2">
      <c r="N3321" s="5">
        <v>3318</v>
      </c>
      <c r="O3321" s="11">
        <v>4.047250003422759</v>
      </c>
    </row>
    <row r="3322" spans="14:15" x14ac:dyDescent="0.2">
      <c r="N3322" s="5">
        <v>3319</v>
      </c>
      <c r="O3322" s="11">
        <v>-17.902173690355493</v>
      </c>
    </row>
    <row r="3323" spans="14:15" x14ac:dyDescent="0.2">
      <c r="N3323" s="5">
        <v>3320</v>
      </c>
      <c r="O3323" s="11">
        <v>7.6051113015142748</v>
      </c>
    </row>
    <row r="3324" spans="14:15" x14ac:dyDescent="0.2">
      <c r="N3324" s="5">
        <v>3321</v>
      </c>
      <c r="O3324" s="11">
        <v>22.067735125146214</v>
      </c>
    </row>
    <row r="3325" spans="14:15" x14ac:dyDescent="0.2">
      <c r="N3325" s="5">
        <v>3322</v>
      </c>
      <c r="O3325" s="11">
        <v>-1.1767018391251416</v>
      </c>
    </row>
    <row r="3326" spans="14:15" x14ac:dyDescent="0.2">
      <c r="N3326" s="5">
        <v>3323</v>
      </c>
      <c r="O3326" s="11">
        <v>-5.5072204755610823</v>
      </c>
    </row>
    <row r="3327" spans="14:15" x14ac:dyDescent="0.2">
      <c r="N3327" s="5">
        <v>3324</v>
      </c>
      <c r="O3327" s="11">
        <v>6.8772581049958763</v>
      </c>
    </row>
    <row r="3328" spans="14:15" x14ac:dyDescent="0.2">
      <c r="N3328" s="5">
        <v>3325</v>
      </c>
      <c r="O3328" s="11">
        <v>11.246902856296899</v>
      </c>
    </row>
    <row r="3329" spans="14:15" x14ac:dyDescent="0.2">
      <c r="N3329" s="5">
        <v>3326</v>
      </c>
      <c r="O3329" s="11">
        <v>1.6479275326072091</v>
      </c>
    </row>
    <row r="3330" spans="14:15" x14ac:dyDescent="0.2">
      <c r="N3330" s="5">
        <v>3327</v>
      </c>
      <c r="O3330" s="11">
        <v>9.8729446553995857</v>
      </c>
    </row>
    <row r="3331" spans="14:15" x14ac:dyDescent="0.2">
      <c r="N3331" s="5">
        <v>3328</v>
      </c>
      <c r="O3331" s="11">
        <v>-11.05380890714093</v>
      </c>
    </row>
    <row r="3332" spans="14:15" x14ac:dyDescent="0.2">
      <c r="N3332" s="5">
        <v>3329</v>
      </c>
      <c r="O3332" s="11">
        <v>-1.5853461392924735</v>
      </c>
    </row>
    <row r="3333" spans="14:15" x14ac:dyDescent="0.2">
      <c r="N3333" s="5">
        <v>3330</v>
      </c>
      <c r="O3333" s="11">
        <v>0.37023936260481966</v>
      </c>
    </row>
    <row r="3334" spans="14:15" x14ac:dyDescent="0.2">
      <c r="N3334" s="5">
        <v>3331</v>
      </c>
      <c r="O3334" s="11">
        <v>21.122073425498979</v>
      </c>
    </row>
    <row r="3335" spans="14:15" x14ac:dyDescent="0.2">
      <c r="N3335" s="5">
        <v>3332</v>
      </c>
      <c r="O3335" s="11">
        <v>-5.0035359500775973</v>
      </c>
    </row>
    <row r="3336" spans="14:15" x14ac:dyDescent="0.2">
      <c r="N3336" s="5">
        <v>3333</v>
      </c>
      <c r="O3336" s="11">
        <v>0.75492496557446798</v>
      </c>
    </row>
    <row r="3337" spans="14:15" x14ac:dyDescent="0.2">
      <c r="N3337" s="5">
        <v>3334</v>
      </c>
      <c r="O3337" s="11">
        <v>-3.4095198831953955</v>
      </c>
    </row>
    <row r="3338" spans="14:15" x14ac:dyDescent="0.2">
      <c r="N3338" s="5">
        <v>3335</v>
      </c>
      <c r="O3338" s="11">
        <v>19.11147718791727</v>
      </c>
    </row>
    <row r="3339" spans="14:15" x14ac:dyDescent="0.2">
      <c r="N3339" s="5">
        <v>3336</v>
      </c>
      <c r="O3339" s="11">
        <v>-6.8490105644548089</v>
      </c>
    </row>
    <row r="3340" spans="14:15" x14ac:dyDescent="0.2">
      <c r="N3340" s="5">
        <v>3337</v>
      </c>
      <c r="O3340" s="11">
        <v>5.4182072719276295</v>
      </c>
    </row>
    <row r="3341" spans="14:15" x14ac:dyDescent="0.2">
      <c r="N3341" s="5">
        <v>3338</v>
      </c>
      <c r="O3341" s="11">
        <v>-21.608373899309957</v>
      </c>
    </row>
    <row r="3342" spans="14:15" x14ac:dyDescent="0.2">
      <c r="N3342" s="5">
        <v>3339</v>
      </c>
      <c r="O3342" s="11">
        <v>17.837955317353231</v>
      </c>
    </row>
    <row r="3343" spans="14:15" x14ac:dyDescent="0.2">
      <c r="N3343" s="5">
        <v>3340</v>
      </c>
      <c r="O3343" s="11">
        <v>-8.3107397156376237</v>
      </c>
    </row>
    <row r="3344" spans="14:15" x14ac:dyDescent="0.2">
      <c r="N3344" s="5">
        <v>3341</v>
      </c>
      <c r="O3344" s="11">
        <v>-7.560208485160838</v>
      </c>
    </row>
    <row r="3345" spans="14:15" x14ac:dyDescent="0.2">
      <c r="N3345" s="5">
        <v>3342</v>
      </c>
      <c r="O3345" s="11">
        <v>12.602051076608962</v>
      </c>
    </row>
    <row r="3346" spans="14:15" x14ac:dyDescent="0.2">
      <c r="N3346" s="5">
        <v>3343</v>
      </c>
      <c r="O3346" s="11">
        <v>-10.580943453440227</v>
      </c>
    </row>
    <row r="3347" spans="14:15" x14ac:dyDescent="0.2">
      <c r="N3347" s="5">
        <v>3344</v>
      </c>
      <c r="O3347" s="11">
        <v>-4.9642178844148273</v>
      </c>
    </row>
    <row r="3348" spans="14:15" x14ac:dyDescent="0.2">
      <c r="N3348" s="5">
        <v>3345</v>
      </c>
      <c r="O3348" s="11">
        <v>-23.977511716048003</v>
      </c>
    </row>
    <row r="3349" spans="14:15" x14ac:dyDescent="0.2">
      <c r="N3349" s="5">
        <v>3346</v>
      </c>
      <c r="O3349" s="11">
        <v>-2.6393307545460423</v>
      </c>
    </row>
    <row r="3350" spans="14:15" x14ac:dyDescent="0.2">
      <c r="N3350" s="5">
        <v>3347</v>
      </c>
      <c r="O3350" s="11">
        <v>3.4186275776310118</v>
      </c>
    </row>
    <row r="3351" spans="14:15" x14ac:dyDescent="0.2">
      <c r="N3351" s="5">
        <v>3348</v>
      </c>
      <c r="O3351" s="11">
        <v>-11.188985583443152</v>
      </c>
    </row>
    <row r="3352" spans="14:15" x14ac:dyDescent="0.2">
      <c r="N3352" s="5">
        <v>3349</v>
      </c>
      <c r="O3352" s="11">
        <v>11.026272636089651</v>
      </c>
    </row>
    <row r="3353" spans="14:15" x14ac:dyDescent="0.2">
      <c r="N3353" s="5">
        <v>3350</v>
      </c>
      <c r="O3353" s="11">
        <v>2.9900327983944734</v>
      </c>
    </row>
    <row r="3354" spans="14:15" x14ac:dyDescent="0.2">
      <c r="N3354" s="5">
        <v>3351</v>
      </c>
      <c r="O3354" s="11">
        <v>24.704031399263101</v>
      </c>
    </row>
    <row r="3355" spans="14:15" x14ac:dyDescent="0.2">
      <c r="N3355" s="5">
        <v>3352</v>
      </c>
      <c r="O3355" s="11">
        <v>-3.0225398293349151</v>
      </c>
    </row>
    <row r="3356" spans="14:15" x14ac:dyDescent="0.2">
      <c r="N3356" s="5">
        <v>3353</v>
      </c>
      <c r="O3356" s="11">
        <v>9.9687757371757009</v>
      </c>
    </row>
    <row r="3357" spans="14:15" x14ac:dyDescent="0.2">
      <c r="N3357" s="5">
        <v>3354</v>
      </c>
      <c r="O3357" s="11">
        <v>5.4056816908269294</v>
      </c>
    </row>
    <row r="3358" spans="14:15" x14ac:dyDescent="0.2">
      <c r="N3358" s="5">
        <v>3355</v>
      </c>
      <c r="O3358" s="11">
        <v>-10.290374668817858</v>
      </c>
    </row>
    <row r="3359" spans="14:15" x14ac:dyDescent="0.2">
      <c r="N3359" s="5">
        <v>3356</v>
      </c>
      <c r="O3359" s="11">
        <v>7.0584653338449552</v>
      </c>
    </row>
    <row r="3360" spans="14:15" x14ac:dyDescent="0.2">
      <c r="N3360" s="5">
        <v>3357</v>
      </c>
      <c r="O3360" s="11">
        <v>-2.015051044888283</v>
      </c>
    </row>
    <row r="3361" spans="14:15" x14ac:dyDescent="0.2">
      <c r="N3361" s="5">
        <v>3358</v>
      </c>
      <c r="O3361" s="11">
        <v>6.9225403863023658</v>
      </c>
    </row>
    <row r="3362" spans="14:15" x14ac:dyDescent="0.2">
      <c r="N3362" s="5">
        <v>3359</v>
      </c>
      <c r="O3362" s="11">
        <v>-6.8748568452858283</v>
      </c>
    </row>
    <row r="3363" spans="14:15" x14ac:dyDescent="0.2">
      <c r="N3363" s="5">
        <v>3360</v>
      </c>
      <c r="O3363" s="11">
        <v>-2.4247903932191139</v>
      </c>
    </row>
    <row r="3364" spans="14:15" x14ac:dyDescent="0.2">
      <c r="N3364" s="5">
        <v>3361</v>
      </c>
      <c r="O3364" s="11">
        <v>-17.109322156585566</v>
      </c>
    </row>
    <row r="3365" spans="14:15" x14ac:dyDescent="0.2">
      <c r="N3365" s="5">
        <v>3362</v>
      </c>
      <c r="O3365" s="11">
        <v>9.3474645392525311</v>
      </c>
    </row>
    <row r="3366" spans="14:15" x14ac:dyDescent="0.2">
      <c r="N3366" s="5">
        <v>3363</v>
      </c>
      <c r="O3366" s="11">
        <v>2.4922502732261833</v>
      </c>
    </row>
    <row r="3367" spans="14:15" x14ac:dyDescent="0.2">
      <c r="N3367" s="5">
        <v>3364</v>
      </c>
      <c r="O3367" s="11">
        <v>-4.5811764384500631</v>
      </c>
    </row>
    <row r="3368" spans="14:15" x14ac:dyDescent="0.2">
      <c r="N3368" s="5">
        <v>3365</v>
      </c>
      <c r="O3368" s="11">
        <v>-10.53338517734322</v>
      </c>
    </row>
    <row r="3369" spans="14:15" x14ac:dyDescent="0.2">
      <c r="N3369" s="5">
        <v>3366</v>
      </c>
      <c r="O3369" s="11">
        <v>-4.6359706650371528</v>
      </c>
    </row>
    <row r="3370" spans="14:15" x14ac:dyDescent="0.2">
      <c r="N3370" s="5">
        <v>3367</v>
      </c>
      <c r="O3370" s="11">
        <v>5.5348196430005547</v>
      </c>
    </row>
    <row r="3371" spans="14:15" x14ac:dyDescent="0.2">
      <c r="N3371" s="5">
        <v>3368</v>
      </c>
      <c r="O3371" s="11">
        <v>-6.5321058390857276</v>
      </c>
    </row>
    <row r="3372" spans="14:15" x14ac:dyDescent="0.2">
      <c r="N3372" s="5">
        <v>3369</v>
      </c>
      <c r="O3372" s="11">
        <v>-26.345472670281108</v>
      </c>
    </row>
    <row r="3373" spans="14:15" x14ac:dyDescent="0.2">
      <c r="N3373" s="5">
        <v>3370</v>
      </c>
      <c r="O3373" s="11">
        <v>14.370503931896167</v>
      </c>
    </row>
    <row r="3374" spans="14:15" x14ac:dyDescent="0.2">
      <c r="N3374" s="5">
        <v>3371</v>
      </c>
      <c r="O3374" s="11">
        <v>10.044930717495333</v>
      </c>
    </row>
    <row r="3375" spans="14:15" x14ac:dyDescent="0.2">
      <c r="N3375" s="5">
        <v>3372</v>
      </c>
      <c r="O3375" s="11">
        <v>4.0193610787783376</v>
      </c>
    </row>
    <row r="3376" spans="14:15" x14ac:dyDescent="0.2">
      <c r="N3376" s="5">
        <v>3373</v>
      </c>
      <c r="O3376" s="11">
        <v>23.260084367471421</v>
      </c>
    </row>
    <row r="3377" spans="14:15" x14ac:dyDescent="0.2">
      <c r="N3377" s="5">
        <v>3374</v>
      </c>
      <c r="O3377" s="11">
        <v>4.3528634255506287</v>
      </c>
    </row>
    <row r="3378" spans="14:15" x14ac:dyDescent="0.2">
      <c r="N3378" s="5">
        <v>3375</v>
      </c>
      <c r="O3378" s="11">
        <v>6.9468367351047613</v>
      </c>
    </row>
    <row r="3379" spans="14:15" x14ac:dyDescent="0.2">
      <c r="N3379" s="5">
        <v>3376</v>
      </c>
      <c r="O3379" s="11">
        <v>30.526403132034094</v>
      </c>
    </row>
    <row r="3380" spans="14:15" x14ac:dyDescent="0.2">
      <c r="N3380" s="5">
        <v>3377</v>
      </c>
      <c r="O3380" s="11">
        <v>-2.1346186591842984</v>
      </c>
    </row>
    <row r="3381" spans="14:15" x14ac:dyDescent="0.2">
      <c r="N3381" s="5">
        <v>3378</v>
      </c>
      <c r="O3381" s="11">
        <v>-18.613328618289117</v>
      </c>
    </row>
    <row r="3382" spans="14:15" x14ac:dyDescent="0.2">
      <c r="N3382" s="5">
        <v>3379</v>
      </c>
      <c r="O3382" s="11">
        <v>3.119037425927583</v>
      </c>
    </row>
    <row r="3383" spans="14:15" x14ac:dyDescent="0.2">
      <c r="N3383" s="5">
        <v>3380</v>
      </c>
      <c r="O3383" s="11">
        <v>3.2610657353669645</v>
      </c>
    </row>
    <row r="3384" spans="14:15" x14ac:dyDescent="0.2">
      <c r="N3384" s="5">
        <v>3381</v>
      </c>
      <c r="O3384" s="11">
        <v>0.89632119884423822</v>
      </c>
    </row>
    <row r="3385" spans="14:15" x14ac:dyDescent="0.2">
      <c r="N3385" s="5">
        <v>3382</v>
      </c>
      <c r="O3385" s="11">
        <v>-10.306726545685127</v>
      </c>
    </row>
    <row r="3386" spans="14:15" x14ac:dyDescent="0.2">
      <c r="N3386" s="5">
        <v>3383</v>
      </c>
      <c r="O3386" s="11">
        <v>-10.865594928851056</v>
      </c>
    </row>
    <row r="3387" spans="14:15" x14ac:dyDescent="0.2">
      <c r="N3387" s="5">
        <v>3384</v>
      </c>
      <c r="O3387" s="11">
        <v>-12.431457043970411</v>
      </c>
    </row>
    <row r="3388" spans="14:15" x14ac:dyDescent="0.2">
      <c r="N3388" s="5">
        <v>3385</v>
      </c>
      <c r="O3388" s="11">
        <v>12.25813547821739</v>
      </c>
    </row>
    <row r="3389" spans="14:15" x14ac:dyDescent="0.2">
      <c r="N3389" s="5">
        <v>3386</v>
      </c>
      <c r="O3389" s="11">
        <v>8.0051172767393268</v>
      </c>
    </row>
    <row r="3390" spans="14:15" x14ac:dyDescent="0.2">
      <c r="N3390" s="5">
        <v>3387</v>
      </c>
      <c r="O3390" s="11">
        <v>-3.927320893606244</v>
      </c>
    </row>
    <row r="3391" spans="14:15" x14ac:dyDescent="0.2">
      <c r="N3391" s="5">
        <v>3388</v>
      </c>
      <c r="O3391" s="11">
        <v>-10.932294820440518</v>
      </c>
    </row>
    <row r="3392" spans="14:15" x14ac:dyDescent="0.2">
      <c r="N3392" s="5">
        <v>3389</v>
      </c>
      <c r="O3392" s="11">
        <v>10.928940489456476</v>
      </c>
    </row>
    <row r="3393" spans="14:15" x14ac:dyDescent="0.2">
      <c r="N3393" s="5">
        <v>3390</v>
      </c>
      <c r="O3393" s="11">
        <v>-16.79286081869801</v>
      </c>
    </row>
    <row r="3394" spans="14:15" x14ac:dyDescent="0.2">
      <c r="N3394" s="5">
        <v>3391</v>
      </c>
      <c r="O3394" s="11">
        <v>1.19567550591801</v>
      </c>
    </row>
    <row r="3395" spans="14:15" x14ac:dyDescent="0.2">
      <c r="N3395" s="5">
        <v>3392</v>
      </c>
      <c r="O3395" s="11">
        <v>-13.409813205402624</v>
      </c>
    </row>
    <row r="3396" spans="14:15" x14ac:dyDescent="0.2">
      <c r="N3396" s="5">
        <v>3393</v>
      </c>
      <c r="O3396" s="11">
        <v>3.6321626172533739</v>
      </c>
    </row>
    <row r="3397" spans="14:15" x14ac:dyDescent="0.2">
      <c r="N3397" s="5">
        <v>3394</v>
      </c>
      <c r="O3397" s="11">
        <v>-29.870141216013145</v>
      </c>
    </row>
    <row r="3398" spans="14:15" x14ac:dyDescent="0.2">
      <c r="N3398" s="5">
        <v>3395</v>
      </c>
      <c r="O3398" s="11">
        <v>6.6170314163941057</v>
      </c>
    </row>
    <row r="3399" spans="14:15" x14ac:dyDescent="0.2">
      <c r="N3399" s="5">
        <v>3396</v>
      </c>
      <c r="O3399" s="11">
        <v>-9.4629524924998023</v>
      </c>
    </row>
    <row r="3400" spans="14:15" x14ac:dyDescent="0.2">
      <c r="N3400" s="5">
        <v>3397</v>
      </c>
      <c r="O3400" s="11">
        <v>26.127883859327106</v>
      </c>
    </row>
    <row r="3401" spans="14:15" x14ac:dyDescent="0.2">
      <c r="N3401" s="5">
        <v>3398</v>
      </c>
      <c r="O3401" s="11">
        <v>-15.540677037621375</v>
      </c>
    </row>
    <row r="3402" spans="14:15" x14ac:dyDescent="0.2">
      <c r="N3402" s="5">
        <v>3399</v>
      </c>
      <c r="O3402" s="11">
        <v>-10.168177715967783</v>
      </c>
    </row>
    <row r="3403" spans="14:15" x14ac:dyDescent="0.2">
      <c r="N3403" s="5">
        <v>3400</v>
      </c>
      <c r="O3403" s="11">
        <v>-4.9217288013046554</v>
      </c>
    </row>
    <row r="3404" spans="14:15" x14ac:dyDescent="0.2">
      <c r="N3404" s="5">
        <v>3401</v>
      </c>
      <c r="O3404" s="11">
        <v>21.124727378853063</v>
      </c>
    </row>
    <row r="3405" spans="14:15" x14ac:dyDescent="0.2">
      <c r="N3405" s="5">
        <v>3402</v>
      </c>
      <c r="O3405" s="11">
        <v>-1.8789890035427064</v>
      </c>
    </row>
    <row r="3406" spans="14:15" x14ac:dyDescent="0.2">
      <c r="N3406" s="5">
        <v>3403</v>
      </c>
      <c r="O3406" s="11">
        <v>7.015605812601394</v>
      </c>
    </row>
    <row r="3407" spans="14:15" x14ac:dyDescent="0.2">
      <c r="N3407" s="5">
        <v>3404</v>
      </c>
      <c r="O3407" s="11">
        <v>23.71288091835342</v>
      </c>
    </row>
    <row r="3408" spans="14:15" x14ac:dyDescent="0.2">
      <c r="N3408" s="5">
        <v>3405</v>
      </c>
      <c r="O3408" s="11">
        <v>-2.1666563220542354</v>
      </c>
    </row>
    <row r="3409" spans="14:15" x14ac:dyDescent="0.2">
      <c r="N3409" s="5">
        <v>3406</v>
      </c>
      <c r="O3409" s="11">
        <v>-14.581355407409532</v>
      </c>
    </row>
    <row r="3410" spans="14:15" x14ac:dyDescent="0.2">
      <c r="N3410" s="5">
        <v>3407</v>
      </c>
      <c r="O3410" s="11">
        <v>11.690696281853896</v>
      </c>
    </row>
    <row r="3411" spans="14:15" x14ac:dyDescent="0.2">
      <c r="N3411" s="5">
        <v>3408</v>
      </c>
      <c r="O3411" s="11">
        <v>-5.3396852191466273</v>
      </c>
    </row>
    <row r="3412" spans="14:15" x14ac:dyDescent="0.2">
      <c r="N3412" s="5">
        <v>3409</v>
      </c>
      <c r="O3412" s="11">
        <v>7.9258555874383374</v>
      </c>
    </row>
    <row r="3413" spans="14:15" x14ac:dyDescent="0.2">
      <c r="N3413" s="5">
        <v>3410</v>
      </c>
      <c r="O3413" s="11">
        <v>13.038987680842968</v>
      </c>
    </row>
    <row r="3414" spans="14:15" x14ac:dyDescent="0.2">
      <c r="N3414" s="5">
        <v>3411</v>
      </c>
      <c r="O3414" s="11">
        <v>7.6494354203371806</v>
      </c>
    </row>
    <row r="3415" spans="14:15" x14ac:dyDescent="0.2">
      <c r="N3415" s="5">
        <v>3412</v>
      </c>
      <c r="O3415" s="11">
        <v>-5.2709759287885261</v>
      </c>
    </row>
    <row r="3416" spans="14:15" x14ac:dyDescent="0.2">
      <c r="N3416" s="5">
        <v>3413</v>
      </c>
      <c r="O3416" s="11">
        <v>-12.627601513690845</v>
      </c>
    </row>
    <row r="3417" spans="14:15" x14ac:dyDescent="0.2">
      <c r="N3417" s="5">
        <v>3414</v>
      </c>
      <c r="O3417" s="11">
        <v>-4.0336672925504171</v>
      </c>
    </row>
    <row r="3418" spans="14:15" x14ac:dyDescent="0.2">
      <c r="N3418" s="5">
        <v>3415</v>
      </c>
      <c r="O3418" s="11">
        <v>5.5450745171817744</v>
      </c>
    </row>
    <row r="3419" spans="14:15" x14ac:dyDescent="0.2">
      <c r="N3419" s="5">
        <v>3416</v>
      </c>
      <c r="O3419" s="11">
        <v>0.84829704517104254</v>
      </c>
    </row>
    <row r="3420" spans="14:15" x14ac:dyDescent="0.2">
      <c r="N3420" s="5">
        <v>3417</v>
      </c>
      <c r="O3420" s="11">
        <v>-25.735882896211777</v>
      </c>
    </row>
    <row r="3421" spans="14:15" x14ac:dyDescent="0.2">
      <c r="N3421" s="5">
        <v>3418</v>
      </c>
      <c r="O3421" s="11">
        <v>21.29450129856755</v>
      </c>
    </row>
    <row r="3422" spans="14:15" x14ac:dyDescent="0.2">
      <c r="N3422" s="5">
        <v>3419</v>
      </c>
      <c r="O3422" s="11">
        <v>-16.245803053241708</v>
      </c>
    </row>
    <row r="3423" spans="14:15" x14ac:dyDescent="0.2">
      <c r="N3423" s="5">
        <v>3420</v>
      </c>
      <c r="O3423" s="11">
        <v>3.2743547966274953</v>
      </c>
    </row>
    <row r="3424" spans="14:15" x14ac:dyDescent="0.2">
      <c r="N3424" s="5">
        <v>3421</v>
      </c>
      <c r="O3424" s="11">
        <v>-23.168469526009268</v>
      </c>
    </row>
    <row r="3425" spans="14:15" x14ac:dyDescent="0.2">
      <c r="N3425" s="5">
        <v>3422</v>
      </c>
      <c r="O3425" s="11">
        <v>17.979401188057984</v>
      </c>
    </row>
    <row r="3426" spans="14:15" x14ac:dyDescent="0.2">
      <c r="N3426" s="5">
        <v>3423</v>
      </c>
      <c r="O3426" s="11">
        <v>10.280601036585157</v>
      </c>
    </row>
    <row r="3427" spans="14:15" x14ac:dyDescent="0.2">
      <c r="N3427" s="5">
        <v>3424</v>
      </c>
      <c r="O3427" s="11">
        <v>17.372599592504155</v>
      </c>
    </row>
    <row r="3428" spans="14:15" x14ac:dyDescent="0.2">
      <c r="N3428" s="5">
        <v>3425</v>
      </c>
      <c r="O3428" s="11">
        <v>10.489580711045658</v>
      </c>
    </row>
    <row r="3429" spans="14:15" x14ac:dyDescent="0.2">
      <c r="N3429" s="5">
        <v>3426</v>
      </c>
      <c r="O3429" s="11">
        <v>30.253631418881223</v>
      </c>
    </row>
    <row r="3430" spans="14:15" x14ac:dyDescent="0.2">
      <c r="N3430" s="5">
        <v>3427</v>
      </c>
      <c r="O3430" s="11">
        <v>14.133629576192096</v>
      </c>
    </row>
    <row r="3431" spans="14:15" x14ac:dyDescent="0.2">
      <c r="N3431" s="5">
        <v>3428</v>
      </c>
      <c r="O3431" s="11">
        <v>13.366134097545419</v>
      </c>
    </row>
    <row r="3432" spans="14:15" x14ac:dyDescent="0.2">
      <c r="N3432" s="5">
        <v>3429</v>
      </c>
      <c r="O3432" s="11">
        <v>25.678432388615903</v>
      </c>
    </row>
    <row r="3433" spans="14:15" x14ac:dyDescent="0.2">
      <c r="N3433" s="5">
        <v>3430</v>
      </c>
      <c r="O3433" s="11">
        <v>0.59410046027255869</v>
      </c>
    </row>
    <row r="3434" spans="14:15" x14ac:dyDescent="0.2">
      <c r="N3434" s="5">
        <v>3431</v>
      </c>
      <c r="O3434" s="11">
        <v>12.96558794796794</v>
      </c>
    </row>
    <row r="3435" spans="14:15" x14ac:dyDescent="0.2">
      <c r="N3435" s="5">
        <v>3432</v>
      </c>
      <c r="O3435" s="11">
        <v>-14.571848026157266</v>
      </c>
    </row>
    <row r="3436" spans="14:15" x14ac:dyDescent="0.2">
      <c r="N3436" s="5">
        <v>3433</v>
      </c>
      <c r="O3436" s="11">
        <v>-2.5889581441651779</v>
      </c>
    </row>
    <row r="3437" spans="14:15" x14ac:dyDescent="0.2">
      <c r="N3437" s="5">
        <v>3434</v>
      </c>
      <c r="O3437" s="11">
        <v>25.849641779312737</v>
      </c>
    </row>
    <row r="3438" spans="14:15" x14ac:dyDescent="0.2">
      <c r="N3438" s="5">
        <v>3435</v>
      </c>
      <c r="O3438" s="11">
        <v>5.539425103280661</v>
      </c>
    </row>
    <row r="3439" spans="14:15" x14ac:dyDescent="0.2">
      <c r="N3439" s="5">
        <v>3436</v>
      </c>
      <c r="O3439" s="11">
        <v>4.5678468679424959</v>
      </c>
    </row>
    <row r="3440" spans="14:15" x14ac:dyDescent="0.2">
      <c r="N3440" s="5">
        <v>3437</v>
      </c>
      <c r="O3440" s="11">
        <v>-12.017864204947287</v>
      </c>
    </row>
    <row r="3441" spans="14:15" x14ac:dyDescent="0.2">
      <c r="N3441" s="5">
        <v>3438</v>
      </c>
      <c r="O3441" s="11">
        <v>20.456634872543507</v>
      </c>
    </row>
    <row r="3442" spans="14:15" x14ac:dyDescent="0.2">
      <c r="N3442" s="5">
        <v>3439</v>
      </c>
      <c r="O3442" s="11">
        <v>12.499541214672604</v>
      </c>
    </row>
    <row r="3443" spans="14:15" x14ac:dyDescent="0.2">
      <c r="N3443" s="5">
        <v>3440</v>
      </c>
      <c r="O3443" s="11">
        <v>30.524455594418416</v>
      </c>
    </row>
    <row r="3444" spans="14:15" x14ac:dyDescent="0.2">
      <c r="N3444" s="5">
        <v>3441</v>
      </c>
      <c r="O3444" s="11">
        <v>17.52218386761378</v>
      </c>
    </row>
    <row r="3445" spans="14:15" x14ac:dyDescent="0.2">
      <c r="N3445" s="5">
        <v>3442</v>
      </c>
      <c r="O3445" s="11">
        <v>35.819496415757307</v>
      </c>
    </row>
    <row r="3446" spans="14:15" x14ac:dyDescent="0.2">
      <c r="N3446" s="5">
        <v>3443</v>
      </c>
      <c r="O3446" s="11">
        <v>9.5575424286529014</v>
      </c>
    </row>
    <row r="3447" spans="14:15" x14ac:dyDescent="0.2">
      <c r="N3447" s="5">
        <v>3444</v>
      </c>
      <c r="O3447" s="11">
        <v>11.535141281282201</v>
      </c>
    </row>
    <row r="3448" spans="14:15" x14ac:dyDescent="0.2">
      <c r="N3448" s="5">
        <v>3445</v>
      </c>
      <c r="O3448" s="11">
        <v>-13.396057110480033</v>
      </c>
    </row>
    <row r="3449" spans="14:15" x14ac:dyDescent="0.2">
      <c r="N3449" s="5">
        <v>3446</v>
      </c>
      <c r="O3449" s="11">
        <v>7.0154919354651346</v>
      </c>
    </row>
    <row r="3450" spans="14:15" x14ac:dyDescent="0.2">
      <c r="N3450" s="5">
        <v>3447</v>
      </c>
      <c r="O3450" s="11">
        <v>2.3121176135737334</v>
      </c>
    </row>
    <row r="3451" spans="14:15" x14ac:dyDescent="0.2">
      <c r="N3451" s="5">
        <v>3448</v>
      </c>
      <c r="O3451" s="11">
        <v>10.548804751635185</v>
      </c>
    </row>
    <row r="3452" spans="14:15" x14ac:dyDescent="0.2">
      <c r="N3452" s="5">
        <v>3449</v>
      </c>
      <c r="O3452" s="11">
        <v>-2.2368608446630298</v>
      </c>
    </row>
    <row r="3453" spans="14:15" x14ac:dyDescent="0.2">
      <c r="N3453" s="5">
        <v>3450</v>
      </c>
      <c r="O3453" s="11">
        <v>26.531579888638806</v>
      </c>
    </row>
    <row r="3454" spans="14:15" x14ac:dyDescent="0.2">
      <c r="N3454" s="5">
        <v>3451</v>
      </c>
      <c r="O3454" s="11">
        <v>-2.8474905397502268</v>
      </c>
    </row>
    <row r="3455" spans="14:15" x14ac:dyDescent="0.2">
      <c r="N3455" s="5">
        <v>3452</v>
      </c>
      <c r="O3455" s="11">
        <v>-15.267172786933546</v>
      </c>
    </row>
    <row r="3456" spans="14:15" x14ac:dyDescent="0.2">
      <c r="N3456" s="5">
        <v>3453</v>
      </c>
      <c r="O3456" s="11">
        <v>6.5457697352764743</v>
      </c>
    </row>
    <row r="3457" spans="14:15" x14ac:dyDescent="0.2">
      <c r="N3457" s="5">
        <v>3454</v>
      </c>
      <c r="O3457" s="11">
        <v>23.862757600945155</v>
      </c>
    </row>
    <row r="3458" spans="14:15" x14ac:dyDescent="0.2">
      <c r="N3458" s="5">
        <v>3455</v>
      </c>
      <c r="O3458" s="11">
        <v>0.95276494410658175</v>
      </c>
    </row>
    <row r="3459" spans="14:15" x14ac:dyDescent="0.2">
      <c r="N3459" s="5">
        <v>3456</v>
      </c>
      <c r="O3459" s="11">
        <v>-39.430732643363406</v>
      </c>
    </row>
    <row r="3460" spans="14:15" x14ac:dyDescent="0.2">
      <c r="N3460" s="5">
        <v>3457</v>
      </c>
      <c r="O3460" s="11">
        <v>0.14510672404212066</v>
      </c>
    </row>
    <row r="3461" spans="14:15" x14ac:dyDescent="0.2">
      <c r="N3461" s="5">
        <v>3458</v>
      </c>
      <c r="O3461" s="11">
        <v>-10.499156010974055</v>
      </c>
    </row>
    <row r="3462" spans="14:15" x14ac:dyDescent="0.2">
      <c r="N3462" s="5">
        <v>3459</v>
      </c>
      <c r="O3462" s="11">
        <v>-6.1960568393401587</v>
      </c>
    </row>
    <row r="3463" spans="14:15" x14ac:dyDescent="0.2">
      <c r="N3463" s="5">
        <v>3460</v>
      </c>
      <c r="O3463" s="11">
        <v>-1.9218785319120628</v>
      </c>
    </row>
    <row r="3464" spans="14:15" x14ac:dyDescent="0.2">
      <c r="N3464" s="5">
        <v>3461</v>
      </c>
      <c r="O3464" s="11">
        <v>0.16196538958204398</v>
      </c>
    </row>
    <row r="3465" spans="14:15" x14ac:dyDescent="0.2">
      <c r="N3465" s="5">
        <v>3462</v>
      </c>
      <c r="O3465" s="11">
        <v>8.7589123332672543</v>
      </c>
    </row>
    <row r="3466" spans="14:15" x14ac:dyDescent="0.2">
      <c r="N3466" s="5">
        <v>3463</v>
      </c>
      <c r="O3466" s="11">
        <v>-21.255925828300995</v>
      </c>
    </row>
    <row r="3467" spans="14:15" x14ac:dyDescent="0.2">
      <c r="N3467" s="5">
        <v>3464</v>
      </c>
      <c r="O3467" s="11">
        <v>-6.0761180489046067</v>
      </c>
    </row>
    <row r="3468" spans="14:15" x14ac:dyDescent="0.2">
      <c r="N3468" s="5">
        <v>3465</v>
      </c>
      <c r="O3468" s="11">
        <v>19.733777832439259</v>
      </c>
    </row>
    <row r="3469" spans="14:15" x14ac:dyDescent="0.2">
      <c r="N3469" s="5">
        <v>3466</v>
      </c>
      <c r="O3469" s="11">
        <v>-10.260996279539178</v>
      </c>
    </row>
    <row r="3470" spans="14:15" x14ac:dyDescent="0.2">
      <c r="N3470" s="5">
        <v>3467</v>
      </c>
      <c r="O3470" s="11">
        <v>2.334768416722099</v>
      </c>
    </row>
    <row r="3471" spans="14:15" x14ac:dyDescent="0.2">
      <c r="N3471" s="5">
        <v>3468</v>
      </c>
      <c r="O3471" s="11">
        <v>2.8740538840081689</v>
      </c>
    </row>
    <row r="3472" spans="14:15" x14ac:dyDescent="0.2">
      <c r="N3472" s="5">
        <v>3469</v>
      </c>
      <c r="O3472" s="11">
        <v>17.12877149701886</v>
      </c>
    </row>
    <row r="3473" spans="14:15" x14ac:dyDescent="0.2">
      <c r="N3473" s="5">
        <v>3470</v>
      </c>
      <c r="O3473" s="11">
        <v>5.3662627224416699</v>
      </c>
    </row>
    <row r="3474" spans="14:15" x14ac:dyDescent="0.2">
      <c r="N3474" s="5">
        <v>3471</v>
      </c>
      <c r="O3474" s="11">
        <v>2.4481546042499303</v>
      </c>
    </row>
    <row r="3475" spans="14:15" x14ac:dyDescent="0.2">
      <c r="N3475" s="5">
        <v>3472</v>
      </c>
      <c r="O3475" s="11">
        <v>5.3809310784769178</v>
      </c>
    </row>
    <row r="3476" spans="14:15" x14ac:dyDescent="0.2">
      <c r="N3476" s="5">
        <v>3473</v>
      </c>
      <c r="O3476" s="11">
        <v>15.850596092011909</v>
      </c>
    </row>
    <row r="3477" spans="14:15" x14ac:dyDescent="0.2">
      <c r="N3477" s="5">
        <v>3474</v>
      </c>
      <c r="O3477" s="11">
        <v>11.698003485123376</v>
      </c>
    </row>
    <row r="3478" spans="14:15" x14ac:dyDescent="0.2">
      <c r="N3478" s="5">
        <v>3475</v>
      </c>
      <c r="O3478" s="11">
        <v>35.075002673036543</v>
      </c>
    </row>
    <row r="3479" spans="14:15" x14ac:dyDescent="0.2">
      <c r="N3479" s="5">
        <v>3476</v>
      </c>
      <c r="O3479" s="11">
        <v>-4.3203095825096769</v>
      </c>
    </row>
    <row r="3480" spans="14:15" x14ac:dyDescent="0.2">
      <c r="N3480" s="5">
        <v>3477</v>
      </c>
      <c r="O3480" s="11">
        <v>20.045996448487188</v>
      </c>
    </row>
    <row r="3481" spans="14:15" x14ac:dyDescent="0.2">
      <c r="N3481" s="5">
        <v>3478</v>
      </c>
      <c r="O3481" s="11">
        <v>-11.734328148502293</v>
      </c>
    </row>
    <row r="3482" spans="14:15" x14ac:dyDescent="0.2">
      <c r="N3482" s="5">
        <v>3479</v>
      </c>
      <c r="O3482" s="11">
        <v>-22.494739041866826</v>
      </c>
    </row>
    <row r="3483" spans="14:15" x14ac:dyDescent="0.2">
      <c r="N3483" s="5">
        <v>3480</v>
      </c>
      <c r="O3483" s="11">
        <v>-2.0481150889010094</v>
      </c>
    </row>
    <row r="3484" spans="14:15" x14ac:dyDescent="0.2">
      <c r="N3484" s="5">
        <v>3481</v>
      </c>
      <c r="O3484" s="11">
        <v>5.6451425313836481</v>
      </c>
    </row>
    <row r="3485" spans="14:15" x14ac:dyDescent="0.2">
      <c r="N3485" s="5">
        <v>3482</v>
      </c>
      <c r="O3485" s="11">
        <v>17.409143045603518</v>
      </c>
    </row>
    <row r="3486" spans="14:15" x14ac:dyDescent="0.2">
      <c r="N3486" s="5">
        <v>3483</v>
      </c>
      <c r="O3486" s="11">
        <v>26.50477911174211</v>
      </c>
    </row>
    <row r="3487" spans="14:15" x14ac:dyDescent="0.2">
      <c r="N3487" s="5">
        <v>3484</v>
      </c>
      <c r="O3487" s="11">
        <v>-8.5093102603140807</v>
      </c>
    </row>
    <row r="3488" spans="14:15" x14ac:dyDescent="0.2">
      <c r="N3488" s="5">
        <v>3485</v>
      </c>
      <c r="O3488" s="11">
        <v>-13.354675170439879</v>
      </c>
    </row>
    <row r="3489" spans="14:15" x14ac:dyDescent="0.2">
      <c r="N3489" s="5">
        <v>3486</v>
      </c>
      <c r="O3489" s="11">
        <v>8.4171271374880661</v>
      </c>
    </row>
    <row r="3490" spans="14:15" x14ac:dyDescent="0.2">
      <c r="N3490" s="5">
        <v>3487</v>
      </c>
      <c r="O3490" s="11">
        <v>-16.348474295819148</v>
      </c>
    </row>
    <row r="3491" spans="14:15" x14ac:dyDescent="0.2">
      <c r="N3491" s="5">
        <v>3488</v>
      </c>
      <c r="O3491" s="11">
        <v>-25.952313654438758</v>
      </c>
    </row>
    <row r="3492" spans="14:15" x14ac:dyDescent="0.2">
      <c r="N3492" s="5">
        <v>3489</v>
      </c>
      <c r="O3492" s="11">
        <v>-16.492927071999301</v>
      </c>
    </row>
    <row r="3493" spans="14:15" x14ac:dyDescent="0.2">
      <c r="N3493" s="5">
        <v>3490</v>
      </c>
      <c r="O3493" s="11">
        <v>-1.9730432224882199</v>
      </c>
    </row>
    <row r="3494" spans="14:15" x14ac:dyDescent="0.2">
      <c r="N3494" s="5">
        <v>3491</v>
      </c>
      <c r="O3494" s="11">
        <v>2.4705910866947653</v>
      </c>
    </row>
    <row r="3495" spans="14:15" x14ac:dyDescent="0.2">
      <c r="N3495" s="5">
        <v>3492</v>
      </c>
      <c r="O3495" s="11">
        <v>-17.479678190027926</v>
      </c>
    </row>
    <row r="3496" spans="14:15" x14ac:dyDescent="0.2">
      <c r="N3496" s="5">
        <v>3493</v>
      </c>
      <c r="O3496" s="11">
        <v>-11.677824302283334</v>
      </c>
    </row>
    <row r="3497" spans="14:15" x14ac:dyDescent="0.2">
      <c r="N3497" s="5">
        <v>3494</v>
      </c>
      <c r="O3497" s="11">
        <v>-8.1344873631846788</v>
      </c>
    </row>
    <row r="3498" spans="14:15" x14ac:dyDescent="0.2">
      <c r="N3498" s="5">
        <v>3495</v>
      </c>
      <c r="O3498" s="11">
        <v>-2.7274610406523805</v>
      </c>
    </row>
    <row r="3499" spans="14:15" x14ac:dyDescent="0.2">
      <c r="N3499" s="5">
        <v>3496</v>
      </c>
      <c r="O3499" s="11">
        <v>-6.4763828505483483</v>
      </c>
    </row>
    <row r="3500" spans="14:15" x14ac:dyDescent="0.2">
      <c r="N3500" s="5">
        <v>3497</v>
      </c>
      <c r="O3500" s="11">
        <v>-8.7816617700904231</v>
      </c>
    </row>
    <row r="3501" spans="14:15" x14ac:dyDescent="0.2">
      <c r="N3501" s="5">
        <v>3498</v>
      </c>
      <c r="O3501" s="11">
        <v>-6.5275580945312495</v>
      </c>
    </row>
    <row r="3502" spans="14:15" x14ac:dyDescent="0.2">
      <c r="N3502" s="5">
        <v>3499</v>
      </c>
      <c r="O3502" s="11">
        <v>-17.793785132995065</v>
      </c>
    </row>
    <row r="3503" spans="14:15" x14ac:dyDescent="0.2">
      <c r="N3503" s="5">
        <v>3500</v>
      </c>
      <c r="O3503" s="11">
        <v>-9.9632159775740412</v>
      </c>
    </row>
    <row r="3504" spans="14:15" x14ac:dyDescent="0.2">
      <c r="N3504" s="5">
        <v>3501</v>
      </c>
      <c r="O3504" s="11">
        <v>-3.7249708642344546</v>
      </c>
    </row>
    <row r="3505" spans="14:15" x14ac:dyDescent="0.2">
      <c r="N3505" s="5">
        <v>3502</v>
      </c>
      <c r="O3505" s="11">
        <v>17.493279423995599</v>
      </c>
    </row>
    <row r="3506" spans="14:15" x14ac:dyDescent="0.2">
      <c r="N3506" s="5">
        <v>3503</v>
      </c>
      <c r="O3506" s="11">
        <v>-14.158694787937506</v>
      </c>
    </row>
    <row r="3507" spans="14:15" x14ac:dyDescent="0.2">
      <c r="N3507" s="5">
        <v>3504</v>
      </c>
      <c r="O3507" s="11">
        <v>-12.044072544601409</v>
      </c>
    </row>
    <row r="3508" spans="14:15" x14ac:dyDescent="0.2">
      <c r="N3508" s="5">
        <v>3505</v>
      </c>
      <c r="O3508" s="11">
        <v>2.5233357212014433</v>
      </c>
    </row>
    <row r="3509" spans="14:15" x14ac:dyDescent="0.2">
      <c r="N3509" s="5">
        <v>3506</v>
      </c>
      <c r="O3509" s="11">
        <v>-44.229194747906142</v>
      </c>
    </row>
    <row r="3510" spans="14:15" x14ac:dyDescent="0.2">
      <c r="N3510" s="5">
        <v>3507</v>
      </c>
      <c r="O3510" s="11">
        <v>-22.06791378030519</v>
      </c>
    </row>
    <row r="3511" spans="14:15" x14ac:dyDescent="0.2">
      <c r="N3511" s="5">
        <v>3508</v>
      </c>
      <c r="O3511" s="11">
        <v>-23.944101162752226</v>
      </c>
    </row>
    <row r="3512" spans="14:15" x14ac:dyDescent="0.2">
      <c r="N3512" s="5">
        <v>3509</v>
      </c>
      <c r="O3512" s="11">
        <v>-31.381988881664505</v>
      </c>
    </row>
    <row r="3513" spans="14:15" x14ac:dyDescent="0.2">
      <c r="N3513" s="5">
        <v>3510</v>
      </c>
      <c r="O3513" s="11">
        <v>-0.34971317681664305</v>
      </c>
    </row>
    <row r="3514" spans="14:15" x14ac:dyDescent="0.2">
      <c r="N3514" s="5">
        <v>3511</v>
      </c>
      <c r="O3514" s="11">
        <v>13.155782367645831</v>
      </c>
    </row>
    <row r="3515" spans="14:15" x14ac:dyDescent="0.2">
      <c r="N3515" s="5">
        <v>3512</v>
      </c>
      <c r="O3515" s="11">
        <v>10.891818595468269</v>
      </c>
    </row>
    <row r="3516" spans="14:15" x14ac:dyDescent="0.2">
      <c r="N3516" s="5">
        <v>3513</v>
      </c>
      <c r="O3516" s="11">
        <v>0.52473332589990107</v>
      </c>
    </row>
    <row r="3517" spans="14:15" x14ac:dyDescent="0.2">
      <c r="N3517" s="5">
        <v>3514</v>
      </c>
      <c r="O3517" s="11">
        <v>12.570893823978587</v>
      </c>
    </row>
    <row r="3518" spans="14:15" x14ac:dyDescent="0.2">
      <c r="N3518" s="5">
        <v>3515</v>
      </c>
      <c r="O3518" s="11">
        <v>2.2148198718600058</v>
      </c>
    </row>
    <row r="3519" spans="14:15" x14ac:dyDescent="0.2">
      <c r="N3519" s="5">
        <v>3516</v>
      </c>
      <c r="O3519" s="11">
        <v>17.626309923037933</v>
      </c>
    </row>
    <row r="3520" spans="14:15" x14ac:dyDescent="0.2">
      <c r="N3520" s="5">
        <v>3517</v>
      </c>
      <c r="O3520" s="11">
        <v>13.181955174806372</v>
      </c>
    </row>
    <row r="3521" spans="14:15" x14ac:dyDescent="0.2">
      <c r="N3521" s="5">
        <v>3518</v>
      </c>
      <c r="O3521" s="11">
        <v>7.5959289992924131</v>
      </c>
    </row>
    <row r="3522" spans="14:15" x14ac:dyDescent="0.2">
      <c r="N3522" s="5">
        <v>3519</v>
      </c>
      <c r="O3522" s="11">
        <v>10.911087004866808</v>
      </c>
    </row>
    <row r="3523" spans="14:15" x14ac:dyDescent="0.2">
      <c r="N3523" s="5">
        <v>3520</v>
      </c>
      <c r="O3523" s="11">
        <v>24.341836511812232</v>
      </c>
    </row>
    <row r="3524" spans="14:15" x14ac:dyDescent="0.2">
      <c r="N3524" s="5">
        <v>3521</v>
      </c>
      <c r="O3524" s="11">
        <v>1.7446389677901597</v>
      </c>
    </row>
    <row r="3525" spans="14:15" x14ac:dyDescent="0.2">
      <c r="N3525" s="5">
        <v>3522</v>
      </c>
      <c r="O3525" s="11">
        <v>-0.10081017505473089</v>
      </c>
    </row>
    <row r="3526" spans="14:15" x14ac:dyDescent="0.2">
      <c r="N3526" s="5">
        <v>3523</v>
      </c>
      <c r="O3526" s="11">
        <v>-24.772082813785911</v>
      </c>
    </row>
    <row r="3527" spans="14:15" x14ac:dyDescent="0.2">
      <c r="N3527" s="5">
        <v>3524</v>
      </c>
      <c r="O3527" s="11">
        <v>16.479072115100756</v>
      </c>
    </row>
    <row r="3528" spans="14:15" x14ac:dyDescent="0.2">
      <c r="N3528" s="5">
        <v>3525</v>
      </c>
      <c r="O3528" s="11">
        <v>2.5605451464170006</v>
      </c>
    </row>
    <row r="3529" spans="14:15" x14ac:dyDescent="0.2">
      <c r="N3529" s="5">
        <v>3526</v>
      </c>
      <c r="O3529" s="11">
        <v>12.633508465677583</v>
      </c>
    </row>
    <row r="3530" spans="14:15" x14ac:dyDescent="0.2">
      <c r="N3530" s="5">
        <v>3527</v>
      </c>
      <c r="O3530" s="11">
        <v>-13.772069265217215</v>
      </c>
    </row>
    <row r="3531" spans="14:15" x14ac:dyDescent="0.2">
      <c r="N3531" s="5">
        <v>3528</v>
      </c>
      <c r="O3531" s="11">
        <v>10.4127337133162</v>
      </c>
    </row>
    <row r="3532" spans="14:15" x14ac:dyDescent="0.2">
      <c r="N3532" s="5">
        <v>3529</v>
      </c>
      <c r="O3532" s="11">
        <v>9.2692091796144105</v>
      </c>
    </row>
    <row r="3533" spans="14:15" x14ac:dyDescent="0.2">
      <c r="N3533" s="5">
        <v>3530</v>
      </c>
      <c r="O3533" s="11">
        <v>-11.559739075817454</v>
      </c>
    </row>
    <row r="3534" spans="14:15" x14ac:dyDescent="0.2">
      <c r="N3534" s="5">
        <v>3531</v>
      </c>
      <c r="O3534" s="11">
        <v>-16.010941207374607</v>
      </c>
    </row>
    <row r="3535" spans="14:15" x14ac:dyDescent="0.2">
      <c r="N3535" s="5">
        <v>3532</v>
      </c>
      <c r="O3535" s="11">
        <v>-3.6272328918183971</v>
      </c>
    </row>
    <row r="3536" spans="14:15" x14ac:dyDescent="0.2">
      <c r="N3536" s="5">
        <v>3533</v>
      </c>
      <c r="O3536" s="11">
        <v>-6.540253690848246</v>
      </c>
    </row>
    <row r="3537" spans="14:15" x14ac:dyDescent="0.2">
      <c r="N3537" s="5">
        <v>3534</v>
      </c>
      <c r="O3537" s="11">
        <v>-4.2316317304976812</v>
      </c>
    </row>
    <row r="3538" spans="14:15" x14ac:dyDescent="0.2">
      <c r="N3538" s="5">
        <v>3535</v>
      </c>
      <c r="O3538" s="11">
        <v>2.1030846230380562</v>
      </c>
    </row>
    <row r="3539" spans="14:15" x14ac:dyDescent="0.2">
      <c r="N3539" s="5">
        <v>3536</v>
      </c>
      <c r="O3539" s="11">
        <v>5.9037806944042863</v>
      </c>
    </row>
    <row r="3540" spans="14:15" x14ac:dyDescent="0.2">
      <c r="N3540" s="5">
        <v>3537</v>
      </c>
      <c r="O3540" s="11">
        <v>-5.2516307791748922</v>
      </c>
    </row>
    <row r="3541" spans="14:15" x14ac:dyDescent="0.2">
      <c r="N3541" s="5">
        <v>3538</v>
      </c>
      <c r="O3541" s="11">
        <v>-25.842953166114107</v>
      </c>
    </row>
    <row r="3542" spans="14:15" x14ac:dyDescent="0.2">
      <c r="N3542" s="5">
        <v>3539</v>
      </c>
      <c r="O3542" s="11">
        <v>-4.7289461513861237</v>
      </c>
    </row>
    <row r="3543" spans="14:15" x14ac:dyDescent="0.2">
      <c r="N3543" s="5">
        <v>3540</v>
      </c>
      <c r="O3543" s="11">
        <v>15.520680440476838</v>
      </c>
    </row>
    <row r="3544" spans="14:15" x14ac:dyDescent="0.2">
      <c r="N3544" s="5">
        <v>3541</v>
      </c>
      <c r="O3544" s="11">
        <v>3.0305688714091037</v>
      </c>
    </row>
    <row r="3545" spans="14:15" x14ac:dyDescent="0.2">
      <c r="N3545" s="5">
        <v>3542</v>
      </c>
      <c r="O3545" s="11">
        <v>13.873821378448891</v>
      </c>
    </row>
    <row r="3546" spans="14:15" x14ac:dyDescent="0.2">
      <c r="N3546" s="5">
        <v>3543</v>
      </c>
      <c r="O3546" s="11">
        <v>-2.7954088290031374</v>
      </c>
    </row>
    <row r="3547" spans="14:15" x14ac:dyDescent="0.2">
      <c r="N3547" s="5">
        <v>3544</v>
      </c>
      <c r="O3547" s="11">
        <v>9.9352944571216035</v>
      </c>
    </row>
    <row r="3548" spans="14:15" x14ac:dyDescent="0.2">
      <c r="N3548" s="5">
        <v>3545</v>
      </c>
      <c r="O3548" s="11">
        <v>18.799253771516693</v>
      </c>
    </row>
    <row r="3549" spans="14:15" x14ac:dyDescent="0.2">
      <c r="N3549" s="5">
        <v>3546</v>
      </c>
      <c r="O3549" s="11">
        <v>7.8321603091950207</v>
      </c>
    </row>
    <row r="3550" spans="14:15" x14ac:dyDescent="0.2">
      <c r="N3550" s="5">
        <v>3547</v>
      </c>
      <c r="O3550" s="11">
        <v>-9.5686926655047451</v>
      </c>
    </row>
    <row r="3551" spans="14:15" x14ac:dyDescent="0.2">
      <c r="N3551" s="5">
        <v>3548</v>
      </c>
      <c r="O3551" s="11">
        <v>-12.32403072001501</v>
      </c>
    </row>
    <row r="3552" spans="14:15" x14ac:dyDescent="0.2">
      <c r="N3552" s="5">
        <v>3549</v>
      </c>
      <c r="O3552" s="11">
        <v>2.0477634922286398</v>
      </c>
    </row>
    <row r="3553" spans="14:15" x14ac:dyDescent="0.2">
      <c r="N3553" s="5">
        <v>3550</v>
      </c>
      <c r="O3553" s="11">
        <v>-2.9004550829759079</v>
      </c>
    </row>
    <row r="3554" spans="14:15" x14ac:dyDescent="0.2">
      <c r="N3554" s="5">
        <v>3551</v>
      </c>
      <c r="O3554" s="11">
        <v>-9.0413454510318978</v>
      </c>
    </row>
    <row r="3555" spans="14:15" x14ac:dyDescent="0.2">
      <c r="N3555" s="5">
        <v>3552</v>
      </c>
      <c r="O3555" s="11">
        <v>4.5299868752427326</v>
      </c>
    </row>
    <row r="3556" spans="14:15" x14ac:dyDescent="0.2">
      <c r="N3556" s="5">
        <v>3553</v>
      </c>
      <c r="O3556" s="11">
        <v>-23.564843720653144</v>
      </c>
    </row>
    <row r="3557" spans="14:15" x14ac:dyDescent="0.2">
      <c r="N3557" s="5">
        <v>3554</v>
      </c>
      <c r="O3557" s="11">
        <v>9.8164265524086218</v>
      </c>
    </row>
    <row r="3558" spans="14:15" x14ac:dyDescent="0.2">
      <c r="N3558" s="5">
        <v>3555</v>
      </c>
      <c r="O3558" s="11">
        <v>-7.6908564234971086</v>
      </c>
    </row>
    <row r="3559" spans="14:15" x14ac:dyDescent="0.2">
      <c r="N3559" s="5">
        <v>3556</v>
      </c>
      <c r="O3559" s="11">
        <v>-5.2051481600021132</v>
      </c>
    </row>
    <row r="3560" spans="14:15" x14ac:dyDescent="0.2">
      <c r="N3560" s="5">
        <v>3557</v>
      </c>
      <c r="O3560" s="11">
        <v>-0.96111362867093608</v>
      </c>
    </row>
    <row r="3561" spans="14:15" x14ac:dyDescent="0.2">
      <c r="N3561" s="5">
        <v>3558</v>
      </c>
      <c r="O3561" s="11">
        <v>-18.484894595962405</v>
      </c>
    </row>
    <row r="3562" spans="14:15" x14ac:dyDescent="0.2">
      <c r="N3562" s="5">
        <v>3559</v>
      </c>
      <c r="O3562" s="11">
        <v>-0.20719771204060278</v>
      </c>
    </row>
    <row r="3563" spans="14:15" x14ac:dyDescent="0.2">
      <c r="N3563" s="5">
        <v>3560</v>
      </c>
      <c r="O3563" s="11">
        <v>11.917573378163347</v>
      </c>
    </row>
    <row r="3564" spans="14:15" x14ac:dyDescent="0.2">
      <c r="N3564" s="5">
        <v>3561</v>
      </c>
      <c r="O3564" s="11">
        <v>13.929382126907992</v>
      </c>
    </row>
    <row r="3565" spans="14:15" x14ac:dyDescent="0.2">
      <c r="N3565" s="5">
        <v>3562</v>
      </c>
      <c r="O3565" s="11">
        <v>16.346588656043505</v>
      </c>
    </row>
    <row r="3566" spans="14:15" x14ac:dyDescent="0.2">
      <c r="N3566" s="5">
        <v>3563</v>
      </c>
      <c r="O3566" s="11">
        <v>5.5245228121540899</v>
      </c>
    </row>
    <row r="3567" spans="14:15" x14ac:dyDescent="0.2">
      <c r="N3567" s="5">
        <v>3564</v>
      </c>
      <c r="O3567" s="11">
        <v>10.886826796456624</v>
      </c>
    </row>
    <row r="3568" spans="14:15" x14ac:dyDescent="0.2">
      <c r="N3568" s="5">
        <v>3565</v>
      </c>
      <c r="O3568" s="11">
        <v>22.427540798288337</v>
      </c>
    </row>
    <row r="3569" spans="14:15" x14ac:dyDescent="0.2">
      <c r="N3569" s="5">
        <v>3566</v>
      </c>
      <c r="O3569" s="11">
        <v>-33.454719277245147</v>
      </c>
    </row>
    <row r="3570" spans="14:15" x14ac:dyDescent="0.2">
      <c r="N3570" s="5">
        <v>3567</v>
      </c>
      <c r="O3570" s="11">
        <v>4.2657400802639387</v>
      </c>
    </row>
    <row r="3571" spans="14:15" x14ac:dyDescent="0.2">
      <c r="N3571" s="5">
        <v>3568</v>
      </c>
      <c r="O3571" s="11">
        <v>1.2304701790675856</v>
      </c>
    </row>
    <row r="3572" spans="14:15" x14ac:dyDescent="0.2">
      <c r="N3572" s="5">
        <v>3569</v>
      </c>
      <c r="O3572" s="11">
        <v>-15.592558609335637</v>
      </c>
    </row>
    <row r="3573" spans="14:15" x14ac:dyDescent="0.2">
      <c r="N3573" s="5">
        <v>3570</v>
      </c>
      <c r="O3573" s="11">
        <v>12.494646437837922</v>
      </c>
    </row>
    <row r="3574" spans="14:15" x14ac:dyDescent="0.2">
      <c r="N3574" s="5">
        <v>3571</v>
      </c>
      <c r="O3574" s="11">
        <v>12.604264279506985</v>
      </c>
    </row>
    <row r="3575" spans="14:15" x14ac:dyDescent="0.2">
      <c r="N3575" s="5">
        <v>3572</v>
      </c>
      <c r="O3575" s="11">
        <v>16.446578854756499</v>
      </c>
    </row>
    <row r="3576" spans="14:15" x14ac:dyDescent="0.2">
      <c r="N3576" s="5">
        <v>3573</v>
      </c>
      <c r="O3576" s="11">
        <v>-0.33368993043508732</v>
      </c>
    </row>
    <row r="3577" spans="14:15" x14ac:dyDescent="0.2">
      <c r="N3577" s="5">
        <v>3574</v>
      </c>
      <c r="O3577" s="11">
        <v>12.978121066892104</v>
      </c>
    </row>
    <row r="3578" spans="14:15" x14ac:dyDescent="0.2">
      <c r="N3578" s="5">
        <v>3575</v>
      </c>
      <c r="O3578" s="11">
        <v>2.6090146897283297</v>
      </c>
    </row>
    <row r="3579" spans="14:15" x14ac:dyDescent="0.2">
      <c r="N3579" s="5">
        <v>3576</v>
      </c>
      <c r="O3579" s="11">
        <v>7.664968488525659</v>
      </c>
    </row>
    <row r="3580" spans="14:15" x14ac:dyDescent="0.2">
      <c r="N3580" s="5">
        <v>3577</v>
      </c>
      <c r="O3580" s="11">
        <v>-3.3221332072219827</v>
      </c>
    </row>
    <row r="3581" spans="14:15" x14ac:dyDescent="0.2">
      <c r="N3581" s="5">
        <v>3578</v>
      </c>
      <c r="O3581" s="11">
        <v>11.088945600944239</v>
      </c>
    </row>
    <row r="3582" spans="14:15" x14ac:dyDescent="0.2">
      <c r="N3582" s="5">
        <v>3579</v>
      </c>
      <c r="O3582" s="11">
        <v>6.7088259718058643</v>
      </c>
    </row>
    <row r="3583" spans="14:15" x14ac:dyDescent="0.2">
      <c r="N3583" s="5">
        <v>3580</v>
      </c>
      <c r="O3583" s="11">
        <v>5.4677569449554344</v>
      </c>
    </row>
    <row r="3584" spans="14:15" x14ac:dyDescent="0.2">
      <c r="N3584" s="5">
        <v>3581</v>
      </c>
      <c r="O3584" s="11">
        <v>-0.71828741967677656</v>
      </c>
    </row>
    <row r="3585" spans="14:15" x14ac:dyDescent="0.2">
      <c r="N3585" s="5">
        <v>3582</v>
      </c>
      <c r="O3585" s="11">
        <v>7.5521350791952084</v>
      </c>
    </row>
    <row r="3586" spans="14:15" x14ac:dyDescent="0.2">
      <c r="N3586" s="5">
        <v>3583</v>
      </c>
      <c r="O3586" s="11">
        <v>-23.660176112271202</v>
      </c>
    </row>
    <row r="3587" spans="14:15" x14ac:dyDescent="0.2">
      <c r="N3587" s="5">
        <v>3584</v>
      </c>
      <c r="O3587" s="11">
        <v>26.100205071847135</v>
      </c>
    </row>
    <row r="3588" spans="14:15" x14ac:dyDescent="0.2">
      <c r="N3588" s="5">
        <v>3585</v>
      </c>
      <c r="O3588" s="11">
        <v>-26.116509480030235</v>
      </c>
    </row>
    <row r="3589" spans="14:15" x14ac:dyDescent="0.2">
      <c r="N3589" s="5">
        <v>3586</v>
      </c>
      <c r="O3589" s="11">
        <v>12.637283976201861</v>
      </c>
    </row>
    <row r="3590" spans="14:15" x14ac:dyDescent="0.2">
      <c r="N3590" s="5">
        <v>3587</v>
      </c>
      <c r="O3590" s="11">
        <v>-8.0721226091762937</v>
      </c>
    </row>
    <row r="3591" spans="14:15" x14ac:dyDescent="0.2">
      <c r="N3591" s="5">
        <v>3588</v>
      </c>
      <c r="O3591" s="11">
        <v>-13.148864633621876</v>
      </c>
    </row>
    <row r="3592" spans="14:15" x14ac:dyDescent="0.2">
      <c r="N3592" s="5">
        <v>3589</v>
      </c>
      <c r="O3592" s="11">
        <v>30.076868716477883</v>
      </c>
    </row>
    <row r="3593" spans="14:15" x14ac:dyDescent="0.2">
      <c r="N3593" s="5">
        <v>3590</v>
      </c>
      <c r="O3593" s="11">
        <v>-1.0516240170103244</v>
      </c>
    </row>
    <row r="3594" spans="14:15" x14ac:dyDescent="0.2">
      <c r="N3594" s="5">
        <v>3591</v>
      </c>
      <c r="O3594" s="11">
        <v>16.411217763814562</v>
      </c>
    </row>
    <row r="3595" spans="14:15" x14ac:dyDescent="0.2">
      <c r="N3595" s="5">
        <v>3592</v>
      </c>
      <c r="O3595" s="11">
        <v>-11.134038606701118</v>
      </c>
    </row>
    <row r="3596" spans="14:15" x14ac:dyDescent="0.2">
      <c r="N3596" s="5">
        <v>3593</v>
      </c>
      <c r="O3596" s="11">
        <v>-20.256040756944042</v>
      </c>
    </row>
    <row r="3597" spans="14:15" x14ac:dyDescent="0.2">
      <c r="N3597" s="5">
        <v>3594</v>
      </c>
      <c r="O3597" s="11">
        <v>-11.955993519932207</v>
      </c>
    </row>
    <row r="3598" spans="14:15" x14ac:dyDescent="0.2">
      <c r="N3598" s="5">
        <v>3595</v>
      </c>
      <c r="O3598" s="11">
        <v>13.852977966083319</v>
      </c>
    </row>
    <row r="3599" spans="14:15" x14ac:dyDescent="0.2">
      <c r="N3599" s="5">
        <v>3596</v>
      </c>
      <c r="O3599" s="11">
        <v>4.8093218461823124</v>
      </c>
    </row>
    <row r="3600" spans="14:15" x14ac:dyDescent="0.2">
      <c r="N3600" s="5">
        <v>3597</v>
      </c>
      <c r="O3600" s="11">
        <v>3.2046376276196411</v>
      </c>
    </row>
    <row r="3601" spans="14:15" x14ac:dyDescent="0.2">
      <c r="N3601" s="5">
        <v>3598</v>
      </c>
      <c r="O3601" s="11">
        <v>-0.71269065903861595</v>
      </c>
    </row>
    <row r="3602" spans="14:15" x14ac:dyDescent="0.2">
      <c r="N3602" s="5">
        <v>3599</v>
      </c>
      <c r="O3602" s="11">
        <v>-10.413814403897895</v>
      </c>
    </row>
    <row r="3603" spans="14:15" x14ac:dyDescent="0.2">
      <c r="N3603" s="5">
        <v>3600</v>
      </c>
      <c r="O3603" s="11">
        <v>-26.496758300813582</v>
      </c>
    </row>
    <row r="3604" spans="14:15" x14ac:dyDescent="0.2">
      <c r="N3604" s="5">
        <v>3601</v>
      </c>
      <c r="O3604" s="11">
        <v>1.2218121188466167</v>
      </c>
    </row>
    <row r="3605" spans="14:15" x14ac:dyDescent="0.2">
      <c r="N3605" s="5">
        <v>3602</v>
      </c>
      <c r="O3605" s="11">
        <v>20.400872715671749</v>
      </c>
    </row>
    <row r="3606" spans="14:15" x14ac:dyDescent="0.2">
      <c r="N3606" s="5">
        <v>3603</v>
      </c>
      <c r="O3606" s="11">
        <v>1.6447080086145704</v>
      </c>
    </row>
    <row r="3607" spans="14:15" x14ac:dyDescent="0.2">
      <c r="N3607" s="5">
        <v>3604</v>
      </c>
      <c r="O3607" s="11">
        <v>24.436980204759152</v>
      </c>
    </row>
    <row r="3608" spans="14:15" x14ac:dyDescent="0.2">
      <c r="N3608" s="5">
        <v>3605</v>
      </c>
      <c r="O3608" s="11">
        <v>-17.4474274057659</v>
      </c>
    </row>
    <row r="3609" spans="14:15" x14ac:dyDescent="0.2">
      <c r="N3609" s="5">
        <v>3606</v>
      </c>
      <c r="O3609" s="11">
        <v>7.7578697590170744</v>
      </c>
    </row>
    <row r="3610" spans="14:15" x14ac:dyDescent="0.2">
      <c r="N3610" s="5">
        <v>3607</v>
      </c>
      <c r="O3610" s="11">
        <v>12.256008959266637</v>
      </c>
    </row>
    <row r="3611" spans="14:15" x14ac:dyDescent="0.2">
      <c r="N3611" s="5">
        <v>3608</v>
      </c>
      <c r="O3611" s="11">
        <v>2.5700118617973784</v>
      </c>
    </row>
    <row r="3612" spans="14:15" x14ac:dyDescent="0.2">
      <c r="N3612" s="5">
        <v>3609</v>
      </c>
      <c r="O3612" s="11">
        <v>-3.0518995558914854</v>
      </c>
    </row>
    <row r="3613" spans="14:15" x14ac:dyDescent="0.2">
      <c r="N3613" s="5">
        <v>3610</v>
      </c>
      <c r="O3613" s="11">
        <v>-5.1266297441216437</v>
      </c>
    </row>
    <row r="3614" spans="14:15" x14ac:dyDescent="0.2">
      <c r="N3614" s="5">
        <v>3611</v>
      </c>
      <c r="O3614" s="11">
        <v>-9.8396912044366722</v>
      </c>
    </row>
    <row r="3615" spans="14:15" x14ac:dyDescent="0.2">
      <c r="N3615" s="5">
        <v>3612</v>
      </c>
      <c r="O3615" s="11">
        <v>-1.763119974773522</v>
      </c>
    </row>
    <row r="3616" spans="14:15" x14ac:dyDescent="0.2">
      <c r="N3616" s="5">
        <v>3613</v>
      </c>
      <c r="O3616" s="11">
        <v>-9.5634622956714601</v>
      </c>
    </row>
    <row r="3617" spans="14:15" x14ac:dyDescent="0.2">
      <c r="N3617" s="5">
        <v>3614</v>
      </c>
      <c r="O3617" s="11">
        <v>-24.306739644534908</v>
      </c>
    </row>
    <row r="3618" spans="14:15" x14ac:dyDescent="0.2">
      <c r="N3618" s="5">
        <v>3615</v>
      </c>
      <c r="O3618" s="11">
        <v>-10.447078094474236</v>
      </c>
    </row>
    <row r="3619" spans="14:15" x14ac:dyDescent="0.2">
      <c r="N3619" s="5">
        <v>3616</v>
      </c>
      <c r="O3619" s="11">
        <v>7.8107701457601495</v>
      </c>
    </row>
    <row r="3620" spans="14:15" x14ac:dyDescent="0.2">
      <c r="N3620" s="5">
        <v>3617</v>
      </c>
      <c r="O3620" s="11">
        <v>-5.1500138142077025</v>
      </c>
    </row>
    <row r="3621" spans="14:15" x14ac:dyDescent="0.2">
      <c r="N3621" s="5">
        <v>3618</v>
      </c>
      <c r="O3621" s="11">
        <v>5.0906569668806059</v>
      </c>
    </row>
    <row r="3622" spans="14:15" x14ac:dyDescent="0.2">
      <c r="N3622" s="5">
        <v>3619</v>
      </c>
      <c r="O3622" s="11">
        <v>-7.6899985635004731</v>
      </c>
    </row>
    <row r="3623" spans="14:15" x14ac:dyDescent="0.2">
      <c r="N3623" s="5">
        <v>3620</v>
      </c>
      <c r="O3623" s="11">
        <v>0.40882830181660285</v>
      </c>
    </row>
    <row r="3624" spans="14:15" x14ac:dyDescent="0.2">
      <c r="N3624" s="5">
        <v>3621</v>
      </c>
      <c r="O3624" s="11">
        <v>2.335116431925659</v>
      </c>
    </row>
    <row r="3625" spans="14:15" x14ac:dyDescent="0.2">
      <c r="N3625" s="5">
        <v>3622</v>
      </c>
      <c r="O3625" s="11">
        <v>0.15054589708154409</v>
      </c>
    </row>
    <row r="3626" spans="14:15" x14ac:dyDescent="0.2">
      <c r="N3626" s="5">
        <v>3623</v>
      </c>
      <c r="O3626" s="11">
        <v>3.0185019569674436</v>
      </c>
    </row>
    <row r="3627" spans="14:15" x14ac:dyDescent="0.2">
      <c r="N3627" s="5">
        <v>3624</v>
      </c>
      <c r="O3627" s="11">
        <v>10.982854089156874</v>
      </c>
    </row>
    <row r="3628" spans="14:15" x14ac:dyDescent="0.2">
      <c r="N3628" s="5">
        <v>3625</v>
      </c>
      <c r="O3628" s="11">
        <v>-2.0605122253881327</v>
      </c>
    </row>
    <row r="3629" spans="14:15" x14ac:dyDescent="0.2">
      <c r="N3629" s="5">
        <v>3626</v>
      </c>
      <c r="O3629" s="11">
        <v>-1.4491144892292938</v>
      </c>
    </row>
    <row r="3630" spans="14:15" x14ac:dyDescent="0.2">
      <c r="N3630" s="5">
        <v>3627</v>
      </c>
      <c r="O3630" s="11">
        <v>2.3713633957948552</v>
      </c>
    </row>
    <row r="3631" spans="14:15" x14ac:dyDescent="0.2">
      <c r="N3631" s="5">
        <v>3628</v>
      </c>
      <c r="O3631" s="11">
        <v>-15.745675072762396</v>
      </c>
    </row>
    <row r="3632" spans="14:15" x14ac:dyDescent="0.2">
      <c r="N3632" s="5">
        <v>3629</v>
      </c>
      <c r="O3632" s="11">
        <v>17.633935169335423</v>
      </c>
    </row>
    <row r="3633" spans="14:15" x14ac:dyDescent="0.2">
      <c r="N3633" s="5">
        <v>3630</v>
      </c>
      <c r="O3633" s="11">
        <v>-4.827210696324526</v>
      </c>
    </row>
    <row r="3634" spans="14:15" x14ac:dyDescent="0.2">
      <c r="N3634" s="5">
        <v>3631</v>
      </c>
      <c r="O3634" s="11">
        <v>24.746390271928487</v>
      </c>
    </row>
    <row r="3635" spans="14:15" x14ac:dyDescent="0.2">
      <c r="N3635" s="5">
        <v>3632</v>
      </c>
      <c r="O3635" s="11">
        <v>-12.818629200775192</v>
      </c>
    </row>
    <row r="3636" spans="14:15" x14ac:dyDescent="0.2">
      <c r="N3636" s="5">
        <v>3633</v>
      </c>
      <c r="O3636" s="11">
        <v>13.092290883569873</v>
      </c>
    </row>
    <row r="3637" spans="14:15" x14ac:dyDescent="0.2">
      <c r="N3637" s="5">
        <v>3634</v>
      </c>
      <c r="O3637" s="11">
        <v>-14.507001437512329</v>
      </c>
    </row>
    <row r="3638" spans="14:15" x14ac:dyDescent="0.2">
      <c r="N3638" s="5">
        <v>3635</v>
      </c>
      <c r="O3638" s="11">
        <v>8.3783283337011625</v>
      </c>
    </row>
    <row r="3639" spans="14:15" x14ac:dyDescent="0.2">
      <c r="N3639" s="5">
        <v>3636</v>
      </c>
      <c r="O3639" s="11">
        <v>-0.99331505278523391</v>
      </c>
    </row>
    <row r="3640" spans="14:15" x14ac:dyDescent="0.2">
      <c r="N3640" s="5">
        <v>3637</v>
      </c>
      <c r="O3640" s="11">
        <v>-3.4746171372512746</v>
      </c>
    </row>
    <row r="3641" spans="14:15" x14ac:dyDescent="0.2">
      <c r="N3641" s="5">
        <v>3638</v>
      </c>
      <c r="O3641" s="11">
        <v>19.452111601061741</v>
      </c>
    </row>
    <row r="3642" spans="14:15" x14ac:dyDescent="0.2">
      <c r="N3642" s="5">
        <v>3639</v>
      </c>
      <c r="O3642" s="11">
        <v>2.6645814092697138</v>
      </c>
    </row>
    <row r="3643" spans="14:15" x14ac:dyDescent="0.2">
      <c r="N3643" s="5">
        <v>3640</v>
      </c>
      <c r="O3643" s="11">
        <v>2.2622283985839164</v>
      </c>
    </row>
    <row r="3644" spans="14:15" x14ac:dyDescent="0.2">
      <c r="N3644" s="5">
        <v>3641</v>
      </c>
      <c r="O3644" s="11">
        <v>9.3072234190192127</v>
      </c>
    </row>
    <row r="3645" spans="14:15" x14ac:dyDescent="0.2">
      <c r="N3645" s="5">
        <v>3642</v>
      </c>
      <c r="O3645" s="11">
        <v>16.570513719407462</v>
      </c>
    </row>
    <row r="3646" spans="14:15" x14ac:dyDescent="0.2">
      <c r="N3646" s="5">
        <v>3643</v>
      </c>
      <c r="O3646" s="11">
        <v>-4.1025183133187948</v>
      </c>
    </row>
    <row r="3647" spans="14:15" x14ac:dyDescent="0.2">
      <c r="N3647" s="5">
        <v>3644</v>
      </c>
      <c r="O3647" s="11">
        <v>-4.1473597926760926</v>
      </c>
    </row>
    <row r="3648" spans="14:15" x14ac:dyDescent="0.2">
      <c r="N3648" s="5">
        <v>3645</v>
      </c>
      <c r="O3648" s="11">
        <v>8.0322267224912682</v>
      </c>
    </row>
    <row r="3649" spans="14:15" x14ac:dyDescent="0.2">
      <c r="N3649" s="5">
        <v>3646</v>
      </c>
      <c r="O3649" s="11">
        <v>-24.530069282572352</v>
      </c>
    </row>
    <row r="3650" spans="14:15" x14ac:dyDescent="0.2">
      <c r="N3650" s="5">
        <v>3647</v>
      </c>
      <c r="O3650" s="11">
        <v>2.3101050182024334</v>
      </c>
    </row>
    <row r="3651" spans="14:15" x14ac:dyDescent="0.2">
      <c r="N3651" s="5">
        <v>3648</v>
      </c>
      <c r="O3651" s="11">
        <v>4.0301391791367482</v>
      </c>
    </row>
    <row r="3652" spans="14:15" x14ac:dyDescent="0.2">
      <c r="N3652" s="5">
        <v>3649</v>
      </c>
      <c r="O3652" s="11">
        <v>3.0001331106340627</v>
      </c>
    </row>
    <row r="3653" spans="14:15" x14ac:dyDescent="0.2">
      <c r="N3653" s="5">
        <v>3650</v>
      </c>
      <c r="O3653" s="11">
        <v>-13.170044770556281</v>
      </c>
    </row>
    <row r="3654" spans="14:15" x14ac:dyDescent="0.2">
      <c r="N3654" s="5">
        <v>3651</v>
      </c>
      <c r="O3654" s="11">
        <v>25.690056756027204</v>
      </c>
    </row>
    <row r="3655" spans="14:15" x14ac:dyDescent="0.2">
      <c r="N3655" s="5">
        <v>3652</v>
      </c>
      <c r="O3655" s="11">
        <v>10.824519096883755</v>
      </c>
    </row>
    <row r="3656" spans="14:15" x14ac:dyDescent="0.2">
      <c r="N3656" s="5">
        <v>3653</v>
      </c>
      <c r="O3656" s="11">
        <v>13.100826969578897</v>
      </c>
    </row>
    <row r="3657" spans="14:15" x14ac:dyDescent="0.2">
      <c r="N3657" s="5">
        <v>3654</v>
      </c>
      <c r="O3657" s="11">
        <v>-10.589664714914885</v>
      </c>
    </row>
    <row r="3658" spans="14:15" x14ac:dyDescent="0.2">
      <c r="N3658" s="5">
        <v>3655</v>
      </c>
      <c r="O3658" s="11">
        <v>-12.84558076184948</v>
      </c>
    </row>
    <row r="3659" spans="14:15" x14ac:dyDescent="0.2">
      <c r="N3659" s="5">
        <v>3656</v>
      </c>
      <c r="O3659" s="11">
        <v>3.7426081259193253</v>
      </c>
    </row>
    <row r="3660" spans="14:15" x14ac:dyDescent="0.2">
      <c r="N3660" s="5">
        <v>3657</v>
      </c>
      <c r="O3660" s="11">
        <v>2.8854251869922463</v>
      </c>
    </row>
    <row r="3661" spans="14:15" x14ac:dyDescent="0.2">
      <c r="N3661" s="5">
        <v>3658</v>
      </c>
      <c r="O3661" s="11">
        <v>4.3035697966198541</v>
      </c>
    </row>
    <row r="3662" spans="14:15" x14ac:dyDescent="0.2">
      <c r="N3662" s="5">
        <v>3659</v>
      </c>
      <c r="O3662" s="11">
        <v>-11.217884963894576</v>
      </c>
    </row>
    <row r="3663" spans="14:15" x14ac:dyDescent="0.2">
      <c r="N3663" s="5">
        <v>3660</v>
      </c>
      <c r="O3663" s="11">
        <v>-17.23713418440185</v>
      </c>
    </row>
    <row r="3664" spans="14:15" x14ac:dyDescent="0.2">
      <c r="N3664" s="5">
        <v>3661</v>
      </c>
      <c r="O3664" s="11">
        <v>-2.1351661376864173E-2</v>
      </c>
    </row>
    <row r="3665" spans="14:15" x14ac:dyDescent="0.2">
      <c r="N3665" s="5">
        <v>3662</v>
      </c>
      <c r="O3665" s="11">
        <v>-1.994276580287452</v>
      </c>
    </row>
    <row r="3666" spans="14:15" x14ac:dyDescent="0.2">
      <c r="N3666" s="5">
        <v>3663</v>
      </c>
      <c r="O3666" s="11">
        <v>14.075992832415199</v>
      </c>
    </row>
    <row r="3667" spans="14:15" x14ac:dyDescent="0.2">
      <c r="N3667" s="5">
        <v>3664</v>
      </c>
      <c r="O3667" s="11">
        <v>-3.9735477224663525</v>
      </c>
    </row>
    <row r="3668" spans="14:15" x14ac:dyDescent="0.2">
      <c r="N3668" s="5">
        <v>3665</v>
      </c>
      <c r="O3668" s="11">
        <v>2.4134758606844002</v>
      </c>
    </row>
    <row r="3669" spans="14:15" x14ac:dyDescent="0.2">
      <c r="N3669" s="5">
        <v>3666</v>
      </c>
      <c r="O3669" s="11">
        <v>-7.8386428991802886</v>
      </c>
    </row>
    <row r="3670" spans="14:15" x14ac:dyDescent="0.2">
      <c r="N3670" s="5">
        <v>3667</v>
      </c>
      <c r="O3670" s="11">
        <v>9.4719415978307957</v>
      </c>
    </row>
    <row r="3671" spans="14:15" x14ac:dyDescent="0.2">
      <c r="N3671" s="5">
        <v>3668</v>
      </c>
      <c r="O3671" s="11">
        <v>-38.269597931668088</v>
      </c>
    </row>
    <row r="3672" spans="14:15" x14ac:dyDescent="0.2">
      <c r="N3672" s="5">
        <v>3669</v>
      </c>
      <c r="O3672" s="11">
        <v>-15.419670314706543</v>
      </c>
    </row>
    <row r="3673" spans="14:15" x14ac:dyDescent="0.2">
      <c r="N3673" s="5">
        <v>3670</v>
      </c>
      <c r="O3673" s="11">
        <v>8.9345706756522638</v>
      </c>
    </row>
    <row r="3674" spans="14:15" x14ac:dyDescent="0.2">
      <c r="N3674" s="5">
        <v>3671</v>
      </c>
      <c r="O3674" s="11">
        <v>-4.5787862470494414</v>
      </c>
    </row>
    <row r="3675" spans="14:15" x14ac:dyDescent="0.2">
      <c r="N3675" s="5">
        <v>3672</v>
      </c>
      <c r="O3675" s="11">
        <v>1.5644761405485861</v>
      </c>
    </row>
    <row r="3676" spans="14:15" x14ac:dyDescent="0.2">
      <c r="N3676" s="5">
        <v>3673</v>
      </c>
      <c r="O3676" s="11">
        <v>3.1201595796483028</v>
      </c>
    </row>
    <row r="3677" spans="14:15" x14ac:dyDescent="0.2">
      <c r="N3677" s="5">
        <v>3674</v>
      </c>
      <c r="O3677" s="11">
        <v>-15.342010227785039</v>
      </c>
    </row>
    <row r="3678" spans="14:15" x14ac:dyDescent="0.2">
      <c r="N3678" s="5">
        <v>3675</v>
      </c>
      <c r="O3678" s="11">
        <v>-18.308036594303299</v>
      </c>
    </row>
    <row r="3679" spans="14:15" x14ac:dyDescent="0.2">
      <c r="N3679" s="5">
        <v>3676</v>
      </c>
      <c r="O3679" s="11">
        <v>7.819339374576753</v>
      </c>
    </row>
    <row r="3680" spans="14:15" x14ac:dyDescent="0.2">
      <c r="N3680" s="5">
        <v>3677</v>
      </c>
      <c r="O3680" s="11">
        <v>-5.9823490004932376</v>
      </c>
    </row>
    <row r="3681" spans="14:15" x14ac:dyDescent="0.2">
      <c r="N3681" s="5">
        <v>3678</v>
      </c>
      <c r="O3681" s="11">
        <v>3.2071649237465367</v>
      </c>
    </row>
    <row r="3682" spans="14:15" x14ac:dyDescent="0.2">
      <c r="N3682" s="5">
        <v>3679</v>
      </c>
      <c r="O3682" s="11">
        <v>-4.321870700710968</v>
      </c>
    </row>
    <row r="3683" spans="14:15" x14ac:dyDescent="0.2">
      <c r="N3683" s="5">
        <v>3680</v>
      </c>
      <c r="O3683" s="11">
        <v>9.6513044399815406</v>
      </c>
    </row>
    <row r="3684" spans="14:15" x14ac:dyDescent="0.2">
      <c r="N3684" s="5">
        <v>3681</v>
      </c>
      <c r="O3684" s="11">
        <v>-5.4809302665643687</v>
      </c>
    </row>
    <row r="3685" spans="14:15" x14ac:dyDescent="0.2">
      <c r="N3685" s="5">
        <v>3682</v>
      </c>
      <c r="O3685" s="11">
        <v>0.86223871678795816</v>
      </c>
    </row>
    <row r="3686" spans="14:15" x14ac:dyDescent="0.2">
      <c r="N3686" s="5">
        <v>3683</v>
      </c>
      <c r="O3686" s="11">
        <v>4.699818593405972</v>
      </c>
    </row>
    <row r="3687" spans="14:15" x14ac:dyDescent="0.2">
      <c r="N3687" s="5">
        <v>3684</v>
      </c>
      <c r="O3687" s="11">
        <v>13.317998668136678</v>
      </c>
    </row>
    <row r="3688" spans="14:15" x14ac:dyDescent="0.2">
      <c r="N3688" s="5">
        <v>3685</v>
      </c>
      <c r="O3688" s="11">
        <v>-14.44903178956881</v>
      </c>
    </row>
    <row r="3689" spans="14:15" x14ac:dyDescent="0.2">
      <c r="N3689" s="5">
        <v>3686</v>
      </c>
      <c r="O3689" s="11">
        <v>12.268053722198026</v>
      </c>
    </row>
    <row r="3690" spans="14:15" x14ac:dyDescent="0.2">
      <c r="N3690" s="5">
        <v>3687</v>
      </c>
      <c r="O3690" s="11">
        <v>-14.010861858517597</v>
      </c>
    </row>
    <row r="3691" spans="14:15" x14ac:dyDescent="0.2">
      <c r="N3691" s="5">
        <v>3688</v>
      </c>
      <c r="O3691" s="11">
        <v>7.6091082442738704</v>
      </c>
    </row>
    <row r="3692" spans="14:15" x14ac:dyDescent="0.2">
      <c r="N3692" s="5">
        <v>3689</v>
      </c>
      <c r="O3692" s="11">
        <v>-8.0244271857944227</v>
      </c>
    </row>
    <row r="3693" spans="14:15" x14ac:dyDescent="0.2">
      <c r="N3693" s="5">
        <v>3690</v>
      </c>
      <c r="O3693" s="11">
        <v>7.8919696685755909</v>
      </c>
    </row>
    <row r="3694" spans="14:15" x14ac:dyDescent="0.2">
      <c r="N3694" s="5">
        <v>3691</v>
      </c>
      <c r="O3694" s="11">
        <v>-12.258152196233155</v>
      </c>
    </row>
    <row r="3695" spans="14:15" x14ac:dyDescent="0.2">
      <c r="N3695" s="5">
        <v>3692</v>
      </c>
      <c r="O3695" s="11">
        <v>-5.7706609370865145</v>
      </c>
    </row>
    <row r="3696" spans="14:15" x14ac:dyDescent="0.2">
      <c r="N3696" s="5">
        <v>3693</v>
      </c>
      <c r="O3696" s="11">
        <v>-0.95949682882158016</v>
      </c>
    </row>
    <row r="3697" spans="14:15" x14ac:dyDescent="0.2">
      <c r="N3697" s="5">
        <v>3694</v>
      </c>
      <c r="O3697" s="11">
        <v>-11.451924219233501</v>
      </c>
    </row>
    <row r="3698" spans="14:15" x14ac:dyDescent="0.2">
      <c r="N3698" s="5">
        <v>3695</v>
      </c>
      <c r="O3698" s="11">
        <v>13.868016351844364</v>
      </c>
    </row>
    <row r="3699" spans="14:15" x14ac:dyDescent="0.2">
      <c r="N3699" s="5">
        <v>3696</v>
      </c>
      <c r="O3699" s="11">
        <v>1.1805572255965271</v>
      </c>
    </row>
    <row r="3700" spans="14:15" x14ac:dyDescent="0.2">
      <c r="N3700" s="5">
        <v>3697</v>
      </c>
      <c r="O3700" s="11">
        <v>6.5069453829893735</v>
      </c>
    </row>
    <row r="3701" spans="14:15" x14ac:dyDescent="0.2">
      <c r="N3701" s="5">
        <v>3698</v>
      </c>
      <c r="O3701" s="11">
        <v>17.005367700356587</v>
      </c>
    </row>
    <row r="3702" spans="14:15" x14ac:dyDescent="0.2">
      <c r="N3702" s="5">
        <v>3699</v>
      </c>
      <c r="O3702" s="11">
        <v>-3.3481545117065101</v>
      </c>
    </row>
    <row r="3703" spans="14:15" x14ac:dyDescent="0.2">
      <c r="N3703" s="5">
        <v>3700</v>
      </c>
      <c r="O3703" s="11">
        <v>8.6881393333325789</v>
      </c>
    </row>
    <row r="3704" spans="14:15" x14ac:dyDescent="0.2">
      <c r="N3704" s="5">
        <v>3701</v>
      </c>
      <c r="O3704" s="11">
        <v>1.8849844779285521</v>
      </c>
    </row>
    <row r="3705" spans="14:15" x14ac:dyDescent="0.2">
      <c r="N3705" s="5">
        <v>3702</v>
      </c>
      <c r="O3705" s="11">
        <v>-17.086638600699462</v>
      </c>
    </row>
    <row r="3706" spans="14:15" x14ac:dyDescent="0.2">
      <c r="N3706" s="5">
        <v>3703</v>
      </c>
      <c r="O3706" s="11">
        <v>-6.9693173811699953</v>
      </c>
    </row>
    <row r="3707" spans="14:15" x14ac:dyDescent="0.2">
      <c r="N3707" s="5">
        <v>3704</v>
      </c>
      <c r="O3707" s="11">
        <v>-2.1871407549268653</v>
      </c>
    </row>
    <row r="3708" spans="14:15" x14ac:dyDescent="0.2">
      <c r="N3708" s="5">
        <v>3705</v>
      </c>
      <c r="O3708" s="11">
        <v>20.046225060990814</v>
      </c>
    </row>
    <row r="3709" spans="14:15" x14ac:dyDescent="0.2">
      <c r="N3709" s="5">
        <v>3706</v>
      </c>
      <c r="O3709" s="11">
        <v>0.54913717829337516</v>
      </c>
    </row>
    <row r="3710" spans="14:15" x14ac:dyDescent="0.2">
      <c r="N3710" s="5">
        <v>3707</v>
      </c>
      <c r="O3710" s="11">
        <v>15.427638896752786</v>
      </c>
    </row>
    <row r="3711" spans="14:15" x14ac:dyDescent="0.2">
      <c r="N3711" s="5">
        <v>3708</v>
      </c>
      <c r="O3711" s="11">
        <v>26.616755137750502</v>
      </c>
    </row>
    <row r="3712" spans="14:15" x14ac:dyDescent="0.2">
      <c r="N3712" s="5">
        <v>3709</v>
      </c>
      <c r="O3712" s="11">
        <v>16.243523951802704</v>
      </c>
    </row>
    <row r="3713" spans="14:15" x14ac:dyDescent="0.2">
      <c r="N3713" s="5">
        <v>3710</v>
      </c>
      <c r="O3713" s="11">
        <v>-4.7973903765541266</v>
      </c>
    </row>
    <row r="3714" spans="14:15" x14ac:dyDescent="0.2">
      <c r="N3714" s="5">
        <v>3711</v>
      </c>
      <c r="O3714" s="11">
        <v>-9.611678988149567</v>
      </c>
    </row>
    <row r="3715" spans="14:15" x14ac:dyDescent="0.2">
      <c r="N3715" s="5">
        <v>3712</v>
      </c>
      <c r="O3715" s="11">
        <v>0.47839039148313317</v>
      </c>
    </row>
    <row r="3716" spans="14:15" x14ac:dyDescent="0.2">
      <c r="N3716" s="5">
        <v>3713</v>
      </c>
      <c r="O3716" s="11">
        <v>-9.4879104100155729</v>
      </c>
    </row>
    <row r="3717" spans="14:15" x14ac:dyDescent="0.2">
      <c r="N3717" s="5">
        <v>3714</v>
      </c>
      <c r="O3717" s="11">
        <v>10.235862115751743</v>
      </c>
    </row>
    <row r="3718" spans="14:15" x14ac:dyDescent="0.2">
      <c r="N3718" s="5">
        <v>3715</v>
      </c>
      <c r="O3718" s="11">
        <v>-7.6874045802917044</v>
      </c>
    </row>
    <row r="3719" spans="14:15" x14ac:dyDescent="0.2">
      <c r="N3719" s="5">
        <v>3716</v>
      </c>
      <c r="O3719" s="11">
        <v>-5.1199155210557175</v>
      </c>
    </row>
    <row r="3720" spans="14:15" x14ac:dyDescent="0.2">
      <c r="N3720" s="5">
        <v>3717</v>
      </c>
      <c r="O3720" s="11">
        <v>-8.8861027793110878</v>
      </c>
    </row>
    <row r="3721" spans="14:15" x14ac:dyDescent="0.2">
      <c r="N3721" s="5">
        <v>3718</v>
      </c>
      <c r="O3721" s="11">
        <v>1.7636370128868677</v>
      </c>
    </row>
    <row r="3722" spans="14:15" x14ac:dyDescent="0.2">
      <c r="N3722" s="5">
        <v>3719</v>
      </c>
      <c r="O3722" s="11">
        <v>25.192931096465518</v>
      </c>
    </row>
    <row r="3723" spans="14:15" x14ac:dyDescent="0.2">
      <c r="N3723" s="5">
        <v>3720</v>
      </c>
      <c r="O3723" s="11">
        <v>20.37273701022751</v>
      </c>
    </row>
    <row r="3724" spans="14:15" x14ac:dyDescent="0.2">
      <c r="N3724" s="5">
        <v>3721</v>
      </c>
      <c r="O3724" s="11">
        <v>-0.8448289850960935</v>
      </c>
    </row>
    <row r="3725" spans="14:15" x14ac:dyDescent="0.2">
      <c r="N3725" s="5">
        <v>3722</v>
      </c>
      <c r="O3725" s="11">
        <v>-6.4410785027491047</v>
      </c>
    </row>
    <row r="3726" spans="14:15" x14ac:dyDescent="0.2">
      <c r="N3726" s="5">
        <v>3723</v>
      </c>
      <c r="O3726" s="11">
        <v>11.293143138516427</v>
      </c>
    </row>
    <row r="3727" spans="14:15" x14ac:dyDescent="0.2">
      <c r="N3727" s="5">
        <v>3724</v>
      </c>
      <c r="O3727" s="11">
        <v>8.1170899357418733</v>
      </c>
    </row>
    <row r="3728" spans="14:15" x14ac:dyDescent="0.2">
      <c r="N3728" s="5">
        <v>3725</v>
      </c>
      <c r="O3728" s="11">
        <v>2.5224991652795801</v>
      </c>
    </row>
    <row r="3729" spans="14:15" x14ac:dyDescent="0.2">
      <c r="N3729" s="5">
        <v>3726</v>
      </c>
      <c r="O3729" s="11">
        <v>-35.918337272633124</v>
      </c>
    </row>
    <row r="3730" spans="14:15" x14ac:dyDescent="0.2">
      <c r="N3730" s="5">
        <v>3727</v>
      </c>
      <c r="O3730" s="11">
        <v>5.9586123919341061</v>
      </c>
    </row>
    <row r="3731" spans="14:15" x14ac:dyDescent="0.2">
      <c r="N3731" s="5">
        <v>3728</v>
      </c>
      <c r="O3731" s="11">
        <v>20.671228026897786</v>
      </c>
    </row>
    <row r="3732" spans="14:15" x14ac:dyDescent="0.2">
      <c r="N3732" s="5">
        <v>3729</v>
      </c>
      <c r="O3732" s="11">
        <v>41.556450989424505</v>
      </c>
    </row>
    <row r="3733" spans="14:15" x14ac:dyDescent="0.2">
      <c r="N3733" s="5">
        <v>3730</v>
      </c>
      <c r="O3733" s="11">
        <v>-9.1728874840513797</v>
      </c>
    </row>
    <row r="3734" spans="14:15" x14ac:dyDescent="0.2">
      <c r="N3734" s="5">
        <v>3731</v>
      </c>
      <c r="O3734" s="11">
        <v>-8.6213732487209036</v>
      </c>
    </row>
    <row r="3735" spans="14:15" x14ac:dyDescent="0.2">
      <c r="N3735" s="5">
        <v>3732</v>
      </c>
      <c r="O3735" s="11">
        <v>-16.057782575674764</v>
      </c>
    </row>
    <row r="3736" spans="14:15" x14ac:dyDescent="0.2">
      <c r="N3736" s="5">
        <v>3733</v>
      </c>
      <c r="O3736" s="11">
        <v>-4.8637899825002542</v>
      </c>
    </row>
    <row r="3737" spans="14:15" x14ac:dyDescent="0.2">
      <c r="N3737" s="5">
        <v>3734</v>
      </c>
      <c r="O3737" s="11">
        <v>17.184094675245067</v>
      </c>
    </row>
    <row r="3738" spans="14:15" x14ac:dyDescent="0.2">
      <c r="N3738" s="5">
        <v>3735</v>
      </c>
      <c r="O3738" s="11">
        <v>0.46682601538091051</v>
      </c>
    </row>
    <row r="3739" spans="14:15" x14ac:dyDescent="0.2">
      <c r="N3739" s="5">
        <v>3736</v>
      </c>
      <c r="O3739" s="11">
        <v>6.0203630734553579</v>
      </c>
    </row>
    <row r="3740" spans="14:15" x14ac:dyDescent="0.2">
      <c r="N3740" s="5">
        <v>3737</v>
      </c>
      <c r="O3740" s="11">
        <v>4.6764168303523528</v>
      </c>
    </row>
    <row r="3741" spans="14:15" x14ac:dyDescent="0.2">
      <c r="N3741" s="5">
        <v>3738</v>
      </c>
      <c r="O3741" s="11">
        <v>15.02277297212882</v>
      </c>
    </row>
    <row r="3742" spans="14:15" x14ac:dyDescent="0.2">
      <c r="N3742" s="5">
        <v>3739</v>
      </c>
      <c r="O3742" s="11">
        <v>-0.59199353115530862</v>
      </c>
    </row>
    <row r="3743" spans="14:15" x14ac:dyDescent="0.2">
      <c r="N3743" s="5">
        <v>3740</v>
      </c>
      <c r="O3743" s="11">
        <v>-18.92126291475531</v>
      </c>
    </row>
    <row r="3744" spans="14:15" x14ac:dyDescent="0.2">
      <c r="N3744" s="5">
        <v>3741</v>
      </c>
      <c r="O3744" s="11">
        <v>-13.088890799594168</v>
      </c>
    </row>
    <row r="3745" spans="14:15" x14ac:dyDescent="0.2">
      <c r="N3745" s="5">
        <v>3742</v>
      </c>
      <c r="O3745" s="11">
        <v>25.524563181855573</v>
      </c>
    </row>
    <row r="3746" spans="14:15" x14ac:dyDescent="0.2">
      <c r="N3746" s="5">
        <v>3743</v>
      </c>
      <c r="O3746" s="11">
        <v>-7.5104206949143846</v>
      </c>
    </row>
    <row r="3747" spans="14:15" x14ac:dyDescent="0.2">
      <c r="N3747" s="5">
        <v>3744</v>
      </c>
      <c r="O3747" s="11">
        <v>-33.627219975066225</v>
      </c>
    </row>
    <row r="3748" spans="14:15" x14ac:dyDescent="0.2">
      <c r="N3748" s="5">
        <v>3745</v>
      </c>
      <c r="O3748" s="11">
        <v>-0.98038850604577532</v>
      </c>
    </row>
    <row r="3749" spans="14:15" x14ac:dyDescent="0.2">
      <c r="N3749" s="5">
        <v>3746</v>
      </c>
      <c r="O3749" s="11">
        <v>-16.922224556988166</v>
      </c>
    </row>
    <row r="3750" spans="14:15" x14ac:dyDescent="0.2">
      <c r="N3750" s="5">
        <v>3747</v>
      </c>
      <c r="O3750" s="11">
        <v>-0.92151888526249404</v>
      </c>
    </row>
    <row r="3751" spans="14:15" x14ac:dyDescent="0.2">
      <c r="N3751" s="5">
        <v>3748</v>
      </c>
      <c r="O3751" s="11">
        <v>-7.6260941910826263</v>
      </c>
    </row>
    <row r="3752" spans="14:15" x14ac:dyDescent="0.2">
      <c r="N3752" s="5">
        <v>3749</v>
      </c>
      <c r="O3752" s="11">
        <v>6.2861088595121135</v>
      </c>
    </row>
    <row r="3753" spans="14:15" x14ac:dyDescent="0.2">
      <c r="N3753" s="5">
        <v>3750</v>
      </c>
      <c r="O3753" s="11">
        <v>27.871820144650783</v>
      </c>
    </row>
    <row r="3754" spans="14:15" x14ac:dyDescent="0.2">
      <c r="N3754" s="5">
        <v>3751</v>
      </c>
      <c r="O3754" s="11">
        <v>9.7074787717146336</v>
      </c>
    </row>
    <row r="3755" spans="14:15" x14ac:dyDescent="0.2">
      <c r="N3755" s="5">
        <v>3752</v>
      </c>
      <c r="O3755" s="11">
        <v>5.8636978367202941</v>
      </c>
    </row>
    <row r="3756" spans="14:15" x14ac:dyDescent="0.2">
      <c r="N3756" s="5">
        <v>3753</v>
      </c>
      <c r="O3756" s="11">
        <v>-4.0551925288772752</v>
      </c>
    </row>
    <row r="3757" spans="14:15" x14ac:dyDescent="0.2">
      <c r="N3757" s="5">
        <v>3754</v>
      </c>
      <c r="O3757" s="11">
        <v>9.33359874655374</v>
      </c>
    </row>
    <row r="3758" spans="14:15" x14ac:dyDescent="0.2">
      <c r="N3758" s="5">
        <v>3755</v>
      </c>
      <c r="O3758" s="11">
        <v>-19.365868790478238</v>
      </c>
    </row>
    <row r="3759" spans="14:15" x14ac:dyDescent="0.2">
      <c r="N3759" s="5">
        <v>3756</v>
      </c>
      <c r="O3759" s="11">
        <v>12.287226458361321</v>
      </c>
    </row>
    <row r="3760" spans="14:15" x14ac:dyDescent="0.2">
      <c r="N3760" s="5">
        <v>3757</v>
      </c>
      <c r="O3760" s="11">
        <v>7.4592707853317295</v>
      </c>
    </row>
    <row r="3761" spans="14:15" x14ac:dyDescent="0.2">
      <c r="N3761" s="5">
        <v>3758</v>
      </c>
      <c r="O3761" s="11">
        <v>2.6870485235523693</v>
      </c>
    </row>
    <row r="3762" spans="14:15" x14ac:dyDescent="0.2">
      <c r="N3762" s="5">
        <v>3759</v>
      </c>
      <c r="O3762" s="11">
        <v>28.824045579994891</v>
      </c>
    </row>
    <row r="3763" spans="14:15" x14ac:dyDescent="0.2">
      <c r="N3763" s="5">
        <v>3760</v>
      </c>
      <c r="O3763" s="11">
        <v>10.993356517268595</v>
      </c>
    </row>
    <row r="3764" spans="14:15" x14ac:dyDescent="0.2">
      <c r="N3764" s="5">
        <v>3761</v>
      </c>
      <c r="O3764" s="11">
        <v>23.773731881260961</v>
      </c>
    </row>
    <row r="3765" spans="14:15" x14ac:dyDescent="0.2">
      <c r="N3765" s="5">
        <v>3762</v>
      </c>
      <c r="O3765" s="11">
        <v>1.6761496460760865</v>
      </c>
    </row>
    <row r="3766" spans="14:15" x14ac:dyDescent="0.2">
      <c r="N3766" s="5">
        <v>3763</v>
      </c>
      <c r="O3766" s="11">
        <v>0.37087946334176985</v>
      </c>
    </row>
    <row r="3767" spans="14:15" x14ac:dyDescent="0.2">
      <c r="N3767" s="5">
        <v>3764</v>
      </c>
      <c r="O3767" s="11">
        <v>-31.104094582769527</v>
      </c>
    </row>
    <row r="3768" spans="14:15" x14ac:dyDescent="0.2">
      <c r="N3768" s="5">
        <v>3765</v>
      </c>
      <c r="O3768" s="11">
        <v>-13.033251324467304</v>
      </c>
    </row>
    <row r="3769" spans="14:15" x14ac:dyDescent="0.2">
      <c r="N3769" s="5">
        <v>3766</v>
      </c>
      <c r="O3769" s="11">
        <v>-19.445245981369528</v>
      </c>
    </row>
    <row r="3770" spans="14:15" x14ac:dyDescent="0.2">
      <c r="N3770" s="5">
        <v>3767</v>
      </c>
      <c r="O3770" s="11">
        <v>-7.3436401338039543</v>
      </c>
    </row>
    <row r="3771" spans="14:15" x14ac:dyDescent="0.2">
      <c r="N3771" s="5">
        <v>3768</v>
      </c>
      <c r="O3771" s="11">
        <v>13.819406130968684</v>
      </c>
    </row>
    <row r="3772" spans="14:15" x14ac:dyDescent="0.2">
      <c r="N3772" s="5">
        <v>3769</v>
      </c>
      <c r="O3772" s="11">
        <v>7.8471561063452366</v>
      </c>
    </row>
    <row r="3773" spans="14:15" x14ac:dyDescent="0.2">
      <c r="N3773" s="5">
        <v>3770</v>
      </c>
      <c r="O3773" s="11">
        <v>1.6268344807086881</v>
      </c>
    </row>
    <row r="3774" spans="14:15" x14ac:dyDescent="0.2">
      <c r="N3774" s="5">
        <v>3771</v>
      </c>
      <c r="O3774" s="11">
        <v>-11.902025137715167</v>
      </c>
    </row>
    <row r="3775" spans="14:15" x14ac:dyDescent="0.2">
      <c r="N3775" s="5">
        <v>3772</v>
      </c>
      <c r="O3775" s="11">
        <v>6.4614913353294421</v>
      </c>
    </row>
    <row r="3776" spans="14:15" x14ac:dyDescent="0.2">
      <c r="N3776" s="5">
        <v>3773</v>
      </c>
      <c r="O3776" s="11">
        <v>0.38290843124277157</v>
      </c>
    </row>
    <row r="3777" spans="14:15" x14ac:dyDescent="0.2">
      <c r="N3777" s="5">
        <v>3774</v>
      </c>
      <c r="O3777" s="11">
        <v>1.500338986696927</v>
      </c>
    </row>
    <row r="3778" spans="14:15" x14ac:dyDescent="0.2">
      <c r="N3778" s="5">
        <v>3775</v>
      </c>
      <c r="O3778" s="11">
        <v>-14.768741308931002</v>
      </c>
    </row>
    <row r="3779" spans="14:15" x14ac:dyDescent="0.2">
      <c r="N3779" s="5">
        <v>3776</v>
      </c>
      <c r="O3779" s="11">
        <v>7.2878044052365887</v>
      </c>
    </row>
    <row r="3780" spans="14:15" x14ac:dyDescent="0.2">
      <c r="N3780" s="5">
        <v>3777</v>
      </c>
      <c r="O3780" s="11">
        <v>-1.8682149823623275</v>
      </c>
    </row>
    <row r="3781" spans="14:15" x14ac:dyDescent="0.2">
      <c r="N3781" s="5">
        <v>3778</v>
      </c>
      <c r="O3781" s="11">
        <v>4.1957187409226684</v>
      </c>
    </row>
    <row r="3782" spans="14:15" x14ac:dyDescent="0.2">
      <c r="N3782" s="5">
        <v>3779</v>
      </c>
      <c r="O3782" s="11">
        <v>-4.375456161365725</v>
      </c>
    </row>
    <row r="3783" spans="14:15" x14ac:dyDescent="0.2">
      <c r="N3783" s="5">
        <v>3780</v>
      </c>
      <c r="O3783" s="11">
        <v>8.1910143810423612</v>
      </c>
    </row>
    <row r="3784" spans="14:15" x14ac:dyDescent="0.2">
      <c r="N3784" s="5">
        <v>3781</v>
      </c>
      <c r="O3784" s="11">
        <v>14.747262095363922</v>
      </c>
    </row>
    <row r="3785" spans="14:15" x14ac:dyDescent="0.2">
      <c r="N3785" s="5">
        <v>3782</v>
      </c>
      <c r="O3785" s="11">
        <v>9.7926937011671384</v>
      </c>
    </row>
    <row r="3786" spans="14:15" x14ac:dyDescent="0.2">
      <c r="N3786" s="5">
        <v>3783</v>
      </c>
      <c r="O3786" s="11">
        <v>-23.041696467870221</v>
      </c>
    </row>
    <row r="3787" spans="14:15" x14ac:dyDescent="0.2">
      <c r="N3787" s="5">
        <v>3784</v>
      </c>
      <c r="O3787" s="11">
        <v>-9.9335665448642061</v>
      </c>
    </row>
    <row r="3788" spans="14:15" x14ac:dyDescent="0.2">
      <c r="N3788" s="5">
        <v>3785</v>
      </c>
      <c r="O3788" s="11">
        <v>-8.5850147351982393</v>
      </c>
    </row>
    <row r="3789" spans="14:15" x14ac:dyDescent="0.2">
      <c r="N3789" s="5">
        <v>3786</v>
      </c>
      <c r="O3789" s="11">
        <v>-12.05322889257803</v>
      </c>
    </row>
    <row r="3790" spans="14:15" x14ac:dyDescent="0.2">
      <c r="N3790" s="5">
        <v>3787</v>
      </c>
      <c r="O3790" s="11">
        <v>1.9703642298219757</v>
      </c>
    </row>
    <row r="3791" spans="14:15" x14ac:dyDescent="0.2">
      <c r="N3791" s="5">
        <v>3788</v>
      </c>
      <c r="O3791" s="11">
        <v>11.833412841326705</v>
      </c>
    </row>
    <row r="3792" spans="14:15" x14ac:dyDescent="0.2">
      <c r="N3792" s="5">
        <v>3789</v>
      </c>
      <c r="O3792" s="11">
        <v>6.6526347315491829</v>
      </c>
    </row>
    <row r="3793" spans="14:15" x14ac:dyDescent="0.2">
      <c r="N3793" s="5">
        <v>3790</v>
      </c>
      <c r="O3793" s="11">
        <v>-11.857226973137426</v>
      </c>
    </row>
    <row r="3794" spans="14:15" x14ac:dyDescent="0.2">
      <c r="N3794" s="5">
        <v>3791</v>
      </c>
      <c r="O3794" s="11">
        <v>-8.7553364587339111</v>
      </c>
    </row>
    <row r="3795" spans="14:15" x14ac:dyDescent="0.2">
      <c r="N3795" s="5">
        <v>3792</v>
      </c>
      <c r="O3795" s="11">
        <v>-14.122974536941964</v>
      </c>
    </row>
    <row r="3796" spans="14:15" x14ac:dyDescent="0.2">
      <c r="N3796" s="5">
        <v>3793</v>
      </c>
      <c r="O3796" s="11">
        <v>-4.3306736509177046</v>
      </c>
    </row>
    <row r="3797" spans="14:15" x14ac:dyDescent="0.2">
      <c r="N3797" s="5">
        <v>3794</v>
      </c>
      <c r="O3797" s="11">
        <v>-15.441799716910939</v>
      </c>
    </row>
    <row r="3798" spans="14:15" x14ac:dyDescent="0.2">
      <c r="N3798" s="5">
        <v>3795</v>
      </c>
      <c r="O3798" s="11">
        <v>-10.440034261127245</v>
      </c>
    </row>
    <row r="3799" spans="14:15" x14ac:dyDescent="0.2">
      <c r="N3799" s="5">
        <v>3796</v>
      </c>
      <c r="O3799" s="11">
        <v>18.274870087111669</v>
      </c>
    </row>
    <row r="3800" spans="14:15" x14ac:dyDescent="0.2">
      <c r="N3800" s="5">
        <v>3797</v>
      </c>
      <c r="O3800" s="11">
        <v>-1.4227553615604771</v>
      </c>
    </row>
    <row r="3801" spans="14:15" x14ac:dyDescent="0.2">
      <c r="N3801" s="5">
        <v>3798</v>
      </c>
      <c r="O3801" s="11">
        <v>22.80407714376226</v>
      </c>
    </row>
    <row r="3802" spans="14:15" x14ac:dyDescent="0.2">
      <c r="N3802" s="5">
        <v>3799</v>
      </c>
      <c r="O3802" s="11">
        <v>23.058708581611999</v>
      </c>
    </row>
    <row r="3803" spans="14:15" x14ac:dyDescent="0.2">
      <c r="N3803" s="5">
        <v>3800</v>
      </c>
      <c r="O3803" s="11">
        <v>-3.3181748172929835</v>
      </c>
    </row>
    <row r="3804" spans="14:15" x14ac:dyDescent="0.2">
      <c r="N3804" s="5">
        <v>3801</v>
      </c>
      <c r="O3804" s="11">
        <v>7.9517425615583628</v>
      </c>
    </row>
    <row r="3805" spans="14:15" x14ac:dyDescent="0.2">
      <c r="N3805" s="5">
        <v>3802</v>
      </c>
      <c r="O3805" s="11">
        <v>4.6214333494118698</v>
      </c>
    </row>
    <row r="3806" spans="14:15" x14ac:dyDescent="0.2">
      <c r="N3806" s="5">
        <v>3803</v>
      </c>
      <c r="O3806" s="11">
        <v>-18.942695111799726</v>
      </c>
    </row>
    <row r="3807" spans="14:15" x14ac:dyDescent="0.2">
      <c r="N3807" s="5">
        <v>3804</v>
      </c>
      <c r="O3807" s="11">
        <v>-34.553757556759841</v>
      </c>
    </row>
    <row r="3808" spans="14:15" x14ac:dyDescent="0.2">
      <c r="N3808" s="5">
        <v>3805</v>
      </c>
      <c r="O3808" s="11">
        <v>-13.572530986433591</v>
      </c>
    </row>
    <row r="3809" spans="14:15" x14ac:dyDescent="0.2">
      <c r="N3809" s="5">
        <v>3806</v>
      </c>
      <c r="O3809" s="11">
        <v>-13.468307148962079</v>
      </c>
    </row>
    <row r="3810" spans="14:15" x14ac:dyDescent="0.2">
      <c r="N3810" s="5">
        <v>3807</v>
      </c>
      <c r="O3810" s="11">
        <v>9.4557773804838874</v>
      </c>
    </row>
    <row r="3811" spans="14:15" x14ac:dyDescent="0.2">
      <c r="N3811" s="5">
        <v>3808</v>
      </c>
      <c r="O3811" s="11">
        <v>8.7078981341176132</v>
      </c>
    </row>
    <row r="3812" spans="14:15" x14ac:dyDescent="0.2">
      <c r="N3812" s="5">
        <v>3809</v>
      </c>
      <c r="O3812" s="11">
        <v>-26.641911771930243</v>
      </c>
    </row>
    <row r="3813" spans="14:15" x14ac:dyDescent="0.2">
      <c r="N3813" s="5">
        <v>3810</v>
      </c>
      <c r="O3813" s="11">
        <v>-17.763454946548936</v>
      </c>
    </row>
    <row r="3814" spans="14:15" x14ac:dyDescent="0.2">
      <c r="N3814" s="5">
        <v>3811</v>
      </c>
      <c r="O3814" s="11">
        <v>2.9464198252300773</v>
      </c>
    </row>
    <row r="3815" spans="14:15" x14ac:dyDescent="0.2">
      <c r="N3815" s="5">
        <v>3812</v>
      </c>
      <c r="O3815" s="11">
        <v>8.7630532799807135</v>
      </c>
    </row>
    <row r="3816" spans="14:15" x14ac:dyDescent="0.2">
      <c r="N3816" s="5">
        <v>3813</v>
      </c>
      <c r="O3816" s="11">
        <v>1.3437363306490513</v>
      </c>
    </row>
    <row r="3817" spans="14:15" x14ac:dyDescent="0.2">
      <c r="N3817" s="5">
        <v>3814</v>
      </c>
      <c r="O3817" s="11">
        <v>-4.1090753208820789</v>
      </c>
    </row>
    <row r="3818" spans="14:15" x14ac:dyDescent="0.2">
      <c r="N3818" s="5">
        <v>3815</v>
      </c>
      <c r="O3818" s="11">
        <v>-16.352436761901419</v>
      </c>
    </row>
    <row r="3819" spans="14:15" x14ac:dyDescent="0.2">
      <c r="N3819" s="5">
        <v>3816</v>
      </c>
      <c r="O3819" s="11">
        <v>-13.869889269734639</v>
      </c>
    </row>
    <row r="3820" spans="14:15" x14ac:dyDescent="0.2">
      <c r="N3820" s="5">
        <v>3817</v>
      </c>
      <c r="O3820" s="11">
        <v>-1.4008028443876008</v>
      </c>
    </row>
    <row r="3821" spans="14:15" x14ac:dyDescent="0.2">
      <c r="N3821" s="5">
        <v>3818</v>
      </c>
      <c r="O3821" s="11">
        <v>4.2185313177524826</v>
      </c>
    </row>
    <row r="3822" spans="14:15" x14ac:dyDescent="0.2">
      <c r="N3822" s="5">
        <v>3819</v>
      </c>
      <c r="O3822" s="11">
        <v>15.424355127818433</v>
      </c>
    </row>
    <row r="3823" spans="14:15" x14ac:dyDescent="0.2">
      <c r="N3823" s="5">
        <v>3820</v>
      </c>
      <c r="O3823" s="11">
        <v>1.6681656349031653</v>
      </c>
    </row>
    <row r="3824" spans="14:15" x14ac:dyDescent="0.2">
      <c r="N3824" s="5">
        <v>3821</v>
      </c>
      <c r="O3824" s="11">
        <v>-13.957620188597645</v>
      </c>
    </row>
    <row r="3825" spans="14:15" x14ac:dyDescent="0.2">
      <c r="N3825" s="5">
        <v>3822</v>
      </c>
      <c r="O3825" s="11">
        <v>-6.5069268137305833</v>
      </c>
    </row>
    <row r="3826" spans="14:15" x14ac:dyDescent="0.2">
      <c r="N3826" s="5">
        <v>3823</v>
      </c>
      <c r="O3826" s="11">
        <v>19.955976086795747</v>
      </c>
    </row>
    <row r="3827" spans="14:15" x14ac:dyDescent="0.2">
      <c r="N3827" s="5">
        <v>3824</v>
      </c>
      <c r="O3827" s="11">
        <v>15.258263865710177</v>
      </c>
    </row>
    <row r="3828" spans="14:15" x14ac:dyDescent="0.2">
      <c r="N3828" s="5">
        <v>3825</v>
      </c>
      <c r="O3828" s="11">
        <v>-4.7319626228585925</v>
      </c>
    </row>
    <row r="3829" spans="14:15" x14ac:dyDescent="0.2">
      <c r="N3829" s="5">
        <v>3826</v>
      </c>
      <c r="O3829" s="11">
        <v>13.838953229452411</v>
      </c>
    </row>
    <row r="3830" spans="14:15" x14ac:dyDescent="0.2">
      <c r="N3830" s="5">
        <v>3827</v>
      </c>
      <c r="O3830" s="11">
        <v>-7.1185236577403357</v>
      </c>
    </row>
    <row r="3831" spans="14:15" x14ac:dyDescent="0.2">
      <c r="N3831" s="5">
        <v>3828</v>
      </c>
      <c r="O3831" s="11">
        <v>20.325304531864052</v>
      </c>
    </row>
    <row r="3832" spans="14:15" x14ac:dyDescent="0.2">
      <c r="N3832" s="5">
        <v>3829</v>
      </c>
      <c r="O3832" s="11">
        <v>-17.454539051478353</v>
      </c>
    </row>
    <row r="3833" spans="14:15" x14ac:dyDescent="0.2">
      <c r="N3833" s="5">
        <v>3830</v>
      </c>
      <c r="O3833" s="11">
        <v>28.380623340957872</v>
      </c>
    </row>
    <row r="3834" spans="14:15" x14ac:dyDescent="0.2">
      <c r="N3834" s="5">
        <v>3831</v>
      </c>
      <c r="O3834" s="11">
        <v>25.337728110086349</v>
      </c>
    </row>
    <row r="3835" spans="14:15" x14ac:dyDescent="0.2">
      <c r="N3835" s="5">
        <v>3832</v>
      </c>
      <c r="O3835" s="11">
        <v>2.9417942686472935</v>
      </c>
    </row>
    <row r="3836" spans="14:15" x14ac:dyDescent="0.2">
      <c r="N3836" s="5">
        <v>3833</v>
      </c>
      <c r="O3836" s="11">
        <v>-3.3399959128198935</v>
      </c>
    </row>
    <row r="3837" spans="14:15" x14ac:dyDescent="0.2">
      <c r="N3837" s="5">
        <v>3834</v>
      </c>
      <c r="O3837" s="11">
        <v>-15.759100476683805</v>
      </c>
    </row>
    <row r="3838" spans="14:15" x14ac:dyDescent="0.2">
      <c r="N3838" s="5">
        <v>3835</v>
      </c>
      <c r="O3838" s="11">
        <v>-11.635189938781423</v>
      </c>
    </row>
    <row r="3839" spans="14:15" x14ac:dyDescent="0.2">
      <c r="N3839" s="5">
        <v>3836</v>
      </c>
      <c r="O3839" s="11">
        <v>12.103990424090888</v>
      </c>
    </row>
    <row r="3840" spans="14:15" x14ac:dyDescent="0.2">
      <c r="N3840" s="5">
        <v>3837</v>
      </c>
      <c r="O3840" s="11">
        <v>22.644950874038994</v>
      </c>
    </row>
    <row r="3841" spans="14:15" x14ac:dyDescent="0.2">
      <c r="N3841" s="5">
        <v>3838</v>
      </c>
      <c r="O3841" s="11">
        <v>-1.5859423040302825</v>
      </c>
    </row>
    <row r="3842" spans="14:15" x14ac:dyDescent="0.2">
      <c r="N3842" s="5">
        <v>3839</v>
      </c>
      <c r="O3842" s="11">
        <v>-5.611653304360428</v>
      </c>
    </row>
    <row r="3843" spans="14:15" x14ac:dyDescent="0.2">
      <c r="N3843" s="5">
        <v>3840</v>
      </c>
      <c r="O3843" s="11">
        <v>2.3923237036461842</v>
      </c>
    </row>
    <row r="3844" spans="14:15" x14ac:dyDescent="0.2">
      <c r="N3844" s="5">
        <v>3841</v>
      </c>
      <c r="O3844" s="11">
        <v>23.601096339087078</v>
      </c>
    </row>
    <row r="3845" spans="14:15" x14ac:dyDescent="0.2">
      <c r="N3845" s="5">
        <v>3842</v>
      </c>
      <c r="O3845" s="11">
        <v>3.5199243993534841</v>
      </c>
    </row>
    <row r="3846" spans="14:15" x14ac:dyDescent="0.2">
      <c r="N3846" s="5">
        <v>3843</v>
      </c>
      <c r="O3846" s="11">
        <v>35.506626301549275</v>
      </c>
    </row>
    <row r="3847" spans="14:15" x14ac:dyDescent="0.2">
      <c r="N3847" s="5">
        <v>3844</v>
      </c>
      <c r="O3847" s="11">
        <v>8.5773911331532631</v>
      </c>
    </row>
    <row r="3848" spans="14:15" x14ac:dyDescent="0.2">
      <c r="N3848" s="5">
        <v>3845</v>
      </c>
      <c r="O3848" s="11">
        <v>-2.4798495404732979</v>
      </c>
    </row>
    <row r="3849" spans="14:15" x14ac:dyDescent="0.2">
      <c r="N3849" s="5">
        <v>3846</v>
      </c>
      <c r="O3849" s="11">
        <v>20.900676961703965</v>
      </c>
    </row>
    <row r="3850" spans="14:15" x14ac:dyDescent="0.2">
      <c r="N3850" s="5">
        <v>3847</v>
      </c>
      <c r="O3850" s="11">
        <v>-18.005744932873913</v>
      </c>
    </row>
    <row r="3851" spans="14:15" x14ac:dyDescent="0.2">
      <c r="N3851" s="5">
        <v>3848</v>
      </c>
      <c r="O3851" s="11">
        <v>-18.716948186431971</v>
      </c>
    </row>
    <row r="3852" spans="14:15" x14ac:dyDescent="0.2">
      <c r="N3852" s="5">
        <v>3849</v>
      </c>
      <c r="O3852" s="11">
        <v>10.991729910910962</v>
      </c>
    </row>
    <row r="3853" spans="14:15" x14ac:dyDescent="0.2">
      <c r="N3853" s="5">
        <v>3850</v>
      </c>
      <c r="O3853" s="11">
        <v>16.773084398690902</v>
      </c>
    </row>
    <row r="3854" spans="14:15" x14ac:dyDescent="0.2">
      <c r="N3854" s="5">
        <v>3851</v>
      </c>
      <c r="O3854" s="11">
        <v>-9.5593689754441122</v>
      </c>
    </row>
    <row r="3855" spans="14:15" x14ac:dyDescent="0.2">
      <c r="N3855" s="5">
        <v>3852</v>
      </c>
      <c r="O3855" s="11">
        <v>-10.7074753124712</v>
      </c>
    </row>
    <row r="3856" spans="14:15" x14ac:dyDescent="0.2">
      <c r="N3856" s="5">
        <v>3853</v>
      </c>
      <c r="O3856" s="11">
        <v>15.237227203422584</v>
      </c>
    </row>
    <row r="3857" spans="14:15" x14ac:dyDescent="0.2">
      <c r="N3857" s="5">
        <v>3854</v>
      </c>
      <c r="O3857" s="11">
        <v>-26.023378009215541</v>
      </c>
    </row>
    <row r="3858" spans="14:15" x14ac:dyDescent="0.2">
      <c r="N3858" s="5">
        <v>3855</v>
      </c>
      <c r="O3858" s="11">
        <v>18.075581539426938</v>
      </c>
    </row>
    <row r="3859" spans="14:15" x14ac:dyDescent="0.2">
      <c r="N3859" s="5">
        <v>3856</v>
      </c>
      <c r="O3859" s="11">
        <v>10.554630863600408</v>
      </c>
    </row>
    <row r="3860" spans="14:15" x14ac:dyDescent="0.2">
      <c r="N3860" s="5">
        <v>3857</v>
      </c>
      <c r="O3860" s="11">
        <v>18.164202530416311</v>
      </c>
    </row>
    <row r="3861" spans="14:15" x14ac:dyDescent="0.2">
      <c r="N3861" s="5">
        <v>3858</v>
      </c>
      <c r="O3861" s="11">
        <v>15.730227431590265</v>
      </c>
    </row>
    <row r="3862" spans="14:15" x14ac:dyDescent="0.2">
      <c r="N3862" s="5">
        <v>3859</v>
      </c>
      <c r="O3862" s="11">
        <v>1.3757727515763618</v>
      </c>
    </row>
    <row r="3863" spans="14:15" x14ac:dyDescent="0.2">
      <c r="N3863" s="5">
        <v>3860</v>
      </c>
      <c r="O3863" s="11">
        <v>-20.269072728753141</v>
      </c>
    </row>
    <row r="3864" spans="14:15" x14ac:dyDescent="0.2">
      <c r="N3864" s="5">
        <v>3861</v>
      </c>
      <c r="O3864" s="11">
        <v>-33.133659847382503</v>
      </c>
    </row>
    <row r="3865" spans="14:15" x14ac:dyDescent="0.2">
      <c r="N3865" s="5">
        <v>3862</v>
      </c>
      <c r="O3865" s="11">
        <v>6.2779590952460849</v>
      </c>
    </row>
    <row r="3866" spans="14:15" x14ac:dyDescent="0.2">
      <c r="N3866" s="5">
        <v>3863</v>
      </c>
      <c r="O3866" s="11">
        <v>9.2397611809653029</v>
      </c>
    </row>
    <row r="3867" spans="14:15" x14ac:dyDescent="0.2">
      <c r="N3867" s="5">
        <v>3864</v>
      </c>
      <c r="O3867" s="11">
        <v>14.6725128004264</v>
      </c>
    </row>
    <row r="3868" spans="14:15" x14ac:dyDescent="0.2">
      <c r="N3868" s="5">
        <v>3865</v>
      </c>
      <c r="O3868" s="11">
        <v>16.538797231371589</v>
      </c>
    </row>
    <row r="3869" spans="14:15" x14ac:dyDescent="0.2">
      <c r="N3869" s="5">
        <v>3866</v>
      </c>
      <c r="O3869" s="11">
        <v>-13.386586362490707</v>
      </c>
    </row>
    <row r="3870" spans="14:15" x14ac:dyDescent="0.2">
      <c r="N3870" s="5">
        <v>3867</v>
      </c>
      <c r="O3870" s="11">
        <v>18.001937645660185</v>
      </c>
    </row>
    <row r="3871" spans="14:15" x14ac:dyDescent="0.2">
      <c r="N3871" s="5">
        <v>3868</v>
      </c>
      <c r="O3871" s="11">
        <v>14.722693613991492</v>
      </c>
    </row>
    <row r="3872" spans="14:15" x14ac:dyDescent="0.2">
      <c r="N3872" s="5">
        <v>3869</v>
      </c>
      <c r="O3872" s="11">
        <v>-6.3297992226219222</v>
      </c>
    </row>
    <row r="3873" spans="14:15" x14ac:dyDescent="0.2">
      <c r="N3873" s="5">
        <v>3870</v>
      </c>
      <c r="O3873" s="11">
        <v>8.4883786836659034</v>
      </c>
    </row>
    <row r="3874" spans="14:15" x14ac:dyDescent="0.2">
      <c r="N3874" s="5">
        <v>3871</v>
      </c>
      <c r="O3874" s="11">
        <v>-21.676503822119191</v>
      </c>
    </row>
    <row r="3875" spans="14:15" x14ac:dyDescent="0.2">
      <c r="N3875" s="5">
        <v>3872</v>
      </c>
      <c r="O3875" s="11">
        <v>1.5142719260908009</v>
      </c>
    </row>
    <row r="3876" spans="14:15" x14ac:dyDescent="0.2">
      <c r="N3876" s="5">
        <v>3873</v>
      </c>
      <c r="O3876" s="11">
        <v>12.40010614508634</v>
      </c>
    </row>
    <row r="3877" spans="14:15" x14ac:dyDescent="0.2">
      <c r="N3877" s="5">
        <v>3874</v>
      </c>
      <c r="O3877" s="11">
        <v>9.4510933648747688</v>
      </c>
    </row>
    <row r="3878" spans="14:15" x14ac:dyDescent="0.2">
      <c r="N3878" s="5">
        <v>3875</v>
      </c>
      <c r="O3878" s="11">
        <v>13.131678409741024</v>
      </c>
    </row>
    <row r="3879" spans="14:15" x14ac:dyDescent="0.2">
      <c r="N3879" s="5">
        <v>3876</v>
      </c>
      <c r="O3879" s="11">
        <v>-9.5013266412214819</v>
      </c>
    </row>
    <row r="3880" spans="14:15" x14ac:dyDescent="0.2">
      <c r="N3880" s="5">
        <v>3877</v>
      </c>
      <c r="O3880" s="11">
        <v>11.893271411136233</v>
      </c>
    </row>
    <row r="3881" spans="14:15" x14ac:dyDescent="0.2">
      <c r="N3881" s="5">
        <v>3878</v>
      </c>
      <c r="O3881" s="11">
        <v>-9.2202023749522333</v>
      </c>
    </row>
    <row r="3882" spans="14:15" x14ac:dyDescent="0.2">
      <c r="N3882" s="5">
        <v>3879</v>
      </c>
      <c r="O3882" s="11">
        <v>11.916323930642893</v>
      </c>
    </row>
    <row r="3883" spans="14:15" x14ac:dyDescent="0.2">
      <c r="N3883" s="5">
        <v>3880</v>
      </c>
      <c r="O3883" s="11">
        <v>-34.155859415829873</v>
      </c>
    </row>
    <row r="3884" spans="14:15" x14ac:dyDescent="0.2">
      <c r="N3884" s="5">
        <v>3881</v>
      </c>
      <c r="O3884" s="11">
        <v>-7.0873092678668703</v>
      </c>
    </row>
    <row r="3885" spans="14:15" x14ac:dyDescent="0.2">
      <c r="N3885" s="5">
        <v>3882</v>
      </c>
      <c r="O3885" s="11">
        <v>-4.9664617104599449</v>
      </c>
    </row>
    <row r="3886" spans="14:15" x14ac:dyDescent="0.2">
      <c r="N3886" s="5">
        <v>3883</v>
      </c>
      <c r="O3886" s="11">
        <v>1.6517540064577698</v>
      </c>
    </row>
    <row r="3887" spans="14:15" x14ac:dyDescent="0.2">
      <c r="N3887" s="5">
        <v>3884</v>
      </c>
      <c r="O3887" s="11">
        <v>6.8074845632688712</v>
      </c>
    </row>
    <row r="3888" spans="14:15" x14ac:dyDescent="0.2">
      <c r="N3888" s="5">
        <v>3885</v>
      </c>
      <c r="O3888" s="11">
        <v>8.816728271764859</v>
      </c>
    </row>
    <row r="3889" spans="14:15" x14ac:dyDescent="0.2">
      <c r="N3889" s="5">
        <v>3886</v>
      </c>
      <c r="O3889" s="11">
        <v>9.4737147416592862</v>
      </c>
    </row>
    <row r="3890" spans="14:15" x14ac:dyDescent="0.2">
      <c r="N3890" s="5">
        <v>3887</v>
      </c>
      <c r="O3890" s="11">
        <v>-9.0149986823348449</v>
      </c>
    </row>
    <row r="3891" spans="14:15" x14ac:dyDescent="0.2">
      <c r="N3891" s="5">
        <v>3888</v>
      </c>
      <c r="O3891" s="11">
        <v>-4.2558793074400318</v>
      </c>
    </row>
    <row r="3892" spans="14:15" x14ac:dyDescent="0.2">
      <c r="N3892" s="5">
        <v>3889</v>
      </c>
      <c r="O3892" s="11">
        <v>-23.827384082306587</v>
      </c>
    </row>
    <row r="3893" spans="14:15" x14ac:dyDescent="0.2">
      <c r="N3893" s="5">
        <v>3890</v>
      </c>
      <c r="O3893" s="11">
        <v>-6.5428902551295458</v>
      </c>
    </row>
    <row r="3894" spans="14:15" x14ac:dyDescent="0.2">
      <c r="N3894" s="5">
        <v>3891</v>
      </c>
      <c r="O3894" s="11">
        <v>7.3272568422817068</v>
      </c>
    </row>
    <row r="3895" spans="14:15" x14ac:dyDescent="0.2">
      <c r="N3895" s="5">
        <v>3892</v>
      </c>
      <c r="O3895" s="11">
        <v>14.026760695677815</v>
      </c>
    </row>
    <row r="3896" spans="14:15" x14ac:dyDescent="0.2">
      <c r="N3896" s="5">
        <v>3893</v>
      </c>
      <c r="O3896" s="11">
        <v>3.328351407306561</v>
      </c>
    </row>
    <row r="3897" spans="14:15" x14ac:dyDescent="0.2">
      <c r="N3897" s="5">
        <v>3894</v>
      </c>
      <c r="O3897" s="11">
        <v>16.377672296925752</v>
      </c>
    </row>
    <row r="3898" spans="14:15" x14ac:dyDescent="0.2">
      <c r="N3898" s="5">
        <v>3895</v>
      </c>
      <c r="O3898" s="11">
        <v>22.992110330760738</v>
      </c>
    </row>
    <row r="3899" spans="14:15" x14ac:dyDescent="0.2">
      <c r="N3899" s="5">
        <v>3896</v>
      </c>
      <c r="O3899" s="11">
        <v>12.232126932545508</v>
      </c>
    </row>
    <row r="3900" spans="14:15" x14ac:dyDescent="0.2">
      <c r="N3900" s="5">
        <v>3897</v>
      </c>
      <c r="O3900" s="11">
        <v>-3.2020346761064578</v>
      </c>
    </row>
    <row r="3901" spans="14:15" x14ac:dyDescent="0.2">
      <c r="N3901" s="5">
        <v>3898</v>
      </c>
      <c r="O3901" s="11">
        <v>18.120805350544568</v>
      </c>
    </row>
    <row r="3902" spans="14:15" x14ac:dyDescent="0.2">
      <c r="N3902" s="5">
        <v>3899</v>
      </c>
      <c r="O3902" s="11">
        <v>8.3117560609571779</v>
      </c>
    </row>
    <row r="3903" spans="14:15" x14ac:dyDescent="0.2">
      <c r="N3903" s="5">
        <v>3900</v>
      </c>
      <c r="O3903" s="11">
        <v>-22.197005089666458</v>
      </c>
    </row>
    <row r="3904" spans="14:15" x14ac:dyDescent="0.2">
      <c r="N3904" s="5">
        <v>3901</v>
      </c>
      <c r="O3904" s="11">
        <v>20.952604554407319</v>
      </c>
    </row>
    <row r="3905" spans="14:15" x14ac:dyDescent="0.2">
      <c r="N3905" s="5">
        <v>3902</v>
      </c>
      <c r="O3905" s="11">
        <v>10.723971620839389</v>
      </c>
    </row>
    <row r="3906" spans="14:15" x14ac:dyDescent="0.2">
      <c r="N3906" s="5">
        <v>3903</v>
      </c>
      <c r="O3906" s="11">
        <v>18.000676386229472</v>
      </c>
    </row>
    <row r="3907" spans="14:15" x14ac:dyDescent="0.2">
      <c r="N3907" s="5">
        <v>3904</v>
      </c>
      <c r="O3907" s="11">
        <v>6.2944056968571527</v>
      </c>
    </row>
    <row r="3908" spans="14:15" x14ac:dyDescent="0.2">
      <c r="N3908" s="5">
        <v>3905</v>
      </c>
      <c r="O3908" s="11">
        <v>2.8136712442087726</v>
      </c>
    </row>
    <row r="3909" spans="14:15" x14ac:dyDescent="0.2">
      <c r="N3909" s="5">
        <v>3906</v>
      </c>
      <c r="O3909" s="11">
        <v>-26.739566520659295</v>
      </c>
    </row>
    <row r="3910" spans="14:15" x14ac:dyDescent="0.2">
      <c r="N3910" s="5">
        <v>3907</v>
      </c>
      <c r="O3910" s="11">
        <v>9.0664344547252895</v>
      </c>
    </row>
    <row r="3911" spans="14:15" x14ac:dyDescent="0.2">
      <c r="N3911" s="5">
        <v>3908</v>
      </c>
      <c r="O3911" s="11">
        <v>16.095647317005408</v>
      </c>
    </row>
    <row r="3912" spans="14:15" x14ac:dyDescent="0.2">
      <c r="N3912" s="5">
        <v>3909</v>
      </c>
      <c r="O3912" s="11">
        <v>-0.27419735442613835</v>
      </c>
    </row>
    <row r="3913" spans="14:15" x14ac:dyDescent="0.2">
      <c r="N3913" s="5">
        <v>3910</v>
      </c>
      <c r="O3913" s="11">
        <v>-9.5252884499537274</v>
      </c>
    </row>
    <row r="3914" spans="14:15" x14ac:dyDescent="0.2">
      <c r="N3914" s="5">
        <v>3911</v>
      </c>
      <c r="O3914" s="11">
        <v>-3.0637127825824195</v>
      </c>
    </row>
    <row r="3915" spans="14:15" x14ac:dyDescent="0.2">
      <c r="N3915" s="5">
        <v>3912</v>
      </c>
      <c r="O3915" s="11">
        <v>-12.630630669935051</v>
      </c>
    </row>
    <row r="3916" spans="14:15" x14ac:dyDescent="0.2">
      <c r="N3916" s="5">
        <v>3913</v>
      </c>
      <c r="O3916" s="11">
        <v>-14.592348134658593</v>
      </c>
    </row>
    <row r="3917" spans="14:15" x14ac:dyDescent="0.2">
      <c r="N3917" s="5">
        <v>3914</v>
      </c>
      <c r="O3917" s="11">
        <v>-9.2118848950756838E-2</v>
      </c>
    </row>
    <row r="3918" spans="14:15" x14ac:dyDescent="0.2">
      <c r="N3918" s="5">
        <v>3915</v>
      </c>
      <c r="O3918" s="11">
        <v>18.93638613573329</v>
      </c>
    </row>
    <row r="3919" spans="14:15" x14ac:dyDescent="0.2">
      <c r="N3919" s="5">
        <v>3916</v>
      </c>
      <c r="O3919" s="11">
        <v>-1.3025867098560004</v>
      </c>
    </row>
    <row r="3920" spans="14:15" x14ac:dyDescent="0.2">
      <c r="N3920" s="5">
        <v>3917</v>
      </c>
      <c r="O3920" s="11">
        <v>-9.8712175552711834</v>
      </c>
    </row>
    <row r="3921" spans="14:15" x14ac:dyDescent="0.2">
      <c r="N3921" s="5">
        <v>3918</v>
      </c>
      <c r="O3921" s="11">
        <v>14.19004081970704</v>
      </c>
    </row>
    <row r="3922" spans="14:15" x14ac:dyDescent="0.2">
      <c r="N3922" s="5">
        <v>3919</v>
      </c>
      <c r="O3922" s="11">
        <v>-7.7490593347922401</v>
      </c>
    </row>
    <row r="3923" spans="14:15" x14ac:dyDescent="0.2">
      <c r="N3923" s="5">
        <v>3920</v>
      </c>
      <c r="O3923" s="11">
        <v>24.741820012431898</v>
      </c>
    </row>
    <row r="3924" spans="14:15" x14ac:dyDescent="0.2">
      <c r="N3924" s="5">
        <v>3921</v>
      </c>
      <c r="O3924" s="11">
        <v>-8.488342899668563</v>
      </c>
    </row>
    <row r="3925" spans="14:15" x14ac:dyDescent="0.2">
      <c r="N3925" s="5">
        <v>3922</v>
      </c>
      <c r="O3925" s="11">
        <v>3.4075541457764902</v>
      </c>
    </row>
    <row r="3926" spans="14:15" x14ac:dyDescent="0.2">
      <c r="N3926" s="5">
        <v>3923</v>
      </c>
      <c r="O3926" s="11">
        <v>-1.5593358242382651</v>
      </c>
    </row>
    <row r="3927" spans="14:15" x14ac:dyDescent="0.2">
      <c r="N3927" s="5">
        <v>3924</v>
      </c>
      <c r="O3927" s="11">
        <v>9.1169548030604481</v>
      </c>
    </row>
    <row r="3928" spans="14:15" x14ac:dyDescent="0.2">
      <c r="N3928" s="5">
        <v>3925</v>
      </c>
      <c r="O3928" s="11">
        <v>-9.7703614979523081</v>
      </c>
    </row>
    <row r="3929" spans="14:15" x14ac:dyDescent="0.2">
      <c r="N3929" s="5">
        <v>3926</v>
      </c>
      <c r="O3929" s="11">
        <v>-30.073081044691548</v>
      </c>
    </row>
    <row r="3930" spans="14:15" x14ac:dyDescent="0.2">
      <c r="N3930" s="5">
        <v>3927</v>
      </c>
      <c r="O3930" s="11">
        <v>-24.450945165095252</v>
      </c>
    </row>
    <row r="3931" spans="14:15" x14ac:dyDescent="0.2">
      <c r="N3931" s="5">
        <v>3928</v>
      </c>
      <c r="O3931" s="11">
        <v>-18.328894507298465</v>
      </c>
    </row>
    <row r="3932" spans="14:15" x14ac:dyDescent="0.2">
      <c r="N3932" s="5">
        <v>3929</v>
      </c>
      <c r="O3932" s="11">
        <v>-11.00297308956814</v>
      </c>
    </row>
    <row r="3933" spans="14:15" x14ac:dyDescent="0.2">
      <c r="N3933" s="5">
        <v>3930</v>
      </c>
      <c r="O3933" s="11">
        <v>1.3578767134220942</v>
      </c>
    </row>
    <row r="3934" spans="14:15" x14ac:dyDescent="0.2">
      <c r="N3934" s="5">
        <v>3931</v>
      </c>
      <c r="O3934" s="11">
        <v>15.490491364222819</v>
      </c>
    </row>
    <row r="3935" spans="14:15" x14ac:dyDescent="0.2">
      <c r="N3935" s="5">
        <v>3932</v>
      </c>
      <c r="O3935" s="11">
        <v>-37.028810171218709</v>
      </c>
    </row>
    <row r="3936" spans="14:15" x14ac:dyDescent="0.2">
      <c r="N3936" s="5">
        <v>3933</v>
      </c>
      <c r="O3936" s="11">
        <v>11.35575631700053</v>
      </c>
    </row>
    <row r="3937" spans="14:15" x14ac:dyDescent="0.2">
      <c r="N3937" s="5">
        <v>3934</v>
      </c>
      <c r="O3937" s="11">
        <v>12.343579314055447</v>
      </c>
    </row>
    <row r="3938" spans="14:15" x14ac:dyDescent="0.2">
      <c r="N3938" s="5">
        <v>3935</v>
      </c>
      <c r="O3938" s="11">
        <v>-15.506228574806361</v>
      </c>
    </row>
    <row r="3939" spans="14:15" x14ac:dyDescent="0.2">
      <c r="N3939" s="5">
        <v>3936</v>
      </c>
      <c r="O3939" s="11">
        <v>1.3084216534753743</v>
      </c>
    </row>
    <row r="3940" spans="14:15" x14ac:dyDescent="0.2">
      <c r="N3940" s="5">
        <v>3937</v>
      </c>
      <c r="O3940" s="11">
        <v>11.988383245073326</v>
      </c>
    </row>
    <row r="3941" spans="14:15" x14ac:dyDescent="0.2">
      <c r="N3941" s="5">
        <v>3938</v>
      </c>
      <c r="O3941" s="11">
        <v>12.278071558741701</v>
      </c>
    </row>
    <row r="3942" spans="14:15" x14ac:dyDescent="0.2">
      <c r="N3942" s="5">
        <v>3939</v>
      </c>
      <c r="O3942" s="11">
        <v>-22.632770653680321</v>
      </c>
    </row>
    <row r="3943" spans="14:15" x14ac:dyDescent="0.2">
      <c r="N3943" s="5">
        <v>3940</v>
      </c>
      <c r="O3943" s="11">
        <v>8.3372172229880022</v>
      </c>
    </row>
    <row r="3944" spans="14:15" x14ac:dyDescent="0.2">
      <c r="N3944" s="5">
        <v>3941</v>
      </c>
      <c r="O3944" s="11">
        <v>16.413190062564471</v>
      </c>
    </row>
    <row r="3945" spans="14:15" x14ac:dyDescent="0.2">
      <c r="N3945" s="5">
        <v>3942</v>
      </c>
      <c r="O3945" s="11">
        <v>-17.917623113409896</v>
      </c>
    </row>
    <row r="3946" spans="14:15" x14ac:dyDescent="0.2">
      <c r="N3946" s="5">
        <v>3943</v>
      </c>
      <c r="O3946" s="11">
        <v>-28.610541681021541</v>
      </c>
    </row>
    <row r="3947" spans="14:15" x14ac:dyDescent="0.2">
      <c r="N3947" s="5">
        <v>3944</v>
      </c>
      <c r="O3947" s="11">
        <v>24.906041326409692</v>
      </c>
    </row>
    <row r="3948" spans="14:15" x14ac:dyDescent="0.2">
      <c r="N3948" s="5">
        <v>3945</v>
      </c>
      <c r="O3948" s="11">
        <v>-11.119485879162546</v>
      </c>
    </row>
    <row r="3949" spans="14:15" x14ac:dyDescent="0.2">
      <c r="N3949" s="5">
        <v>3946</v>
      </c>
      <c r="O3949" s="11">
        <v>-13.99176101800807</v>
      </c>
    </row>
    <row r="3950" spans="14:15" x14ac:dyDescent="0.2">
      <c r="N3950" s="5">
        <v>3947</v>
      </c>
      <c r="O3950" s="11">
        <v>-2.449352314238384</v>
      </c>
    </row>
    <row r="3951" spans="14:15" x14ac:dyDescent="0.2">
      <c r="N3951" s="5">
        <v>3948</v>
      </c>
      <c r="O3951" s="11">
        <v>-3.3699057799571266</v>
      </c>
    </row>
    <row r="3952" spans="14:15" x14ac:dyDescent="0.2">
      <c r="N3952" s="5">
        <v>3949</v>
      </c>
      <c r="O3952" s="11">
        <v>-5.9611022381741305</v>
      </c>
    </row>
    <row r="3953" spans="14:15" x14ac:dyDescent="0.2">
      <c r="N3953" s="5">
        <v>3950</v>
      </c>
      <c r="O3953" s="11">
        <v>12.73701096314873</v>
      </c>
    </row>
    <row r="3954" spans="14:15" x14ac:dyDescent="0.2">
      <c r="N3954" s="5">
        <v>3951</v>
      </c>
      <c r="O3954" s="11">
        <v>10.075598567343437</v>
      </c>
    </row>
    <row r="3955" spans="14:15" x14ac:dyDescent="0.2">
      <c r="N3955" s="5">
        <v>3952</v>
      </c>
      <c r="O3955" s="11">
        <v>-9.190855545080808</v>
      </c>
    </row>
    <row r="3956" spans="14:15" x14ac:dyDescent="0.2">
      <c r="N3956" s="5">
        <v>3953</v>
      </c>
      <c r="O3956" s="11">
        <v>4.0125977260204877</v>
      </c>
    </row>
    <row r="3957" spans="14:15" x14ac:dyDescent="0.2">
      <c r="N3957" s="5">
        <v>3954</v>
      </c>
      <c r="O3957" s="11">
        <v>20.374132277311073</v>
      </c>
    </row>
    <row r="3958" spans="14:15" x14ac:dyDescent="0.2">
      <c r="N3958" s="5">
        <v>3955</v>
      </c>
      <c r="O3958" s="11">
        <v>3.1130318001416364</v>
      </c>
    </row>
    <row r="3959" spans="14:15" x14ac:dyDescent="0.2">
      <c r="N3959" s="5">
        <v>3956</v>
      </c>
      <c r="O3959" s="11">
        <v>-5.8854414086500011</v>
      </c>
    </row>
    <row r="3960" spans="14:15" x14ac:dyDescent="0.2">
      <c r="N3960" s="5">
        <v>3957</v>
      </c>
      <c r="O3960" s="11">
        <v>27.867768151615724</v>
      </c>
    </row>
    <row r="3961" spans="14:15" x14ac:dyDescent="0.2">
      <c r="N3961" s="5">
        <v>3958</v>
      </c>
      <c r="O3961" s="11">
        <v>-16.695310573315147</v>
      </c>
    </row>
    <row r="3962" spans="14:15" x14ac:dyDescent="0.2">
      <c r="N3962" s="5">
        <v>3959</v>
      </c>
      <c r="O3962" s="11">
        <v>-7.9797940057113346</v>
      </c>
    </row>
    <row r="3963" spans="14:15" x14ac:dyDescent="0.2">
      <c r="N3963" s="5">
        <v>3960</v>
      </c>
      <c r="O3963" s="11">
        <v>2.4210526289436198</v>
      </c>
    </row>
    <row r="3964" spans="14:15" x14ac:dyDescent="0.2">
      <c r="N3964" s="5">
        <v>3961</v>
      </c>
      <c r="O3964" s="11">
        <v>22.282049519723383</v>
      </c>
    </row>
    <row r="3965" spans="14:15" x14ac:dyDescent="0.2">
      <c r="N3965" s="5">
        <v>3962</v>
      </c>
      <c r="O3965" s="11">
        <v>15.403188513174189</v>
      </c>
    </row>
    <row r="3966" spans="14:15" x14ac:dyDescent="0.2">
      <c r="N3966" s="5">
        <v>3963</v>
      </c>
      <c r="O3966" s="11">
        <v>21.503908852296941</v>
      </c>
    </row>
    <row r="3967" spans="14:15" x14ac:dyDescent="0.2">
      <c r="N3967" s="5">
        <v>3964</v>
      </c>
      <c r="O3967" s="11">
        <v>-16.752987687561792</v>
      </c>
    </row>
    <row r="3968" spans="14:15" x14ac:dyDescent="0.2">
      <c r="N3968" s="5">
        <v>3965</v>
      </c>
      <c r="O3968" s="11">
        <v>-20.935447833247665</v>
      </c>
    </row>
    <row r="3969" spans="14:15" x14ac:dyDescent="0.2">
      <c r="N3969" s="5">
        <v>3966</v>
      </c>
      <c r="O3969" s="11">
        <v>-4.8558106937299357</v>
      </c>
    </row>
    <row r="3970" spans="14:15" x14ac:dyDescent="0.2">
      <c r="N3970" s="5">
        <v>3967</v>
      </c>
      <c r="O3970" s="11">
        <v>-5.0897191034030014</v>
      </c>
    </row>
    <row r="3971" spans="14:15" x14ac:dyDescent="0.2">
      <c r="N3971" s="5">
        <v>3968</v>
      </c>
      <c r="O3971" s="11">
        <v>12.597811657299008</v>
      </c>
    </row>
    <row r="3972" spans="14:15" x14ac:dyDescent="0.2">
      <c r="N3972" s="5">
        <v>3969</v>
      </c>
      <c r="O3972" s="11">
        <v>19.658366126721312</v>
      </c>
    </row>
    <row r="3973" spans="14:15" x14ac:dyDescent="0.2">
      <c r="N3973" s="5">
        <v>3970</v>
      </c>
      <c r="O3973" s="11">
        <v>-15.952243712753877</v>
      </c>
    </row>
    <row r="3974" spans="14:15" x14ac:dyDescent="0.2">
      <c r="N3974" s="5">
        <v>3971</v>
      </c>
      <c r="O3974" s="11">
        <v>0.34279143440152632</v>
      </c>
    </row>
    <row r="3975" spans="14:15" x14ac:dyDescent="0.2">
      <c r="N3975" s="5">
        <v>3972</v>
      </c>
      <c r="O3975" s="11">
        <v>-14.096260991547023</v>
      </c>
    </row>
    <row r="3976" spans="14:15" x14ac:dyDescent="0.2">
      <c r="N3976" s="5">
        <v>3973</v>
      </c>
      <c r="O3976" s="11">
        <v>11.866946736172441</v>
      </c>
    </row>
    <row r="3977" spans="14:15" x14ac:dyDescent="0.2">
      <c r="N3977" s="5">
        <v>3974</v>
      </c>
      <c r="O3977" s="11">
        <v>1.6498315278222595</v>
      </c>
    </row>
    <row r="3978" spans="14:15" x14ac:dyDescent="0.2">
      <c r="N3978" s="5">
        <v>3975</v>
      </c>
      <c r="O3978" s="11">
        <v>21.647631806888153</v>
      </c>
    </row>
    <row r="3979" spans="14:15" x14ac:dyDescent="0.2">
      <c r="N3979" s="5">
        <v>3976</v>
      </c>
      <c r="O3979" s="11">
        <v>-1.8485181828379611</v>
      </c>
    </row>
    <row r="3980" spans="14:15" x14ac:dyDescent="0.2">
      <c r="N3980" s="5">
        <v>3977</v>
      </c>
      <c r="O3980" s="11">
        <v>-2.052320601595778</v>
      </c>
    </row>
    <row r="3981" spans="14:15" x14ac:dyDescent="0.2">
      <c r="N3981" s="5">
        <v>3978</v>
      </c>
      <c r="O3981" s="11">
        <v>-3.8680430857894876</v>
      </c>
    </row>
    <row r="3982" spans="14:15" x14ac:dyDescent="0.2">
      <c r="N3982" s="5">
        <v>3979</v>
      </c>
      <c r="O3982" s="11">
        <v>-14.246783849665174</v>
      </c>
    </row>
    <row r="3983" spans="14:15" x14ac:dyDescent="0.2">
      <c r="N3983" s="5">
        <v>3980</v>
      </c>
      <c r="O3983" s="11">
        <v>-18.789605740392844</v>
      </c>
    </row>
    <row r="3984" spans="14:15" x14ac:dyDescent="0.2">
      <c r="N3984" s="5">
        <v>3981</v>
      </c>
      <c r="O3984" s="11">
        <v>4.7566132139487003</v>
      </c>
    </row>
    <row r="3985" spans="14:15" x14ac:dyDescent="0.2">
      <c r="N3985" s="5">
        <v>3982</v>
      </c>
      <c r="O3985" s="11">
        <v>28.110212895556586</v>
      </c>
    </row>
    <row r="3986" spans="14:15" x14ac:dyDescent="0.2">
      <c r="N3986" s="5">
        <v>3983</v>
      </c>
      <c r="O3986" s="11">
        <v>7.0572005375267182</v>
      </c>
    </row>
    <row r="3987" spans="14:15" x14ac:dyDescent="0.2">
      <c r="N3987" s="5">
        <v>3984</v>
      </c>
      <c r="O3987" s="11">
        <v>-9.4388625538851159</v>
      </c>
    </row>
    <row r="3988" spans="14:15" x14ac:dyDescent="0.2">
      <c r="N3988" s="5">
        <v>3985</v>
      </c>
      <c r="O3988" s="11">
        <v>-12.08746811612848</v>
      </c>
    </row>
    <row r="3989" spans="14:15" x14ac:dyDescent="0.2">
      <c r="N3989" s="5">
        <v>3986</v>
      </c>
      <c r="O3989" s="11">
        <v>7.0322768167273928</v>
      </c>
    </row>
    <row r="3990" spans="14:15" x14ac:dyDescent="0.2">
      <c r="N3990" s="5">
        <v>3987</v>
      </c>
      <c r="O3990" s="11">
        <v>-3.4453995079129935</v>
      </c>
    </row>
    <row r="3991" spans="14:15" x14ac:dyDescent="0.2">
      <c r="N3991" s="5">
        <v>3988</v>
      </c>
      <c r="O3991" s="11">
        <v>36.705739301993681</v>
      </c>
    </row>
    <row r="3992" spans="14:15" x14ac:dyDescent="0.2">
      <c r="N3992" s="5">
        <v>3989</v>
      </c>
      <c r="O3992" s="11">
        <v>-6.7553527024747613</v>
      </c>
    </row>
    <row r="3993" spans="14:15" x14ac:dyDescent="0.2">
      <c r="N3993" s="5">
        <v>3990</v>
      </c>
      <c r="O3993" s="11">
        <v>17.881662403874053</v>
      </c>
    </row>
    <row r="3994" spans="14:15" x14ac:dyDescent="0.2">
      <c r="N3994" s="5">
        <v>3991</v>
      </c>
      <c r="O3994" s="11">
        <v>-3.9924096918489962</v>
      </c>
    </row>
    <row r="3995" spans="14:15" x14ac:dyDescent="0.2">
      <c r="N3995" s="5">
        <v>3992</v>
      </c>
      <c r="O3995" s="11">
        <v>-3.3314226422853972</v>
      </c>
    </row>
    <row r="3996" spans="14:15" x14ac:dyDescent="0.2">
      <c r="N3996" s="5">
        <v>3993</v>
      </c>
      <c r="O3996" s="11">
        <v>8.9161846224773278</v>
      </c>
    </row>
    <row r="3997" spans="14:15" x14ac:dyDescent="0.2">
      <c r="N3997" s="5">
        <v>3994</v>
      </c>
      <c r="O3997" s="11">
        <v>-0.26937204691117889</v>
      </c>
    </row>
    <row r="3998" spans="14:15" x14ac:dyDescent="0.2">
      <c r="N3998" s="5">
        <v>3995</v>
      </c>
      <c r="O3998" s="11">
        <v>-17.341126139179853</v>
      </c>
    </row>
    <row r="3999" spans="14:15" x14ac:dyDescent="0.2">
      <c r="N3999" s="5">
        <v>3996</v>
      </c>
      <c r="O3999" s="11">
        <v>0.14514369796730264</v>
      </c>
    </row>
    <row r="4000" spans="14:15" x14ac:dyDescent="0.2">
      <c r="N4000" s="5">
        <v>3997</v>
      </c>
      <c r="O4000" s="11">
        <v>15.554389512340205</v>
      </c>
    </row>
    <row r="4001" spans="14:15" x14ac:dyDescent="0.2">
      <c r="N4001" s="5">
        <v>3998</v>
      </c>
      <c r="O4001" s="11">
        <v>-0.39035029113202446</v>
      </c>
    </row>
    <row r="4002" spans="14:15" x14ac:dyDescent="0.2">
      <c r="N4002" s="5">
        <v>3999</v>
      </c>
      <c r="O4002" s="11">
        <v>0.54066092144819633</v>
      </c>
    </row>
    <row r="4003" spans="14:15" x14ac:dyDescent="0.2">
      <c r="N4003" s="5">
        <v>4000</v>
      </c>
      <c r="O4003" s="11">
        <v>-7.0070585092484556</v>
      </c>
    </row>
    <row r="4004" spans="14:15" x14ac:dyDescent="0.2">
      <c r="N4004" s="5">
        <v>4001</v>
      </c>
      <c r="O4004" s="11">
        <v>2.9434174839184637</v>
      </c>
    </row>
    <row r="4005" spans="14:15" x14ac:dyDescent="0.2">
      <c r="N4005" s="5">
        <v>4002</v>
      </c>
      <c r="O4005" s="11">
        <v>15.870939056696653</v>
      </c>
    </row>
    <row r="4006" spans="14:15" x14ac:dyDescent="0.2">
      <c r="N4006" s="5">
        <v>4003</v>
      </c>
      <c r="O4006" s="11">
        <v>-16.31896903621821</v>
      </c>
    </row>
    <row r="4007" spans="14:15" x14ac:dyDescent="0.2">
      <c r="N4007" s="5">
        <v>4004</v>
      </c>
      <c r="O4007" s="11">
        <v>1.6427415658878608</v>
      </c>
    </row>
    <row r="4008" spans="14:15" x14ac:dyDescent="0.2">
      <c r="N4008" s="5">
        <v>4005</v>
      </c>
      <c r="O4008" s="11">
        <v>14.148678023477125</v>
      </c>
    </row>
    <row r="4009" spans="14:15" x14ac:dyDescent="0.2">
      <c r="N4009" s="5">
        <v>4006</v>
      </c>
      <c r="O4009" s="11">
        <v>9.1132686816129755</v>
      </c>
    </row>
    <row r="4010" spans="14:15" x14ac:dyDescent="0.2">
      <c r="N4010" s="5">
        <v>4007</v>
      </c>
      <c r="O4010" s="11">
        <v>-3.8936689505843578</v>
      </c>
    </row>
    <row r="4011" spans="14:15" x14ac:dyDescent="0.2">
      <c r="N4011" s="5">
        <v>4008</v>
      </c>
      <c r="O4011" s="11">
        <v>28.116981172049069</v>
      </c>
    </row>
    <row r="4012" spans="14:15" x14ac:dyDescent="0.2">
      <c r="N4012" s="5">
        <v>4009</v>
      </c>
      <c r="O4012" s="11">
        <v>-6.4851973032979897</v>
      </c>
    </row>
    <row r="4013" spans="14:15" x14ac:dyDescent="0.2">
      <c r="N4013" s="5">
        <v>4010</v>
      </c>
      <c r="O4013" s="11">
        <v>-11.192941304841597</v>
      </c>
    </row>
    <row r="4014" spans="14:15" x14ac:dyDescent="0.2">
      <c r="N4014" s="5">
        <v>4011</v>
      </c>
      <c r="O4014" s="11">
        <v>-12.272289923636581</v>
      </c>
    </row>
    <row r="4015" spans="14:15" x14ac:dyDescent="0.2">
      <c r="N4015" s="5">
        <v>4012</v>
      </c>
      <c r="O4015" s="11">
        <v>-19.666056034002406</v>
      </c>
    </row>
    <row r="4016" spans="14:15" x14ac:dyDescent="0.2">
      <c r="N4016" s="5">
        <v>4013</v>
      </c>
      <c r="O4016" s="11">
        <v>-3.6767255078126313</v>
      </c>
    </row>
    <row r="4017" spans="14:15" x14ac:dyDescent="0.2">
      <c r="N4017" s="5">
        <v>4014</v>
      </c>
      <c r="O4017" s="11">
        <v>32.433095937254983</v>
      </c>
    </row>
    <row r="4018" spans="14:15" x14ac:dyDescent="0.2">
      <c r="N4018" s="5">
        <v>4015</v>
      </c>
      <c r="O4018" s="11">
        <v>-4.9748180992382087</v>
      </c>
    </row>
    <row r="4019" spans="14:15" x14ac:dyDescent="0.2">
      <c r="N4019" s="5">
        <v>4016</v>
      </c>
      <c r="O4019" s="11">
        <v>-0.91121677908776255</v>
      </c>
    </row>
    <row r="4020" spans="14:15" x14ac:dyDescent="0.2">
      <c r="N4020" s="5">
        <v>4017</v>
      </c>
      <c r="O4020" s="11">
        <v>5.1305771510541627</v>
      </c>
    </row>
    <row r="4021" spans="14:15" x14ac:dyDescent="0.2">
      <c r="N4021" s="5">
        <v>4018</v>
      </c>
      <c r="O4021" s="11">
        <v>27.007943027535006</v>
      </c>
    </row>
    <row r="4022" spans="14:15" x14ac:dyDescent="0.2">
      <c r="N4022" s="5">
        <v>4019</v>
      </c>
      <c r="O4022" s="11">
        <v>-39.174342196275092</v>
      </c>
    </row>
    <row r="4023" spans="14:15" x14ac:dyDescent="0.2">
      <c r="N4023" s="5">
        <v>4020</v>
      </c>
      <c r="O4023" s="11">
        <v>4.7332808029141127</v>
      </c>
    </row>
    <row r="4024" spans="14:15" x14ac:dyDescent="0.2">
      <c r="N4024" s="5">
        <v>4021</v>
      </c>
      <c r="O4024" s="11">
        <v>-8.4410529502491727</v>
      </c>
    </row>
    <row r="4025" spans="14:15" x14ac:dyDescent="0.2">
      <c r="N4025" s="5">
        <v>4022</v>
      </c>
      <c r="O4025" s="11">
        <v>5.9669929999891957</v>
      </c>
    </row>
    <row r="4026" spans="14:15" x14ac:dyDescent="0.2">
      <c r="N4026" s="5">
        <v>4023</v>
      </c>
      <c r="O4026" s="11">
        <v>-8.6802749971325248</v>
      </c>
    </row>
    <row r="4027" spans="14:15" x14ac:dyDescent="0.2">
      <c r="N4027" s="5">
        <v>4024</v>
      </c>
      <c r="O4027" s="11">
        <v>4.6162669890977726E-2</v>
      </c>
    </row>
    <row r="4028" spans="14:15" x14ac:dyDescent="0.2">
      <c r="N4028" s="5">
        <v>4025</v>
      </c>
      <c r="O4028" s="11">
        <v>12.463046203559831</v>
      </c>
    </row>
    <row r="4029" spans="14:15" x14ac:dyDescent="0.2">
      <c r="N4029" s="5">
        <v>4026</v>
      </c>
      <c r="O4029" s="11">
        <v>1.7947749274962992</v>
      </c>
    </row>
    <row r="4030" spans="14:15" x14ac:dyDescent="0.2">
      <c r="N4030" s="5">
        <v>4027</v>
      </c>
      <c r="O4030" s="11">
        <v>7.2694018597412571</v>
      </c>
    </row>
    <row r="4031" spans="14:15" x14ac:dyDescent="0.2">
      <c r="N4031" s="5">
        <v>4028</v>
      </c>
      <c r="O4031" s="11">
        <v>0.31649567129132256</v>
      </c>
    </row>
    <row r="4032" spans="14:15" x14ac:dyDescent="0.2">
      <c r="N4032" s="5">
        <v>4029</v>
      </c>
      <c r="O4032" s="11">
        <v>16.396135513891828</v>
      </c>
    </row>
    <row r="4033" spans="14:15" x14ac:dyDescent="0.2">
      <c r="N4033" s="5">
        <v>4030</v>
      </c>
      <c r="O4033" s="11">
        <v>14.641150249363289</v>
      </c>
    </row>
    <row r="4034" spans="14:15" x14ac:dyDescent="0.2">
      <c r="N4034" s="5">
        <v>4031</v>
      </c>
      <c r="O4034" s="11">
        <v>-6.4073362869685644</v>
      </c>
    </row>
    <row r="4035" spans="14:15" x14ac:dyDescent="0.2">
      <c r="N4035" s="5">
        <v>4032</v>
      </c>
      <c r="O4035" s="11">
        <v>-42.521820768817044</v>
      </c>
    </row>
    <row r="4036" spans="14:15" x14ac:dyDescent="0.2">
      <c r="N4036" s="5">
        <v>4033</v>
      </c>
      <c r="O4036" s="11">
        <v>-2.9104636695489905</v>
      </c>
    </row>
    <row r="4037" spans="14:15" x14ac:dyDescent="0.2">
      <c r="N4037" s="5">
        <v>4034</v>
      </c>
      <c r="O4037" s="11">
        <v>-19.531537317172987</v>
      </c>
    </row>
    <row r="4038" spans="14:15" x14ac:dyDescent="0.2">
      <c r="N4038" s="5">
        <v>4035</v>
      </c>
      <c r="O4038" s="11">
        <v>-11.865773100677327</v>
      </c>
    </row>
    <row r="4039" spans="14:15" x14ac:dyDescent="0.2">
      <c r="N4039" s="5">
        <v>4036</v>
      </c>
      <c r="O4039" s="11">
        <v>-0.15746037498224108</v>
      </c>
    </row>
    <row r="4040" spans="14:15" x14ac:dyDescent="0.2">
      <c r="N4040" s="5">
        <v>4037</v>
      </c>
      <c r="O4040" s="11">
        <v>-15.899116508534611</v>
      </c>
    </row>
    <row r="4041" spans="14:15" x14ac:dyDescent="0.2">
      <c r="N4041" s="5">
        <v>4038</v>
      </c>
      <c r="O4041" s="11">
        <v>10.960213950159552</v>
      </c>
    </row>
    <row r="4042" spans="14:15" x14ac:dyDescent="0.2">
      <c r="N4042" s="5">
        <v>4039</v>
      </c>
      <c r="O4042" s="11">
        <v>13.59503983575522</v>
      </c>
    </row>
    <row r="4043" spans="14:15" x14ac:dyDescent="0.2">
      <c r="N4043" s="5">
        <v>4040</v>
      </c>
      <c r="O4043" s="11">
        <v>26.954000173470011</v>
      </c>
    </row>
    <row r="4044" spans="14:15" x14ac:dyDescent="0.2">
      <c r="N4044" s="5">
        <v>4041</v>
      </c>
      <c r="O4044" s="11">
        <v>-20.656844054752007</v>
      </c>
    </row>
    <row r="4045" spans="14:15" x14ac:dyDescent="0.2">
      <c r="N4045" s="5">
        <v>4042</v>
      </c>
      <c r="O4045" s="11">
        <v>-6.8661191927749359</v>
      </c>
    </row>
    <row r="4046" spans="14:15" x14ac:dyDescent="0.2">
      <c r="N4046" s="5">
        <v>4043</v>
      </c>
      <c r="O4046" s="11">
        <v>21.846850770634028</v>
      </c>
    </row>
    <row r="4047" spans="14:15" x14ac:dyDescent="0.2">
      <c r="N4047" s="5">
        <v>4044</v>
      </c>
      <c r="O4047" s="11">
        <v>8.0068338656856106</v>
      </c>
    </row>
    <row r="4048" spans="14:15" x14ac:dyDescent="0.2">
      <c r="N4048" s="5">
        <v>4045</v>
      </c>
      <c r="O4048" s="11">
        <v>17.488815892211782</v>
      </c>
    </row>
    <row r="4049" spans="14:15" x14ac:dyDescent="0.2">
      <c r="N4049" s="5">
        <v>4046</v>
      </c>
      <c r="O4049" s="11">
        <v>17.314365148192358</v>
      </c>
    </row>
    <row r="4050" spans="14:15" x14ac:dyDescent="0.2">
      <c r="N4050" s="5">
        <v>4047</v>
      </c>
      <c r="O4050" s="11">
        <v>-20.27087038929065</v>
      </c>
    </row>
    <row r="4051" spans="14:15" x14ac:dyDescent="0.2">
      <c r="N4051" s="5">
        <v>4048</v>
      </c>
      <c r="O4051" s="11">
        <v>32.975756769265629</v>
      </c>
    </row>
    <row r="4052" spans="14:15" x14ac:dyDescent="0.2">
      <c r="N4052" s="5">
        <v>4049</v>
      </c>
      <c r="O4052" s="11">
        <v>-3.0491245274573928</v>
      </c>
    </row>
    <row r="4053" spans="14:15" x14ac:dyDescent="0.2">
      <c r="N4053" s="5">
        <v>4050</v>
      </c>
      <c r="O4053" s="11">
        <v>13.946358067463738</v>
      </c>
    </row>
    <row r="4054" spans="14:15" x14ac:dyDescent="0.2">
      <c r="N4054" s="5">
        <v>4051</v>
      </c>
      <c r="O4054" s="11">
        <v>14.495527201828622</v>
      </c>
    </row>
    <row r="4055" spans="14:15" x14ac:dyDescent="0.2">
      <c r="N4055" s="5">
        <v>4052</v>
      </c>
      <c r="O4055" s="11">
        <v>-32.952514594422738</v>
      </c>
    </row>
    <row r="4056" spans="14:15" x14ac:dyDescent="0.2">
      <c r="N4056" s="5">
        <v>4053</v>
      </c>
      <c r="O4056" s="11">
        <v>-22.341392353358756</v>
      </c>
    </row>
    <row r="4057" spans="14:15" x14ac:dyDescent="0.2">
      <c r="N4057" s="5">
        <v>4054</v>
      </c>
      <c r="O4057" s="11">
        <v>13.946428130400388</v>
      </c>
    </row>
    <row r="4058" spans="14:15" x14ac:dyDescent="0.2">
      <c r="N4058" s="5">
        <v>4055</v>
      </c>
      <c r="O4058" s="11">
        <v>-4.6752448751986728</v>
      </c>
    </row>
    <row r="4059" spans="14:15" x14ac:dyDescent="0.2">
      <c r="N4059" s="5">
        <v>4056</v>
      </c>
      <c r="O4059" s="11">
        <v>9.1721606875456345</v>
      </c>
    </row>
    <row r="4060" spans="14:15" x14ac:dyDescent="0.2">
      <c r="N4060" s="5">
        <v>4057</v>
      </c>
      <c r="O4060" s="11">
        <v>2.3110013874872859</v>
      </c>
    </row>
    <row r="4061" spans="14:15" x14ac:dyDescent="0.2">
      <c r="N4061" s="5">
        <v>4058</v>
      </c>
      <c r="O4061" s="11">
        <v>-5.4841721830586172</v>
      </c>
    </row>
    <row r="4062" spans="14:15" x14ac:dyDescent="0.2">
      <c r="N4062" s="5">
        <v>4059</v>
      </c>
      <c r="O4062" s="11">
        <v>3.469939763990717</v>
      </c>
    </row>
    <row r="4063" spans="14:15" x14ac:dyDescent="0.2">
      <c r="N4063" s="5">
        <v>4060</v>
      </c>
      <c r="O4063" s="11">
        <v>-7.5947542647984525</v>
      </c>
    </row>
    <row r="4064" spans="14:15" x14ac:dyDescent="0.2">
      <c r="N4064" s="5">
        <v>4061</v>
      </c>
      <c r="O4064" s="11">
        <v>-5.5792920978820337</v>
      </c>
    </row>
    <row r="4065" spans="14:15" x14ac:dyDescent="0.2">
      <c r="N4065" s="5">
        <v>4062</v>
      </c>
      <c r="O4065" s="11">
        <v>-10.268654654295691</v>
      </c>
    </row>
    <row r="4066" spans="14:15" x14ac:dyDescent="0.2">
      <c r="N4066" s="5">
        <v>4063</v>
      </c>
      <c r="O4066" s="11">
        <v>-14.065609122687029</v>
      </c>
    </row>
    <row r="4067" spans="14:15" x14ac:dyDescent="0.2">
      <c r="N4067" s="5">
        <v>4064</v>
      </c>
      <c r="O4067" s="11">
        <v>9.0441324620933266</v>
      </c>
    </row>
    <row r="4068" spans="14:15" x14ac:dyDescent="0.2">
      <c r="N4068" s="5">
        <v>4065</v>
      </c>
      <c r="O4068" s="11">
        <v>-0.78192383988176073</v>
      </c>
    </row>
    <row r="4069" spans="14:15" x14ac:dyDescent="0.2">
      <c r="N4069" s="5">
        <v>4066</v>
      </c>
      <c r="O4069" s="11">
        <v>-1.2954282328923135</v>
      </c>
    </row>
    <row r="4070" spans="14:15" x14ac:dyDescent="0.2">
      <c r="N4070" s="5">
        <v>4067</v>
      </c>
      <c r="O4070" s="11">
        <v>-17.286024253875421</v>
      </c>
    </row>
    <row r="4071" spans="14:15" x14ac:dyDescent="0.2">
      <c r="N4071" s="5">
        <v>4068</v>
      </c>
      <c r="O4071" s="11">
        <v>-2.2435062375214421</v>
      </c>
    </row>
    <row r="4072" spans="14:15" x14ac:dyDescent="0.2">
      <c r="N4072" s="5">
        <v>4069</v>
      </c>
      <c r="O4072" s="11">
        <v>-15.083927765037938</v>
      </c>
    </row>
    <row r="4073" spans="14:15" x14ac:dyDescent="0.2">
      <c r="N4073" s="5">
        <v>4070</v>
      </c>
      <c r="O4073" s="11">
        <v>18.76850463697274</v>
      </c>
    </row>
    <row r="4074" spans="14:15" x14ac:dyDescent="0.2">
      <c r="N4074" s="5">
        <v>4071</v>
      </c>
      <c r="O4074" s="11">
        <v>-0.83951983794509655</v>
      </c>
    </row>
    <row r="4075" spans="14:15" x14ac:dyDescent="0.2">
      <c r="N4075" s="5">
        <v>4072</v>
      </c>
      <c r="O4075" s="11">
        <v>-22.827579408971825</v>
      </c>
    </row>
    <row r="4076" spans="14:15" x14ac:dyDescent="0.2">
      <c r="N4076" s="5">
        <v>4073</v>
      </c>
      <c r="O4076" s="11">
        <v>1.2501164595367873</v>
      </c>
    </row>
    <row r="4077" spans="14:15" x14ac:dyDescent="0.2">
      <c r="N4077" s="5">
        <v>4074</v>
      </c>
      <c r="O4077" s="11">
        <v>-6.4138879923168881</v>
      </c>
    </row>
    <row r="4078" spans="14:15" x14ac:dyDescent="0.2">
      <c r="N4078" s="5">
        <v>4075</v>
      </c>
      <c r="O4078" s="11">
        <v>5.5185200748028489</v>
      </c>
    </row>
    <row r="4079" spans="14:15" x14ac:dyDescent="0.2">
      <c r="N4079" s="5">
        <v>4076</v>
      </c>
      <c r="O4079" s="11">
        <v>-9.0805271111521577</v>
      </c>
    </row>
    <row r="4080" spans="14:15" x14ac:dyDescent="0.2">
      <c r="N4080" s="5">
        <v>4077</v>
      </c>
      <c r="O4080" s="11">
        <v>-17.293387266173511</v>
      </c>
    </row>
    <row r="4081" spans="14:15" x14ac:dyDescent="0.2">
      <c r="N4081" s="5">
        <v>4078</v>
      </c>
      <c r="O4081" s="11">
        <v>3.7249004438219155</v>
      </c>
    </row>
    <row r="4082" spans="14:15" x14ac:dyDescent="0.2">
      <c r="N4082" s="5">
        <v>4079</v>
      </c>
      <c r="O4082" s="11">
        <v>3.4471976130981981</v>
      </c>
    </row>
    <row r="4083" spans="14:15" x14ac:dyDescent="0.2">
      <c r="N4083" s="5">
        <v>4080</v>
      </c>
      <c r="O4083" s="11">
        <v>18.200115889243239</v>
      </c>
    </row>
    <row r="4084" spans="14:15" x14ac:dyDescent="0.2">
      <c r="N4084" s="5">
        <v>4081</v>
      </c>
      <c r="O4084" s="11">
        <v>13.684473575396975</v>
      </c>
    </row>
    <row r="4085" spans="14:15" x14ac:dyDescent="0.2">
      <c r="N4085" s="5">
        <v>4082</v>
      </c>
      <c r="O4085" s="11">
        <v>-6.4081763535063496</v>
      </c>
    </row>
    <row r="4086" spans="14:15" x14ac:dyDescent="0.2">
      <c r="N4086" s="5">
        <v>4083</v>
      </c>
      <c r="O4086" s="11">
        <v>-10.031988478442457</v>
      </c>
    </row>
    <row r="4087" spans="14:15" x14ac:dyDescent="0.2">
      <c r="N4087" s="5">
        <v>4084</v>
      </c>
      <c r="O4087" s="11">
        <v>-20.444584381501748</v>
      </c>
    </row>
    <row r="4088" spans="14:15" x14ac:dyDescent="0.2">
      <c r="N4088" s="5">
        <v>4085</v>
      </c>
      <c r="O4088" s="11">
        <v>13.683273925785823</v>
      </c>
    </row>
    <row r="4089" spans="14:15" x14ac:dyDescent="0.2">
      <c r="N4089" s="5">
        <v>4086</v>
      </c>
      <c r="O4089" s="11">
        <v>1.8809560056105394</v>
      </c>
    </row>
    <row r="4090" spans="14:15" x14ac:dyDescent="0.2">
      <c r="N4090" s="5">
        <v>4087</v>
      </c>
      <c r="O4090" s="11">
        <v>-0.44751754791535348</v>
      </c>
    </row>
    <row r="4091" spans="14:15" x14ac:dyDescent="0.2">
      <c r="N4091" s="5">
        <v>4088</v>
      </c>
      <c r="O4091" s="11">
        <v>6.6202157999871289</v>
      </c>
    </row>
    <row r="4092" spans="14:15" x14ac:dyDescent="0.2">
      <c r="N4092" s="5">
        <v>4089</v>
      </c>
      <c r="O4092" s="11">
        <v>-8.7505657146693672</v>
      </c>
    </row>
    <row r="4093" spans="14:15" x14ac:dyDescent="0.2">
      <c r="N4093" s="5">
        <v>4090</v>
      </c>
      <c r="O4093" s="11">
        <v>11.481947074305214</v>
      </c>
    </row>
    <row r="4094" spans="14:15" x14ac:dyDescent="0.2">
      <c r="N4094" s="5">
        <v>4091</v>
      </c>
      <c r="O4094" s="11">
        <v>3.6810393872627007</v>
      </c>
    </row>
    <row r="4095" spans="14:15" x14ac:dyDescent="0.2">
      <c r="N4095" s="5">
        <v>4092</v>
      </c>
      <c r="O4095" s="11">
        <v>15.872906587582069</v>
      </c>
    </row>
    <row r="4096" spans="14:15" x14ac:dyDescent="0.2">
      <c r="N4096" s="5">
        <v>4093</v>
      </c>
      <c r="O4096" s="11">
        <v>10.270814124255441</v>
      </c>
    </row>
    <row r="4097" spans="14:15" x14ac:dyDescent="0.2">
      <c r="N4097" s="5">
        <v>4094</v>
      </c>
      <c r="O4097" s="11">
        <v>13.178845292225354</v>
      </c>
    </row>
    <row r="4098" spans="14:15" x14ac:dyDescent="0.2">
      <c r="N4098" s="5">
        <v>4095</v>
      </c>
      <c r="O4098" s="11">
        <v>-6.6007393976312478</v>
      </c>
    </row>
    <row r="4099" spans="14:15" x14ac:dyDescent="0.2">
      <c r="N4099" s="5">
        <v>4096</v>
      </c>
      <c r="O4099" s="11">
        <v>-3.5893035489075755</v>
      </c>
    </row>
    <row r="4100" spans="14:15" x14ac:dyDescent="0.2">
      <c r="N4100" s="5">
        <v>4097</v>
      </c>
      <c r="O4100" s="11">
        <v>-13.702199478486513</v>
      </c>
    </row>
    <row r="4101" spans="14:15" x14ac:dyDescent="0.2">
      <c r="N4101" s="5">
        <v>4098</v>
      </c>
      <c r="O4101" s="11">
        <v>-17.684377518007373</v>
      </c>
    </row>
    <row r="4102" spans="14:15" x14ac:dyDescent="0.2">
      <c r="N4102" s="5">
        <v>4099</v>
      </c>
      <c r="O4102" s="11">
        <v>9.551276972080057</v>
      </c>
    </row>
    <row r="4103" spans="14:15" x14ac:dyDescent="0.2">
      <c r="N4103" s="5">
        <v>4100</v>
      </c>
      <c r="O4103" s="11">
        <v>19.188710373335617</v>
      </c>
    </row>
    <row r="4104" spans="14:15" x14ac:dyDescent="0.2">
      <c r="N4104" s="5">
        <v>4101</v>
      </c>
      <c r="O4104" s="11">
        <v>7.2848502330090792</v>
      </c>
    </row>
    <row r="4105" spans="14:15" x14ac:dyDescent="0.2">
      <c r="N4105" s="5">
        <v>4102</v>
      </c>
      <c r="O4105" s="11">
        <v>20.49000374844481</v>
      </c>
    </row>
    <row r="4106" spans="14:15" x14ac:dyDescent="0.2">
      <c r="N4106" s="5">
        <v>4103</v>
      </c>
      <c r="O4106" s="11">
        <v>2.5073194718473135</v>
      </c>
    </row>
    <row r="4107" spans="14:15" x14ac:dyDescent="0.2">
      <c r="N4107" s="5">
        <v>4104</v>
      </c>
      <c r="O4107" s="11">
        <v>4.5885053643527716</v>
      </c>
    </row>
    <row r="4108" spans="14:15" x14ac:dyDescent="0.2">
      <c r="N4108" s="5">
        <v>4105</v>
      </c>
      <c r="O4108" s="11">
        <v>0.42707483602149632</v>
      </c>
    </row>
    <row r="4109" spans="14:15" x14ac:dyDescent="0.2">
      <c r="N4109" s="5">
        <v>4106</v>
      </c>
      <c r="O4109" s="11">
        <v>-1.3949455988585209</v>
      </c>
    </row>
    <row r="4110" spans="14:15" x14ac:dyDescent="0.2">
      <c r="N4110" s="5">
        <v>4107</v>
      </c>
      <c r="O4110" s="11">
        <v>-1.9832943614023169</v>
      </c>
    </row>
    <row r="4111" spans="14:15" x14ac:dyDescent="0.2">
      <c r="N4111" s="5">
        <v>4108</v>
      </c>
      <c r="O4111" s="11">
        <v>-9.9833509031490877</v>
      </c>
    </row>
    <row r="4112" spans="14:15" x14ac:dyDescent="0.2">
      <c r="N4112" s="5">
        <v>4109</v>
      </c>
      <c r="O4112" s="11">
        <v>2.5183633521558608</v>
      </c>
    </row>
    <row r="4113" spans="14:15" x14ac:dyDescent="0.2">
      <c r="N4113" s="5">
        <v>4110</v>
      </c>
      <c r="O4113" s="11">
        <v>-10.409622473344196</v>
      </c>
    </row>
    <row r="4114" spans="14:15" x14ac:dyDescent="0.2">
      <c r="N4114" s="5">
        <v>4111</v>
      </c>
      <c r="O4114" s="11">
        <v>24.858516983789027</v>
      </c>
    </row>
    <row r="4115" spans="14:15" x14ac:dyDescent="0.2">
      <c r="N4115" s="5">
        <v>4112</v>
      </c>
      <c r="O4115" s="11">
        <v>-23.188619371607935</v>
      </c>
    </row>
    <row r="4116" spans="14:15" x14ac:dyDescent="0.2">
      <c r="N4116" s="5">
        <v>4113</v>
      </c>
      <c r="O4116" s="11">
        <v>0.65199265572012821</v>
      </c>
    </row>
    <row r="4117" spans="14:15" x14ac:dyDescent="0.2">
      <c r="N4117" s="5">
        <v>4114</v>
      </c>
      <c r="O4117" s="11">
        <v>-19.194114104806658</v>
      </c>
    </row>
    <row r="4118" spans="14:15" x14ac:dyDescent="0.2">
      <c r="N4118" s="5">
        <v>4115</v>
      </c>
      <c r="O4118" s="11">
        <v>-14.975357560869558</v>
      </c>
    </row>
    <row r="4119" spans="14:15" x14ac:dyDescent="0.2">
      <c r="N4119" s="5">
        <v>4116</v>
      </c>
      <c r="O4119" s="11">
        <v>-8.0978051801741415</v>
      </c>
    </row>
    <row r="4120" spans="14:15" x14ac:dyDescent="0.2">
      <c r="N4120" s="5">
        <v>4117</v>
      </c>
      <c r="O4120" s="11">
        <v>13.290875342764114</v>
      </c>
    </row>
    <row r="4121" spans="14:15" x14ac:dyDescent="0.2">
      <c r="N4121" s="5">
        <v>4118</v>
      </c>
      <c r="O4121" s="11">
        <v>33.046453049914781</v>
      </c>
    </row>
    <row r="4122" spans="14:15" x14ac:dyDescent="0.2">
      <c r="N4122" s="5">
        <v>4119</v>
      </c>
      <c r="O4122" s="11">
        <v>-3.0270073816044194</v>
      </c>
    </row>
    <row r="4123" spans="14:15" x14ac:dyDescent="0.2">
      <c r="N4123" s="5">
        <v>4120</v>
      </c>
      <c r="O4123" s="11">
        <v>-7.5206130910428675</v>
      </c>
    </row>
    <row r="4124" spans="14:15" x14ac:dyDescent="0.2">
      <c r="N4124" s="5">
        <v>4121</v>
      </c>
      <c r="O4124" s="11">
        <v>11.405429180349085</v>
      </c>
    </row>
    <row r="4125" spans="14:15" x14ac:dyDescent="0.2">
      <c r="N4125" s="5">
        <v>4122</v>
      </c>
      <c r="O4125" s="11">
        <v>-1.9159668510332422</v>
      </c>
    </row>
    <row r="4126" spans="14:15" x14ac:dyDescent="0.2">
      <c r="N4126" s="5">
        <v>4123</v>
      </c>
      <c r="O4126" s="11">
        <v>26.221393154264732</v>
      </c>
    </row>
    <row r="4127" spans="14:15" x14ac:dyDescent="0.2">
      <c r="N4127" s="5">
        <v>4124</v>
      </c>
      <c r="O4127" s="11">
        <v>-1.6742080697262067</v>
      </c>
    </row>
    <row r="4128" spans="14:15" x14ac:dyDescent="0.2">
      <c r="N4128" s="5">
        <v>4125</v>
      </c>
      <c r="O4128" s="11">
        <v>-11.436757794256888</v>
      </c>
    </row>
    <row r="4129" spans="14:15" x14ac:dyDescent="0.2">
      <c r="N4129" s="5">
        <v>4126</v>
      </c>
      <c r="O4129" s="11">
        <v>19.661977656350764</v>
      </c>
    </row>
    <row r="4130" spans="14:15" x14ac:dyDescent="0.2">
      <c r="N4130" s="5">
        <v>4127</v>
      </c>
      <c r="O4130" s="11">
        <v>-0.9542070281466315</v>
      </c>
    </row>
    <row r="4131" spans="14:15" x14ac:dyDescent="0.2">
      <c r="N4131" s="5">
        <v>4128</v>
      </c>
      <c r="O4131" s="11">
        <v>-24.541256810640736</v>
      </c>
    </row>
    <row r="4132" spans="14:15" x14ac:dyDescent="0.2">
      <c r="N4132" s="5">
        <v>4129</v>
      </c>
      <c r="O4132" s="11">
        <v>10.827870638243191</v>
      </c>
    </row>
    <row r="4133" spans="14:15" x14ac:dyDescent="0.2">
      <c r="N4133" s="5">
        <v>4130</v>
      </c>
      <c r="O4133" s="11">
        <v>-24.348382162192053</v>
      </c>
    </row>
    <row r="4134" spans="14:15" x14ac:dyDescent="0.2">
      <c r="N4134" s="5">
        <v>4131</v>
      </c>
      <c r="O4134" s="11">
        <v>11.909177700980266</v>
      </c>
    </row>
    <row r="4135" spans="14:15" x14ac:dyDescent="0.2">
      <c r="N4135" s="5">
        <v>4132</v>
      </c>
      <c r="O4135" s="11">
        <v>13.811191813940589</v>
      </c>
    </row>
    <row r="4136" spans="14:15" x14ac:dyDescent="0.2">
      <c r="N4136" s="5">
        <v>4133</v>
      </c>
      <c r="O4136" s="11">
        <v>-6.1466120083788223</v>
      </c>
    </row>
    <row r="4137" spans="14:15" x14ac:dyDescent="0.2">
      <c r="N4137" s="5">
        <v>4134</v>
      </c>
      <c r="O4137" s="11">
        <v>-0.14432890791719988</v>
      </c>
    </row>
    <row r="4138" spans="14:15" x14ac:dyDescent="0.2">
      <c r="N4138" s="5">
        <v>4135</v>
      </c>
      <c r="O4138" s="11">
        <v>-9.2328452969155315</v>
      </c>
    </row>
    <row r="4139" spans="14:15" x14ac:dyDescent="0.2">
      <c r="N4139" s="5">
        <v>4136</v>
      </c>
      <c r="O4139" s="11">
        <v>22.676242047469646</v>
      </c>
    </row>
    <row r="4140" spans="14:15" x14ac:dyDescent="0.2">
      <c r="N4140" s="5">
        <v>4137</v>
      </c>
      <c r="O4140" s="11">
        <v>-25.788162450163675</v>
      </c>
    </row>
    <row r="4141" spans="14:15" x14ac:dyDescent="0.2">
      <c r="N4141" s="5">
        <v>4138</v>
      </c>
      <c r="O4141" s="11">
        <v>5.7325856196040093</v>
      </c>
    </row>
    <row r="4142" spans="14:15" x14ac:dyDescent="0.2">
      <c r="N4142" s="5">
        <v>4139</v>
      </c>
      <c r="O4142" s="11">
        <v>0.546463237658941</v>
      </c>
    </row>
    <row r="4143" spans="14:15" x14ac:dyDescent="0.2">
      <c r="N4143" s="5">
        <v>4140</v>
      </c>
      <c r="O4143" s="11">
        <v>5.5919204608645261</v>
      </c>
    </row>
    <row r="4144" spans="14:15" x14ac:dyDescent="0.2">
      <c r="N4144" s="5">
        <v>4141</v>
      </c>
      <c r="O4144" s="11">
        <v>-4.3618706053408092</v>
      </c>
    </row>
    <row r="4145" spans="14:15" x14ac:dyDescent="0.2">
      <c r="N4145" s="5">
        <v>4142</v>
      </c>
      <c r="O4145" s="11">
        <v>15.38180619498106</v>
      </c>
    </row>
    <row r="4146" spans="14:15" x14ac:dyDescent="0.2">
      <c r="N4146" s="5">
        <v>4143</v>
      </c>
      <c r="O4146" s="11">
        <v>3.2579098702993052</v>
      </c>
    </row>
    <row r="4147" spans="14:15" x14ac:dyDescent="0.2">
      <c r="N4147" s="5">
        <v>4144</v>
      </c>
      <c r="O4147" s="11">
        <v>9.0112461243882755</v>
      </c>
    </row>
    <row r="4148" spans="14:15" x14ac:dyDescent="0.2">
      <c r="N4148" s="5">
        <v>4145</v>
      </c>
      <c r="O4148" s="11">
        <v>-11.005142019005007</v>
      </c>
    </row>
    <row r="4149" spans="14:15" x14ac:dyDescent="0.2">
      <c r="N4149" s="5">
        <v>4146</v>
      </c>
      <c r="O4149" s="11">
        <v>-29.677175463051153</v>
      </c>
    </row>
    <row r="4150" spans="14:15" x14ac:dyDescent="0.2">
      <c r="N4150" s="5">
        <v>4147</v>
      </c>
      <c r="O4150" s="11">
        <v>-0.53064219624577968</v>
      </c>
    </row>
    <row r="4151" spans="14:15" x14ac:dyDescent="0.2">
      <c r="N4151" s="5">
        <v>4148</v>
      </c>
      <c r="O4151" s="11">
        <v>23.738225608510632</v>
      </c>
    </row>
    <row r="4152" spans="14:15" x14ac:dyDescent="0.2">
      <c r="N4152" s="5">
        <v>4149</v>
      </c>
      <c r="O4152" s="11">
        <v>6.7174702175680379</v>
      </c>
    </row>
    <row r="4153" spans="14:15" x14ac:dyDescent="0.2">
      <c r="N4153" s="5">
        <v>4150</v>
      </c>
      <c r="O4153" s="11">
        <v>19.445143380242182</v>
      </c>
    </row>
    <row r="4154" spans="14:15" x14ac:dyDescent="0.2">
      <c r="N4154" s="5">
        <v>4151</v>
      </c>
      <c r="O4154" s="11">
        <v>30.092619844701137</v>
      </c>
    </row>
    <row r="4155" spans="14:15" x14ac:dyDescent="0.2">
      <c r="N4155" s="5">
        <v>4152</v>
      </c>
      <c r="O4155" s="11">
        <v>-8.0663239359988594</v>
      </c>
    </row>
    <row r="4156" spans="14:15" x14ac:dyDescent="0.2">
      <c r="N4156" s="5">
        <v>4153</v>
      </c>
      <c r="O4156" s="11">
        <v>-24.331294117095911</v>
      </c>
    </row>
    <row r="4157" spans="14:15" x14ac:dyDescent="0.2">
      <c r="N4157" s="5">
        <v>4154</v>
      </c>
      <c r="O4157" s="11">
        <v>-7.6470661829679587</v>
      </c>
    </row>
    <row r="4158" spans="14:15" x14ac:dyDescent="0.2">
      <c r="N4158" s="5">
        <v>4155</v>
      </c>
      <c r="O4158" s="11">
        <v>0.51953518344268301</v>
      </c>
    </row>
    <row r="4159" spans="14:15" x14ac:dyDescent="0.2">
      <c r="N4159" s="5">
        <v>4156</v>
      </c>
      <c r="O4159" s="11">
        <v>1.8578824952468742</v>
      </c>
    </row>
    <row r="4160" spans="14:15" x14ac:dyDescent="0.2">
      <c r="N4160" s="5">
        <v>4157</v>
      </c>
      <c r="O4160" s="11">
        <v>15.060016513125891</v>
      </c>
    </row>
    <row r="4161" spans="14:15" x14ac:dyDescent="0.2">
      <c r="N4161" s="5">
        <v>4158</v>
      </c>
      <c r="O4161" s="11">
        <v>13.280486522347715</v>
      </c>
    </row>
    <row r="4162" spans="14:15" x14ac:dyDescent="0.2">
      <c r="N4162" s="5">
        <v>4159</v>
      </c>
      <c r="O4162" s="11">
        <v>17.470103465740387</v>
      </c>
    </row>
    <row r="4163" spans="14:15" x14ac:dyDescent="0.2">
      <c r="N4163" s="5">
        <v>4160</v>
      </c>
      <c r="O4163" s="11">
        <v>16.65526483347687</v>
      </c>
    </row>
    <row r="4164" spans="14:15" x14ac:dyDescent="0.2">
      <c r="N4164" s="5">
        <v>4161</v>
      </c>
      <c r="O4164" s="11">
        <v>16.096723273314204</v>
      </c>
    </row>
    <row r="4165" spans="14:15" x14ac:dyDescent="0.2">
      <c r="N4165" s="5">
        <v>4162</v>
      </c>
      <c r="O4165" s="11">
        <v>-10.088495599021879</v>
      </c>
    </row>
    <row r="4166" spans="14:15" x14ac:dyDescent="0.2">
      <c r="N4166" s="5">
        <v>4163</v>
      </c>
      <c r="O4166" s="11">
        <v>7.021490283896604</v>
      </c>
    </row>
    <row r="4167" spans="14:15" x14ac:dyDescent="0.2">
      <c r="N4167" s="5">
        <v>4164</v>
      </c>
      <c r="O4167" s="11">
        <v>-15.470369220401146</v>
      </c>
    </row>
    <row r="4168" spans="14:15" x14ac:dyDescent="0.2">
      <c r="N4168" s="5">
        <v>4165</v>
      </c>
      <c r="O4168" s="11">
        <v>13.950636471252498</v>
      </c>
    </row>
    <row r="4169" spans="14:15" x14ac:dyDescent="0.2">
      <c r="N4169" s="5">
        <v>4166</v>
      </c>
      <c r="O4169" s="11">
        <v>8.1465653874362598</v>
      </c>
    </row>
    <row r="4170" spans="14:15" x14ac:dyDescent="0.2">
      <c r="N4170" s="5">
        <v>4167</v>
      </c>
      <c r="O4170" s="11">
        <v>-10.588818144886616</v>
      </c>
    </row>
    <row r="4171" spans="14:15" x14ac:dyDescent="0.2">
      <c r="N4171" s="5">
        <v>4168</v>
      </c>
      <c r="O4171" s="11">
        <v>16.385063794816347</v>
      </c>
    </row>
    <row r="4172" spans="14:15" x14ac:dyDescent="0.2">
      <c r="N4172" s="5">
        <v>4169</v>
      </c>
      <c r="O4172" s="11">
        <v>-12.091967732449586</v>
      </c>
    </row>
    <row r="4173" spans="14:15" x14ac:dyDescent="0.2">
      <c r="N4173" s="5">
        <v>4170</v>
      </c>
      <c r="O4173" s="11">
        <v>-15.614450435787312</v>
      </c>
    </row>
    <row r="4174" spans="14:15" x14ac:dyDescent="0.2">
      <c r="N4174" s="5">
        <v>4171</v>
      </c>
      <c r="O4174" s="11">
        <v>-0.50625690194456441</v>
      </c>
    </row>
    <row r="4175" spans="14:15" x14ac:dyDescent="0.2">
      <c r="N4175" s="5">
        <v>4172</v>
      </c>
      <c r="O4175" s="11">
        <v>-7.9128117483432705</v>
      </c>
    </row>
    <row r="4176" spans="14:15" x14ac:dyDescent="0.2">
      <c r="N4176" s="5">
        <v>4173</v>
      </c>
      <c r="O4176" s="11">
        <v>-17.73975455591593</v>
      </c>
    </row>
    <row r="4177" spans="14:15" x14ac:dyDescent="0.2">
      <c r="N4177" s="5">
        <v>4174</v>
      </c>
      <c r="O4177" s="11">
        <v>25.253253632610843</v>
      </c>
    </row>
    <row r="4178" spans="14:15" x14ac:dyDescent="0.2">
      <c r="N4178" s="5">
        <v>4175</v>
      </c>
      <c r="O4178" s="11">
        <v>7.0543528236479665</v>
      </c>
    </row>
    <row r="4179" spans="14:15" x14ac:dyDescent="0.2">
      <c r="N4179" s="5">
        <v>4176</v>
      </c>
      <c r="O4179" s="11">
        <v>-11.892453294658853</v>
      </c>
    </row>
    <row r="4180" spans="14:15" x14ac:dyDescent="0.2">
      <c r="N4180" s="5">
        <v>4177</v>
      </c>
      <c r="O4180" s="11">
        <v>-20.162042051924061</v>
      </c>
    </row>
    <row r="4181" spans="14:15" x14ac:dyDescent="0.2">
      <c r="N4181" s="5">
        <v>4178</v>
      </c>
      <c r="O4181" s="11">
        <v>-21.12143642576693</v>
      </c>
    </row>
    <row r="4182" spans="14:15" x14ac:dyDescent="0.2">
      <c r="N4182" s="5">
        <v>4179</v>
      </c>
      <c r="O4182" s="11">
        <v>3.6411719217617442</v>
      </c>
    </row>
    <row r="4183" spans="14:15" x14ac:dyDescent="0.2">
      <c r="N4183" s="5">
        <v>4180</v>
      </c>
      <c r="O4183" s="11">
        <v>6.4263277805101922</v>
      </c>
    </row>
    <row r="4184" spans="14:15" x14ac:dyDescent="0.2">
      <c r="N4184" s="5">
        <v>4181</v>
      </c>
      <c r="O4184" s="11">
        <v>21.253365734976832</v>
      </c>
    </row>
    <row r="4185" spans="14:15" x14ac:dyDescent="0.2">
      <c r="N4185" s="5">
        <v>4182</v>
      </c>
      <c r="O4185" s="11">
        <v>6.8372111733131566</v>
      </c>
    </row>
    <row r="4186" spans="14:15" x14ac:dyDescent="0.2">
      <c r="N4186" s="5">
        <v>4183</v>
      </c>
      <c r="O4186" s="11">
        <v>31.083754687844227</v>
      </c>
    </row>
    <row r="4187" spans="14:15" x14ac:dyDescent="0.2">
      <c r="N4187" s="5">
        <v>4184</v>
      </c>
      <c r="O4187" s="11">
        <v>-7.1595470126766489</v>
      </c>
    </row>
    <row r="4188" spans="14:15" x14ac:dyDescent="0.2">
      <c r="N4188" s="5">
        <v>4185</v>
      </c>
      <c r="O4188" s="11">
        <v>-8.6892624656446991</v>
      </c>
    </row>
    <row r="4189" spans="14:15" x14ac:dyDescent="0.2">
      <c r="N4189" s="5">
        <v>4186</v>
      </c>
      <c r="O4189" s="11">
        <v>-2.1126566980585033</v>
      </c>
    </row>
    <row r="4190" spans="14:15" x14ac:dyDescent="0.2">
      <c r="N4190" s="5">
        <v>4187</v>
      </c>
      <c r="O4190" s="11">
        <v>5.8578344672921006</v>
      </c>
    </row>
    <row r="4191" spans="14:15" x14ac:dyDescent="0.2">
      <c r="N4191" s="5">
        <v>4188</v>
      </c>
      <c r="O4191" s="11">
        <v>-7.7735899968260993</v>
      </c>
    </row>
    <row r="4192" spans="14:15" x14ac:dyDescent="0.2">
      <c r="N4192" s="5">
        <v>4189</v>
      </c>
      <c r="O4192" s="11">
        <v>-6.5769628577087511</v>
      </c>
    </row>
    <row r="4193" spans="14:15" x14ac:dyDescent="0.2">
      <c r="N4193" s="5">
        <v>4190</v>
      </c>
      <c r="O4193" s="11">
        <v>37.285547918155544</v>
      </c>
    </row>
    <row r="4194" spans="14:15" x14ac:dyDescent="0.2">
      <c r="N4194" s="5">
        <v>4191</v>
      </c>
      <c r="O4194" s="11">
        <v>11.655404086789488</v>
      </c>
    </row>
    <row r="4195" spans="14:15" x14ac:dyDescent="0.2">
      <c r="N4195" s="5">
        <v>4192</v>
      </c>
      <c r="O4195" s="11">
        <v>-11.570669184020403</v>
      </c>
    </row>
    <row r="4196" spans="14:15" x14ac:dyDescent="0.2">
      <c r="N4196" s="5">
        <v>4193</v>
      </c>
      <c r="O4196" s="11">
        <v>-15.854695195760506</v>
      </c>
    </row>
    <row r="4197" spans="14:15" x14ac:dyDescent="0.2">
      <c r="N4197" s="5">
        <v>4194</v>
      </c>
      <c r="O4197" s="11">
        <v>15.607665164949395</v>
      </c>
    </row>
    <row r="4198" spans="14:15" x14ac:dyDescent="0.2">
      <c r="N4198" s="5">
        <v>4195</v>
      </c>
      <c r="O4198" s="11">
        <v>-6.0925813855923145</v>
      </c>
    </row>
    <row r="4199" spans="14:15" x14ac:dyDescent="0.2">
      <c r="N4199" s="5">
        <v>4196</v>
      </c>
      <c r="O4199" s="11">
        <v>-21.689206397882085</v>
      </c>
    </row>
    <row r="4200" spans="14:15" x14ac:dyDescent="0.2">
      <c r="N4200" s="5">
        <v>4197</v>
      </c>
      <c r="O4200" s="11">
        <v>-9.8792026036349725</v>
      </c>
    </row>
    <row r="4201" spans="14:15" x14ac:dyDescent="0.2">
      <c r="N4201" s="5">
        <v>4198</v>
      </c>
      <c r="O4201" s="11">
        <v>17.011650813620964</v>
      </c>
    </row>
    <row r="4202" spans="14:15" x14ac:dyDescent="0.2">
      <c r="N4202" s="5">
        <v>4199</v>
      </c>
      <c r="O4202" s="11">
        <v>31.366769907543681</v>
      </c>
    </row>
    <row r="4203" spans="14:15" x14ac:dyDescent="0.2">
      <c r="N4203" s="5">
        <v>4200</v>
      </c>
      <c r="O4203" s="11">
        <v>-15.234566458886324</v>
      </c>
    </row>
    <row r="4204" spans="14:15" x14ac:dyDescent="0.2">
      <c r="N4204" s="5">
        <v>4201</v>
      </c>
      <c r="O4204" s="11">
        <v>-4.4809460362548332</v>
      </c>
    </row>
    <row r="4205" spans="14:15" x14ac:dyDescent="0.2">
      <c r="N4205" s="5">
        <v>4202</v>
      </c>
      <c r="O4205" s="11">
        <v>1.8191292299099491</v>
      </c>
    </row>
    <row r="4206" spans="14:15" x14ac:dyDescent="0.2">
      <c r="N4206" s="5">
        <v>4203</v>
      </c>
      <c r="O4206" s="11">
        <v>-0.81283767838186116</v>
      </c>
    </row>
    <row r="4207" spans="14:15" x14ac:dyDescent="0.2">
      <c r="N4207" s="5">
        <v>4204</v>
      </c>
      <c r="O4207" s="11">
        <v>-22.046405451817517</v>
      </c>
    </row>
    <row r="4208" spans="14:15" x14ac:dyDescent="0.2">
      <c r="N4208" s="5">
        <v>4205</v>
      </c>
      <c r="O4208" s="11">
        <v>-2.3777325212062821</v>
      </c>
    </row>
    <row r="4209" spans="14:15" x14ac:dyDescent="0.2">
      <c r="N4209" s="5">
        <v>4206</v>
      </c>
      <c r="O4209" s="11">
        <v>1.8582745481649836</v>
      </c>
    </row>
    <row r="4210" spans="14:15" x14ac:dyDescent="0.2">
      <c r="N4210" s="5">
        <v>4207</v>
      </c>
      <c r="O4210" s="11">
        <v>1.9695065238751535</v>
      </c>
    </row>
    <row r="4211" spans="14:15" x14ac:dyDescent="0.2">
      <c r="N4211" s="5">
        <v>4208</v>
      </c>
      <c r="O4211" s="11">
        <v>-8.2746579899731714</v>
      </c>
    </row>
    <row r="4212" spans="14:15" x14ac:dyDescent="0.2">
      <c r="N4212" s="5">
        <v>4209</v>
      </c>
      <c r="O4212" s="11">
        <v>-5.0366687325138511</v>
      </c>
    </row>
    <row r="4213" spans="14:15" x14ac:dyDescent="0.2">
      <c r="N4213" s="5">
        <v>4210</v>
      </c>
      <c r="O4213" s="11">
        <v>-40.093253689671265</v>
      </c>
    </row>
    <row r="4214" spans="14:15" x14ac:dyDescent="0.2">
      <c r="N4214" s="5">
        <v>4211</v>
      </c>
      <c r="O4214" s="11">
        <v>57.237849743274239</v>
      </c>
    </row>
    <row r="4215" spans="14:15" x14ac:dyDescent="0.2">
      <c r="N4215" s="5">
        <v>4212</v>
      </c>
      <c r="O4215" s="11">
        <v>-20.720069372139719</v>
      </c>
    </row>
    <row r="4216" spans="14:15" x14ac:dyDescent="0.2">
      <c r="N4216" s="5">
        <v>4213</v>
      </c>
      <c r="O4216" s="11">
        <v>16.735152171208959</v>
      </c>
    </row>
    <row r="4217" spans="14:15" x14ac:dyDescent="0.2">
      <c r="N4217" s="5">
        <v>4214</v>
      </c>
      <c r="O4217" s="11">
        <v>11.434309553404649</v>
      </c>
    </row>
    <row r="4218" spans="14:15" x14ac:dyDescent="0.2">
      <c r="N4218" s="5">
        <v>4215</v>
      </c>
      <c r="O4218" s="11">
        <v>35.641076106963233</v>
      </c>
    </row>
    <row r="4219" spans="14:15" x14ac:dyDescent="0.2">
      <c r="N4219" s="5">
        <v>4216</v>
      </c>
      <c r="O4219" s="11">
        <v>-4.8795037481620565</v>
      </c>
    </row>
    <row r="4220" spans="14:15" x14ac:dyDescent="0.2">
      <c r="N4220" s="5">
        <v>4217</v>
      </c>
      <c r="O4220" s="11">
        <v>4.193007077331723E-2</v>
      </c>
    </row>
    <row r="4221" spans="14:15" x14ac:dyDescent="0.2">
      <c r="N4221" s="5">
        <v>4218</v>
      </c>
      <c r="O4221" s="11">
        <v>12.288862264541791</v>
      </c>
    </row>
    <row r="4222" spans="14:15" x14ac:dyDescent="0.2">
      <c r="N4222" s="5">
        <v>4219</v>
      </c>
      <c r="O4222" s="11">
        <v>-17.085033424183091</v>
      </c>
    </row>
    <row r="4223" spans="14:15" x14ac:dyDescent="0.2">
      <c r="N4223" s="5">
        <v>4220</v>
      </c>
      <c r="O4223" s="11">
        <v>5.6544058985545051</v>
      </c>
    </row>
    <row r="4224" spans="14:15" x14ac:dyDescent="0.2">
      <c r="N4224" s="5">
        <v>4221</v>
      </c>
      <c r="O4224" s="11">
        <v>-12.806113910823225</v>
      </c>
    </row>
    <row r="4225" spans="14:15" x14ac:dyDescent="0.2">
      <c r="N4225" s="5">
        <v>4222</v>
      </c>
      <c r="O4225" s="11">
        <v>6.4285331791971343</v>
      </c>
    </row>
    <row r="4226" spans="14:15" x14ac:dyDescent="0.2">
      <c r="N4226" s="5">
        <v>4223</v>
      </c>
      <c r="O4226" s="11">
        <v>-7.2922105732032154</v>
      </c>
    </row>
    <row r="4227" spans="14:15" x14ac:dyDescent="0.2">
      <c r="N4227" s="5">
        <v>4224</v>
      </c>
      <c r="O4227" s="11">
        <v>3.2203554890255468</v>
      </c>
    </row>
    <row r="4228" spans="14:15" x14ac:dyDescent="0.2">
      <c r="N4228" s="5">
        <v>4225</v>
      </c>
      <c r="O4228" s="11">
        <v>-1.7228120038396693</v>
      </c>
    </row>
    <row r="4229" spans="14:15" x14ac:dyDescent="0.2">
      <c r="N4229" s="5">
        <v>4226</v>
      </c>
      <c r="O4229" s="11">
        <v>1.5337766102088499</v>
      </c>
    </row>
    <row r="4230" spans="14:15" x14ac:dyDescent="0.2">
      <c r="N4230" s="5">
        <v>4227</v>
      </c>
      <c r="O4230" s="11">
        <v>-19.076732367213918</v>
      </c>
    </row>
    <row r="4231" spans="14:15" x14ac:dyDescent="0.2">
      <c r="N4231" s="5">
        <v>4228</v>
      </c>
      <c r="O4231" s="11">
        <v>-30.705224208500535</v>
      </c>
    </row>
    <row r="4232" spans="14:15" x14ac:dyDescent="0.2">
      <c r="N4232" s="5">
        <v>4229</v>
      </c>
      <c r="O4232" s="11">
        <v>-26.244190854921158</v>
      </c>
    </row>
    <row r="4233" spans="14:15" x14ac:dyDescent="0.2">
      <c r="N4233" s="5">
        <v>4230</v>
      </c>
      <c r="O4233" s="11">
        <v>7.7046917276941285</v>
      </c>
    </row>
    <row r="4234" spans="14:15" x14ac:dyDescent="0.2">
      <c r="N4234" s="5">
        <v>4231</v>
      </c>
      <c r="O4234" s="11">
        <v>21.762754698862249</v>
      </c>
    </row>
    <row r="4235" spans="14:15" x14ac:dyDescent="0.2">
      <c r="N4235" s="5">
        <v>4232</v>
      </c>
      <c r="O4235" s="11">
        <v>4.8403754821682359</v>
      </c>
    </row>
    <row r="4236" spans="14:15" x14ac:dyDescent="0.2">
      <c r="N4236" s="5">
        <v>4233</v>
      </c>
      <c r="O4236" s="11">
        <v>20.002361700914086</v>
      </c>
    </row>
    <row r="4237" spans="14:15" x14ac:dyDescent="0.2">
      <c r="N4237" s="5">
        <v>4234</v>
      </c>
      <c r="O4237" s="11">
        <v>11.620813523604983</v>
      </c>
    </row>
    <row r="4238" spans="14:15" x14ac:dyDescent="0.2">
      <c r="N4238" s="5">
        <v>4235</v>
      </c>
      <c r="O4238" s="11">
        <v>7.9334973820239378</v>
      </c>
    </row>
    <row r="4239" spans="14:15" x14ac:dyDescent="0.2">
      <c r="N4239" s="5">
        <v>4236</v>
      </c>
      <c r="O4239" s="11">
        <v>0.74187111443391074</v>
      </c>
    </row>
    <row r="4240" spans="14:15" x14ac:dyDescent="0.2">
      <c r="N4240" s="5">
        <v>4237</v>
      </c>
      <c r="O4240" s="11">
        <v>-4.4555022430362365</v>
      </c>
    </row>
    <row r="4241" spans="14:15" x14ac:dyDescent="0.2">
      <c r="N4241" s="5">
        <v>4238</v>
      </c>
      <c r="O4241" s="11">
        <v>15.516988169112086</v>
      </c>
    </row>
    <row r="4242" spans="14:15" x14ac:dyDescent="0.2">
      <c r="N4242" s="5">
        <v>4239</v>
      </c>
      <c r="O4242" s="11">
        <v>11.552766370545861</v>
      </c>
    </row>
    <row r="4243" spans="14:15" x14ac:dyDescent="0.2">
      <c r="N4243" s="5">
        <v>4240</v>
      </c>
      <c r="O4243" s="11">
        <v>6.6370681457687857</v>
      </c>
    </row>
    <row r="4244" spans="14:15" x14ac:dyDescent="0.2">
      <c r="N4244" s="5">
        <v>4241</v>
      </c>
      <c r="O4244" s="11">
        <v>13.151802362137058</v>
      </c>
    </row>
    <row r="4245" spans="14:15" x14ac:dyDescent="0.2">
      <c r="N4245" s="5">
        <v>4242</v>
      </c>
      <c r="O4245" s="11">
        <v>-21.372650887798283</v>
      </c>
    </row>
    <row r="4246" spans="14:15" x14ac:dyDescent="0.2">
      <c r="N4246" s="5">
        <v>4243</v>
      </c>
      <c r="O4246" s="11">
        <v>13.792204196543484</v>
      </c>
    </row>
    <row r="4247" spans="14:15" x14ac:dyDescent="0.2">
      <c r="N4247" s="5">
        <v>4244</v>
      </c>
      <c r="O4247" s="11">
        <v>-5.4435438472495932</v>
      </c>
    </row>
    <row r="4248" spans="14:15" x14ac:dyDescent="0.2">
      <c r="N4248" s="5">
        <v>4245</v>
      </c>
      <c r="O4248" s="11">
        <v>-28.210319927520111</v>
      </c>
    </row>
    <row r="4249" spans="14:15" x14ac:dyDescent="0.2">
      <c r="N4249" s="5">
        <v>4246</v>
      </c>
      <c r="O4249" s="11">
        <v>-13.508923826617089</v>
      </c>
    </row>
    <row r="4250" spans="14:15" x14ac:dyDescent="0.2">
      <c r="N4250" s="5">
        <v>4247</v>
      </c>
      <c r="O4250" s="11">
        <v>-11.25118158273229</v>
      </c>
    </row>
    <row r="4251" spans="14:15" x14ac:dyDescent="0.2">
      <c r="N4251" s="5">
        <v>4248</v>
      </c>
      <c r="O4251" s="11">
        <v>8.2676801406869842</v>
      </c>
    </row>
    <row r="4252" spans="14:15" x14ac:dyDescent="0.2">
      <c r="N4252" s="5">
        <v>4249</v>
      </c>
      <c r="O4252" s="11">
        <v>1.2452769898128901</v>
      </c>
    </row>
    <row r="4253" spans="14:15" x14ac:dyDescent="0.2">
      <c r="N4253" s="5">
        <v>4250</v>
      </c>
      <c r="O4253" s="11">
        <v>7.6472155667429265</v>
      </c>
    </row>
    <row r="4254" spans="14:15" x14ac:dyDescent="0.2">
      <c r="N4254" s="5">
        <v>4251</v>
      </c>
      <c r="O4254" s="11">
        <v>4.3565792353846566</v>
      </c>
    </row>
    <row r="4255" spans="14:15" x14ac:dyDescent="0.2">
      <c r="N4255" s="5">
        <v>4252</v>
      </c>
      <c r="O4255" s="11">
        <v>-6.0989806884315749</v>
      </c>
    </row>
    <row r="4256" spans="14:15" x14ac:dyDescent="0.2">
      <c r="N4256" s="5">
        <v>4253</v>
      </c>
      <c r="O4256" s="11">
        <v>5.8393504342409326</v>
      </c>
    </row>
    <row r="4257" spans="14:15" x14ac:dyDescent="0.2">
      <c r="N4257" s="5">
        <v>4254</v>
      </c>
      <c r="O4257" s="11">
        <v>16.218007986569493</v>
      </c>
    </row>
    <row r="4258" spans="14:15" x14ac:dyDescent="0.2">
      <c r="N4258" s="5">
        <v>4255</v>
      </c>
      <c r="O4258" s="11">
        <v>17.402761638972056</v>
      </c>
    </row>
    <row r="4259" spans="14:15" x14ac:dyDescent="0.2">
      <c r="N4259" s="5">
        <v>4256</v>
      </c>
      <c r="O4259" s="11">
        <v>-14.116917924983802</v>
      </c>
    </row>
    <row r="4260" spans="14:15" x14ac:dyDescent="0.2">
      <c r="N4260" s="5">
        <v>4257</v>
      </c>
      <c r="O4260" s="11">
        <v>4.7537298758819375</v>
      </c>
    </row>
    <row r="4261" spans="14:15" x14ac:dyDescent="0.2">
      <c r="N4261" s="5">
        <v>4258</v>
      </c>
      <c r="O4261" s="11">
        <v>-3.953104542808326</v>
      </c>
    </row>
    <row r="4262" spans="14:15" x14ac:dyDescent="0.2">
      <c r="N4262" s="5">
        <v>4259</v>
      </c>
      <c r="O4262" s="11">
        <v>-16.451018889337757</v>
      </c>
    </row>
    <row r="4263" spans="14:15" x14ac:dyDescent="0.2">
      <c r="N4263" s="5">
        <v>4260</v>
      </c>
      <c r="O4263" s="11">
        <v>0.62225441585810848</v>
      </c>
    </row>
    <row r="4264" spans="14:15" x14ac:dyDescent="0.2">
      <c r="N4264" s="5">
        <v>4261</v>
      </c>
      <c r="O4264" s="11">
        <v>20.721924634689572</v>
      </c>
    </row>
    <row r="4265" spans="14:15" x14ac:dyDescent="0.2">
      <c r="N4265" s="5">
        <v>4262</v>
      </c>
      <c r="O4265" s="11">
        <v>-18.805109931087205</v>
      </c>
    </row>
    <row r="4266" spans="14:15" x14ac:dyDescent="0.2">
      <c r="N4266" s="5">
        <v>4263</v>
      </c>
      <c r="O4266" s="11">
        <v>-4.0918608140784141</v>
      </c>
    </row>
    <row r="4267" spans="14:15" x14ac:dyDescent="0.2">
      <c r="N4267" s="5">
        <v>4264</v>
      </c>
      <c r="O4267" s="11">
        <v>15.30684386204361</v>
      </c>
    </row>
    <row r="4268" spans="14:15" x14ac:dyDescent="0.2">
      <c r="N4268" s="5">
        <v>4265</v>
      </c>
      <c r="O4268" s="11">
        <v>2.2113369664140992</v>
      </c>
    </row>
    <row r="4269" spans="14:15" x14ac:dyDescent="0.2">
      <c r="N4269" s="5">
        <v>4266</v>
      </c>
      <c r="O4269" s="11">
        <v>-13.664189526993528</v>
      </c>
    </row>
    <row r="4270" spans="14:15" x14ac:dyDescent="0.2">
      <c r="N4270" s="5">
        <v>4267</v>
      </c>
      <c r="O4270" s="11">
        <v>-24.982141365293167</v>
      </c>
    </row>
    <row r="4271" spans="14:15" x14ac:dyDescent="0.2">
      <c r="N4271" s="5">
        <v>4268</v>
      </c>
      <c r="O4271" s="11">
        <v>-29.029053455064886</v>
      </c>
    </row>
    <row r="4272" spans="14:15" x14ac:dyDescent="0.2">
      <c r="N4272" s="5">
        <v>4269</v>
      </c>
      <c r="O4272" s="11">
        <v>14.175864015603246</v>
      </c>
    </row>
    <row r="4273" spans="14:15" x14ac:dyDescent="0.2">
      <c r="N4273" s="5">
        <v>4270</v>
      </c>
      <c r="O4273" s="11">
        <v>-4.2141596979644422</v>
      </c>
    </row>
    <row r="4274" spans="14:15" x14ac:dyDescent="0.2">
      <c r="N4274" s="5">
        <v>4271</v>
      </c>
      <c r="O4274" s="11">
        <v>-8.189644226829806</v>
      </c>
    </row>
    <row r="4275" spans="14:15" x14ac:dyDescent="0.2">
      <c r="N4275" s="5">
        <v>4272</v>
      </c>
      <c r="O4275" s="11">
        <v>-23.404199040481956</v>
      </c>
    </row>
    <row r="4276" spans="14:15" x14ac:dyDescent="0.2">
      <c r="N4276" s="5">
        <v>4273</v>
      </c>
      <c r="O4276" s="11">
        <v>0.66502414420971068</v>
      </c>
    </row>
    <row r="4277" spans="14:15" x14ac:dyDescent="0.2">
      <c r="N4277" s="5">
        <v>4274</v>
      </c>
      <c r="O4277" s="11">
        <v>12.709620058840731</v>
      </c>
    </row>
    <row r="4278" spans="14:15" x14ac:dyDescent="0.2">
      <c r="N4278" s="5">
        <v>4275</v>
      </c>
      <c r="O4278" s="11">
        <v>8.6751120841163001</v>
      </c>
    </row>
    <row r="4279" spans="14:15" x14ac:dyDescent="0.2">
      <c r="N4279" s="5">
        <v>4276</v>
      </c>
      <c r="O4279" s="11">
        <v>-9.7299693792551913</v>
      </c>
    </row>
    <row r="4280" spans="14:15" x14ac:dyDescent="0.2">
      <c r="N4280" s="5">
        <v>4277</v>
      </c>
      <c r="O4280" s="11">
        <v>10.765821045434812</v>
      </c>
    </row>
    <row r="4281" spans="14:15" x14ac:dyDescent="0.2">
      <c r="N4281" s="5">
        <v>4278</v>
      </c>
      <c r="O4281" s="11">
        <v>11.273287868357539</v>
      </c>
    </row>
    <row r="4282" spans="14:15" x14ac:dyDescent="0.2">
      <c r="N4282" s="5">
        <v>4279</v>
      </c>
      <c r="O4282" s="11">
        <v>13.657532202495162</v>
      </c>
    </row>
    <row r="4283" spans="14:15" x14ac:dyDescent="0.2">
      <c r="N4283" s="5">
        <v>4280</v>
      </c>
      <c r="O4283" s="11">
        <v>24.216910567088071</v>
      </c>
    </row>
    <row r="4284" spans="14:15" x14ac:dyDescent="0.2">
      <c r="N4284" s="5">
        <v>4281</v>
      </c>
      <c r="O4284" s="11">
        <v>-20.743407754604576</v>
      </c>
    </row>
    <row r="4285" spans="14:15" x14ac:dyDescent="0.2">
      <c r="N4285" s="5">
        <v>4282</v>
      </c>
      <c r="O4285" s="11">
        <v>-19.397483698620324</v>
      </c>
    </row>
    <row r="4286" spans="14:15" x14ac:dyDescent="0.2">
      <c r="N4286" s="5">
        <v>4283</v>
      </c>
      <c r="O4286" s="11">
        <v>-2.8800860699191406</v>
      </c>
    </row>
    <row r="4287" spans="14:15" x14ac:dyDescent="0.2">
      <c r="N4287" s="5">
        <v>4284</v>
      </c>
      <c r="O4287" s="11">
        <v>0.54848353393286364</v>
      </c>
    </row>
    <row r="4288" spans="14:15" x14ac:dyDescent="0.2">
      <c r="N4288" s="5">
        <v>4285</v>
      </c>
      <c r="O4288" s="11">
        <v>11.488776081903595</v>
      </c>
    </row>
    <row r="4289" spans="14:15" x14ac:dyDescent="0.2">
      <c r="N4289" s="5">
        <v>4286</v>
      </c>
      <c r="O4289" s="11">
        <v>-11.182305407078005</v>
      </c>
    </row>
    <row r="4290" spans="14:15" x14ac:dyDescent="0.2">
      <c r="N4290" s="5">
        <v>4287</v>
      </c>
      <c r="O4290" s="11">
        <v>4.5929057466201506</v>
      </c>
    </row>
    <row r="4291" spans="14:15" x14ac:dyDescent="0.2">
      <c r="N4291" s="5">
        <v>4288</v>
      </c>
      <c r="O4291" s="11">
        <v>2.416342268099954</v>
      </c>
    </row>
    <row r="4292" spans="14:15" x14ac:dyDescent="0.2">
      <c r="N4292" s="5">
        <v>4289</v>
      </c>
      <c r="O4292" s="11">
        <v>7.5896000988339072</v>
      </c>
    </row>
    <row r="4293" spans="14:15" x14ac:dyDescent="0.2">
      <c r="N4293" s="5">
        <v>4290</v>
      </c>
      <c r="O4293" s="11">
        <v>12.229310468658806</v>
      </c>
    </row>
    <row r="4294" spans="14:15" x14ac:dyDescent="0.2">
      <c r="N4294" s="5">
        <v>4291</v>
      </c>
      <c r="O4294" s="11">
        <v>6.8462114727775472</v>
      </c>
    </row>
    <row r="4295" spans="14:15" x14ac:dyDescent="0.2">
      <c r="N4295" s="5">
        <v>4292</v>
      </c>
      <c r="O4295" s="11">
        <v>-10.565834622099988</v>
      </c>
    </row>
    <row r="4296" spans="14:15" x14ac:dyDescent="0.2">
      <c r="N4296" s="5">
        <v>4293</v>
      </c>
      <c r="O4296" s="11">
        <v>6.8943516630739712</v>
      </c>
    </row>
    <row r="4297" spans="14:15" x14ac:dyDescent="0.2">
      <c r="N4297" s="5">
        <v>4294</v>
      </c>
      <c r="O4297" s="11">
        <v>-0.43218712977822005</v>
      </c>
    </row>
    <row r="4298" spans="14:15" x14ac:dyDescent="0.2">
      <c r="N4298" s="5">
        <v>4295</v>
      </c>
      <c r="O4298" s="11">
        <v>13.067894951338246</v>
      </c>
    </row>
    <row r="4299" spans="14:15" x14ac:dyDescent="0.2">
      <c r="N4299" s="5">
        <v>4296</v>
      </c>
      <c r="O4299" s="11">
        <v>17.22831702806393</v>
      </c>
    </row>
    <row r="4300" spans="14:15" x14ac:dyDescent="0.2">
      <c r="N4300" s="5">
        <v>4297</v>
      </c>
      <c r="O4300" s="11">
        <v>2.8607910505131597</v>
      </c>
    </row>
    <row r="4301" spans="14:15" x14ac:dyDescent="0.2">
      <c r="N4301" s="5">
        <v>4298</v>
      </c>
      <c r="O4301" s="11">
        <v>-17.854526804496619</v>
      </c>
    </row>
    <row r="4302" spans="14:15" x14ac:dyDescent="0.2">
      <c r="N4302" s="5">
        <v>4299</v>
      </c>
      <c r="O4302" s="11">
        <v>-8.61518823893757</v>
      </c>
    </row>
    <row r="4303" spans="14:15" x14ac:dyDescent="0.2">
      <c r="N4303" s="5">
        <v>4300</v>
      </c>
      <c r="O4303" s="11">
        <v>6.8215628486975355</v>
      </c>
    </row>
    <row r="4304" spans="14:15" x14ac:dyDescent="0.2">
      <c r="N4304" s="5">
        <v>4301</v>
      </c>
      <c r="O4304" s="11">
        <v>12.44903706419651</v>
      </c>
    </row>
    <row r="4305" spans="14:15" x14ac:dyDescent="0.2">
      <c r="N4305" s="5">
        <v>4302</v>
      </c>
      <c r="O4305" s="11">
        <v>-2.4509864529677241</v>
      </c>
    </row>
    <row r="4306" spans="14:15" x14ac:dyDescent="0.2">
      <c r="N4306" s="5">
        <v>4303</v>
      </c>
      <c r="O4306" s="11">
        <v>2.3968408815667104</v>
      </c>
    </row>
    <row r="4307" spans="14:15" x14ac:dyDescent="0.2">
      <c r="N4307" s="5">
        <v>4304</v>
      </c>
      <c r="O4307" s="11">
        <v>43.209858543353249</v>
      </c>
    </row>
    <row r="4308" spans="14:15" x14ac:dyDescent="0.2">
      <c r="N4308" s="5">
        <v>4305</v>
      </c>
      <c r="O4308" s="11">
        <v>-13.500877875645322</v>
      </c>
    </row>
    <row r="4309" spans="14:15" x14ac:dyDescent="0.2">
      <c r="N4309" s="5">
        <v>4306</v>
      </c>
      <c r="O4309" s="11">
        <v>15.684776776459465</v>
      </c>
    </row>
    <row r="4310" spans="14:15" x14ac:dyDescent="0.2">
      <c r="N4310" s="5">
        <v>4307</v>
      </c>
      <c r="O4310" s="11">
        <v>-5.7301610707085979</v>
      </c>
    </row>
    <row r="4311" spans="14:15" x14ac:dyDescent="0.2">
      <c r="N4311" s="5">
        <v>4308</v>
      </c>
      <c r="O4311" s="11">
        <v>10.48600005575102</v>
      </c>
    </row>
    <row r="4312" spans="14:15" x14ac:dyDescent="0.2">
      <c r="N4312" s="5">
        <v>4309</v>
      </c>
      <c r="O4312" s="11">
        <v>-2.4008873670554309</v>
      </c>
    </row>
    <row r="4313" spans="14:15" x14ac:dyDescent="0.2">
      <c r="N4313" s="5">
        <v>4310</v>
      </c>
      <c r="O4313" s="11">
        <v>21.177606384351773</v>
      </c>
    </row>
    <row r="4314" spans="14:15" x14ac:dyDescent="0.2">
      <c r="N4314" s="5">
        <v>4311</v>
      </c>
      <c r="O4314" s="11">
        <v>-8.6818071381294928</v>
      </c>
    </row>
    <row r="4315" spans="14:15" x14ac:dyDescent="0.2">
      <c r="N4315" s="5">
        <v>4312</v>
      </c>
      <c r="O4315" s="11">
        <v>-18.034244223193433</v>
      </c>
    </row>
    <row r="4316" spans="14:15" x14ac:dyDescent="0.2">
      <c r="N4316" s="5">
        <v>4313</v>
      </c>
      <c r="O4316" s="11">
        <v>-5.034016445975741</v>
      </c>
    </row>
    <row r="4317" spans="14:15" x14ac:dyDescent="0.2">
      <c r="N4317" s="5">
        <v>4314</v>
      </c>
      <c r="O4317" s="11">
        <v>14.107774897881111</v>
      </c>
    </row>
    <row r="4318" spans="14:15" x14ac:dyDescent="0.2">
      <c r="N4318" s="5">
        <v>4315</v>
      </c>
      <c r="O4318" s="11">
        <v>-19.302035734202615</v>
      </c>
    </row>
    <row r="4319" spans="14:15" x14ac:dyDescent="0.2">
      <c r="N4319" s="5">
        <v>4316</v>
      </c>
      <c r="O4319" s="11">
        <v>-10.678174595722535</v>
      </c>
    </row>
    <row r="4320" spans="14:15" x14ac:dyDescent="0.2">
      <c r="N4320" s="5">
        <v>4317</v>
      </c>
      <c r="O4320" s="11">
        <v>-28.349621655526622</v>
      </c>
    </row>
    <row r="4321" spans="14:15" x14ac:dyDescent="0.2">
      <c r="N4321" s="5">
        <v>4318</v>
      </c>
      <c r="O4321" s="11">
        <v>1.5378238679030987E-2</v>
      </c>
    </row>
    <row r="4322" spans="14:15" x14ac:dyDescent="0.2">
      <c r="N4322" s="5">
        <v>4319</v>
      </c>
      <c r="O4322" s="11">
        <v>7.2513024941987227</v>
      </c>
    </row>
    <row r="4323" spans="14:15" x14ac:dyDescent="0.2">
      <c r="N4323" s="5">
        <v>4320</v>
      </c>
      <c r="O4323" s="11">
        <v>-16.982027944845623</v>
      </c>
    </row>
    <row r="4324" spans="14:15" x14ac:dyDescent="0.2">
      <c r="N4324" s="5">
        <v>4321</v>
      </c>
      <c r="O4324" s="11">
        <v>-7.5285657340282723</v>
      </c>
    </row>
    <row r="4325" spans="14:15" x14ac:dyDescent="0.2">
      <c r="N4325" s="5">
        <v>4322</v>
      </c>
      <c r="O4325" s="11">
        <v>-24.919208668345114</v>
      </c>
    </row>
    <row r="4326" spans="14:15" x14ac:dyDescent="0.2">
      <c r="N4326" s="5">
        <v>4323</v>
      </c>
      <c r="O4326" s="11">
        <v>9.7843801772097301</v>
      </c>
    </row>
    <row r="4327" spans="14:15" x14ac:dyDescent="0.2">
      <c r="N4327" s="5">
        <v>4324</v>
      </c>
      <c r="O4327" s="11">
        <v>-1.4664863904973693</v>
      </c>
    </row>
    <row r="4328" spans="14:15" x14ac:dyDescent="0.2">
      <c r="N4328" s="5">
        <v>4325</v>
      </c>
      <c r="O4328" s="11">
        <v>12.581462312162817</v>
      </c>
    </row>
    <row r="4329" spans="14:15" x14ac:dyDescent="0.2">
      <c r="N4329" s="5">
        <v>4326</v>
      </c>
      <c r="O4329" s="11">
        <v>4.817132289366187</v>
      </c>
    </row>
    <row r="4330" spans="14:15" x14ac:dyDescent="0.2">
      <c r="N4330" s="5">
        <v>4327</v>
      </c>
      <c r="O4330" s="11">
        <v>4.3344778198602221</v>
      </c>
    </row>
    <row r="4331" spans="14:15" x14ac:dyDescent="0.2">
      <c r="N4331" s="5">
        <v>4328</v>
      </c>
      <c r="O4331" s="11">
        <v>8.8409452258486674</v>
      </c>
    </row>
    <row r="4332" spans="14:15" x14ac:dyDescent="0.2">
      <c r="N4332" s="5">
        <v>4329</v>
      </c>
      <c r="O4332" s="11">
        <v>-9.2329370349598072</v>
      </c>
    </row>
    <row r="4333" spans="14:15" x14ac:dyDescent="0.2">
      <c r="N4333" s="5">
        <v>4330</v>
      </c>
      <c r="O4333" s="11">
        <v>5.1027735757186932</v>
      </c>
    </row>
    <row r="4334" spans="14:15" x14ac:dyDescent="0.2">
      <c r="N4334" s="5">
        <v>4331</v>
      </c>
      <c r="O4334" s="11">
        <v>-9.3494501887364549</v>
      </c>
    </row>
    <row r="4335" spans="14:15" x14ac:dyDescent="0.2">
      <c r="N4335" s="5">
        <v>4332</v>
      </c>
      <c r="O4335" s="11">
        <v>-6.5433817894940809</v>
      </c>
    </row>
    <row r="4336" spans="14:15" x14ac:dyDescent="0.2">
      <c r="N4336" s="5">
        <v>4333</v>
      </c>
      <c r="O4336" s="11">
        <v>6.4832371604657064</v>
      </c>
    </row>
    <row r="4337" spans="14:15" x14ac:dyDescent="0.2">
      <c r="N4337" s="5">
        <v>4334</v>
      </c>
      <c r="O4337" s="11">
        <v>-8.0611449733433851</v>
      </c>
    </row>
    <row r="4338" spans="14:15" x14ac:dyDescent="0.2">
      <c r="N4338" s="5">
        <v>4335</v>
      </c>
      <c r="O4338" s="11">
        <v>-1.8726203180935403</v>
      </c>
    </row>
    <row r="4339" spans="14:15" x14ac:dyDescent="0.2">
      <c r="N4339" s="5">
        <v>4336</v>
      </c>
      <c r="O4339" s="11">
        <v>-3.4722491914138107</v>
      </c>
    </row>
    <row r="4340" spans="14:15" x14ac:dyDescent="0.2">
      <c r="N4340" s="5">
        <v>4337</v>
      </c>
      <c r="O4340" s="11">
        <v>42.417081759773623</v>
      </c>
    </row>
    <row r="4341" spans="14:15" x14ac:dyDescent="0.2">
      <c r="N4341" s="5">
        <v>4338</v>
      </c>
      <c r="O4341" s="11">
        <v>-10.121281313612478</v>
      </c>
    </row>
    <row r="4342" spans="14:15" x14ac:dyDescent="0.2">
      <c r="N4342" s="5">
        <v>4339</v>
      </c>
      <c r="O4342" s="11">
        <v>3.1847154637341202</v>
      </c>
    </row>
    <row r="4343" spans="14:15" x14ac:dyDescent="0.2">
      <c r="N4343" s="5">
        <v>4340</v>
      </c>
      <c r="O4343" s="11">
        <v>21.884166299135881</v>
      </c>
    </row>
    <row r="4344" spans="14:15" x14ac:dyDescent="0.2">
      <c r="N4344" s="5">
        <v>4341</v>
      </c>
      <c r="O4344" s="11">
        <v>26.536476875351038</v>
      </c>
    </row>
    <row r="4345" spans="14:15" x14ac:dyDescent="0.2">
      <c r="N4345" s="5">
        <v>4342</v>
      </c>
      <c r="O4345" s="11">
        <v>17.237811135628053</v>
      </c>
    </row>
    <row r="4346" spans="14:15" x14ac:dyDescent="0.2">
      <c r="N4346" s="5">
        <v>4343</v>
      </c>
      <c r="O4346" s="11">
        <v>40.549527758884302</v>
      </c>
    </row>
    <row r="4347" spans="14:15" x14ac:dyDescent="0.2">
      <c r="N4347" s="5">
        <v>4344</v>
      </c>
      <c r="O4347" s="11">
        <v>-4.1777512001432422</v>
      </c>
    </row>
    <row r="4348" spans="14:15" x14ac:dyDescent="0.2">
      <c r="N4348" s="5">
        <v>4345</v>
      </c>
      <c r="O4348" s="11">
        <v>16.240527552913175</v>
      </c>
    </row>
    <row r="4349" spans="14:15" x14ac:dyDescent="0.2">
      <c r="N4349" s="5">
        <v>4346</v>
      </c>
      <c r="O4349" s="11">
        <v>-16.632163321837282</v>
      </c>
    </row>
    <row r="4350" spans="14:15" x14ac:dyDescent="0.2">
      <c r="N4350" s="5">
        <v>4347</v>
      </c>
      <c r="O4350" s="11">
        <v>43.319636201946544</v>
      </c>
    </row>
    <row r="4351" spans="14:15" x14ac:dyDescent="0.2">
      <c r="N4351" s="5">
        <v>4348</v>
      </c>
      <c r="O4351" s="11">
        <v>-20.176966157002532</v>
      </c>
    </row>
    <row r="4352" spans="14:15" x14ac:dyDescent="0.2">
      <c r="N4352" s="5">
        <v>4349</v>
      </c>
      <c r="O4352" s="11">
        <v>-10.063546647065305</v>
      </c>
    </row>
    <row r="4353" spans="14:15" x14ac:dyDescent="0.2">
      <c r="N4353" s="5">
        <v>4350</v>
      </c>
      <c r="O4353" s="11">
        <v>8.0047132662152407</v>
      </c>
    </row>
    <row r="4354" spans="14:15" x14ac:dyDescent="0.2">
      <c r="N4354" s="5">
        <v>4351</v>
      </c>
      <c r="O4354" s="11">
        <v>10.927467612135676</v>
      </c>
    </row>
    <row r="4355" spans="14:15" x14ac:dyDescent="0.2">
      <c r="N4355" s="5">
        <v>4352</v>
      </c>
      <c r="O4355" s="11">
        <v>-23.853873335603019</v>
      </c>
    </row>
    <row r="4356" spans="14:15" x14ac:dyDescent="0.2">
      <c r="N4356" s="5">
        <v>4353</v>
      </c>
      <c r="O4356" s="11">
        <v>-36.826764685646822</v>
      </c>
    </row>
    <row r="4357" spans="14:15" x14ac:dyDescent="0.2">
      <c r="N4357" s="5">
        <v>4354</v>
      </c>
      <c r="O4357" s="11">
        <v>-2.8876595940840599</v>
      </c>
    </row>
    <row r="4358" spans="14:15" x14ac:dyDescent="0.2">
      <c r="N4358" s="5">
        <v>4355</v>
      </c>
      <c r="O4358" s="11">
        <v>-5.2917874640096754</v>
      </c>
    </row>
    <row r="4359" spans="14:15" x14ac:dyDescent="0.2">
      <c r="N4359" s="5">
        <v>4356</v>
      </c>
      <c r="O4359" s="11">
        <v>15.157930621034833</v>
      </c>
    </row>
    <row r="4360" spans="14:15" x14ac:dyDescent="0.2">
      <c r="N4360" s="5">
        <v>4357</v>
      </c>
      <c r="O4360" s="11">
        <v>0.77675626438181711</v>
      </c>
    </row>
    <row r="4361" spans="14:15" x14ac:dyDescent="0.2">
      <c r="N4361" s="5">
        <v>4358</v>
      </c>
      <c r="O4361" s="11">
        <v>-14.95899918442165</v>
      </c>
    </row>
    <row r="4362" spans="14:15" x14ac:dyDescent="0.2">
      <c r="N4362" s="5">
        <v>4359</v>
      </c>
      <c r="O4362" s="11">
        <v>11.30636902812817</v>
      </c>
    </row>
    <row r="4363" spans="14:15" x14ac:dyDescent="0.2">
      <c r="N4363" s="5">
        <v>4360</v>
      </c>
      <c r="O4363" s="11">
        <v>1.981159024831763</v>
      </c>
    </row>
    <row r="4364" spans="14:15" x14ac:dyDescent="0.2">
      <c r="N4364" s="5">
        <v>4361</v>
      </c>
      <c r="O4364" s="11">
        <v>-14.35968994241037</v>
      </c>
    </row>
    <row r="4365" spans="14:15" x14ac:dyDescent="0.2">
      <c r="N4365" s="5">
        <v>4362</v>
      </c>
      <c r="O4365" s="11">
        <v>22.895077418455095</v>
      </c>
    </row>
    <row r="4366" spans="14:15" x14ac:dyDescent="0.2">
      <c r="N4366" s="5">
        <v>4363</v>
      </c>
      <c r="O4366" s="11">
        <v>-0.71917464542426379</v>
      </c>
    </row>
    <row r="4367" spans="14:15" x14ac:dyDescent="0.2">
      <c r="N4367" s="5">
        <v>4364</v>
      </c>
      <c r="O4367" s="11">
        <v>50.037960751477691</v>
      </c>
    </row>
    <row r="4368" spans="14:15" x14ac:dyDescent="0.2">
      <c r="N4368" s="5">
        <v>4365</v>
      </c>
      <c r="O4368" s="11">
        <v>16.402741899700604</v>
      </c>
    </row>
    <row r="4369" spans="14:15" x14ac:dyDescent="0.2">
      <c r="N4369" s="5">
        <v>4366</v>
      </c>
      <c r="O4369" s="11">
        <v>23.683577218855334</v>
      </c>
    </row>
    <row r="4370" spans="14:15" x14ac:dyDescent="0.2">
      <c r="N4370" s="5">
        <v>4367</v>
      </c>
      <c r="O4370" s="11">
        <v>-10.471478635170577</v>
      </c>
    </row>
    <row r="4371" spans="14:15" x14ac:dyDescent="0.2">
      <c r="N4371" s="5">
        <v>4368</v>
      </c>
      <c r="O4371" s="11">
        <v>-20.248334935209321</v>
      </c>
    </row>
    <row r="4372" spans="14:15" x14ac:dyDescent="0.2">
      <c r="N4372" s="5">
        <v>4369</v>
      </c>
      <c r="O4372" s="11">
        <v>-12.167188507151106</v>
      </c>
    </row>
    <row r="4373" spans="14:15" x14ac:dyDescent="0.2">
      <c r="N4373" s="5">
        <v>4370</v>
      </c>
      <c r="O4373" s="11">
        <v>-25.057267005216353</v>
      </c>
    </row>
    <row r="4374" spans="14:15" x14ac:dyDescent="0.2">
      <c r="N4374" s="5">
        <v>4371</v>
      </c>
      <c r="O4374" s="11">
        <v>6.5231835067774018</v>
      </c>
    </row>
    <row r="4375" spans="14:15" x14ac:dyDescent="0.2">
      <c r="N4375" s="5">
        <v>4372</v>
      </c>
      <c r="O4375" s="11">
        <v>5.4125952590563138</v>
      </c>
    </row>
    <row r="4376" spans="14:15" x14ac:dyDescent="0.2">
      <c r="N4376" s="5">
        <v>4373</v>
      </c>
      <c r="O4376" s="11">
        <v>-6.4948439609737809</v>
      </c>
    </row>
    <row r="4377" spans="14:15" x14ac:dyDescent="0.2">
      <c r="N4377" s="5">
        <v>4374</v>
      </c>
      <c r="O4377" s="11">
        <v>32.240105664790576</v>
      </c>
    </row>
    <row r="4378" spans="14:15" x14ac:dyDescent="0.2">
      <c r="N4378" s="5">
        <v>4375</v>
      </c>
      <c r="O4378" s="11">
        <v>8.9921748429309822</v>
      </c>
    </row>
    <row r="4379" spans="14:15" x14ac:dyDescent="0.2">
      <c r="N4379" s="5">
        <v>4376</v>
      </c>
      <c r="O4379" s="11">
        <v>18.381438794856084</v>
      </c>
    </row>
    <row r="4380" spans="14:15" x14ac:dyDescent="0.2">
      <c r="N4380" s="5">
        <v>4377</v>
      </c>
      <c r="O4380" s="11">
        <v>-15.551548534624441</v>
      </c>
    </row>
    <row r="4381" spans="14:15" x14ac:dyDescent="0.2">
      <c r="N4381" s="5">
        <v>4378</v>
      </c>
      <c r="O4381" s="11">
        <v>14.076344396775234</v>
      </c>
    </row>
    <row r="4382" spans="14:15" x14ac:dyDescent="0.2">
      <c r="N4382" s="5">
        <v>4379</v>
      </c>
      <c r="O4382" s="11">
        <v>-9.3044781220128208</v>
      </c>
    </row>
    <row r="4383" spans="14:15" x14ac:dyDescent="0.2">
      <c r="N4383" s="5">
        <v>4380</v>
      </c>
      <c r="O4383" s="11">
        <v>-8.707001095286266</v>
      </c>
    </row>
    <row r="4384" spans="14:15" x14ac:dyDescent="0.2">
      <c r="N4384" s="5">
        <v>4381</v>
      </c>
      <c r="O4384" s="11">
        <v>9.7988816133773859</v>
      </c>
    </row>
    <row r="4385" spans="14:15" x14ac:dyDescent="0.2">
      <c r="N4385" s="5">
        <v>4382</v>
      </c>
      <c r="O4385" s="11">
        <v>7.1432924065286665</v>
      </c>
    </row>
    <row r="4386" spans="14:15" x14ac:dyDescent="0.2">
      <c r="N4386" s="5">
        <v>4383</v>
      </c>
      <c r="O4386" s="11">
        <v>-6.3668187660347888</v>
      </c>
    </row>
    <row r="4387" spans="14:15" x14ac:dyDescent="0.2">
      <c r="N4387" s="5">
        <v>4384</v>
      </c>
      <c r="O4387" s="11">
        <v>-13.527003025456196</v>
      </c>
    </row>
    <row r="4388" spans="14:15" x14ac:dyDescent="0.2">
      <c r="N4388" s="5">
        <v>4385</v>
      </c>
      <c r="O4388" s="11">
        <v>-13.794977746272636</v>
      </c>
    </row>
    <row r="4389" spans="14:15" x14ac:dyDescent="0.2">
      <c r="N4389" s="5">
        <v>4386</v>
      </c>
      <c r="O4389" s="11">
        <v>6.5525173776853123</v>
      </c>
    </row>
    <row r="4390" spans="14:15" x14ac:dyDescent="0.2">
      <c r="N4390" s="5">
        <v>4387</v>
      </c>
      <c r="O4390" s="11">
        <v>-14.371937550567413</v>
      </c>
    </row>
    <row r="4391" spans="14:15" x14ac:dyDescent="0.2">
      <c r="N4391" s="5">
        <v>4388</v>
      </c>
      <c r="O4391" s="11">
        <v>-12.730346763889891</v>
      </c>
    </row>
    <row r="4392" spans="14:15" x14ac:dyDescent="0.2">
      <c r="N4392" s="5">
        <v>4389</v>
      </c>
      <c r="O4392" s="11">
        <v>17.87743587711747</v>
      </c>
    </row>
    <row r="4393" spans="14:15" x14ac:dyDescent="0.2">
      <c r="N4393" s="5">
        <v>4390</v>
      </c>
      <c r="O4393" s="11">
        <v>-19.649528875443501</v>
      </c>
    </row>
    <row r="4394" spans="14:15" x14ac:dyDescent="0.2">
      <c r="N4394" s="5">
        <v>4391</v>
      </c>
      <c r="O4394" s="11">
        <v>11.37769411259216</v>
      </c>
    </row>
    <row r="4395" spans="14:15" x14ac:dyDescent="0.2">
      <c r="N4395" s="5">
        <v>4392</v>
      </c>
      <c r="O4395" s="11">
        <v>-5.1509744803627129</v>
      </c>
    </row>
    <row r="4396" spans="14:15" x14ac:dyDescent="0.2">
      <c r="N4396" s="5">
        <v>4393</v>
      </c>
      <c r="O4396" s="11">
        <v>-2.3196848194553188</v>
      </c>
    </row>
    <row r="4397" spans="14:15" x14ac:dyDescent="0.2">
      <c r="N4397" s="5">
        <v>4394</v>
      </c>
      <c r="O4397" s="11">
        <v>23.300186672068346</v>
      </c>
    </row>
    <row r="4398" spans="14:15" x14ac:dyDescent="0.2">
      <c r="N4398" s="5">
        <v>4395</v>
      </c>
      <c r="O4398" s="11">
        <v>12.355299750718132</v>
      </c>
    </row>
    <row r="4399" spans="14:15" x14ac:dyDescent="0.2">
      <c r="N4399" s="5">
        <v>4396</v>
      </c>
      <c r="O4399" s="11">
        <v>2.2338185520095513</v>
      </c>
    </row>
    <row r="4400" spans="14:15" x14ac:dyDescent="0.2">
      <c r="N4400" s="5">
        <v>4397</v>
      </c>
      <c r="O4400" s="11">
        <v>-7.3760277947324893</v>
      </c>
    </row>
    <row r="4401" spans="14:15" x14ac:dyDescent="0.2">
      <c r="N4401" s="5">
        <v>4398</v>
      </c>
      <c r="O4401" s="11">
        <v>6.9608327795512173</v>
      </c>
    </row>
    <row r="4402" spans="14:15" x14ac:dyDescent="0.2">
      <c r="N4402" s="5">
        <v>4399</v>
      </c>
      <c r="O4402" s="11">
        <v>-12.170451260169742</v>
      </c>
    </row>
    <row r="4403" spans="14:15" x14ac:dyDescent="0.2">
      <c r="N4403" s="5">
        <v>4400</v>
      </c>
      <c r="O4403" s="11">
        <v>1.7085916589725294</v>
      </c>
    </row>
    <row r="4404" spans="14:15" x14ac:dyDescent="0.2">
      <c r="N4404" s="5">
        <v>4401</v>
      </c>
      <c r="O4404" s="11">
        <v>16.565642652722683</v>
      </c>
    </row>
    <row r="4405" spans="14:15" x14ac:dyDescent="0.2">
      <c r="N4405" s="5">
        <v>4402</v>
      </c>
      <c r="O4405" s="11">
        <v>9.8365616033855048</v>
      </c>
    </row>
    <row r="4406" spans="14:15" x14ac:dyDescent="0.2">
      <c r="N4406" s="5">
        <v>4403</v>
      </c>
      <c r="O4406" s="11">
        <v>4.5295917667227901</v>
      </c>
    </row>
    <row r="4407" spans="14:15" x14ac:dyDescent="0.2">
      <c r="N4407" s="5">
        <v>4404</v>
      </c>
      <c r="O4407" s="11">
        <v>-7.9374022186018367</v>
      </c>
    </row>
    <row r="4408" spans="14:15" x14ac:dyDescent="0.2">
      <c r="N4408" s="5">
        <v>4405</v>
      </c>
      <c r="O4408" s="11">
        <v>-11.284786769113797</v>
      </c>
    </row>
    <row r="4409" spans="14:15" x14ac:dyDescent="0.2">
      <c r="N4409" s="5">
        <v>4406</v>
      </c>
      <c r="O4409" s="11">
        <v>10.246262677606556</v>
      </c>
    </row>
    <row r="4410" spans="14:15" x14ac:dyDescent="0.2">
      <c r="N4410" s="5">
        <v>4407</v>
      </c>
      <c r="O4410" s="11">
        <v>-9.2521394324226875</v>
      </c>
    </row>
    <row r="4411" spans="14:15" x14ac:dyDescent="0.2">
      <c r="N4411" s="5">
        <v>4408</v>
      </c>
      <c r="O4411" s="11">
        <v>6.8729302648652242</v>
      </c>
    </row>
    <row r="4412" spans="14:15" x14ac:dyDescent="0.2">
      <c r="N4412" s="5">
        <v>4409</v>
      </c>
      <c r="O4412" s="11">
        <v>-8.8800172186045003</v>
      </c>
    </row>
    <row r="4413" spans="14:15" x14ac:dyDescent="0.2">
      <c r="N4413" s="5">
        <v>4410</v>
      </c>
      <c r="O4413" s="11">
        <v>-2.1792990346931287</v>
      </c>
    </row>
    <row r="4414" spans="14:15" x14ac:dyDescent="0.2">
      <c r="N4414" s="5">
        <v>4411</v>
      </c>
      <c r="O4414" s="11">
        <v>-13.034577471365971</v>
      </c>
    </row>
    <row r="4415" spans="14:15" x14ac:dyDescent="0.2">
      <c r="N4415" s="5">
        <v>4412</v>
      </c>
      <c r="O4415" s="11">
        <v>16.717118214393853</v>
      </c>
    </row>
    <row r="4416" spans="14:15" x14ac:dyDescent="0.2">
      <c r="N4416" s="5">
        <v>4413</v>
      </c>
      <c r="O4416" s="11">
        <v>-3.2652125069986679</v>
      </c>
    </row>
    <row r="4417" spans="14:15" x14ac:dyDescent="0.2">
      <c r="N4417" s="5">
        <v>4414</v>
      </c>
      <c r="O4417" s="11">
        <v>22.519800671187095</v>
      </c>
    </row>
    <row r="4418" spans="14:15" x14ac:dyDescent="0.2">
      <c r="N4418" s="5">
        <v>4415</v>
      </c>
      <c r="O4418" s="11">
        <v>-21.237502907867579</v>
      </c>
    </row>
    <row r="4419" spans="14:15" x14ac:dyDescent="0.2">
      <c r="N4419" s="5">
        <v>4416</v>
      </c>
      <c r="O4419" s="11">
        <v>20.270160672502392</v>
      </c>
    </row>
    <row r="4420" spans="14:15" x14ac:dyDescent="0.2">
      <c r="N4420" s="5">
        <v>4417</v>
      </c>
      <c r="O4420" s="11">
        <v>17.573988118580353</v>
      </c>
    </row>
    <row r="4421" spans="14:15" x14ac:dyDescent="0.2">
      <c r="N4421" s="5">
        <v>4418</v>
      </c>
      <c r="O4421" s="11">
        <v>0.69193153711512911</v>
      </c>
    </row>
    <row r="4422" spans="14:15" x14ac:dyDescent="0.2">
      <c r="N4422" s="5">
        <v>4419</v>
      </c>
      <c r="O4422" s="11">
        <v>18.675227480817014</v>
      </c>
    </row>
    <row r="4423" spans="14:15" x14ac:dyDescent="0.2">
      <c r="N4423" s="5">
        <v>4420</v>
      </c>
      <c r="O4423" s="11">
        <v>4.2765125585857593</v>
      </c>
    </row>
    <row r="4424" spans="14:15" x14ac:dyDescent="0.2">
      <c r="N4424" s="5">
        <v>4421</v>
      </c>
      <c r="O4424" s="11">
        <v>5.6063493822328372</v>
      </c>
    </row>
    <row r="4425" spans="14:15" x14ac:dyDescent="0.2">
      <c r="N4425" s="5">
        <v>4422</v>
      </c>
      <c r="O4425" s="11">
        <v>-7.1540574870865088</v>
      </c>
    </row>
    <row r="4426" spans="14:15" x14ac:dyDescent="0.2">
      <c r="N4426" s="5">
        <v>4423</v>
      </c>
      <c r="O4426" s="11">
        <v>5.3812857365087172</v>
      </c>
    </row>
    <row r="4427" spans="14:15" x14ac:dyDescent="0.2">
      <c r="N4427" s="5">
        <v>4424</v>
      </c>
      <c r="O4427" s="11">
        <v>-13.683934777376297</v>
      </c>
    </row>
    <row r="4428" spans="14:15" x14ac:dyDescent="0.2">
      <c r="N4428" s="5">
        <v>4425</v>
      </c>
      <c r="O4428" s="11">
        <v>4.0160403368772943</v>
      </c>
    </row>
    <row r="4429" spans="14:15" x14ac:dyDescent="0.2">
      <c r="N4429" s="5">
        <v>4426</v>
      </c>
      <c r="O4429" s="11">
        <v>-16.052545486263107</v>
      </c>
    </row>
    <row r="4430" spans="14:15" x14ac:dyDescent="0.2">
      <c r="N4430" s="5">
        <v>4427</v>
      </c>
      <c r="O4430" s="11">
        <v>-13.543686692949986</v>
      </c>
    </row>
    <row r="4431" spans="14:15" x14ac:dyDescent="0.2">
      <c r="N4431" s="5">
        <v>4428</v>
      </c>
      <c r="O4431" s="11">
        <v>-3.885749243746174</v>
      </c>
    </row>
    <row r="4432" spans="14:15" x14ac:dyDescent="0.2">
      <c r="N4432" s="5">
        <v>4429</v>
      </c>
      <c r="O4432" s="11">
        <v>-7.7527426089598928</v>
      </c>
    </row>
    <row r="4433" spans="14:15" x14ac:dyDescent="0.2">
      <c r="N4433" s="5">
        <v>4430</v>
      </c>
      <c r="O4433" s="11">
        <v>26.456485589264425</v>
      </c>
    </row>
    <row r="4434" spans="14:15" x14ac:dyDescent="0.2">
      <c r="N4434" s="5">
        <v>4431</v>
      </c>
      <c r="O4434" s="11">
        <v>14.329661809054716</v>
      </c>
    </row>
    <row r="4435" spans="14:15" x14ac:dyDescent="0.2">
      <c r="N4435" s="5">
        <v>4432</v>
      </c>
      <c r="O4435" s="11">
        <v>-13.590534840907814</v>
      </c>
    </row>
    <row r="4436" spans="14:15" x14ac:dyDescent="0.2">
      <c r="N4436" s="5">
        <v>4433</v>
      </c>
      <c r="O4436" s="11">
        <v>-4.7276040359097147</v>
      </c>
    </row>
    <row r="4437" spans="14:15" x14ac:dyDescent="0.2">
      <c r="N4437" s="5">
        <v>4434</v>
      </c>
      <c r="O4437" s="11">
        <v>-1.677774674005382</v>
      </c>
    </row>
    <row r="4438" spans="14:15" x14ac:dyDescent="0.2">
      <c r="N4438" s="5">
        <v>4435</v>
      </c>
      <c r="O4438" s="11">
        <v>0.35694820437681574</v>
      </c>
    </row>
    <row r="4439" spans="14:15" x14ac:dyDescent="0.2">
      <c r="N4439" s="5">
        <v>4436</v>
      </c>
      <c r="O4439" s="11">
        <v>-8.5911441637432659</v>
      </c>
    </row>
    <row r="4440" spans="14:15" x14ac:dyDescent="0.2">
      <c r="N4440" s="5">
        <v>4437</v>
      </c>
      <c r="O4440" s="11">
        <v>27.208437047638178</v>
      </c>
    </row>
    <row r="4441" spans="14:15" x14ac:dyDescent="0.2">
      <c r="N4441" s="5">
        <v>4438</v>
      </c>
      <c r="O4441" s="11">
        <v>5.284659653196468</v>
      </c>
    </row>
    <row r="4442" spans="14:15" x14ac:dyDescent="0.2">
      <c r="N4442" s="5">
        <v>4439</v>
      </c>
      <c r="O4442" s="11">
        <v>-9.6867655665754384</v>
      </c>
    </row>
    <row r="4443" spans="14:15" x14ac:dyDescent="0.2">
      <c r="N4443" s="5">
        <v>4440</v>
      </c>
      <c r="O4443" s="11">
        <v>-13.26873607712286</v>
      </c>
    </row>
    <row r="4444" spans="14:15" x14ac:dyDescent="0.2">
      <c r="N4444" s="5">
        <v>4441</v>
      </c>
      <c r="O4444" s="11">
        <v>13.352698682229157</v>
      </c>
    </row>
    <row r="4445" spans="14:15" x14ac:dyDescent="0.2">
      <c r="N4445" s="5">
        <v>4442</v>
      </c>
      <c r="O4445" s="11">
        <v>-13.27227355604029</v>
      </c>
    </row>
    <row r="4446" spans="14:15" x14ac:dyDescent="0.2">
      <c r="N4446" s="5">
        <v>4443</v>
      </c>
      <c r="O4446" s="11">
        <v>-6.011794384998872</v>
      </c>
    </row>
    <row r="4447" spans="14:15" x14ac:dyDescent="0.2">
      <c r="N4447" s="5">
        <v>4444</v>
      </c>
      <c r="O4447" s="11">
        <v>-1.4374416332310882</v>
      </c>
    </row>
    <row r="4448" spans="14:15" x14ac:dyDescent="0.2">
      <c r="N4448" s="5">
        <v>4445</v>
      </c>
      <c r="O4448" s="11">
        <v>2.5469922740056141</v>
      </c>
    </row>
    <row r="4449" spans="14:15" x14ac:dyDescent="0.2">
      <c r="N4449" s="5">
        <v>4446</v>
      </c>
      <c r="O4449" s="11">
        <v>29.570711366356868</v>
      </c>
    </row>
    <row r="4450" spans="14:15" x14ac:dyDescent="0.2">
      <c r="N4450" s="5">
        <v>4447</v>
      </c>
      <c r="O4450" s="11">
        <v>-0.11664933976921565</v>
      </c>
    </row>
    <row r="4451" spans="14:15" x14ac:dyDescent="0.2">
      <c r="N4451" s="5">
        <v>4448</v>
      </c>
      <c r="O4451" s="11">
        <v>20.172879204592242</v>
      </c>
    </row>
    <row r="4452" spans="14:15" x14ac:dyDescent="0.2">
      <c r="N4452" s="5">
        <v>4449</v>
      </c>
      <c r="O4452" s="11">
        <v>-18.189177712645577</v>
      </c>
    </row>
    <row r="4453" spans="14:15" x14ac:dyDescent="0.2">
      <c r="N4453" s="5">
        <v>4450</v>
      </c>
      <c r="O4453" s="11">
        <v>11.511627150730842</v>
      </c>
    </row>
    <row r="4454" spans="14:15" x14ac:dyDescent="0.2">
      <c r="N4454" s="5">
        <v>4451</v>
      </c>
      <c r="O4454" s="11">
        <v>-4.4940349207388985</v>
      </c>
    </row>
    <row r="4455" spans="14:15" x14ac:dyDescent="0.2">
      <c r="N4455" s="5">
        <v>4452</v>
      </c>
      <c r="O4455" s="11">
        <v>-13.25486973184972</v>
      </c>
    </row>
    <row r="4456" spans="14:15" x14ac:dyDescent="0.2">
      <c r="N4456" s="5">
        <v>4453</v>
      </c>
      <c r="O4456" s="11">
        <v>-10.271242908090088</v>
      </c>
    </row>
    <row r="4457" spans="14:15" x14ac:dyDescent="0.2">
      <c r="N4457" s="5">
        <v>4454</v>
      </c>
      <c r="O4457" s="11">
        <v>-25.267723318878211</v>
      </c>
    </row>
    <row r="4458" spans="14:15" x14ac:dyDescent="0.2">
      <c r="N4458" s="5">
        <v>4455</v>
      </c>
      <c r="O4458" s="11">
        <v>7.5080020333190012</v>
      </c>
    </row>
    <row r="4459" spans="14:15" x14ac:dyDescent="0.2">
      <c r="N4459" s="5">
        <v>4456</v>
      </c>
      <c r="O4459" s="11">
        <v>-2.6576969385065841</v>
      </c>
    </row>
    <row r="4460" spans="14:15" x14ac:dyDescent="0.2">
      <c r="N4460" s="5">
        <v>4457</v>
      </c>
      <c r="O4460" s="11">
        <v>3.9150081278601756</v>
      </c>
    </row>
    <row r="4461" spans="14:15" x14ac:dyDescent="0.2">
      <c r="N4461" s="5">
        <v>4458</v>
      </c>
      <c r="O4461" s="11">
        <v>-29.168348074130304</v>
      </c>
    </row>
    <row r="4462" spans="14:15" x14ac:dyDescent="0.2">
      <c r="N4462" s="5">
        <v>4459</v>
      </c>
      <c r="O4462" s="11">
        <v>6.5189795135699438</v>
      </c>
    </row>
    <row r="4463" spans="14:15" x14ac:dyDescent="0.2">
      <c r="N4463" s="5">
        <v>4460</v>
      </c>
      <c r="O4463" s="11">
        <v>-17.244724457020641</v>
      </c>
    </row>
    <row r="4464" spans="14:15" x14ac:dyDescent="0.2">
      <c r="N4464" s="5">
        <v>4461</v>
      </c>
      <c r="O4464" s="11">
        <v>14.533847219026363</v>
      </c>
    </row>
    <row r="4465" spans="14:15" x14ac:dyDescent="0.2">
      <c r="N4465" s="5">
        <v>4462</v>
      </c>
      <c r="O4465" s="11">
        <v>-23.406793813894907</v>
      </c>
    </row>
    <row r="4466" spans="14:15" x14ac:dyDescent="0.2">
      <c r="N4466" s="5">
        <v>4463</v>
      </c>
      <c r="O4466" s="11">
        <v>-12.202336476790133</v>
      </c>
    </row>
    <row r="4467" spans="14:15" x14ac:dyDescent="0.2">
      <c r="N4467" s="5">
        <v>4464</v>
      </c>
      <c r="O4467" s="11">
        <v>18.930557640832543</v>
      </c>
    </row>
    <row r="4468" spans="14:15" x14ac:dyDescent="0.2">
      <c r="N4468" s="5">
        <v>4465</v>
      </c>
      <c r="O4468" s="11">
        <v>-30.293671276743257</v>
      </c>
    </row>
    <row r="4469" spans="14:15" x14ac:dyDescent="0.2">
      <c r="N4469" s="5">
        <v>4466</v>
      </c>
      <c r="O4469" s="11">
        <v>-26.050553632254104</v>
      </c>
    </row>
    <row r="4470" spans="14:15" x14ac:dyDescent="0.2">
      <c r="N4470" s="5">
        <v>4467</v>
      </c>
      <c r="O4470" s="11">
        <v>-1.3440734042752287</v>
      </c>
    </row>
    <row r="4471" spans="14:15" x14ac:dyDescent="0.2">
      <c r="N4471" s="5">
        <v>4468</v>
      </c>
      <c r="O4471" s="11">
        <v>-25.362761987051147</v>
      </c>
    </row>
    <row r="4472" spans="14:15" x14ac:dyDescent="0.2">
      <c r="N4472" s="5">
        <v>4469</v>
      </c>
      <c r="O4472" s="11">
        <v>-18.422786965575895</v>
      </c>
    </row>
    <row r="4473" spans="14:15" x14ac:dyDescent="0.2">
      <c r="N4473" s="5">
        <v>4470</v>
      </c>
      <c r="O4473" s="11">
        <v>12.454401661621144</v>
      </c>
    </row>
    <row r="4474" spans="14:15" x14ac:dyDescent="0.2">
      <c r="N4474" s="5">
        <v>4471</v>
      </c>
      <c r="O4474" s="11">
        <v>8.3788659407904724</v>
      </c>
    </row>
    <row r="4475" spans="14:15" x14ac:dyDescent="0.2">
      <c r="N4475" s="5">
        <v>4472</v>
      </c>
      <c r="O4475" s="11">
        <v>-15.945418306578095</v>
      </c>
    </row>
    <row r="4476" spans="14:15" x14ac:dyDescent="0.2">
      <c r="N4476" s="5">
        <v>4473</v>
      </c>
      <c r="O4476" s="11">
        <v>-19.043529831971721</v>
      </c>
    </row>
    <row r="4477" spans="14:15" x14ac:dyDescent="0.2">
      <c r="N4477" s="5">
        <v>4474</v>
      </c>
      <c r="O4477" s="11">
        <v>-4.2614795915054744</v>
      </c>
    </row>
    <row r="4478" spans="14:15" x14ac:dyDescent="0.2">
      <c r="N4478" s="5">
        <v>4475</v>
      </c>
      <c r="O4478" s="11">
        <v>12.439513801148927</v>
      </c>
    </row>
    <row r="4479" spans="14:15" x14ac:dyDescent="0.2">
      <c r="N4479" s="5">
        <v>4476</v>
      </c>
      <c r="O4479" s="11">
        <v>-23.277304356172703</v>
      </c>
    </row>
    <row r="4480" spans="14:15" x14ac:dyDescent="0.2">
      <c r="N4480" s="5">
        <v>4477</v>
      </c>
      <c r="O4480" s="11">
        <v>-8.6772796643098218</v>
      </c>
    </row>
    <row r="4481" spans="14:15" x14ac:dyDescent="0.2">
      <c r="N4481" s="5">
        <v>4478</v>
      </c>
      <c r="O4481" s="11">
        <v>-22.660918901820494</v>
      </c>
    </row>
    <row r="4482" spans="14:15" x14ac:dyDescent="0.2">
      <c r="N4482" s="5">
        <v>4479</v>
      </c>
      <c r="O4482" s="11">
        <v>19.624367033817812</v>
      </c>
    </row>
    <row r="4483" spans="14:15" x14ac:dyDescent="0.2">
      <c r="N4483" s="5">
        <v>4480</v>
      </c>
      <c r="O4483" s="11">
        <v>-2.4596348403282775</v>
      </c>
    </row>
    <row r="4484" spans="14:15" x14ac:dyDescent="0.2">
      <c r="N4484" s="5">
        <v>4481</v>
      </c>
      <c r="O4484" s="11">
        <v>-31.055715635979404</v>
      </c>
    </row>
    <row r="4485" spans="14:15" x14ac:dyDescent="0.2">
      <c r="N4485" s="5">
        <v>4482</v>
      </c>
      <c r="O4485" s="11">
        <v>26.129559601256179</v>
      </c>
    </row>
    <row r="4486" spans="14:15" x14ac:dyDescent="0.2">
      <c r="N4486" s="5">
        <v>4483</v>
      </c>
      <c r="O4486" s="11">
        <v>24.651958297253362</v>
      </c>
    </row>
    <row r="4487" spans="14:15" x14ac:dyDescent="0.2">
      <c r="N4487" s="5">
        <v>4484</v>
      </c>
      <c r="O4487" s="11">
        <v>30.718647244213511</v>
      </c>
    </row>
    <row r="4488" spans="14:15" x14ac:dyDescent="0.2">
      <c r="N4488" s="5">
        <v>4485</v>
      </c>
      <c r="O4488" s="11">
        <v>7.0068355070540225</v>
      </c>
    </row>
    <row r="4489" spans="14:15" x14ac:dyDescent="0.2">
      <c r="N4489" s="5">
        <v>4486</v>
      </c>
      <c r="O4489" s="11">
        <v>30.013817930015019</v>
      </c>
    </row>
    <row r="4490" spans="14:15" x14ac:dyDescent="0.2">
      <c r="N4490" s="5">
        <v>4487</v>
      </c>
      <c r="O4490" s="11">
        <v>-14.997882319941763</v>
      </c>
    </row>
    <row r="4491" spans="14:15" x14ac:dyDescent="0.2">
      <c r="N4491" s="5">
        <v>4488</v>
      </c>
      <c r="O4491" s="11">
        <v>16.977224303774914</v>
      </c>
    </row>
    <row r="4492" spans="14:15" x14ac:dyDescent="0.2">
      <c r="N4492" s="5">
        <v>4489</v>
      </c>
      <c r="O4492" s="11">
        <v>13.971035756111348</v>
      </c>
    </row>
    <row r="4493" spans="14:15" x14ac:dyDescent="0.2">
      <c r="N4493" s="5">
        <v>4490</v>
      </c>
      <c r="O4493" s="11">
        <v>3.5436573670489953</v>
      </c>
    </row>
    <row r="4494" spans="14:15" x14ac:dyDescent="0.2">
      <c r="N4494" s="5">
        <v>4491</v>
      </c>
      <c r="O4494" s="11">
        <v>1.7477971359759097</v>
      </c>
    </row>
    <row r="4495" spans="14:15" x14ac:dyDescent="0.2">
      <c r="N4495" s="5">
        <v>4492</v>
      </c>
      <c r="O4495" s="11">
        <v>15.602161738716038</v>
      </c>
    </row>
    <row r="4496" spans="14:15" x14ac:dyDescent="0.2">
      <c r="N4496" s="5">
        <v>4493</v>
      </c>
      <c r="O4496" s="11">
        <v>4.7565560192596283</v>
      </c>
    </row>
    <row r="4497" spans="14:15" x14ac:dyDescent="0.2">
      <c r="N4497" s="5">
        <v>4494</v>
      </c>
      <c r="O4497" s="11">
        <v>-5.0144064361160714</v>
      </c>
    </row>
    <row r="4498" spans="14:15" x14ac:dyDescent="0.2">
      <c r="N4498" s="5">
        <v>4495</v>
      </c>
      <c r="O4498" s="11">
        <v>-19.520599275085118</v>
      </c>
    </row>
    <row r="4499" spans="14:15" x14ac:dyDescent="0.2">
      <c r="N4499" s="5">
        <v>4496</v>
      </c>
      <c r="O4499" s="11">
        <v>1.7208807982678769</v>
      </c>
    </row>
    <row r="4500" spans="14:15" x14ac:dyDescent="0.2">
      <c r="N4500" s="5">
        <v>4497</v>
      </c>
      <c r="O4500" s="11">
        <v>12.819011765772725</v>
      </c>
    </row>
    <row r="4501" spans="14:15" x14ac:dyDescent="0.2">
      <c r="N4501" s="5">
        <v>4498</v>
      </c>
      <c r="O4501" s="11">
        <v>8.7876188259645538</v>
      </c>
    </row>
    <row r="4502" spans="14:15" x14ac:dyDescent="0.2">
      <c r="N4502" s="5">
        <v>4499</v>
      </c>
      <c r="O4502" s="11">
        <v>12.586745719111114</v>
      </c>
    </row>
    <row r="4503" spans="14:15" x14ac:dyDescent="0.2">
      <c r="N4503" s="5">
        <v>4500</v>
      </c>
      <c r="O4503" s="11">
        <v>-6.8310985298386022</v>
      </c>
    </row>
    <row r="4504" spans="14:15" x14ac:dyDescent="0.2">
      <c r="N4504" s="5">
        <v>4501</v>
      </c>
      <c r="O4504" s="11">
        <v>11.130369242366829</v>
      </c>
    </row>
    <row r="4505" spans="14:15" x14ac:dyDescent="0.2">
      <c r="N4505" s="5">
        <v>4502</v>
      </c>
      <c r="O4505" s="11">
        <v>7.7807383715385781</v>
      </c>
    </row>
    <row r="4506" spans="14:15" x14ac:dyDescent="0.2">
      <c r="N4506" s="5">
        <v>4503</v>
      </c>
      <c r="O4506" s="11">
        <v>-19.342693216872117</v>
      </c>
    </row>
    <row r="4507" spans="14:15" x14ac:dyDescent="0.2">
      <c r="N4507" s="5">
        <v>4504</v>
      </c>
      <c r="O4507" s="11">
        <v>11.536481545623154</v>
      </c>
    </row>
    <row r="4508" spans="14:15" x14ac:dyDescent="0.2">
      <c r="N4508" s="5">
        <v>4505</v>
      </c>
      <c r="O4508" s="11">
        <v>-5.3931920284652977</v>
      </c>
    </row>
    <row r="4509" spans="14:15" x14ac:dyDescent="0.2">
      <c r="N4509" s="5">
        <v>4506</v>
      </c>
      <c r="O4509" s="11">
        <v>4.7114976306248089</v>
      </c>
    </row>
    <row r="4510" spans="14:15" x14ac:dyDescent="0.2">
      <c r="N4510" s="5">
        <v>4507</v>
      </c>
      <c r="O4510" s="11">
        <v>-11.794017535542142</v>
      </c>
    </row>
    <row r="4511" spans="14:15" x14ac:dyDescent="0.2">
      <c r="N4511" s="5">
        <v>4508</v>
      </c>
      <c r="O4511" s="11">
        <v>7.1300470543808316</v>
      </c>
    </row>
    <row r="4512" spans="14:15" x14ac:dyDescent="0.2">
      <c r="N4512" s="5">
        <v>4509</v>
      </c>
      <c r="O4512" s="11">
        <v>-17.468901320618425</v>
      </c>
    </row>
    <row r="4513" spans="14:15" x14ac:dyDescent="0.2">
      <c r="N4513" s="5">
        <v>4510</v>
      </c>
      <c r="O4513" s="11">
        <v>-23.574949504268567</v>
      </c>
    </row>
    <row r="4514" spans="14:15" x14ac:dyDescent="0.2">
      <c r="N4514" s="5">
        <v>4511</v>
      </c>
      <c r="O4514" s="11">
        <v>-13.494466841165814</v>
      </c>
    </row>
    <row r="4515" spans="14:15" x14ac:dyDescent="0.2">
      <c r="N4515" s="5">
        <v>4512</v>
      </c>
      <c r="O4515" s="11">
        <v>1.6341292895228874</v>
      </c>
    </row>
    <row r="4516" spans="14:15" x14ac:dyDescent="0.2">
      <c r="N4516" s="5">
        <v>4513</v>
      </c>
      <c r="O4516" s="11">
        <v>16.713713406247582</v>
      </c>
    </row>
    <row r="4517" spans="14:15" x14ac:dyDescent="0.2">
      <c r="N4517" s="5">
        <v>4514</v>
      </c>
      <c r="O4517" s="11">
        <v>8.4616673173474268</v>
      </c>
    </row>
    <row r="4518" spans="14:15" x14ac:dyDescent="0.2">
      <c r="N4518" s="5">
        <v>4515</v>
      </c>
      <c r="O4518" s="11">
        <v>-6.2175436729452898</v>
      </c>
    </row>
    <row r="4519" spans="14:15" x14ac:dyDescent="0.2">
      <c r="N4519" s="5">
        <v>4516</v>
      </c>
      <c r="O4519" s="11">
        <v>-7.6754668157474599</v>
      </c>
    </row>
    <row r="4520" spans="14:15" x14ac:dyDescent="0.2">
      <c r="N4520" s="5">
        <v>4517</v>
      </c>
      <c r="O4520" s="11">
        <v>0.37698272571247587</v>
      </c>
    </row>
    <row r="4521" spans="14:15" x14ac:dyDescent="0.2">
      <c r="N4521" s="5">
        <v>4518</v>
      </c>
      <c r="O4521" s="11">
        <v>9.69883255552568</v>
      </c>
    </row>
    <row r="4522" spans="14:15" x14ac:dyDescent="0.2">
      <c r="N4522" s="5">
        <v>4519</v>
      </c>
      <c r="O4522" s="11">
        <v>17.481253533805415</v>
      </c>
    </row>
    <row r="4523" spans="14:15" x14ac:dyDescent="0.2">
      <c r="N4523" s="5">
        <v>4520</v>
      </c>
      <c r="O4523" s="11">
        <v>-15.513495366597958</v>
      </c>
    </row>
    <row r="4524" spans="14:15" x14ac:dyDescent="0.2">
      <c r="N4524" s="5">
        <v>4521</v>
      </c>
      <c r="O4524" s="11">
        <v>-0.77354974764072892</v>
      </c>
    </row>
    <row r="4525" spans="14:15" x14ac:dyDescent="0.2">
      <c r="N4525" s="5">
        <v>4522</v>
      </c>
      <c r="O4525" s="11">
        <v>-1.1061624375733581</v>
      </c>
    </row>
    <row r="4526" spans="14:15" x14ac:dyDescent="0.2">
      <c r="N4526" s="5">
        <v>4523</v>
      </c>
      <c r="O4526" s="11">
        <v>-9.5109206532403689</v>
      </c>
    </row>
    <row r="4527" spans="14:15" x14ac:dyDescent="0.2">
      <c r="N4527" s="5">
        <v>4524</v>
      </c>
      <c r="O4527" s="11">
        <v>-7.435204812627128</v>
      </c>
    </row>
    <row r="4528" spans="14:15" x14ac:dyDescent="0.2">
      <c r="N4528" s="5">
        <v>4525</v>
      </c>
      <c r="O4528" s="11">
        <v>-33.274836836660114</v>
      </c>
    </row>
    <row r="4529" spans="14:15" x14ac:dyDescent="0.2">
      <c r="N4529" s="5">
        <v>4526</v>
      </c>
      <c r="O4529" s="11">
        <v>-10.53194986405153</v>
      </c>
    </row>
    <row r="4530" spans="14:15" x14ac:dyDescent="0.2">
      <c r="N4530" s="5">
        <v>4527</v>
      </c>
      <c r="O4530" s="11">
        <v>0.88111695018165292</v>
      </c>
    </row>
    <row r="4531" spans="14:15" x14ac:dyDescent="0.2">
      <c r="N4531" s="5">
        <v>4528</v>
      </c>
      <c r="O4531" s="11">
        <v>-7.7515207830800703</v>
      </c>
    </row>
    <row r="4532" spans="14:15" x14ac:dyDescent="0.2">
      <c r="N4532" s="5">
        <v>4529</v>
      </c>
      <c r="O4532" s="11">
        <v>9.602406313828098</v>
      </c>
    </row>
    <row r="4533" spans="14:15" x14ac:dyDescent="0.2">
      <c r="N4533" s="5">
        <v>4530</v>
      </c>
      <c r="O4533" s="11">
        <v>-9.2101076704681972</v>
      </c>
    </row>
    <row r="4534" spans="14:15" x14ac:dyDescent="0.2">
      <c r="N4534" s="5">
        <v>4531</v>
      </c>
      <c r="O4534" s="11">
        <v>3.7810100755467952</v>
      </c>
    </row>
    <row r="4535" spans="14:15" x14ac:dyDescent="0.2">
      <c r="N4535" s="5">
        <v>4532</v>
      </c>
      <c r="O4535" s="11">
        <v>-6.6921448561162142</v>
      </c>
    </row>
    <row r="4536" spans="14:15" x14ac:dyDescent="0.2">
      <c r="N4536" s="5">
        <v>4533</v>
      </c>
      <c r="O4536" s="11">
        <v>-4.0718504055136746</v>
      </c>
    </row>
    <row r="4537" spans="14:15" x14ac:dyDescent="0.2">
      <c r="N4537" s="5">
        <v>4534</v>
      </c>
      <c r="O4537" s="11">
        <v>14.516572449210912</v>
      </c>
    </row>
    <row r="4538" spans="14:15" x14ac:dyDescent="0.2">
      <c r="N4538" s="5">
        <v>4535</v>
      </c>
      <c r="O4538" s="11">
        <v>-28.670516030195884</v>
      </c>
    </row>
    <row r="4539" spans="14:15" x14ac:dyDescent="0.2">
      <c r="N4539" s="5">
        <v>4536</v>
      </c>
      <c r="O4539" s="11">
        <v>-2.2777452969193512</v>
      </c>
    </row>
    <row r="4540" spans="14:15" x14ac:dyDescent="0.2">
      <c r="N4540" s="5">
        <v>4537</v>
      </c>
      <c r="O4540" s="11">
        <v>-11.951025731992512</v>
      </c>
    </row>
    <row r="4541" spans="14:15" x14ac:dyDescent="0.2">
      <c r="N4541" s="5">
        <v>4538</v>
      </c>
      <c r="O4541" s="11">
        <v>-5.5436440415896113</v>
      </c>
    </row>
    <row r="4542" spans="14:15" x14ac:dyDescent="0.2">
      <c r="N4542" s="5">
        <v>4539</v>
      </c>
      <c r="O4542" s="11">
        <v>8.5775056723402905</v>
      </c>
    </row>
    <row r="4543" spans="14:15" x14ac:dyDescent="0.2">
      <c r="N4543" s="5">
        <v>4540</v>
      </c>
      <c r="O4543" s="11">
        <v>-1.3217635462170017</v>
      </c>
    </row>
    <row r="4544" spans="14:15" x14ac:dyDescent="0.2">
      <c r="N4544" s="5">
        <v>4541</v>
      </c>
      <c r="O4544" s="11">
        <v>-10.408969265234258</v>
      </c>
    </row>
    <row r="4545" spans="14:15" x14ac:dyDescent="0.2">
      <c r="N4545" s="5">
        <v>4542</v>
      </c>
      <c r="O4545" s="11">
        <v>10.235245091123453</v>
      </c>
    </row>
    <row r="4546" spans="14:15" x14ac:dyDescent="0.2">
      <c r="N4546" s="5">
        <v>4543</v>
      </c>
      <c r="O4546" s="11">
        <v>-7.5106853450412947</v>
      </c>
    </row>
    <row r="4547" spans="14:15" x14ac:dyDescent="0.2">
      <c r="N4547" s="5">
        <v>4544</v>
      </c>
      <c r="O4547" s="11">
        <v>18.107600832538669</v>
      </c>
    </row>
    <row r="4548" spans="14:15" x14ac:dyDescent="0.2">
      <c r="N4548" s="5">
        <v>4545</v>
      </c>
      <c r="O4548" s="11">
        <v>-2.5214427152221277</v>
      </c>
    </row>
    <row r="4549" spans="14:15" x14ac:dyDescent="0.2">
      <c r="N4549" s="5">
        <v>4546</v>
      </c>
      <c r="O4549" s="11">
        <v>14.373384822894167</v>
      </c>
    </row>
    <row r="4550" spans="14:15" x14ac:dyDescent="0.2">
      <c r="N4550" s="5">
        <v>4547</v>
      </c>
      <c r="O4550" s="11">
        <v>-7.0947989716736792</v>
      </c>
    </row>
    <row r="4551" spans="14:15" x14ac:dyDescent="0.2">
      <c r="N4551" s="5">
        <v>4548</v>
      </c>
      <c r="O4551" s="11">
        <v>26.334313843461132</v>
      </c>
    </row>
    <row r="4552" spans="14:15" x14ac:dyDescent="0.2">
      <c r="N4552" s="5">
        <v>4549</v>
      </c>
      <c r="O4552" s="11">
        <v>27.946311415040743</v>
      </c>
    </row>
    <row r="4553" spans="14:15" x14ac:dyDescent="0.2">
      <c r="N4553" s="5">
        <v>4550</v>
      </c>
      <c r="O4553" s="11">
        <v>8.7903531316840251</v>
      </c>
    </row>
    <row r="4554" spans="14:15" x14ac:dyDescent="0.2">
      <c r="N4554" s="5">
        <v>4551</v>
      </c>
      <c r="O4554" s="11">
        <v>-1.5516235756350678</v>
      </c>
    </row>
    <row r="4555" spans="14:15" x14ac:dyDescent="0.2">
      <c r="N4555" s="5">
        <v>4552</v>
      </c>
      <c r="O4555" s="11">
        <v>-32.89103718029633</v>
      </c>
    </row>
    <row r="4556" spans="14:15" x14ac:dyDescent="0.2">
      <c r="N4556" s="5">
        <v>4553</v>
      </c>
      <c r="O4556" s="11">
        <v>1.5242102314306039</v>
      </c>
    </row>
    <row r="4557" spans="14:15" x14ac:dyDescent="0.2">
      <c r="N4557" s="5">
        <v>4554</v>
      </c>
      <c r="O4557" s="11">
        <v>-15.403321638414919</v>
      </c>
    </row>
    <row r="4558" spans="14:15" x14ac:dyDescent="0.2">
      <c r="N4558" s="5">
        <v>4555</v>
      </c>
      <c r="O4558" s="11">
        <v>-31.652370493578729</v>
      </c>
    </row>
    <row r="4559" spans="14:15" x14ac:dyDescent="0.2">
      <c r="N4559" s="5">
        <v>4556</v>
      </c>
      <c r="O4559" s="11">
        <v>1.7984077680171118</v>
      </c>
    </row>
    <row r="4560" spans="14:15" x14ac:dyDescent="0.2">
      <c r="N4560" s="5">
        <v>4557</v>
      </c>
      <c r="O4560" s="11">
        <v>-3.5811261810549908</v>
      </c>
    </row>
    <row r="4561" spans="14:15" x14ac:dyDescent="0.2">
      <c r="N4561" s="5">
        <v>4558</v>
      </c>
      <c r="O4561" s="11">
        <v>-4.5015345408813943</v>
      </c>
    </row>
    <row r="4562" spans="14:15" x14ac:dyDescent="0.2">
      <c r="N4562" s="5">
        <v>4559</v>
      </c>
      <c r="O4562" s="11">
        <v>-3.9101181499926421</v>
      </c>
    </row>
    <row r="4563" spans="14:15" x14ac:dyDescent="0.2">
      <c r="N4563" s="5">
        <v>4560</v>
      </c>
      <c r="O4563" s="11">
        <v>0.99551450418266363</v>
      </c>
    </row>
    <row r="4564" spans="14:15" x14ac:dyDescent="0.2">
      <c r="N4564" s="5">
        <v>4561</v>
      </c>
      <c r="O4564" s="11">
        <v>-0.22518692245388006</v>
      </c>
    </row>
    <row r="4565" spans="14:15" x14ac:dyDescent="0.2">
      <c r="N4565" s="5">
        <v>4562</v>
      </c>
      <c r="O4565" s="11">
        <v>-0.32661874714660533</v>
      </c>
    </row>
    <row r="4566" spans="14:15" x14ac:dyDescent="0.2">
      <c r="N4566" s="5">
        <v>4563</v>
      </c>
      <c r="O4566" s="11">
        <v>-2.10853473278735</v>
      </c>
    </row>
    <row r="4567" spans="14:15" x14ac:dyDescent="0.2">
      <c r="N4567" s="5">
        <v>4564</v>
      </c>
      <c r="O4567" s="11">
        <v>-14.485064624743043</v>
      </c>
    </row>
    <row r="4568" spans="14:15" x14ac:dyDescent="0.2">
      <c r="N4568" s="5">
        <v>4565</v>
      </c>
      <c r="O4568" s="11">
        <v>-0.23311469494601955</v>
      </c>
    </row>
    <row r="4569" spans="14:15" x14ac:dyDescent="0.2">
      <c r="N4569" s="5">
        <v>4566</v>
      </c>
      <c r="O4569" s="11">
        <v>-5.882482151000473</v>
      </c>
    </row>
    <row r="4570" spans="14:15" x14ac:dyDescent="0.2">
      <c r="N4570" s="5">
        <v>4567</v>
      </c>
      <c r="O4570" s="11">
        <v>3.2530077497173195</v>
      </c>
    </row>
    <row r="4571" spans="14:15" x14ac:dyDescent="0.2">
      <c r="N4571" s="5">
        <v>4568</v>
      </c>
      <c r="O4571" s="11">
        <v>7.8469934617557024</v>
      </c>
    </row>
    <row r="4572" spans="14:15" x14ac:dyDescent="0.2">
      <c r="N4572" s="5">
        <v>4569</v>
      </c>
      <c r="O4572" s="11">
        <v>9.0341531899112155</v>
      </c>
    </row>
    <row r="4573" spans="14:15" x14ac:dyDescent="0.2">
      <c r="N4573" s="5">
        <v>4570</v>
      </c>
      <c r="O4573" s="11">
        <v>-3.3072195263280326</v>
      </c>
    </row>
    <row r="4574" spans="14:15" x14ac:dyDescent="0.2">
      <c r="N4574" s="5">
        <v>4571</v>
      </c>
      <c r="O4574" s="11">
        <v>0.67071785389037197</v>
      </c>
    </row>
    <row r="4575" spans="14:15" x14ac:dyDescent="0.2">
      <c r="N4575" s="5">
        <v>4572</v>
      </c>
      <c r="O4575" s="11">
        <v>15.79946163501408</v>
      </c>
    </row>
    <row r="4576" spans="14:15" x14ac:dyDescent="0.2">
      <c r="N4576" s="5">
        <v>4573</v>
      </c>
      <c r="O4576" s="11">
        <v>-2.9613020524134561</v>
      </c>
    </row>
    <row r="4577" spans="14:15" x14ac:dyDescent="0.2">
      <c r="N4577" s="5">
        <v>4574</v>
      </c>
      <c r="O4577" s="11">
        <v>11.156539611099856</v>
      </c>
    </row>
    <row r="4578" spans="14:15" x14ac:dyDescent="0.2">
      <c r="N4578" s="5">
        <v>4575</v>
      </c>
      <c r="O4578" s="11">
        <v>-0.32895615870822259</v>
      </c>
    </row>
    <row r="4579" spans="14:15" x14ac:dyDescent="0.2">
      <c r="N4579" s="5">
        <v>4576</v>
      </c>
      <c r="O4579" s="11">
        <v>-26.054319751559145</v>
      </c>
    </row>
    <row r="4580" spans="14:15" x14ac:dyDescent="0.2">
      <c r="N4580" s="5">
        <v>4577</v>
      </c>
      <c r="O4580" s="11">
        <v>4.1505514624605864</v>
      </c>
    </row>
    <row r="4581" spans="14:15" x14ac:dyDescent="0.2">
      <c r="N4581" s="5">
        <v>4578</v>
      </c>
      <c r="O4581" s="11">
        <v>-3.9763095367267889</v>
      </c>
    </row>
    <row r="4582" spans="14:15" x14ac:dyDescent="0.2">
      <c r="N4582" s="5">
        <v>4579</v>
      </c>
      <c r="O4582" s="11">
        <v>12.805261614157203</v>
      </c>
    </row>
    <row r="4583" spans="14:15" x14ac:dyDescent="0.2">
      <c r="N4583" s="5">
        <v>4580</v>
      </c>
      <c r="O4583" s="11">
        <v>-2.9096953706285014</v>
      </c>
    </row>
    <row r="4584" spans="14:15" x14ac:dyDescent="0.2">
      <c r="N4584" s="5">
        <v>4581</v>
      </c>
      <c r="O4584" s="11">
        <v>14.760664495749605</v>
      </c>
    </row>
    <row r="4585" spans="14:15" x14ac:dyDescent="0.2">
      <c r="N4585" s="5">
        <v>4582</v>
      </c>
      <c r="O4585" s="11">
        <v>-12.646772774017105</v>
      </c>
    </row>
    <row r="4586" spans="14:15" x14ac:dyDescent="0.2">
      <c r="N4586" s="5">
        <v>4583</v>
      </c>
      <c r="O4586" s="11">
        <v>-12.199410119376164</v>
      </c>
    </row>
    <row r="4587" spans="14:15" x14ac:dyDescent="0.2">
      <c r="N4587" s="5">
        <v>4584</v>
      </c>
      <c r="O4587" s="11">
        <v>7.1111431945135548</v>
      </c>
    </row>
    <row r="4588" spans="14:15" x14ac:dyDescent="0.2">
      <c r="N4588" s="5">
        <v>4585</v>
      </c>
      <c r="O4588" s="11">
        <v>6.286211973196651</v>
      </c>
    </row>
    <row r="4589" spans="14:15" x14ac:dyDescent="0.2">
      <c r="N4589" s="5">
        <v>4586</v>
      </c>
      <c r="O4589" s="11">
        <v>1.0375052602560173</v>
      </c>
    </row>
    <row r="4590" spans="14:15" x14ac:dyDescent="0.2">
      <c r="N4590" s="5">
        <v>4587</v>
      </c>
      <c r="O4590" s="11">
        <v>-11.994220564124618</v>
      </c>
    </row>
    <row r="4591" spans="14:15" x14ac:dyDescent="0.2">
      <c r="N4591" s="5">
        <v>4588</v>
      </c>
      <c r="O4591" s="11">
        <v>1.7547590638269235</v>
      </c>
    </row>
    <row r="4592" spans="14:15" x14ac:dyDescent="0.2">
      <c r="N4592" s="5">
        <v>4589</v>
      </c>
      <c r="O4592" s="11">
        <v>-5.4022761111766666</v>
      </c>
    </row>
    <row r="4593" spans="14:15" x14ac:dyDescent="0.2">
      <c r="N4593" s="5">
        <v>4590</v>
      </c>
      <c r="O4593" s="11">
        <v>-5.7060230261825744</v>
      </c>
    </row>
    <row r="4594" spans="14:15" x14ac:dyDescent="0.2">
      <c r="N4594" s="5">
        <v>4591</v>
      </c>
      <c r="O4594" s="11">
        <v>-8.8197099142616864</v>
      </c>
    </row>
    <row r="4595" spans="14:15" x14ac:dyDescent="0.2">
      <c r="N4595" s="5">
        <v>4592</v>
      </c>
      <c r="O4595" s="11">
        <v>19.28651817373035</v>
      </c>
    </row>
    <row r="4596" spans="14:15" x14ac:dyDescent="0.2">
      <c r="N4596" s="5">
        <v>4593</v>
      </c>
      <c r="O4596" s="11">
        <v>10.71230699365228</v>
      </c>
    </row>
    <row r="4597" spans="14:15" x14ac:dyDescent="0.2">
      <c r="N4597" s="5">
        <v>4594</v>
      </c>
      <c r="O4597" s="11">
        <v>34.321355609486602</v>
      </c>
    </row>
    <row r="4598" spans="14:15" x14ac:dyDescent="0.2">
      <c r="N4598" s="5">
        <v>4595</v>
      </c>
      <c r="O4598" s="11">
        <v>-0.66245299994192819</v>
      </c>
    </row>
    <row r="4599" spans="14:15" x14ac:dyDescent="0.2">
      <c r="N4599" s="5">
        <v>4596</v>
      </c>
      <c r="O4599" s="11">
        <v>-2.6943831402777136</v>
      </c>
    </row>
    <row r="4600" spans="14:15" x14ac:dyDescent="0.2">
      <c r="N4600" s="5">
        <v>4597</v>
      </c>
      <c r="O4600" s="11">
        <v>3.1432250123201979</v>
      </c>
    </row>
    <row r="4601" spans="14:15" x14ac:dyDescent="0.2">
      <c r="N4601" s="5">
        <v>4598</v>
      </c>
      <c r="O4601" s="11">
        <v>-12.970319924897783</v>
      </c>
    </row>
    <row r="4602" spans="14:15" x14ac:dyDescent="0.2">
      <c r="N4602" s="5">
        <v>4599</v>
      </c>
      <c r="O4602" s="11">
        <v>10.509039136070566</v>
      </c>
    </row>
    <row r="4603" spans="14:15" x14ac:dyDescent="0.2">
      <c r="N4603" s="5">
        <v>4600</v>
      </c>
      <c r="O4603" s="11">
        <v>-9.573602217274118</v>
      </c>
    </row>
    <row r="4604" spans="14:15" x14ac:dyDescent="0.2">
      <c r="N4604" s="5">
        <v>4601</v>
      </c>
      <c r="O4604" s="11">
        <v>-19.100542039593499</v>
      </c>
    </row>
    <row r="4605" spans="14:15" x14ac:dyDescent="0.2">
      <c r="N4605" s="5">
        <v>4602</v>
      </c>
      <c r="O4605" s="11">
        <v>0.51813137704995016</v>
      </c>
    </row>
    <row r="4606" spans="14:15" x14ac:dyDescent="0.2">
      <c r="N4606" s="5">
        <v>4603</v>
      </c>
      <c r="O4606" s="11">
        <v>0.46316215763684032</v>
      </c>
    </row>
    <row r="4607" spans="14:15" x14ac:dyDescent="0.2">
      <c r="N4607" s="5">
        <v>4604</v>
      </c>
      <c r="O4607" s="11">
        <v>-3.2057739727976244</v>
      </c>
    </row>
    <row r="4608" spans="14:15" x14ac:dyDescent="0.2">
      <c r="N4608" s="5">
        <v>4605</v>
      </c>
      <c r="O4608" s="11">
        <v>-6.0294306781046272</v>
      </c>
    </row>
    <row r="4609" spans="14:15" x14ac:dyDescent="0.2">
      <c r="N4609" s="5">
        <v>4606</v>
      </c>
      <c r="O4609" s="11">
        <v>-5.5266376763045804</v>
      </c>
    </row>
    <row r="4610" spans="14:15" x14ac:dyDescent="0.2">
      <c r="N4610" s="5">
        <v>4607</v>
      </c>
      <c r="O4610" s="11">
        <v>-1.5211958163227921</v>
      </c>
    </row>
    <row r="4611" spans="14:15" x14ac:dyDescent="0.2">
      <c r="N4611" s="5">
        <v>4608</v>
      </c>
      <c r="O4611" s="11">
        <v>7.2104833310862331</v>
      </c>
    </row>
    <row r="4612" spans="14:15" x14ac:dyDescent="0.2">
      <c r="N4612" s="5">
        <v>4609</v>
      </c>
      <c r="O4612" s="11">
        <v>-7.5990661182562258</v>
      </c>
    </row>
    <row r="4613" spans="14:15" x14ac:dyDescent="0.2">
      <c r="N4613" s="5">
        <v>4610</v>
      </c>
      <c r="O4613" s="11">
        <v>-1.6115784711753496</v>
      </c>
    </row>
    <row r="4614" spans="14:15" x14ac:dyDescent="0.2">
      <c r="N4614" s="5">
        <v>4611</v>
      </c>
      <c r="O4614" s="11">
        <v>11.824698871667916</v>
      </c>
    </row>
    <row r="4615" spans="14:15" x14ac:dyDescent="0.2">
      <c r="N4615" s="5">
        <v>4612</v>
      </c>
      <c r="O4615" s="11">
        <v>-2.6123898591680539</v>
      </c>
    </row>
    <row r="4616" spans="14:15" x14ac:dyDescent="0.2">
      <c r="N4616" s="5">
        <v>4613</v>
      </c>
      <c r="O4616" s="11">
        <v>18.809387720458346</v>
      </c>
    </row>
    <row r="4617" spans="14:15" x14ac:dyDescent="0.2">
      <c r="N4617" s="5">
        <v>4614</v>
      </c>
      <c r="O4617" s="11">
        <v>14.209499737882812</v>
      </c>
    </row>
    <row r="4618" spans="14:15" x14ac:dyDescent="0.2">
      <c r="N4618" s="5">
        <v>4615</v>
      </c>
      <c r="O4618" s="11">
        <v>-23.263325640570724</v>
      </c>
    </row>
    <row r="4619" spans="14:15" x14ac:dyDescent="0.2">
      <c r="N4619" s="5">
        <v>4616</v>
      </c>
      <c r="O4619" s="11">
        <v>1.9600145194874328</v>
      </c>
    </row>
    <row r="4620" spans="14:15" x14ac:dyDescent="0.2">
      <c r="N4620" s="5">
        <v>4617</v>
      </c>
      <c r="O4620" s="11">
        <v>-0.45723475220023979</v>
      </c>
    </row>
    <row r="4621" spans="14:15" x14ac:dyDescent="0.2">
      <c r="N4621" s="5">
        <v>4618</v>
      </c>
      <c r="O4621" s="11">
        <v>14.722894665240112</v>
      </c>
    </row>
    <row r="4622" spans="14:15" x14ac:dyDescent="0.2">
      <c r="N4622" s="5">
        <v>4619</v>
      </c>
      <c r="O4622" s="11">
        <v>-3.581337795039075</v>
      </c>
    </row>
    <row r="4623" spans="14:15" x14ac:dyDescent="0.2">
      <c r="N4623" s="5">
        <v>4620</v>
      </c>
      <c r="O4623" s="11">
        <v>2.5461583698868031</v>
      </c>
    </row>
    <row r="4624" spans="14:15" x14ac:dyDescent="0.2">
      <c r="N4624" s="5">
        <v>4621</v>
      </c>
      <c r="O4624" s="11">
        <v>-19.74452006532632</v>
      </c>
    </row>
    <row r="4625" spans="14:15" x14ac:dyDescent="0.2">
      <c r="N4625" s="5">
        <v>4622</v>
      </c>
      <c r="O4625" s="11">
        <v>-3.920828854983804</v>
      </c>
    </row>
    <row r="4626" spans="14:15" x14ac:dyDescent="0.2">
      <c r="N4626" s="5">
        <v>4623</v>
      </c>
      <c r="O4626" s="11">
        <v>-9.5392693646200328</v>
      </c>
    </row>
    <row r="4627" spans="14:15" x14ac:dyDescent="0.2">
      <c r="N4627" s="5">
        <v>4624</v>
      </c>
      <c r="O4627" s="11">
        <v>-1.945426380548279</v>
      </c>
    </row>
    <row r="4628" spans="14:15" x14ac:dyDescent="0.2">
      <c r="N4628" s="5">
        <v>4625</v>
      </c>
      <c r="O4628" s="11">
        <v>17.134178518259159</v>
      </c>
    </row>
    <row r="4629" spans="14:15" x14ac:dyDescent="0.2">
      <c r="N4629" s="5">
        <v>4626</v>
      </c>
      <c r="O4629" s="11">
        <v>2.6050096208112197</v>
      </c>
    </row>
    <row r="4630" spans="14:15" x14ac:dyDescent="0.2">
      <c r="N4630" s="5">
        <v>4627</v>
      </c>
      <c r="O4630" s="11">
        <v>24.243971383720872</v>
      </c>
    </row>
    <row r="4631" spans="14:15" x14ac:dyDescent="0.2">
      <c r="N4631" s="5">
        <v>4628</v>
      </c>
      <c r="O4631" s="11">
        <v>-13.90041712262045</v>
      </c>
    </row>
    <row r="4632" spans="14:15" x14ac:dyDescent="0.2">
      <c r="N4632" s="5">
        <v>4629</v>
      </c>
      <c r="O4632" s="11">
        <v>19.43259209473042</v>
      </c>
    </row>
    <row r="4633" spans="14:15" x14ac:dyDescent="0.2">
      <c r="N4633" s="5">
        <v>4630</v>
      </c>
      <c r="O4633" s="11">
        <v>0.24136334453684044</v>
      </c>
    </row>
    <row r="4634" spans="14:15" x14ac:dyDescent="0.2">
      <c r="N4634" s="5">
        <v>4631</v>
      </c>
      <c r="O4634" s="11">
        <v>11.185527176532055</v>
      </c>
    </row>
    <row r="4635" spans="14:15" x14ac:dyDescent="0.2">
      <c r="N4635" s="5">
        <v>4632</v>
      </c>
      <c r="O4635" s="11">
        <v>-4.4877721681070843</v>
      </c>
    </row>
    <row r="4636" spans="14:15" x14ac:dyDescent="0.2">
      <c r="N4636" s="5">
        <v>4633</v>
      </c>
      <c r="O4636" s="11">
        <v>37.087760906959033</v>
      </c>
    </row>
    <row r="4637" spans="14:15" x14ac:dyDescent="0.2">
      <c r="N4637" s="5">
        <v>4634</v>
      </c>
      <c r="O4637" s="11">
        <v>-12.63577887757765</v>
      </c>
    </row>
    <row r="4638" spans="14:15" x14ac:dyDescent="0.2">
      <c r="N4638" s="5">
        <v>4635</v>
      </c>
      <c r="O4638" s="11">
        <v>-3.868173997767193</v>
      </c>
    </row>
    <row r="4639" spans="14:15" x14ac:dyDescent="0.2">
      <c r="N4639" s="5">
        <v>4636</v>
      </c>
      <c r="O4639" s="11">
        <v>-1.652763591835483</v>
      </c>
    </row>
    <row r="4640" spans="14:15" x14ac:dyDescent="0.2">
      <c r="N4640" s="5">
        <v>4637</v>
      </c>
      <c r="O4640" s="11">
        <v>9.3113209317101493</v>
      </c>
    </row>
    <row r="4641" spans="14:15" x14ac:dyDescent="0.2">
      <c r="N4641" s="5">
        <v>4638</v>
      </c>
      <c r="O4641" s="11">
        <v>-5.3785460998116648</v>
      </c>
    </row>
    <row r="4642" spans="14:15" x14ac:dyDescent="0.2">
      <c r="N4642" s="5">
        <v>4639</v>
      </c>
      <c r="O4642" s="11">
        <v>-0.23331109063681765</v>
      </c>
    </row>
    <row r="4643" spans="14:15" x14ac:dyDescent="0.2">
      <c r="N4643" s="5">
        <v>4640</v>
      </c>
      <c r="O4643" s="11">
        <v>-8.5156406371700868</v>
      </c>
    </row>
    <row r="4644" spans="14:15" x14ac:dyDescent="0.2">
      <c r="N4644" s="5">
        <v>4641</v>
      </c>
      <c r="O4644" s="11">
        <v>11.091266440046162</v>
      </c>
    </row>
    <row r="4645" spans="14:15" x14ac:dyDescent="0.2">
      <c r="N4645" s="5">
        <v>4642</v>
      </c>
      <c r="O4645" s="11">
        <v>20.762923047567828</v>
      </c>
    </row>
    <row r="4646" spans="14:15" x14ac:dyDescent="0.2">
      <c r="N4646" s="5">
        <v>4643</v>
      </c>
      <c r="O4646" s="11">
        <v>2.6459698110958527</v>
      </c>
    </row>
    <row r="4647" spans="14:15" x14ac:dyDescent="0.2">
      <c r="N4647" s="5">
        <v>4644</v>
      </c>
      <c r="O4647" s="11">
        <v>13.172225975454669</v>
      </c>
    </row>
    <row r="4648" spans="14:15" x14ac:dyDescent="0.2">
      <c r="N4648" s="5">
        <v>4645</v>
      </c>
      <c r="O4648" s="11">
        <v>9.9675882635456574</v>
      </c>
    </row>
    <row r="4649" spans="14:15" x14ac:dyDescent="0.2">
      <c r="N4649" s="5">
        <v>4646</v>
      </c>
      <c r="O4649" s="11">
        <v>3.247205671909426</v>
      </c>
    </row>
    <row r="4650" spans="14:15" x14ac:dyDescent="0.2">
      <c r="N4650" s="5">
        <v>4647</v>
      </c>
      <c r="O4650" s="11">
        <v>9.7788321888317711</v>
      </c>
    </row>
    <row r="4651" spans="14:15" x14ac:dyDescent="0.2">
      <c r="N4651" s="5">
        <v>4648</v>
      </c>
      <c r="O4651" s="11">
        <v>-3.9204882487869659</v>
      </c>
    </row>
    <row r="4652" spans="14:15" x14ac:dyDescent="0.2">
      <c r="N4652" s="5">
        <v>4649</v>
      </c>
      <c r="O4652" s="11">
        <v>-6.5103451333467381</v>
      </c>
    </row>
    <row r="4653" spans="14:15" x14ac:dyDescent="0.2">
      <c r="N4653" s="5">
        <v>4650</v>
      </c>
      <c r="O4653" s="11">
        <v>24.309024955019559</v>
      </c>
    </row>
    <row r="4654" spans="14:15" x14ac:dyDescent="0.2">
      <c r="N4654" s="5">
        <v>4651</v>
      </c>
      <c r="O4654" s="11">
        <v>-11.75696142938288</v>
      </c>
    </row>
    <row r="4655" spans="14:15" x14ac:dyDescent="0.2">
      <c r="N4655" s="5">
        <v>4652</v>
      </c>
      <c r="O4655" s="11">
        <v>2.828695097616106</v>
      </c>
    </row>
    <row r="4656" spans="14:15" x14ac:dyDescent="0.2">
      <c r="N4656" s="5">
        <v>4653</v>
      </c>
      <c r="O4656" s="11">
        <v>3.0923305400540118</v>
      </c>
    </row>
    <row r="4657" spans="14:15" x14ac:dyDescent="0.2">
      <c r="N4657" s="5">
        <v>4654</v>
      </c>
      <c r="O4657" s="11">
        <v>-0.27662346637954305</v>
      </c>
    </row>
    <row r="4658" spans="14:15" x14ac:dyDescent="0.2">
      <c r="N4658" s="5">
        <v>4655</v>
      </c>
      <c r="O4658" s="11">
        <v>22.284717629485407</v>
      </c>
    </row>
    <row r="4659" spans="14:15" x14ac:dyDescent="0.2">
      <c r="N4659" s="5">
        <v>4656</v>
      </c>
      <c r="O4659" s="11">
        <v>-11.199965597646525</v>
      </c>
    </row>
    <row r="4660" spans="14:15" x14ac:dyDescent="0.2">
      <c r="N4660" s="5">
        <v>4657</v>
      </c>
      <c r="O4660" s="11">
        <v>-6.797992168342522</v>
      </c>
    </row>
    <row r="4661" spans="14:15" x14ac:dyDescent="0.2">
      <c r="N4661" s="5">
        <v>4658</v>
      </c>
      <c r="O4661" s="11">
        <v>-10.991530632242522</v>
      </c>
    </row>
    <row r="4662" spans="14:15" x14ac:dyDescent="0.2">
      <c r="N4662" s="5">
        <v>4659</v>
      </c>
      <c r="O4662" s="11">
        <v>-2.6715713902151514</v>
      </c>
    </row>
    <row r="4663" spans="14:15" x14ac:dyDescent="0.2">
      <c r="N4663" s="5">
        <v>4660</v>
      </c>
      <c r="O4663" s="11">
        <v>-1.7336251703411909E-2</v>
      </c>
    </row>
    <row r="4664" spans="14:15" x14ac:dyDescent="0.2">
      <c r="N4664" s="5">
        <v>4661</v>
      </c>
      <c r="O4664" s="11">
        <v>-8.7662652951253084E-2</v>
      </c>
    </row>
    <row r="4665" spans="14:15" x14ac:dyDescent="0.2">
      <c r="N4665" s="5">
        <v>4662</v>
      </c>
      <c r="O4665" s="11">
        <v>-25.310586779493768</v>
      </c>
    </row>
    <row r="4666" spans="14:15" x14ac:dyDescent="0.2">
      <c r="N4666" s="5">
        <v>4663</v>
      </c>
      <c r="O4666" s="11">
        <v>8.7987452959886205</v>
      </c>
    </row>
    <row r="4667" spans="14:15" x14ac:dyDescent="0.2">
      <c r="N4667" s="5">
        <v>4664</v>
      </c>
      <c r="O4667" s="11">
        <v>12.772287125787766</v>
      </c>
    </row>
    <row r="4668" spans="14:15" x14ac:dyDescent="0.2">
      <c r="N4668" s="5">
        <v>4665</v>
      </c>
      <c r="O4668" s="11">
        <v>-14.140505665395882</v>
      </c>
    </row>
    <row r="4669" spans="14:15" x14ac:dyDescent="0.2">
      <c r="N4669" s="5">
        <v>4666</v>
      </c>
      <c r="O4669" s="11">
        <v>-19.842136291091613</v>
      </c>
    </row>
    <row r="4670" spans="14:15" x14ac:dyDescent="0.2">
      <c r="N4670" s="5">
        <v>4667</v>
      </c>
      <c r="O4670" s="11">
        <v>3.4386038632133915</v>
      </c>
    </row>
    <row r="4671" spans="14:15" x14ac:dyDescent="0.2">
      <c r="N4671" s="5">
        <v>4668</v>
      </c>
      <c r="O4671" s="11">
        <v>17.284566601877</v>
      </c>
    </row>
    <row r="4672" spans="14:15" x14ac:dyDescent="0.2">
      <c r="N4672" s="5">
        <v>4669</v>
      </c>
      <c r="O4672" s="11">
        <v>-2.5241936247655454</v>
      </c>
    </row>
    <row r="4673" spans="14:15" x14ac:dyDescent="0.2">
      <c r="N4673" s="5">
        <v>4670</v>
      </c>
      <c r="O4673" s="11">
        <v>16.573476038798361</v>
      </c>
    </row>
    <row r="4674" spans="14:15" x14ac:dyDescent="0.2">
      <c r="N4674" s="5">
        <v>4671</v>
      </c>
      <c r="O4674" s="11">
        <v>-6.9871482447166304</v>
      </c>
    </row>
    <row r="4675" spans="14:15" x14ac:dyDescent="0.2">
      <c r="N4675" s="5">
        <v>4672</v>
      </c>
      <c r="O4675" s="11">
        <v>-0.63492952712716599</v>
      </c>
    </row>
    <row r="4676" spans="14:15" x14ac:dyDescent="0.2">
      <c r="N4676" s="5">
        <v>4673</v>
      </c>
      <c r="O4676" s="11">
        <v>-12.589259802582838</v>
      </c>
    </row>
    <row r="4677" spans="14:15" x14ac:dyDescent="0.2">
      <c r="N4677" s="5">
        <v>4674</v>
      </c>
      <c r="O4677" s="11">
        <v>6.5259424356087212</v>
      </c>
    </row>
    <row r="4678" spans="14:15" x14ac:dyDescent="0.2">
      <c r="N4678" s="5">
        <v>4675</v>
      </c>
      <c r="O4678" s="11">
        <v>-10.986671932783139</v>
      </c>
    </row>
    <row r="4679" spans="14:15" x14ac:dyDescent="0.2">
      <c r="N4679" s="5">
        <v>4676</v>
      </c>
      <c r="O4679" s="11">
        <v>-9.2914344567500287</v>
      </c>
    </row>
    <row r="4680" spans="14:15" x14ac:dyDescent="0.2">
      <c r="N4680" s="5">
        <v>4677</v>
      </c>
      <c r="O4680" s="11">
        <v>17.695035488421997</v>
      </c>
    </row>
    <row r="4681" spans="14:15" x14ac:dyDescent="0.2">
      <c r="N4681" s="5">
        <v>4678</v>
      </c>
      <c r="O4681" s="11">
        <v>1.324651163020816</v>
      </c>
    </row>
    <row r="4682" spans="14:15" x14ac:dyDescent="0.2">
      <c r="N4682" s="5">
        <v>4679</v>
      </c>
      <c r="O4682" s="11">
        <v>4.5415881073213882</v>
      </c>
    </row>
    <row r="4683" spans="14:15" x14ac:dyDescent="0.2">
      <c r="N4683" s="5">
        <v>4680</v>
      </c>
      <c r="O4683" s="11">
        <v>-8.2999361804814598</v>
      </c>
    </row>
    <row r="4684" spans="14:15" x14ac:dyDescent="0.2">
      <c r="N4684" s="5">
        <v>4681</v>
      </c>
      <c r="O4684" s="11">
        <v>-17.779565199328818</v>
      </c>
    </row>
    <row r="4685" spans="14:15" x14ac:dyDescent="0.2">
      <c r="N4685" s="5">
        <v>4682</v>
      </c>
      <c r="O4685" s="11">
        <v>-9.6445750042960015</v>
      </c>
    </row>
    <row r="4686" spans="14:15" x14ac:dyDescent="0.2">
      <c r="N4686" s="5">
        <v>4683</v>
      </c>
      <c r="O4686" s="11">
        <v>-13.798150076676958</v>
      </c>
    </row>
    <row r="4687" spans="14:15" x14ac:dyDescent="0.2">
      <c r="N4687" s="5">
        <v>4684</v>
      </c>
      <c r="O4687" s="11">
        <v>10.330858561577223</v>
      </c>
    </row>
    <row r="4688" spans="14:15" x14ac:dyDescent="0.2">
      <c r="N4688" s="5">
        <v>4685</v>
      </c>
      <c r="O4688" s="11">
        <v>12.693258550407148</v>
      </c>
    </row>
    <row r="4689" spans="14:15" x14ac:dyDescent="0.2">
      <c r="N4689" s="5">
        <v>4686</v>
      </c>
      <c r="O4689" s="11">
        <v>0.62105657376103796</v>
      </c>
    </row>
    <row r="4690" spans="14:15" x14ac:dyDescent="0.2">
      <c r="N4690" s="5">
        <v>4687</v>
      </c>
      <c r="O4690" s="11">
        <v>8.2406225003339486</v>
      </c>
    </row>
    <row r="4691" spans="14:15" x14ac:dyDescent="0.2">
      <c r="N4691" s="5">
        <v>4688</v>
      </c>
      <c r="O4691" s="11">
        <v>25.342344281449375</v>
      </c>
    </row>
    <row r="4692" spans="14:15" x14ac:dyDescent="0.2">
      <c r="N4692" s="5">
        <v>4689</v>
      </c>
      <c r="O4692" s="11">
        <v>-7.2151577700824374</v>
      </c>
    </row>
    <row r="4693" spans="14:15" x14ac:dyDescent="0.2">
      <c r="N4693" s="5">
        <v>4690</v>
      </c>
      <c r="O4693" s="11">
        <v>15.56612340590128</v>
      </c>
    </row>
    <row r="4694" spans="14:15" x14ac:dyDescent="0.2">
      <c r="N4694" s="5">
        <v>4691</v>
      </c>
      <c r="O4694" s="11">
        <v>2.4573854463482521</v>
      </c>
    </row>
    <row r="4695" spans="14:15" x14ac:dyDescent="0.2">
      <c r="N4695" s="5">
        <v>4692</v>
      </c>
      <c r="O4695" s="11">
        <v>15.504590857359652</v>
      </c>
    </row>
    <row r="4696" spans="14:15" x14ac:dyDescent="0.2">
      <c r="N4696" s="5">
        <v>4693</v>
      </c>
      <c r="O4696" s="11">
        <v>16.938940016889685</v>
      </c>
    </row>
    <row r="4697" spans="14:15" x14ac:dyDescent="0.2">
      <c r="N4697" s="5">
        <v>4694</v>
      </c>
      <c r="O4697" s="11">
        <v>26.731871521529037</v>
      </c>
    </row>
    <row r="4698" spans="14:15" x14ac:dyDescent="0.2">
      <c r="N4698" s="5">
        <v>4695</v>
      </c>
      <c r="O4698" s="11">
        <v>3.070970042490706E-2</v>
      </c>
    </row>
    <row r="4699" spans="14:15" x14ac:dyDescent="0.2">
      <c r="N4699" s="5">
        <v>4696</v>
      </c>
      <c r="O4699" s="11">
        <v>-0.65495265977568562</v>
      </c>
    </row>
    <row r="4700" spans="14:15" x14ac:dyDescent="0.2">
      <c r="N4700" s="5">
        <v>4697</v>
      </c>
      <c r="O4700" s="11">
        <v>-3.9428995915763476</v>
      </c>
    </row>
    <row r="4701" spans="14:15" x14ac:dyDescent="0.2">
      <c r="N4701" s="5">
        <v>4698</v>
      </c>
      <c r="O4701" s="11">
        <v>6.4643171273010722</v>
      </c>
    </row>
    <row r="4702" spans="14:15" x14ac:dyDescent="0.2">
      <c r="N4702" s="5">
        <v>4699</v>
      </c>
      <c r="O4702" s="11">
        <v>0.44506721472216654</v>
      </c>
    </row>
    <row r="4703" spans="14:15" x14ac:dyDescent="0.2">
      <c r="N4703" s="5">
        <v>4700</v>
      </c>
      <c r="O4703" s="11">
        <v>6.2860831125450938</v>
      </c>
    </row>
    <row r="4704" spans="14:15" x14ac:dyDescent="0.2">
      <c r="N4704" s="5">
        <v>4701</v>
      </c>
      <c r="O4704" s="11">
        <v>9.8408689762152761</v>
      </c>
    </row>
    <row r="4705" spans="14:15" x14ac:dyDescent="0.2">
      <c r="N4705" s="5">
        <v>4702</v>
      </c>
      <c r="O4705" s="11">
        <v>-5.9911195047618593</v>
      </c>
    </row>
    <row r="4706" spans="14:15" x14ac:dyDescent="0.2">
      <c r="N4706" s="5">
        <v>4703</v>
      </c>
      <c r="O4706" s="11">
        <v>-2.2339503382511023</v>
      </c>
    </row>
    <row r="4707" spans="14:15" x14ac:dyDescent="0.2">
      <c r="N4707" s="5">
        <v>4704</v>
      </c>
      <c r="O4707" s="11">
        <v>10.395695067000798</v>
      </c>
    </row>
    <row r="4708" spans="14:15" x14ac:dyDescent="0.2">
      <c r="N4708" s="5">
        <v>4705</v>
      </c>
      <c r="O4708" s="11">
        <v>12.633685028504512</v>
      </c>
    </row>
    <row r="4709" spans="14:15" x14ac:dyDescent="0.2">
      <c r="N4709" s="5">
        <v>4706</v>
      </c>
      <c r="O4709" s="11">
        <v>11.518222779001803</v>
      </c>
    </row>
    <row r="4710" spans="14:15" x14ac:dyDescent="0.2">
      <c r="N4710" s="5">
        <v>4707</v>
      </c>
      <c r="O4710" s="11">
        <v>-16.460660319702505</v>
      </c>
    </row>
    <row r="4711" spans="14:15" x14ac:dyDescent="0.2">
      <c r="N4711" s="5">
        <v>4708</v>
      </c>
      <c r="O4711" s="11">
        <v>-3.925623955311119</v>
      </c>
    </row>
    <row r="4712" spans="14:15" x14ac:dyDescent="0.2">
      <c r="N4712" s="5">
        <v>4709</v>
      </c>
      <c r="O4712" s="11">
        <v>11.431728479530179</v>
      </c>
    </row>
    <row r="4713" spans="14:15" x14ac:dyDescent="0.2">
      <c r="N4713" s="5">
        <v>4710</v>
      </c>
      <c r="O4713" s="11">
        <v>-2.0181881830619233</v>
      </c>
    </row>
    <row r="4714" spans="14:15" x14ac:dyDescent="0.2">
      <c r="N4714" s="5">
        <v>4711</v>
      </c>
      <c r="O4714" s="11">
        <v>-0.73614721331894795</v>
      </c>
    </row>
    <row r="4715" spans="14:15" x14ac:dyDescent="0.2">
      <c r="N4715" s="5">
        <v>4712</v>
      </c>
      <c r="O4715" s="11">
        <v>20.574774323587199</v>
      </c>
    </row>
    <row r="4716" spans="14:15" x14ac:dyDescent="0.2">
      <c r="N4716" s="5">
        <v>4713</v>
      </c>
      <c r="O4716" s="11">
        <v>-9.7357958638546478</v>
      </c>
    </row>
    <row r="4717" spans="14:15" x14ac:dyDescent="0.2">
      <c r="N4717" s="5">
        <v>4714</v>
      </c>
      <c r="O4717" s="11">
        <v>27.074203726109591</v>
      </c>
    </row>
    <row r="4718" spans="14:15" x14ac:dyDescent="0.2">
      <c r="N4718" s="5">
        <v>4715</v>
      </c>
      <c r="O4718" s="11">
        <v>-12.17132980155165</v>
      </c>
    </row>
    <row r="4719" spans="14:15" x14ac:dyDescent="0.2">
      <c r="N4719" s="5">
        <v>4716</v>
      </c>
      <c r="O4719" s="11">
        <v>-9.2712739864454754</v>
      </c>
    </row>
    <row r="4720" spans="14:15" x14ac:dyDescent="0.2">
      <c r="N4720" s="5">
        <v>4717</v>
      </c>
      <c r="O4720" s="11">
        <v>33.981316047747946</v>
      </c>
    </row>
    <row r="4721" spans="14:15" x14ac:dyDescent="0.2">
      <c r="N4721" s="5">
        <v>4718</v>
      </c>
      <c r="O4721" s="11">
        <v>-21.251797606361492</v>
      </c>
    </row>
    <row r="4722" spans="14:15" x14ac:dyDescent="0.2">
      <c r="N4722" s="5">
        <v>4719</v>
      </c>
      <c r="O4722" s="11">
        <v>-7.8526196079654911</v>
      </c>
    </row>
    <row r="4723" spans="14:15" x14ac:dyDescent="0.2">
      <c r="N4723" s="5">
        <v>4720</v>
      </c>
      <c r="O4723" s="11">
        <v>-15.766273643905521</v>
      </c>
    </row>
    <row r="4724" spans="14:15" x14ac:dyDescent="0.2">
      <c r="N4724" s="5">
        <v>4721</v>
      </c>
      <c r="O4724" s="11">
        <v>-8.9741165009681332</v>
      </c>
    </row>
    <row r="4725" spans="14:15" x14ac:dyDescent="0.2">
      <c r="N4725" s="5">
        <v>4722</v>
      </c>
      <c r="O4725" s="11">
        <v>18.049078132806326</v>
      </c>
    </row>
    <row r="4726" spans="14:15" x14ac:dyDescent="0.2">
      <c r="N4726" s="5">
        <v>4723</v>
      </c>
      <c r="O4726" s="11">
        <v>17.514100203484393</v>
      </c>
    </row>
    <row r="4727" spans="14:15" x14ac:dyDescent="0.2">
      <c r="N4727" s="5">
        <v>4724</v>
      </c>
      <c r="O4727" s="11">
        <v>-14.720934550062317</v>
      </c>
    </row>
    <row r="4728" spans="14:15" x14ac:dyDescent="0.2">
      <c r="N4728" s="5">
        <v>4725</v>
      </c>
      <c r="O4728" s="11">
        <v>21.614105646978224</v>
      </c>
    </row>
    <row r="4729" spans="14:15" x14ac:dyDescent="0.2">
      <c r="N4729" s="5">
        <v>4726</v>
      </c>
      <c r="O4729" s="11">
        <v>14.374115715801956</v>
      </c>
    </row>
    <row r="4730" spans="14:15" x14ac:dyDescent="0.2">
      <c r="N4730" s="5">
        <v>4727</v>
      </c>
      <c r="O4730" s="11">
        <v>-6.5863412989604351</v>
      </c>
    </row>
    <row r="4731" spans="14:15" x14ac:dyDescent="0.2">
      <c r="N4731" s="5">
        <v>4728</v>
      </c>
      <c r="O4731" s="11">
        <v>-5.7642164201005031</v>
      </c>
    </row>
    <row r="4732" spans="14:15" x14ac:dyDescent="0.2">
      <c r="N4732" s="5">
        <v>4729</v>
      </c>
      <c r="O4732" s="11">
        <v>-1.8527248424318437</v>
      </c>
    </row>
    <row r="4733" spans="14:15" x14ac:dyDescent="0.2">
      <c r="N4733" s="5">
        <v>4730</v>
      </c>
      <c r="O4733" s="11">
        <v>-12.963616489822058</v>
      </c>
    </row>
    <row r="4734" spans="14:15" x14ac:dyDescent="0.2">
      <c r="N4734" s="5">
        <v>4731</v>
      </c>
      <c r="O4734" s="11">
        <v>7.0894753781527609</v>
      </c>
    </row>
    <row r="4735" spans="14:15" x14ac:dyDescent="0.2">
      <c r="N4735" s="5">
        <v>4732</v>
      </c>
      <c r="O4735" s="11">
        <v>-7.186965502790045</v>
      </c>
    </row>
    <row r="4736" spans="14:15" x14ac:dyDescent="0.2">
      <c r="N4736" s="5">
        <v>4733</v>
      </c>
      <c r="O4736" s="11">
        <v>2.2192193502775521</v>
      </c>
    </row>
    <row r="4737" spans="14:15" x14ac:dyDescent="0.2">
      <c r="N4737" s="5">
        <v>4734</v>
      </c>
      <c r="O4737" s="11">
        <v>4.4798011816363719</v>
      </c>
    </row>
    <row r="4738" spans="14:15" x14ac:dyDescent="0.2">
      <c r="N4738" s="5">
        <v>4735</v>
      </c>
      <c r="O4738" s="11">
        <v>-28.106631651111137</v>
      </c>
    </row>
    <row r="4739" spans="14:15" x14ac:dyDescent="0.2">
      <c r="N4739" s="5">
        <v>4736</v>
      </c>
      <c r="O4739" s="11">
        <v>-0.93115305345015331</v>
      </c>
    </row>
    <row r="4740" spans="14:15" x14ac:dyDescent="0.2">
      <c r="N4740" s="5">
        <v>4737</v>
      </c>
      <c r="O4740" s="11">
        <v>-4.2802457096379953</v>
      </c>
    </row>
    <row r="4741" spans="14:15" x14ac:dyDescent="0.2">
      <c r="N4741" s="5">
        <v>4738</v>
      </c>
      <c r="O4741" s="11">
        <v>-13.479998761978273</v>
      </c>
    </row>
    <row r="4742" spans="14:15" x14ac:dyDescent="0.2">
      <c r="N4742" s="5">
        <v>4739</v>
      </c>
      <c r="O4742" s="11">
        <v>-14.111595127317948</v>
      </c>
    </row>
    <row r="4743" spans="14:15" x14ac:dyDescent="0.2">
      <c r="N4743" s="5">
        <v>4740</v>
      </c>
      <c r="O4743" s="11">
        <v>-7.5014760466021952</v>
      </c>
    </row>
    <row r="4744" spans="14:15" x14ac:dyDescent="0.2">
      <c r="N4744" s="5">
        <v>4741</v>
      </c>
      <c r="O4744" s="11">
        <v>15.313293602484858</v>
      </c>
    </row>
    <row r="4745" spans="14:15" x14ac:dyDescent="0.2">
      <c r="N4745" s="5">
        <v>4742</v>
      </c>
      <c r="O4745" s="11">
        <v>-7.6532971355845776</v>
      </c>
    </row>
    <row r="4746" spans="14:15" x14ac:dyDescent="0.2">
      <c r="N4746" s="5">
        <v>4743</v>
      </c>
      <c r="O4746" s="11">
        <v>6.2658047142155429</v>
      </c>
    </row>
    <row r="4747" spans="14:15" x14ac:dyDescent="0.2">
      <c r="N4747" s="5">
        <v>4744</v>
      </c>
      <c r="O4747" s="11">
        <v>21.503266329424036</v>
      </c>
    </row>
    <row r="4748" spans="14:15" x14ac:dyDescent="0.2">
      <c r="N4748" s="5">
        <v>4745</v>
      </c>
      <c r="O4748" s="11">
        <v>10.689151990611194</v>
      </c>
    </row>
    <row r="4749" spans="14:15" x14ac:dyDescent="0.2">
      <c r="N4749" s="5">
        <v>4746</v>
      </c>
      <c r="O4749" s="11">
        <v>-16.631022833304726</v>
      </c>
    </row>
    <row r="4750" spans="14:15" x14ac:dyDescent="0.2">
      <c r="N4750" s="5">
        <v>4747</v>
      </c>
      <c r="O4750" s="11">
        <v>6.3217296741045805</v>
      </c>
    </row>
    <row r="4751" spans="14:15" x14ac:dyDescent="0.2">
      <c r="N4751" s="5">
        <v>4748</v>
      </c>
      <c r="O4751" s="11">
        <v>1.7419337580679557</v>
      </c>
    </row>
    <row r="4752" spans="14:15" x14ac:dyDescent="0.2">
      <c r="N4752" s="5">
        <v>4749</v>
      </c>
      <c r="O4752" s="11">
        <v>-5.5593312405957311</v>
      </c>
    </row>
    <row r="4753" spans="14:15" x14ac:dyDescent="0.2">
      <c r="N4753" s="5">
        <v>4750</v>
      </c>
      <c r="O4753" s="11">
        <v>10.73408259217786</v>
      </c>
    </row>
    <row r="4754" spans="14:15" x14ac:dyDescent="0.2">
      <c r="N4754" s="5">
        <v>4751</v>
      </c>
      <c r="O4754" s="11">
        <v>-3.6997069337157162</v>
      </c>
    </row>
    <row r="4755" spans="14:15" x14ac:dyDescent="0.2">
      <c r="N4755" s="5">
        <v>4752</v>
      </c>
      <c r="O4755" s="11">
        <v>3.5381583895972981</v>
      </c>
    </row>
    <row r="4756" spans="14:15" x14ac:dyDescent="0.2">
      <c r="N4756" s="5">
        <v>4753</v>
      </c>
      <c r="O4756" s="11">
        <v>-3.0685134691903895</v>
      </c>
    </row>
    <row r="4757" spans="14:15" x14ac:dyDescent="0.2">
      <c r="N4757" s="5">
        <v>4754</v>
      </c>
      <c r="O4757" s="11">
        <v>-0.73911922348031389</v>
      </c>
    </row>
    <row r="4758" spans="14:15" x14ac:dyDescent="0.2">
      <c r="N4758" s="5">
        <v>4755</v>
      </c>
      <c r="O4758" s="11">
        <v>6.9575206386946267</v>
      </c>
    </row>
    <row r="4759" spans="14:15" x14ac:dyDescent="0.2">
      <c r="N4759" s="5">
        <v>4756</v>
      </c>
      <c r="O4759" s="11">
        <v>-27.239591980540595</v>
      </c>
    </row>
    <row r="4760" spans="14:15" x14ac:dyDescent="0.2">
      <c r="N4760" s="5">
        <v>4757</v>
      </c>
      <c r="O4760" s="11">
        <v>25.080399155260213</v>
      </c>
    </row>
    <row r="4761" spans="14:15" x14ac:dyDescent="0.2">
      <c r="N4761" s="5">
        <v>4758</v>
      </c>
      <c r="O4761" s="11">
        <v>17.66121707153227</v>
      </c>
    </row>
    <row r="4762" spans="14:15" x14ac:dyDescent="0.2">
      <c r="N4762" s="5">
        <v>4759</v>
      </c>
      <c r="O4762" s="11">
        <v>16.631416934797308</v>
      </c>
    </row>
    <row r="4763" spans="14:15" x14ac:dyDescent="0.2">
      <c r="N4763" s="5">
        <v>4760</v>
      </c>
      <c r="O4763" s="11">
        <v>28.298102253636621</v>
      </c>
    </row>
    <row r="4764" spans="14:15" x14ac:dyDescent="0.2">
      <c r="N4764" s="5">
        <v>4761</v>
      </c>
      <c r="O4764" s="11">
        <v>2.7662729697178077</v>
      </c>
    </row>
    <row r="4765" spans="14:15" x14ac:dyDescent="0.2">
      <c r="N4765" s="5">
        <v>4762</v>
      </c>
      <c r="O4765" s="11">
        <v>5.48388078101729</v>
      </c>
    </row>
    <row r="4766" spans="14:15" x14ac:dyDescent="0.2">
      <c r="N4766" s="5">
        <v>4763</v>
      </c>
      <c r="O4766" s="11">
        <v>-30.444357156931112</v>
      </c>
    </row>
    <row r="4767" spans="14:15" x14ac:dyDescent="0.2">
      <c r="N4767" s="5">
        <v>4764</v>
      </c>
      <c r="O4767" s="11">
        <v>2.4415092272232708</v>
      </c>
    </row>
    <row r="4768" spans="14:15" x14ac:dyDescent="0.2">
      <c r="N4768" s="5">
        <v>4765</v>
      </c>
      <c r="O4768" s="11">
        <v>14.918874734965577</v>
      </c>
    </row>
    <row r="4769" spans="14:15" x14ac:dyDescent="0.2">
      <c r="N4769" s="5">
        <v>4766</v>
      </c>
      <c r="O4769" s="11">
        <v>2.6160761549106333</v>
      </c>
    </row>
    <row r="4770" spans="14:15" x14ac:dyDescent="0.2">
      <c r="N4770" s="5">
        <v>4767</v>
      </c>
      <c r="O4770" s="11">
        <v>14.918319203445424</v>
      </c>
    </row>
    <row r="4771" spans="14:15" x14ac:dyDescent="0.2">
      <c r="N4771" s="5">
        <v>4768</v>
      </c>
      <c r="O4771" s="11">
        <v>-11.187687432321241</v>
      </c>
    </row>
    <row r="4772" spans="14:15" x14ac:dyDescent="0.2">
      <c r="N4772" s="5">
        <v>4769</v>
      </c>
      <c r="O4772" s="11">
        <v>-5.9981182873599606</v>
      </c>
    </row>
    <row r="4773" spans="14:15" x14ac:dyDescent="0.2">
      <c r="N4773" s="5">
        <v>4770</v>
      </c>
      <c r="O4773" s="11">
        <v>21.585311602292226</v>
      </c>
    </row>
    <row r="4774" spans="14:15" x14ac:dyDescent="0.2">
      <c r="N4774" s="5">
        <v>4771</v>
      </c>
      <c r="O4774" s="11">
        <v>11.943530824781224</v>
      </c>
    </row>
    <row r="4775" spans="14:15" x14ac:dyDescent="0.2">
      <c r="N4775" s="5">
        <v>4772</v>
      </c>
      <c r="O4775" s="11">
        <v>14.455978636225268</v>
      </c>
    </row>
    <row r="4776" spans="14:15" x14ac:dyDescent="0.2">
      <c r="N4776" s="5">
        <v>4773</v>
      </c>
      <c r="O4776" s="11">
        <v>18.805028674717942</v>
      </c>
    </row>
    <row r="4777" spans="14:15" x14ac:dyDescent="0.2">
      <c r="N4777" s="5">
        <v>4774</v>
      </c>
      <c r="O4777" s="11">
        <v>-24.204170395493321</v>
      </c>
    </row>
    <row r="4778" spans="14:15" x14ac:dyDescent="0.2">
      <c r="N4778" s="5">
        <v>4775</v>
      </c>
      <c r="O4778" s="11">
        <v>10.127228493303011</v>
      </c>
    </row>
    <row r="4779" spans="14:15" x14ac:dyDescent="0.2">
      <c r="N4779" s="5">
        <v>4776</v>
      </c>
      <c r="O4779" s="11">
        <v>-0.65451360274795323</v>
      </c>
    </row>
    <row r="4780" spans="14:15" x14ac:dyDescent="0.2">
      <c r="N4780" s="5">
        <v>4777</v>
      </c>
      <c r="O4780" s="11">
        <v>-1.6467563478828415</v>
      </c>
    </row>
    <row r="4781" spans="14:15" x14ac:dyDescent="0.2">
      <c r="N4781" s="5">
        <v>4778</v>
      </c>
      <c r="O4781" s="11">
        <v>-14.319399060577407</v>
      </c>
    </row>
    <row r="4782" spans="14:15" x14ac:dyDescent="0.2">
      <c r="N4782" s="5">
        <v>4779</v>
      </c>
      <c r="O4782" s="11">
        <v>3.5110106547388837</v>
      </c>
    </row>
    <row r="4783" spans="14:15" x14ac:dyDescent="0.2">
      <c r="N4783" s="5">
        <v>4780</v>
      </c>
      <c r="O4783" s="11">
        <v>-13.807712148477506</v>
      </c>
    </row>
    <row r="4784" spans="14:15" x14ac:dyDescent="0.2">
      <c r="N4784" s="5">
        <v>4781</v>
      </c>
      <c r="O4784" s="11">
        <v>14.707655285493882</v>
      </c>
    </row>
    <row r="4785" spans="14:15" x14ac:dyDescent="0.2">
      <c r="N4785" s="5">
        <v>4782</v>
      </c>
      <c r="O4785" s="11">
        <v>6.1340076368035295</v>
      </c>
    </row>
    <row r="4786" spans="14:15" x14ac:dyDescent="0.2">
      <c r="N4786" s="5">
        <v>4783</v>
      </c>
      <c r="O4786" s="11">
        <v>24.429502291621279</v>
      </c>
    </row>
    <row r="4787" spans="14:15" x14ac:dyDescent="0.2">
      <c r="N4787" s="5">
        <v>4784</v>
      </c>
      <c r="O4787" s="11">
        <v>-18.006271695117636</v>
      </c>
    </row>
    <row r="4788" spans="14:15" x14ac:dyDescent="0.2">
      <c r="N4788" s="5">
        <v>4785</v>
      </c>
      <c r="O4788" s="11">
        <v>3.8825962122334574</v>
      </c>
    </row>
    <row r="4789" spans="14:15" x14ac:dyDescent="0.2">
      <c r="N4789" s="5">
        <v>4786</v>
      </c>
      <c r="O4789" s="11">
        <v>-18.398570587263325</v>
      </c>
    </row>
    <row r="4790" spans="14:15" x14ac:dyDescent="0.2">
      <c r="N4790" s="5">
        <v>4787</v>
      </c>
      <c r="O4790" s="11">
        <v>9.8043123460135817</v>
      </c>
    </row>
    <row r="4791" spans="14:15" x14ac:dyDescent="0.2">
      <c r="N4791" s="5">
        <v>4788</v>
      </c>
      <c r="O4791" s="11">
        <v>16.177307314335362</v>
      </c>
    </row>
    <row r="4792" spans="14:15" x14ac:dyDescent="0.2">
      <c r="N4792" s="5">
        <v>4789</v>
      </c>
      <c r="O4792" s="11">
        <v>-14.030587654724886</v>
      </c>
    </row>
    <row r="4793" spans="14:15" x14ac:dyDescent="0.2">
      <c r="N4793" s="5">
        <v>4790</v>
      </c>
      <c r="O4793" s="11">
        <v>34.415550712354651</v>
      </c>
    </row>
    <row r="4794" spans="14:15" x14ac:dyDescent="0.2">
      <c r="N4794" s="5">
        <v>4791</v>
      </c>
      <c r="O4794" s="11">
        <v>23.852794437541231</v>
      </c>
    </row>
    <row r="4795" spans="14:15" x14ac:dyDescent="0.2">
      <c r="N4795" s="5">
        <v>4792</v>
      </c>
      <c r="O4795" s="11">
        <v>1.3199790961493472</v>
      </c>
    </row>
    <row r="4796" spans="14:15" x14ac:dyDescent="0.2">
      <c r="N4796" s="5">
        <v>4793</v>
      </c>
      <c r="O4796" s="11">
        <v>-2.0430227140646817</v>
      </c>
    </row>
    <row r="4797" spans="14:15" x14ac:dyDescent="0.2">
      <c r="N4797" s="5">
        <v>4794</v>
      </c>
      <c r="O4797" s="11">
        <v>-1.226178601820104</v>
      </c>
    </row>
    <row r="4798" spans="14:15" x14ac:dyDescent="0.2">
      <c r="N4798" s="5">
        <v>4795</v>
      </c>
      <c r="O4798" s="11">
        <v>-42.731178694382812</v>
      </c>
    </row>
    <row r="4799" spans="14:15" x14ac:dyDescent="0.2">
      <c r="N4799" s="5">
        <v>4796</v>
      </c>
      <c r="O4799" s="11">
        <v>10.576442862331564</v>
      </c>
    </row>
    <row r="4800" spans="14:15" x14ac:dyDescent="0.2">
      <c r="N4800" s="5">
        <v>4797</v>
      </c>
      <c r="O4800" s="11">
        <v>17.489914602290572</v>
      </c>
    </row>
    <row r="4801" spans="14:15" x14ac:dyDescent="0.2">
      <c r="N4801" s="5">
        <v>4798</v>
      </c>
      <c r="O4801" s="11">
        <v>-13.709583608207442</v>
      </c>
    </row>
    <row r="4802" spans="14:15" x14ac:dyDescent="0.2">
      <c r="N4802" s="5">
        <v>4799</v>
      </c>
      <c r="O4802" s="11">
        <v>-9.1861712060603828</v>
      </c>
    </row>
    <row r="4803" spans="14:15" x14ac:dyDescent="0.2">
      <c r="N4803" s="5">
        <v>4800</v>
      </c>
      <c r="O4803" s="11">
        <v>-10.621640073706658</v>
      </c>
    </row>
    <row r="4804" spans="14:15" x14ac:dyDescent="0.2">
      <c r="N4804" s="5">
        <v>4801</v>
      </c>
      <c r="O4804" s="11">
        <v>-3.9634906355899577</v>
      </c>
    </row>
    <row r="4805" spans="14:15" x14ac:dyDescent="0.2">
      <c r="N4805" s="5">
        <v>4802</v>
      </c>
      <c r="O4805" s="11">
        <v>6.9856031026813437</v>
      </c>
    </row>
    <row r="4806" spans="14:15" x14ac:dyDescent="0.2">
      <c r="N4806" s="5">
        <v>4803</v>
      </c>
      <c r="O4806" s="11">
        <v>-10.335709684619822</v>
      </c>
    </row>
    <row r="4807" spans="14:15" x14ac:dyDescent="0.2">
      <c r="N4807" s="5">
        <v>4804</v>
      </c>
      <c r="O4807" s="11">
        <v>-10.267848712338346</v>
      </c>
    </row>
    <row r="4808" spans="14:15" x14ac:dyDescent="0.2">
      <c r="N4808" s="5">
        <v>4805</v>
      </c>
      <c r="O4808" s="11">
        <v>3.7141494591457942</v>
      </c>
    </row>
    <row r="4809" spans="14:15" x14ac:dyDescent="0.2">
      <c r="N4809" s="5">
        <v>4806</v>
      </c>
      <c r="O4809" s="11">
        <v>1.8180530446717682</v>
      </c>
    </row>
    <row r="4810" spans="14:15" x14ac:dyDescent="0.2">
      <c r="N4810" s="5">
        <v>4807</v>
      </c>
      <c r="O4810" s="11">
        <v>-22.112622630622059</v>
      </c>
    </row>
    <row r="4811" spans="14:15" x14ac:dyDescent="0.2">
      <c r="N4811" s="5">
        <v>4808</v>
      </c>
      <c r="O4811" s="11">
        <v>-6.0278381258689535</v>
      </c>
    </row>
    <row r="4812" spans="14:15" x14ac:dyDescent="0.2">
      <c r="N4812" s="5">
        <v>4809</v>
      </c>
      <c r="O4812" s="11">
        <v>29.103994972926557</v>
      </c>
    </row>
    <row r="4813" spans="14:15" x14ac:dyDescent="0.2">
      <c r="N4813" s="5">
        <v>4810</v>
      </c>
      <c r="O4813" s="11">
        <v>-15.05593745083668</v>
      </c>
    </row>
    <row r="4814" spans="14:15" x14ac:dyDescent="0.2">
      <c r="N4814" s="5">
        <v>4811</v>
      </c>
      <c r="O4814" s="11">
        <v>0.24525917125880026</v>
      </c>
    </row>
    <row r="4815" spans="14:15" x14ac:dyDescent="0.2">
      <c r="N4815" s="5">
        <v>4812</v>
      </c>
      <c r="O4815" s="11">
        <v>-2.0967542253902538</v>
      </c>
    </row>
    <row r="4816" spans="14:15" x14ac:dyDescent="0.2">
      <c r="N4816" s="5">
        <v>4813</v>
      </c>
      <c r="O4816" s="11">
        <v>1.9529486781896765</v>
      </c>
    </row>
    <row r="4817" spans="14:15" x14ac:dyDescent="0.2">
      <c r="N4817" s="5">
        <v>4814</v>
      </c>
      <c r="O4817" s="11">
        <v>-2.9482102843787104</v>
      </c>
    </row>
    <row r="4818" spans="14:15" x14ac:dyDescent="0.2">
      <c r="N4818" s="5">
        <v>4815</v>
      </c>
      <c r="O4818" s="11">
        <v>13.473015357923313</v>
      </c>
    </row>
    <row r="4819" spans="14:15" x14ac:dyDescent="0.2">
      <c r="N4819" s="5">
        <v>4816</v>
      </c>
      <c r="O4819" s="11">
        <v>-18.787039053980951</v>
      </c>
    </row>
    <row r="4820" spans="14:15" x14ac:dyDescent="0.2">
      <c r="N4820" s="5">
        <v>4817</v>
      </c>
      <c r="O4820" s="11">
        <v>8.7843317552734668</v>
      </c>
    </row>
    <row r="4821" spans="14:15" x14ac:dyDescent="0.2">
      <c r="N4821" s="5">
        <v>4818</v>
      </c>
      <c r="O4821" s="11">
        <v>2.1177691695500913</v>
      </c>
    </row>
    <row r="4822" spans="14:15" x14ac:dyDescent="0.2">
      <c r="N4822" s="5">
        <v>4819</v>
      </c>
      <c r="O4822" s="11">
        <v>7.2400543451647437</v>
      </c>
    </row>
    <row r="4823" spans="14:15" x14ac:dyDescent="0.2">
      <c r="N4823" s="5">
        <v>4820</v>
      </c>
      <c r="O4823" s="11">
        <v>-19.314799385925948</v>
      </c>
    </row>
    <row r="4824" spans="14:15" x14ac:dyDescent="0.2">
      <c r="N4824" s="5">
        <v>4821</v>
      </c>
      <c r="O4824" s="11">
        <v>24.311325524489021</v>
      </c>
    </row>
    <row r="4825" spans="14:15" x14ac:dyDescent="0.2">
      <c r="N4825" s="5">
        <v>4822</v>
      </c>
      <c r="O4825" s="11">
        <v>-10.861271801063097</v>
      </c>
    </row>
    <row r="4826" spans="14:15" x14ac:dyDescent="0.2">
      <c r="N4826" s="5">
        <v>4823</v>
      </c>
      <c r="O4826" s="11">
        <v>-9.1562560184251893</v>
      </c>
    </row>
    <row r="4827" spans="14:15" x14ac:dyDescent="0.2">
      <c r="N4827" s="5">
        <v>4824</v>
      </c>
      <c r="O4827" s="11">
        <v>-12.284934735628944</v>
      </c>
    </row>
    <row r="4828" spans="14:15" x14ac:dyDescent="0.2">
      <c r="N4828" s="5">
        <v>4825</v>
      </c>
      <c r="O4828" s="11">
        <v>1.0949043769563926</v>
      </c>
    </row>
    <row r="4829" spans="14:15" x14ac:dyDescent="0.2">
      <c r="N4829" s="5">
        <v>4826</v>
      </c>
      <c r="O4829" s="11">
        <v>13.323669718051196</v>
      </c>
    </row>
    <row r="4830" spans="14:15" x14ac:dyDescent="0.2">
      <c r="N4830" s="5">
        <v>4827</v>
      </c>
      <c r="O4830" s="11">
        <v>-15.40922668045101</v>
      </c>
    </row>
    <row r="4831" spans="14:15" x14ac:dyDescent="0.2">
      <c r="N4831" s="5">
        <v>4828</v>
      </c>
      <c r="O4831" s="11">
        <v>-29.210582440176967</v>
      </c>
    </row>
    <row r="4832" spans="14:15" x14ac:dyDescent="0.2">
      <c r="N4832" s="5">
        <v>4829</v>
      </c>
      <c r="O4832" s="11">
        <v>-8.7073283030917565</v>
      </c>
    </row>
    <row r="4833" spans="14:15" x14ac:dyDescent="0.2">
      <c r="N4833" s="5">
        <v>4830</v>
      </c>
      <c r="O4833" s="11">
        <v>-3.8249183362110859</v>
      </c>
    </row>
    <row r="4834" spans="14:15" x14ac:dyDescent="0.2">
      <c r="N4834" s="5">
        <v>4831</v>
      </c>
      <c r="O4834" s="11">
        <v>17.552431777387849</v>
      </c>
    </row>
    <row r="4835" spans="14:15" x14ac:dyDescent="0.2">
      <c r="N4835" s="5">
        <v>4832</v>
      </c>
      <c r="O4835" s="11">
        <v>17.110166163350641</v>
      </c>
    </row>
    <row r="4836" spans="14:15" x14ac:dyDescent="0.2">
      <c r="N4836" s="5">
        <v>4833</v>
      </c>
      <c r="O4836" s="11">
        <v>14.847649850722629</v>
      </c>
    </row>
    <row r="4837" spans="14:15" x14ac:dyDescent="0.2">
      <c r="N4837" s="5">
        <v>4834</v>
      </c>
      <c r="O4837" s="11">
        <v>-11.900185323058064</v>
      </c>
    </row>
    <row r="4838" spans="14:15" x14ac:dyDescent="0.2">
      <c r="N4838" s="5">
        <v>4835</v>
      </c>
      <c r="O4838" s="11">
        <v>-1.533202944052205</v>
      </c>
    </row>
    <row r="4839" spans="14:15" x14ac:dyDescent="0.2">
      <c r="N4839" s="5">
        <v>4836</v>
      </c>
      <c r="O4839" s="11">
        <v>-6.2656831237633206</v>
      </c>
    </row>
    <row r="4840" spans="14:15" x14ac:dyDescent="0.2">
      <c r="N4840" s="5">
        <v>4837</v>
      </c>
      <c r="O4840" s="11">
        <v>6.5616818093712981</v>
      </c>
    </row>
    <row r="4841" spans="14:15" x14ac:dyDescent="0.2">
      <c r="N4841" s="5">
        <v>4838</v>
      </c>
      <c r="O4841" s="11">
        <v>24.026830456452561</v>
      </c>
    </row>
    <row r="4842" spans="14:15" x14ac:dyDescent="0.2">
      <c r="N4842" s="5">
        <v>4839</v>
      </c>
      <c r="O4842" s="11">
        <v>-11.150343224680263</v>
      </c>
    </row>
    <row r="4843" spans="14:15" x14ac:dyDescent="0.2">
      <c r="N4843" s="5">
        <v>4840</v>
      </c>
      <c r="O4843" s="11">
        <v>-5.4486027725284556</v>
      </c>
    </row>
    <row r="4844" spans="14:15" x14ac:dyDescent="0.2">
      <c r="N4844" s="5">
        <v>4841</v>
      </c>
      <c r="O4844" s="11">
        <v>-9.9057573598423012</v>
      </c>
    </row>
    <row r="4845" spans="14:15" x14ac:dyDescent="0.2">
      <c r="N4845" s="5">
        <v>4842</v>
      </c>
      <c r="O4845" s="11">
        <v>2.055131860667835</v>
      </c>
    </row>
    <row r="4846" spans="14:15" x14ac:dyDescent="0.2">
      <c r="N4846" s="5">
        <v>4843</v>
      </c>
      <c r="O4846" s="11">
        <v>18.379818420862602</v>
      </c>
    </row>
    <row r="4847" spans="14:15" x14ac:dyDescent="0.2">
      <c r="N4847" s="5">
        <v>4844</v>
      </c>
      <c r="O4847" s="11">
        <v>-4.4926635367431453</v>
      </c>
    </row>
    <row r="4848" spans="14:15" x14ac:dyDescent="0.2">
      <c r="N4848" s="5">
        <v>4845</v>
      </c>
      <c r="O4848" s="11">
        <v>2.8736694986784888</v>
      </c>
    </row>
    <row r="4849" spans="14:15" x14ac:dyDescent="0.2">
      <c r="N4849" s="5">
        <v>4846</v>
      </c>
      <c r="O4849" s="11">
        <v>-23.70768488910706</v>
      </c>
    </row>
    <row r="4850" spans="14:15" x14ac:dyDescent="0.2">
      <c r="N4850" s="5">
        <v>4847</v>
      </c>
      <c r="O4850" s="11">
        <v>-9.2658910173155782</v>
      </c>
    </row>
    <row r="4851" spans="14:15" x14ac:dyDescent="0.2">
      <c r="N4851" s="5">
        <v>4848</v>
      </c>
      <c r="O4851" s="11">
        <v>11.196356691581123</v>
      </c>
    </row>
    <row r="4852" spans="14:15" x14ac:dyDescent="0.2">
      <c r="N4852" s="5">
        <v>4849</v>
      </c>
      <c r="O4852" s="11">
        <v>-25.919278366467545</v>
      </c>
    </row>
    <row r="4853" spans="14:15" x14ac:dyDescent="0.2">
      <c r="N4853" s="5">
        <v>4850</v>
      </c>
      <c r="O4853" s="11">
        <v>-10.84948584764718</v>
      </c>
    </row>
    <row r="4854" spans="14:15" x14ac:dyDescent="0.2">
      <c r="N4854" s="5">
        <v>4851</v>
      </c>
      <c r="O4854" s="11">
        <v>9.5503074431203707</v>
      </c>
    </row>
    <row r="4855" spans="14:15" x14ac:dyDescent="0.2">
      <c r="N4855" s="5">
        <v>4852</v>
      </c>
      <c r="O4855" s="11">
        <v>-6.5299084770691911</v>
      </c>
    </row>
    <row r="4856" spans="14:15" x14ac:dyDescent="0.2">
      <c r="N4856" s="5">
        <v>4853</v>
      </c>
      <c r="O4856" s="11">
        <v>-12.560139847722223</v>
      </c>
    </row>
    <row r="4857" spans="14:15" x14ac:dyDescent="0.2">
      <c r="N4857" s="5">
        <v>4854</v>
      </c>
      <c r="O4857" s="11">
        <v>-7.4803646365141239</v>
      </c>
    </row>
    <row r="4858" spans="14:15" x14ac:dyDescent="0.2">
      <c r="N4858" s="5">
        <v>4855</v>
      </c>
      <c r="O4858" s="11">
        <v>-8.5535433340948295</v>
      </c>
    </row>
    <row r="4859" spans="14:15" x14ac:dyDescent="0.2">
      <c r="N4859" s="5">
        <v>4856</v>
      </c>
      <c r="O4859" s="11">
        <v>-1.4219890805533413</v>
      </c>
    </row>
    <row r="4860" spans="14:15" x14ac:dyDescent="0.2">
      <c r="N4860" s="5">
        <v>4857</v>
      </c>
      <c r="O4860" s="11">
        <v>-9.7660815583058707</v>
      </c>
    </row>
    <row r="4861" spans="14:15" x14ac:dyDescent="0.2">
      <c r="N4861" s="5">
        <v>4858</v>
      </c>
      <c r="O4861" s="11">
        <v>4.1831906095296407</v>
      </c>
    </row>
    <row r="4862" spans="14:15" x14ac:dyDescent="0.2">
      <c r="N4862" s="5">
        <v>4859</v>
      </c>
      <c r="O4862" s="11">
        <v>5.2861516976276048</v>
      </c>
    </row>
    <row r="4863" spans="14:15" x14ac:dyDescent="0.2">
      <c r="N4863" s="5">
        <v>4860</v>
      </c>
      <c r="O4863" s="11">
        <v>1.6494087324128404</v>
      </c>
    </row>
    <row r="4864" spans="14:15" x14ac:dyDescent="0.2">
      <c r="N4864" s="5">
        <v>4861</v>
      </c>
      <c r="O4864" s="11">
        <v>-10.461089603806943</v>
      </c>
    </row>
    <row r="4865" spans="14:15" x14ac:dyDescent="0.2">
      <c r="N4865" s="5">
        <v>4862</v>
      </c>
      <c r="O4865" s="11">
        <v>-19.81570517649623</v>
      </c>
    </row>
    <row r="4866" spans="14:15" x14ac:dyDescent="0.2">
      <c r="N4866" s="5">
        <v>4863</v>
      </c>
      <c r="O4866" s="11">
        <v>-10.159626802493179</v>
      </c>
    </row>
    <row r="4867" spans="14:15" x14ac:dyDescent="0.2">
      <c r="N4867" s="5">
        <v>4864</v>
      </c>
      <c r="O4867" s="11">
        <v>4.6296295725659355</v>
      </c>
    </row>
    <row r="4868" spans="14:15" x14ac:dyDescent="0.2">
      <c r="N4868" s="5">
        <v>4865</v>
      </c>
      <c r="O4868" s="11">
        <v>18.770510716836409</v>
      </c>
    </row>
    <row r="4869" spans="14:15" x14ac:dyDescent="0.2">
      <c r="N4869" s="5">
        <v>4866</v>
      </c>
      <c r="O4869" s="11">
        <v>1.7824377867339596</v>
      </c>
    </row>
    <row r="4870" spans="14:15" x14ac:dyDescent="0.2">
      <c r="N4870" s="5">
        <v>4867</v>
      </c>
      <c r="O4870" s="11">
        <v>8.505792219879293</v>
      </c>
    </row>
    <row r="4871" spans="14:15" x14ac:dyDescent="0.2">
      <c r="N4871" s="5">
        <v>4868</v>
      </c>
      <c r="O4871" s="11">
        <v>-12.623196969212216</v>
      </c>
    </row>
    <row r="4872" spans="14:15" x14ac:dyDescent="0.2">
      <c r="N4872" s="5">
        <v>4869</v>
      </c>
      <c r="O4872" s="11">
        <v>13.790960448009045</v>
      </c>
    </row>
    <row r="4873" spans="14:15" x14ac:dyDescent="0.2">
      <c r="N4873" s="5">
        <v>4870</v>
      </c>
      <c r="O4873" s="11">
        <v>-10.334956387851769</v>
      </c>
    </row>
    <row r="4874" spans="14:15" x14ac:dyDescent="0.2">
      <c r="N4874" s="5">
        <v>4871</v>
      </c>
      <c r="O4874" s="11">
        <v>0.71750834899209648</v>
      </c>
    </row>
    <row r="4875" spans="14:15" x14ac:dyDescent="0.2">
      <c r="N4875" s="5">
        <v>4872</v>
      </c>
      <c r="O4875" s="11">
        <v>5.7762838061309543</v>
      </c>
    </row>
    <row r="4876" spans="14:15" x14ac:dyDescent="0.2">
      <c r="N4876" s="5">
        <v>4873</v>
      </c>
      <c r="O4876" s="11">
        <v>0.41952972335098287</v>
      </c>
    </row>
    <row r="4877" spans="14:15" x14ac:dyDescent="0.2">
      <c r="N4877" s="5">
        <v>4874</v>
      </c>
      <c r="O4877" s="11">
        <v>0.74072168136939154</v>
      </c>
    </row>
    <row r="4878" spans="14:15" x14ac:dyDescent="0.2">
      <c r="N4878" s="5">
        <v>4875</v>
      </c>
      <c r="O4878" s="11">
        <v>-9.3817211007703634</v>
      </c>
    </row>
    <row r="4879" spans="14:15" x14ac:dyDescent="0.2">
      <c r="N4879" s="5">
        <v>4876</v>
      </c>
      <c r="O4879" s="11">
        <v>9.3700945870277685</v>
      </c>
    </row>
    <row r="4880" spans="14:15" x14ac:dyDescent="0.2">
      <c r="N4880" s="5">
        <v>4877</v>
      </c>
      <c r="O4880" s="11">
        <v>-10.676348774615388</v>
      </c>
    </row>
    <row r="4881" spans="14:15" x14ac:dyDescent="0.2">
      <c r="N4881" s="5">
        <v>4878</v>
      </c>
      <c r="O4881" s="11">
        <v>3.3571502941408746</v>
      </c>
    </row>
    <row r="4882" spans="14:15" x14ac:dyDescent="0.2">
      <c r="N4882" s="5">
        <v>4879</v>
      </c>
      <c r="O4882" s="11">
        <v>-3.0333247302210515</v>
      </c>
    </row>
    <row r="4883" spans="14:15" x14ac:dyDescent="0.2">
      <c r="N4883" s="5">
        <v>4880</v>
      </c>
      <c r="O4883" s="11">
        <v>7.8893669010364018</v>
      </c>
    </row>
    <row r="4884" spans="14:15" x14ac:dyDescent="0.2">
      <c r="N4884" s="5">
        <v>4881</v>
      </c>
      <c r="O4884" s="11">
        <v>-0.67022283866687071</v>
      </c>
    </row>
    <row r="4885" spans="14:15" x14ac:dyDescent="0.2">
      <c r="N4885" s="5">
        <v>4882</v>
      </c>
      <c r="O4885" s="11">
        <v>11.751146674173889</v>
      </c>
    </row>
    <row r="4886" spans="14:15" x14ac:dyDescent="0.2">
      <c r="N4886" s="5">
        <v>4883</v>
      </c>
      <c r="O4886" s="11">
        <v>-9.6518459965031695</v>
      </c>
    </row>
    <row r="4887" spans="14:15" x14ac:dyDescent="0.2">
      <c r="N4887" s="5">
        <v>4884</v>
      </c>
      <c r="O4887" s="11">
        <v>5.5233817195269674</v>
      </c>
    </row>
    <row r="4888" spans="14:15" x14ac:dyDescent="0.2">
      <c r="N4888" s="5">
        <v>4885</v>
      </c>
      <c r="O4888" s="11">
        <v>4.2006670473795049</v>
      </c>
    </row>
    <row r="4889" spans="14:15" x14ac:dyDescent="0.2">
      <c r="N4889" s="5">
        <v>4886</v>
      </c>
      <c r="O4889" s="11">
        <v>-4.9798228664058195</v>
      </c>
    </row>
    <row r="4890" spans="14:15" x14ac:dyDescent="0.2">
      <c r="N4890" s="5">
        <v>4887</v>
      </c>
      <c r="O4890" s="11">
        <v>6.359218000641409</v>
      </c>
    </row>
    <row r="4891" spans="14:15" x14ac:dyDescent="0.2">
      <c r="N4891" s="5">
        <v>4888</v>
      </c>
      <c r="O4891" s="11">
        <v>31.236388119391517</v>
      </c>
    </row>
    <row r="4892" spans="14:15" x14ac:dyDescent="0.2">
      <c r="N4892" s="5">
        <v>4889</v>
      </c>
      <c r="O4892" s="11">
        <v>3.0583438607106417</v>
      </c>
    </row>
    <row r="4893" spans="14:15" x14ac:dyDescent="0.2">
      <c r="N4893" s="5">
        <v>4890</v>
      </c>
      <c r="O4893" s="11">
        <v>-2.484625708492211</v>
      </c>
    </row>
    <row r="4894" spans="14:15" x14ac:dyDescent="0.2">
      <c r="N4894" s="5">
        <v>4891</v>
      </c>
      <c r="O4894" s="11">
        <v>41.995198577876508</v>
      </c>
    </row>
    <row r="4895" spans="14:15" x14ac:dyDescent="0.2">
      <c r="N4895" s="5">
        <v>4892</v>
      </c>
      <c r="O4895" s="11">
        <v>-36.361157658634561</v>
      </c>
    </row>
    <row r="4896" spans="14:15" x14ac:dyDescent="0.2">
      <c r="N4896" s="5">
        <v>4893</v>
      </c>
      <c r="O4896" s="11">
        <v>17.414400397573459</v>
      </c>
    </row>
    <row r="4897" spans="14:15" x14ac:dyDescent="0.2">
      <c r="N4897" s="5">
        <v>4894</v>
      </c>
      <c r="O4897" s="11">
        <v>7.7221220934360337</v>
      </c>
    </row>
    <row r="4898" spans="14:15" x14ac:dyDescent="0.2">
      <c r="N4898" s="5">
        <v>4895</v>
      </c>
      <c r="O4898" s="11">
        <v>-6.8851183907060447</v>
      </c>
    </row>
    <row r="4899" spans="14:15" x14ac:dyDescent="0.2">
      <c r="N4899" s="5">
        <v>4896</v>
      </c>
      <c r="O4899" s="11">
        <v>-7.383414749638928</v>
      </c>
    </row>
    <row r="4900" spans="14:15" x14ac:dyDescent="0.2">
      <c r="N4900" s="5">
        <v>4897</v>
      </c>
      <c r="O4900" s="11">
        <v>12.728621773780198</v>
      </c>
    </row>
    <row r="4901" spans="14:15" x14ac:dyDescent="0.2">
      <c r="N4901" s="5">
        <v>4898</v>
      </c>
      <c r="O4901" s="11">
        <v>15.500453656828476</v>
      </c>
    </row>
    <row r="4902" spans="14:15" x14ac:dyDescent="0.2">
      <c r="N4902" s="5">
        <v>4899</v>
      </c>
      <c r="O4902" s="11">
        <v>23.651156381863274</v>
      </c>
    </row>
    <row r="4903" spans="14:15" x14ac:dyDescent="0.2">
      <c r="N4903" s="5">
        <v>4900</v>
      </c>
      <c r="O4903" s="11">
        <v>7.4182002556092357</v>
      </c>
    </row>
    <row r="4904" spans="14:15" x14ac:dyDescent="0.2">
      <c r="N4904" s="5">
        <v>4901</v>
      </c>
      <c r="O4904" s="11">
        <v>9.2949891675743572</v>
      </c>
    </row>
    <row r="4905" spans="14:15" x14ac:dyDescent="0.2">
      <c r="N4905" s="5">
        <v>4902</v>
      </c>
      <c r="O4905" s="11">
        <v>-3.9888661780093821</v>
      </c>
    </row>
    <row r="4906" spans="14:15" x14ac:dyDescent="0.2">
      <c r="N4906" s="5">
        <v>4903</v>
      </c>
      <c r="O4906" s="11">
        <v>0.7655287639412699</v>
      </c>
    </row>
    <row r="4907" spans="14:15" x14ac:dyDescent="0.2">
      <c r="N4907" s="5">
        <v>4904</v>
      </c>
      <c r="O4907" s="11">
        <v>20.692638340528251</v>
      </c>
    </row>
    <row r="4908" spans="14:15" x14ac:dyDescent="0.2">
      <c r="N4908" s="5">
        <v>4905</v>
      </c>
      <c r="O4908" s="11">
        <v>-5.4103774266007498</v>
      </c>
    </row>
    <row r="4909" spans="14:15" x14ac:dyDescent="0.2">
      <c r="N4909" s="5">
        <v>4906</v>
      </c>
      <c r="O4909" s="11">
        <v>3.7683764060222424</v>
      </c>
    </row>
    <row r="4910" spans="14:15" x14ac:dyDescent="0.2">
      <c r="N4910" s="5">
        <v>4907</v>
      </c>
      <c r="O4910" s="11">
        <v>-11.69947272838527</v>
      </c>
    </row>
    <row r="4911" spans="14:15" x14ac:dyDescent="0.2">
      <c r="N4911" s="5">
        <v>4908</v>
      </c>
      <c r="O4911" s="11">
        <v>-11.417721777522367</v>
      </c>
    </row>
    <row r="4912" spans="14:15" x14ac:dyDescent="0.2">
      <c r="N4912" s="5">
        <v>4909</v>
      </c>
      <c r="O4912" s="11">
        <v>16.771398646385002</v>
      </c>
    </row>
    <row r="4913" spans="14:15" x14ac:dyDescent="0.2">
      <c r="N4913" s="5">
        <v>4910</v>
      </c>
      <c r="O4913" s="11">
        <v>0.31203034128967788</v>
      </c>
    </row>
    <row r="4914" spans="14:15" x14ac:dyDescent="0.2">
      <c r="N4914" s="5">
        <v>4911</v>
      </c>
      <c r="O4914" s="11">
        <v>15.015330135789124</v>
      </c>
    </row>
    <row r="4915" spans="14:15" x14ac:dyDescent="0.2">
      <c r="N4915" s="5">
        <v>4912</v>
      </c>
      <c r="O4915" s="11">
        <v>-22.481634561360604</v>
      </c>
    </row>
    <row r="4916" spans="14:15" x14ac:dyDescent="0.2">
      <c r="N4916" s="5">
        <v>4913</v>
      </c>
      <c r="O4916" s="11">
        <v>-10.91464960156009</v>
      </c>
    </row>
    <row r="4917" spans="14:15" x14ac:dyDescent="0.2">
      <c r="N4917" s="5">
        <v>4914</v>
      </c>
      <c r="O4917" s="11">
        <v>9.7037465142749539</v>
      </c>
    </row>
    <row r="4918" spans="14:15" x14ac:dyDescent="0.2">
      <c r="N4918" s="5">
        <v>4915</v>
      </c>
      <c r="O4918" s="11">
        <v>-5.6837134515028129</v>
      </c>
    </row>
    <row r="4919" spans="14:15" x14ac:dyDescent="0.2">
      <c r="N4919" s="5">
        <v>4916</v>
      </c>
      <c r="O4919" s="11">
        <v>-8.7450843290179279</v>
      </c>
    </row>
    <row r="4920" spans="14:15" x14ac:dyDescent="0.2">
      <c r="N4920" s="5">
        <v>4917</v>
      </c>
      <c r="O4920" s="11">
        <v>-6.6829677919609836</v>
      </c>
    </row>
    <row r="4921" spans="14:15" x14ac:dyDescent="0.2">
      <c r="N4921" s="5">
        <v>4918</v>
      </c>
      <c r="O4921" s="11">
        <v>11.484777842749949</v>
      </c>
    </row>
    <row r="4922" spans="14:15" x14ac:dyDescent="0.2">
      <c r="N4922" s="5">
        <v>4919</v>
      </c>
      <c r="O4922" s="11">
        <v>-3.6068127906037484</v>
      </c>
    </row>
    <row r="4923" spans="14:15" x14ac:dyDescent="0.2">
      <c r="N4923" s="5">
        <v>4920</v>
      </c>
      <c r="O4923" s="11">
        <v>9.9590379756451028</v>
      </c>
    </row>
    <row r="4924" spans="14:15" x14ac:dyDescent="0.2">
      <c r="N4924" s="5">
        <v>4921</v>
      </c>
      <c r="O4924" s="11">
        <v>15.05892359545556</v>
      </c>
    </row>
    <row r="4925" spans="14:15" x14ac:dyDescent="0.2">
      <c r="N4925" s="5">
        <v>4922</v>
      </c>
      <c r="O4925" s="11">
        <v>-7.4870118791052329</v>
      </c>
    </row>
    <row r="4926" spans="14:15" x14ac:dyDescent="0.2">
      <c r="N4926" s="5">
        <v>4923</v>
      </c>
      <c r="O4926" s="11">
        <v>-1.0881145305400186E-2</v>
      </c>
    </row>
    <row r="4927" spans="14:15" x14ac:dyDescent="0.2">
      <c r="N4927" s="5">
        <v>4924</v>
      </c>
      <c r="O4927" s="11">
        <v>-24.832728115383958</v>
      </c>
    </row>
    <row r="4928" spans="14:15" x14ac:dyDescent="0.2">
      <c r="N4928" s="5">
        <v>4925</v>
      </c>
      <c r="O4928" s="11">
        <v>-16.64473686615052</v>
      </c>
    </row>
    <row r="4929" spans="14:15" x14ac:dyDescent="0.2">
      <c r="N4929" s="5">
        <v>4926</v>
      </c>
      <c r="O4929" s="11">
        <v>-14.250302958532494</v>
      </c>
    </row>
    <row r="4930" spans="14:15" x14ac:dyDescent="0.2">
      <c r="N4930" s="5">
        <v>4927</v>
      </c>
      <c r="O4930" s="11">
        <v>4.8282762737299949</v>
      </c>
    </row>
    <row r="4931" spans="14:15" x14ac:dyDescent="0.2">
      <c r="N4931" s="5">
        <v>4928</v>
      </c>
      <c r="O4931" s="11">
        <v>3.1318037742108502</v>
      </c>
    </row>
    <row r="4932" spans="14:15" x14ac:dyDescent="0.2">
      <c r="N4932" s="5">
        <v>4929</v>
      </c>
      <c r="O4932" s="11">
        <v>31.434213582039249</v>
      </c>
    </row>
    <row r="4933" spans="14:15" x14ac:dyDescent="0.2">
      <c r="N4933" s="5">
        <v>4930</v>
      </c>
      <c r="O4933" s="11">
        <v>-14.436433930730466</v>
      </c>
    </row>
    <row r="4934" spans="14:15" x14ac:dyDescent="0.2">
      <c r="N4934" s="5">
        <v>4931</v>
      </c>
      <c r="O4934" s="11">
        <v>-0.26915909929977455</v>
      </c>
    </row>
    <row r="4935" spans="14:15" x14ac:dyDescent="0.2">
      <c r="N4935" s="5">
        <v>4932</v>
      </c>
      <c r="O4935" s="11">
        <v>-5.9123424724271194</v>
      </c>
    </row>
    <row r="4936" spans="14:15" x14ac:dyDescent="0.2">
      <c r="N4936" s="5">
        <v>4933</v>
      </c>
      <c r="O4936" s="11">
        <v>10.7319996932717</v>
      </c>
    </row>
    <row r="4937" spans="14:15" x14ac:dyDescent="0.2">
      <c r="N4937" s="5">
        <v>4934</v>
      </c>
      <c r="O4937" s="11">
        <v>26.520508028099911</v>
      </c>
    </row>
    <row r="4938" spans="14:15" x14ac:dyDescent="0.2">
      <c r="N4938" s="5">
        <v>4935</v>
      </c>
      <c r="O4938" s="11">
        <v>19.78743332945259</v>
      </c>
    </row>
    <row r="4939" spans="14:15" x14ac:dyDescent="0.2">
      <c r="N4939" s="5">
        <v>4936</v>
      </c>
      <c r="O4939" s="11">
        <v>9.9806459111879846</v>
      </c>
    </row>
    <row r="4940" spans="14:15" x14ac:dyDescent="0.2">
      <c r="N4940" s="5">
        <v>4937</v>
      </c>
      <c r="O4940" s="11">
        <v>-2.2801952294892325</v>
      </c>
    </row>
    <row r="4941" spans="14:15" x14ac:dyDescent="0.2">
      <c r="N4941" s="5">
        <v>4938</v>
      </c>
      <c r="O4941" s="11">
        <v>13.918779152865618</v>
      </c>
    </row>
    <row r="4942" spans="14:15" x14ac:dyDescent="0.2">
      <c r="N4942" s="5">
        <v>4939</v>
      </c>
      <c r="O4942" s="11">
        <v>-18.754708555633258</v>
      </c>
    </row>
    <row r="4943" spans="14:15" x14ac:dyDescent="0.2">
      <c r="N4943" s="5">
        <v>4940</v>
      </c>
      <c r="O4943" s="11">
        <v>32.883776439881004</v>
      </c>
    </row>
    <row r="4944" spans="14:15" x14ac:dyDescent="0.2">
      <c r="N4944" s="5">
        <v>4941</v>
      </c>
      <c r="O4944" s="11">
        <v>20.454784406789685</v>
      </c>
    </row>
    <row r="4945" spans="14:15" x14ac:dyDescent="0.2">
      <c r="N4945" s="5">
        <v>4942</v>
      </c>
      <c r="O4945" s="11">
        <v>23.767627956268175</v>
      </c>
    </row>
    <row r="4946" spans="14:15" x14ac:dyDescent="0.2">
      <c r="N4946" s="5">
        <v>4943</v>
      </c>
      <c r="O4946" s="11">
        <v>6.57321599758248</v>
      </c>
    </row>
    <row r="4947" spans="14:15" x14ac:dyDescent="0.2">
      <c r="N4947" s="5">
        <v>4944</v>
      </c>
      <c r="O4947" s="11">
        <v>-22.61603834692443</v>
      </c>
    </row>
    <row r="4948" spans="14:15" x14ac:dyDescent="0.2">
      <c r="N4948" s="5">
        <v>4945</v>
      </c>
      <c r="O4948" s="11">
        <v>-21.094100878688803</v>
      </c>
    </row>
    <row r="4949" spans="14:15" x14ac:dyDescent="0.2">
      <c r="N4949" s="5">
        <v>4946</v>
      </c>
      <c r="O4949" s="11">
        <v>-12.617369992372918</v>
      </c>
    </row>
    <row r="4950" spans="14:15" x14ac:dyDescent="0.2">
      <c r="N4950" s="5">
        <v>4947</v>
      </c>
      <c r="O4950" s="11">
        <v>-16.711932530379791</v>
      </c>
    </row>
    <row r="4951" spans="14:15" x14ac:dyDescent="0.2">
      <c r="N4951" s="5">
        <v>4948</v>
      </c>
      <c r="O4951" s="11">
        <v>19.072864749837549</v>
      </c>
    </row>
    <row r="4952" spans="14:15" x14ac:dyDescent="0.2">
      <c r="N4952" s="5">
        <v>4949</v>
      </c>
      <c r="O4952" s="11">
        <v>13.859415110917272</v>
      </c>
    </row>
    <row r="4953" spans="14:15" x14ac:dyDescent="0.2">
      <c r="N4953" s="5">
        <v>4950</v>
      </c>
      <c r="O4953" s="11">
        <v>-19.07351331285135</v>
      </c>
    </row>
    <row r="4954" spans="14:15" x14ac:dyDescent="0.2">
      <c r="N4954" s="5">
        <v>4951</v>
      </c>
      <c r="O4954" s="11">
        <v>4.2262664273267792</v>
      </c>
    </row>
    <row r="4955" spans="14:15" x14ac:dyDescent="0.2">
      <c r="N4955" s="5">
        <v>4952</v>
      </c>
      <c r="O4955" s="11">
        <v>-6.443956017196264</v>
      </c>
    </row>
    <row r="4956" spans="14:15" x14ac:dyDescent="0.2">
      <c r="N4956" s="5">
        <v>4953</v>
      </c>
      <c r="O4956" s="11">
        <v>10.810361997334745</v>
      </c>
    </row>
    <row r="4957" spans="14:15" x14ac:dyDescent="0.2">
      <c r="N4957" s="5">
        <v>4954</v>
      </c>
      <c r="O4957" s="11">
        <v>0.54298131969151453</v>
      </c>
    </row>
    <row r="4958" spans="14:15" x14ac:dyDescent="0.2">
      <c r="N4958" s="5">
        <v>4955</v>
      </c>
      <c r="O4958" s="11">
        <v>-5.129547807482866</v>
      </c>
    </row>
    <row r="4959" spans="14:15" x14ac:dyDescent="0.2">
      <c r="N4959" s="5">
        <v>4956</v>
      </c>
      <c r="O4959" s="11">
        <v>22.249398209467831</v>
      </c>
    </row>
    <row r="4960" spans="14:15" x14ac:dyDescent="0.2">
      <c r="N4960" s="5">
        <v>4957</v>
      </c>
      <c r="O4960" s="11">
        <v>-1.4447756541856815E-2</v>
      </c>
    </row>
    <row r="4961" spans="14:15" x14ac:dyDescent="0.2">
      <c r="N4961" s="5">
        <v>4958</v>
      </c>
      <c r="O4961" s="11">
        <v>-5.4546203743807906</v>
      </c>
    </row>
    <row r="4962" spans="14:15" x14ac:dyDescent="0.2">
      <c r="N4962" s="5">
        <v>4959</v>
      </c>
      <c r="O4962" s="11">
        <v>7.006007875134368</v>
      </c>
    </row>
    <row r="4963" spans="14:15" x14ac:dyDescent="0.2">
      <c r="N4963" s="5">
        <v>4960</v>
      </c>
      <c r="O4963" s="11">
        <v>-1.8717664835785426</v>
      </c>
    </row>
    <row r="4964" spans="14:15" x14ac:dyDescent="0.2">
      <c r="N4964" s="5">
        <v>4961</v>
      </c>
      <c r="O4964" s="11">
        <v>27.103679396498109</v>
      </c>
    </row>
    <row r="4965" spans="14:15" x14ac:dyDescent="0.2">
      <c r="N4965" s="5">
        <v>4962</v>
      </c>
      <c r="O4965" s="11">
        <v>2.623195862556539</v>
      </c>
    </row>
    <row r="4966" spans="14:15" x14ac:dyDescent="0.2">
      <c r="N4966" s="5">
        <v>4963</v>
      </c>
      <c r="O4966" s="11">
        <v>-3.5999039596055775</v>
      </c>
    </row>
    <row r="4967" spans="14:15" x14ac:dyDescent="0.2">
      <c r="N4967" s="5">
        <v>4964</v>
      </c>
      <c r="O4967" s="11">
        <v>-13.435944829941143</v>
      </c>
    </row>
    <row r="4968" spans="14:15" x14ac:dyDescent="0.2">
      <c r="N4968" s="5">
        <v>4965</v>
      </c>
      <c r="O4968" s="11">
        <v>-9.1694157440047874</v>
      </c>
    </row>
    <row r="4969" spans="14:15" x14ac:dyDescent="0.2">
      <c r="N4969" s="5">
        <v>4966</v>
      </c>
      <c r="O4969" s="11">
        <v>21.746814747203423</v>
      </c>
    </row>
    <row r="4970" spans="14:15" x14ac:dyDescent="0.2">
      <c r="N4970" s="5">
        <v>4967</v>
      </c>
      <c r="O4970" s="11">
        <v>9.7349938624973689</v>
      </c>
    </row>
    <row r="4971" spans="14:15" x14ac:dyDescent="0.2">
      <c r="N4971" s="5">
        <v>4968</v>
      </c>
      <c r="O4971" s="11">
        <v>11.697774762267006</v>
      </c>
    </row>
    <row r="4972" spans="14:15" x14ac:dyDescent="0.2">
      <c r="N4972" s="5">
        <v>4969</v>
      </c>
      <c r="O4972" s="11">
        <v>1.1041611696488141</v>
      </c>
    </row>
    <row r="4973" spans="14:15" x14ac:dyDescent="0.2">
      <c r="N4973" s="5">
        <v>4970</v>
      </c>
      <c r="O4973" s="11">
        <v>-21.057043527269219</v>
      </c>
    </row>
    <row r="4974" spans="14:15" x14ac:dyDescent="0.2">
      <c r="N4974" s="5">
        <v>4971</v>
      </c>
      <c r="O4974" s="11">
        <v>9.3888918942099799</v>
      </c>
    </row>
    <row r="4975" spans="14:15" x14ac:dyDescent="0.2">
      <c r="N4975" s="5">
        <v>4972</v>
      </c>
      <c r="O4975" s="11">
        <v>3.5676847168135182</v>
      </c>
    </row>
    <row r="4976" spans="14:15" x14ac:dyDescent="0.2">
      <c r="N4976" s="5">
        <v>4973</v>
      </c>
      <c r="O4976" s="11">
        <v>-15.601195387138571</v>
      </c>
    </row>
    <row r="4977" spans="14:15" x14ac:dyDescent="0.2">
      <c r="N4977" s="5">
        <v>4974</v>
      </c>
      <c r="O4977" s="11">
        <v>10.691245545622685</v>
      </c>
    </row>
    <row r="4978" spans="14:15" x14ac:dyDescent="0.2">
      <c r="N4978" s="5">
        <v>4975</v>
      </c>
      <c r="O4978" s="11">
        <v>-9.8301752397677689</v>
      </c>
    </row>
    <row r="4979" spans="14:15" x14ac:dyDescent="0.2">
      <c r="N4979" s="5">
        <v>4976</v>
      </c>
      <c r="O4979" s="11">
        <v>-23.996798981272665</v>
      </c>
    </row>
    <row r="4980" spans="14:15" x14ac:dyDescent="0.2">
      <c r="N4980" s="5">
        <v>4977</v>
      </c>
      <c r="O4980" s="11">
        <v>25.583579790394065</v>
      </c>
    </row>
    <row r="4981" spans="14:15" x14ac:dyDescent="0.2">
      <c r="N4981" s="5">
        <v>4978</v>
      </c>
      <c r="O4981" s="11">
        <v>-5.0021675573313047</v>
      </c>
    </row>
    <row r="4982" spans="14:15" x14ac:dyDescent="0.2">
      <c r="N4982" s="5">
        <v>4979</v>
      </c>
      <c r="O4982" s="11">
        <v>35.964762089890087</v>
      </c>
    </row>
    <row r="4983" spans="14:15" x14ac:dyDescent="0.2">
      <c r="N4983" s="5">
        <v>4980</v>
      </c>
      <c r="O4983" s="11">
        <v>-11.445914490961979</v>
      </c>
    </row>
    <row r="4984" spans="14:15" x14ac:dyDescent="0.2">
      <c r="N4984" s="5">
        <v>4981</v>
      </c>
      <c r="O4984" s="11">
        <v>-6.7237291424642969</v>
      </c>
    </row>
    <row r="4985" spans="14:15" x14ac:dyDescent="0.2">
      <c r="N4985" s="5">
        <v>4982</v>
      </c>
      <c r="O4985" s="11">
        <v>-2.3036183624452065</v>
      </c>
    </row>
    <row r="4986" spans="14:15" x14ac:dyDescent="0.2">
      <c r="N4986" s="5">
        <v>4983</v>
      </c>
      <c r="O4986" s="11">
        <v>-12.1280371838062</v>
      </c>
    </row>
    <row r="4987" spans="14:15" x14ac:dyDescent="0.2">
      <c r="N4987" s="5">
        <v>4984</v>
      </c>
      <c r="O4987" s="11">
        <v>-3.8820418464485664</v>
      </c>
    </row>
    <row r="4988" spans="14:15" x14ac:dyDescent="0.2">
      <c r="N4988" s="5">
        <v>4985</v>
      </c>
      <c r="O4988" s="11">
        <v>-9.2663226831968082</v>
      </c>
    </row>
    <row r="4989" spans="14:15" x14ac:dyDescent="0.2">
      <c r="N4989" s="5">
        <v>4986</v>
      </c>
      <c r="O4989" s="11">
        <v>-22.272739530236979</v>
      </c>
    </row>
    <row r="4990" spans="14:15" x14ac:dyDescent="0.2">
      <c r="N4990" s="5">
        <v>4987</v>
      </c>
      <c r="O4990" s="11">
        <v>-2.3645649466190046</v>
      </c>
    </row>
    <row r="4991" spans="14:15" x14ac:dyDescent="0.2">
      <c r="N4991" s="5">
        <v>4988</v>
      </c>
      <c r="O4991" s="11">
        <v>3.8244553631490201</v>
      </c>
    </row>
    <row r="4992" spans="14:15" x14ac:dyDescent="0.2">
      <c r="N4992" s="5">
        <v>4989</v>
      </c>
      <c r="O4992" s="11">
        <v>6.5611616526397949</v>
      </c>
    </row>
    <row r="4993" spans="14:15" x14ac:dyDescent="0.2">
      <c r="N4993" s="5">
        <v>4990</v>
      </c>
      <c r="O4993" s="11">
        <v>13.710134458392417</v>
      </c>
    </row>
    <row r="4994" spans="14:15" x14ac:dyDescent="0.2">
      <c r="N4994" s="5">
        <v>4991</v>
      </c>
      <c r="O4994" s="11">
        <v>6.5390233607534549</v>
      </c>
    </row>
    <row r="4995" spans="14:15" x14ac:dyDescent="0.2">
      <c r="N4995" s="5">
        <v>4992</v>
      </c>
      <c r="O4995" s="11">
        <v>-0.21395728810260861</v>
      </c>
    </row>
    <row r="4996" spans="14:15" x14ac:dyDescent="0.2">
      <c r="N4996" s="5">
        <v>4993</v>
      </c>
      <c r="O4996" s="11">
        <v>-7.1408593189014145</v>
      </c>
    </row>
    <row r="4997" spans="14:15" x14ac:dyDescent="0.2">
      <c r="N4997" s="5">
        <v>4994</v>
      </c>
      <c r="O4997" s="11">
        <v>-21.626806283454943</v>
      </c>
    </row>
    <row r="4998" spans="14:15" x14ac:dyDescent="0.2">
      <c r="N4998" s="5">
        <v>4995</v>
      </c>
      <c r="O4998" s="11">
        <v>-8.0190756536762109</v>
      </c>
    </row>
    <row r="4999" spans="14:15" x14ac:dyDescent="0.2">
      <c r="N4999" s="5">
        <v>4996</v>
      </c>
      <c r="O4999" s="11">
        <v>1.7286176705242471</v>
      </c>
    </row>
    <row r="5000" spans="14:15" x14ac:dyDescent="0.2">
      <c r="N5000" s="5">
        <v>4997</v>
      </c>
      <c r="O5000" s="11">
        <v>8.1853193881175859</v>
      </c>
    </row>
    <row r="5001" spans="14:15" x14ac:dyDescent="0.2">
      <c r="N5001" s="5">
        <v>4998</v>
      </c>
      <c r="O5001" s="11">
        <v>14.435744083994283</v>
      </c>
    </row>
    <row r="5002" spans="14:15" x14ac:dyDescent="0.2">
      <c r="N5002" s="5">
        <v>4999</v>
      </c>
      <c r="O5002" s="11">
        <v>-1.0120065716146009</v>
      </c>
    </row>
    <row r="5003" spans="14:15" x14ac:dyDescent="0.2">
      <c r="N5003" s="5">
        <v>5000</v>
      </c>
      <c r="O5003" s="11">
        <v>-20.46516124015708</v>
      </c>
    </row>
    <row r="5004" spans="14:15" x14ac:dyDescent="0.2">
      <c r="N5004" s="5">
        <v>5001</v>
      </c>
      <c r="O5004" s="11">
        <v>1.8142192874933092</v>
      </c>
    </row>
    <row r="5005" spans="14:15" x14ac:dyDescent="0.2">
      <c r="N5005" s="5">
        <v>5002</v>
      </c>
      <c r="O5005" s="11">
        <v>-0.74643381063543468</v>
      </c>
    </row>
    <row r="5006" spans="14:15" x14ac:dyDescent="0.2">
      <c r="N5006" s="5">
        <v>5003</v>
      </c>
      <c r="O5006" s="11">
        <v>-9.2743632754530303</v>
      </c>
    </row>
    <row r="5007" spans="14:15" x14ac:dyDescent="0.2">
      <c r="N5007" s="5">
        <v>5004</v>
      </c>
      <c r="O5007" s="11">
        <v>-3.0902230704087299</v>
      </c>
    </row>
    <row r="5008" spans="14:15" x14ac:dyDescent="0.2">
      <c r="N5008" s="5">
        <v>5005</v>
      </c>
      <c r="O5008" s="11">
        <v>-1.284642705355111</v>
      </c>
    </row>
    <row r="5009" spans="14:15" x14ac:dyDescent="0.2">
      <c r="N5009" s="5">
        <v>5006</v>
      </c>
      <c r="O5009" s="11">
        <v>-4.87367346672265</v>
      </c>
    </row>
    <row r="5010" spans="14:15" x14ac:dyDescent="0.2">
      <c r="N5010" s="5">
        <v>5007</v>
      </c>
      <c r="O5010" s="11">
        <v>4.8869225363611113</v>
      </c>
    </row>
    <row r="5011" spans="14:15" x14ac:dyDescent="0.2">
      <c r="N5011" s="5">
        <v>5008</v>
      </c>
      <c r="O5011" s="11">
        <v>5.8074694452299234</v>
      </c>
    </row>
    <row r="5012" spans="14:15" x14ac:dyDescent="0.2">
      <c r="N5012" s="5">
        <v>5009</v>
      </c>
      <c r="O5012" s="11">
        <v>-24.544627731569499</v>
      </c>
    </row>
    <row r="5013" spans="14:15" x14ac:dyDescent="0.2">
      <c r="N5013" s="5">
        <v>5010</v>
      </c>
      <c r="O5013" s="11">
        <v>-22.005069516790677</v>
      </c>
    </row>
    <row r="5014" spans="14:15" x14ac:dyDescent="0.2">
      <c r="N5014" s="5">
        <v>5011</v>
      </c>
      <c r="O5014" s="11">
        <v>-7.1198951029256783</v>
      </c>
    </row>
    <row r="5015" spans="14:15" x14ac:dyDescent="0.2">
      <c r="N5015" s="5">
        <v>5012</v>
      </c>
      <c r="O5015" s="11">
        <v>-14.337751038592273</v>
      </c>
    </row>
    <row r="5016" spans="14:15" x14ac:dyDescent="0.2">
      <c r="N5016" s="5">
        <v>5013</v>
      </c>
      <c r="O5016" s="11">
        <v>-9.9528959819330609</v>
      </c>
    </row>
    <row r="5017" spans="14:15" x14ac:dyDescent="0.2">
      <c r="N5017" s="5">
        <v>5014</v>
      </c>
      <c r="O5017" s="11">
        <v>18.915697830872993</v>
      </c>
    </row>
    <row r="5018" spans="14:15" x14ac:dyDescent="0.2">
      <c r="N5018" s="5">
        <v>5015</v>
      </c>
      <c r="O5018" s="11">
        <v>-2.9345354776992036</v>
      </c>
    </row>
    <row r="5019" spans="14:15" x14ac:dyDescent="0.2">
      <c r="N5019" s="5">
        <v>5016</v>
      </c>
      <c r="O5019" s="11">
        <v>-30.702849662365274</v>
      </c>
    </row>
    <row r="5020" spans="14:15" x14ac:dyDescent="0.2">
      <c r="N5020" s="5">
        <v>5017</v>
      </c>
      <c r="O5020" s="11">
        <v>-9.2054771850553223</v>
      </c>
    </row>
    <row r="5021" spans="14:15" x14ac:dyDescent="0.2">
      <c r="N5021" s="5">
        <v>5018</v>
      </c>
      <c r="O5021" s="11">
        <v>-2.1999245296263967</v>
      </c>
    </row>
    <row r="5022" spans="14:15" x14ac:dyDescent="0.2">
      <c r="N5022" s="5">
        <v>5019</v>
      </c>
      <c r="O5022" s="11">
        <v>11.846840244499944</v>
      </c>
    </row>
    <row r="5023" spans="14:15" x14ac:dyDescent="0.2">
      <c r="N5023" s="5">
        <v>5020</v>
      </c>
      <c r="O5023" s="11">
        <v>7.05448620621301</v>
      </c>
    </row>
    <row r="5024" spans="14:15" x14ac:dyDescent="0.2">
      <c r="N5024" s="5">
        <v>5021</v>
      </c>
      <c r="O5024" s="11">
        <v>-11.393965041284197</v>
      </c>
    </row>
    <row r="5025" spans="14:15" x14ac:dyDescent="0.2">
      <c r="N5025" s="5">
        <v>5022</v>
      </c>
      <c r="O5025" s="11">
        <v>15.053864213795656</v>
      </c>
    </row>
    <row r="5026" spans="14:15" x14ac:dyDescent="0.2">
      <c r="N5026" s="5">
        <v>5023</v>
      </c>
      <c r="O5026" s="11">
        <v>23.380510632180588</v>
      </c>
    </row>
    <row r="5027" spans="14:15" x14ac:dyDescent="0.2">
      <c r="N5027" s="5">
        <v>5024</v>
      </c>
      <c r="O5027" s="11">
        <v>6.5440960057806592</v>
      </c>
    </row>
    <row r="5028" spans="14:15" x14ac:dyDescent="0.2">
      <c r="N5028" s="5">
        <v>5025</v>
      </c>
      <c r="O5028" s="11">
        <v>-23.287989447042893</v>
      </c>
    </row>
    <row r="5029" spans="14:15" x14ac:dyDescent="0.2">
      <c r="N5029" s="5">
        <v>5026</v>
      </c>
      <c r="O5029" s="11">
        <v>12.073737371795168</v>
      </c>
    </row>
    <row r="5030" spans="14:15" x14ac:dyDescent="0.2">
      <c r="N5030" s="5">
        <v>5027</v>
      </c>
      <c r="O5030" s="11">
        <v>-30.76498687587684</v>
      </c>
    </row>
    <row r="5031" spans="14:15" x14ac:dyDescent="0.2">
      <c r="N5031" s="5">
        <v>5028</v>
      </c>
      <c r="O5031" s="11">
        <v>7.1888622325093117</v>
      </c>
    </row>
    <row r="5032" spans="14:15" x14ac:dyDescent="0.2">
      <c r="N5032" s="5">
        <v>5029</v>
      </c>
      <c r="O5032" s="11">
        <v>15.007581824790861</v>
      </c>
    </row>
    <row r="5033" spans="14:15" x14ac:dyDescent="0.2">
      <c r="N5033" s="5">
        <v>5030</v>
      </c>
      <c r="O5033" s="11">
        <v>-14.778591114589492</v>
      </c>
    </row>
    <row r="5034" spans="14:15" x14ac:dyDescent="0.2">
      <c r="N5034" s="5">
        <v>5031</v>
      </c>
      <c r="O5034" s="11">
        <v>-0.33271105441570614</v>
      </c>
    </row>
    <row r="5035" spans="14:15" x14ac:dyDescent="0.2">
      <c r="N5035" s="5">
        <v>5032</v>
      </c>
      <c r="O5035" s="11">
        <v>9.1862500356145524</v>
      </c>
    </row>
    <row r="5036" spans="14:15" x14ac:dyDescent="0.2">
      <c r="N5036" s="5">
        <v>5033</v>
      </c>
      <c r="O5036" s="11">
        <v>-17.66660050656489</v>
      </c>
    </row>
    <row r="5037" spans="14:15" x14ac:dyDescent="0.2">
      <c r="N5037" s="5">
        <v>5034</v>
      </c>
      <c r="O5037" s="11">
        <v>-29.498496065791134</v>
      </c>
    </row>
    <row r="5038" spans="14:15" x14ac:dyDescent="0.2">
      <c r="N5038" s="5">
        <v>5035</v>
      </c>
      <c r="O5038" s="11">
        <v>4.4066914475411343</v>
      </c>
    </row>
    <row r="5039" spans="14:15" x14ac:dyDescent="0.2">
      <c r="N5039" s="5">
        <v>5036</v>
      </c>
      <c r="O5039" s="11">
        <v>-1.8332203329790158</v>
      </c>
    </row>
    <row r="5040" spans="14:15" x14ac:dyDescent="0.2">
      <c r="N5040" s="5">
        <v>5037</v>
      </c>
      <c r="O5040" s="11">
        <v>5.7119004942716067</v>
      </c>
    </row>
    <row r="5041" spans="14:15" x14ac:dyDescent="0.2">
      <c r="N5041" s="5">
        <v>5038</v>
      </c>
      <c r="O5041" s="11">
        <v>7.7781919053456399</v>
      </c>
    </row>
    <row r="5042" spans="14:15" x14ac:dyDescent="0.2">
      <c r="N5042" s="5">
        <v>5039</v>
      </c>
      <c r="O5042" s="11">
        <v>1.9061550814500214</v>
      </c>
    </row>
    <row r="5043" spans="14:15" x14ac:dyDescent="0.2">
      <c r="N5043" s="5">
        <v>5040</v>
      </c>
      <c r="O5043" s="11">
        <v>23.869575430700763</v>
      </c>
    </row>
    <row r="5044" spans="14:15" x14ac:dyDescent="0.2">
      <c r="N5044" s="5">
        <v>5041</v>
      </c>
      <c r="O5044" s="11">
        <v>23.812181571877691</v>
      </c>
    </row>
    <row r="5045" spans="14:15" x14ac:dyDescent="0.2">
      <c r="N5045" s="5">
        <v>5042</v>
      </c>
      <c r="O5045" s="11">
        <v>34.186089212736583</v>
      </c>
    </row>
    <row r="5046" spans="14:15" x14ac:dyDescent="0.2">
      <c r="N5046" s="5">
        <v>5043</v>
      </c>
      <c r="O5046" s="11">
        <v>0.566161278975719</v>
      </c>
    </row>
    <row r="5047" spans="14:15" x14ac:dyDescent="0.2">
      <c r="N5047" s="5">
        <v>5044</v>
      </c>
      <c r="O5047" s="11">
        <v>-20.706533020124397</v>
      </c>
    </row>
    <row r="5048" spans="14:15" x14ac:dyDescent="0.2">
      <c r="N5048" s="5">
        <v>5045</v>
      </c>
      <c r="O5048" s="11">
        <v>-21.420593698921429</v>
      </c>
    </row>
    <row r="5049" spans="14:15" x14ac:dyDescent="0.2">
      <c r="N5049" s="5">
        <v>5046</v>
      </c>
      <c r="O5049" s="11">
        <v>11.547791687300986</v>
      </c>
    </row>
    <row r="5050" spans="14:15" x14ac:dyDescent="0.2">
      <c r="N5050" s="5">
        <v>5047</v>
      </c>
      <c r="O5050" s="11">
        <v>9.4495538512092132</v>
      </c>
    </row>
    <row r="5051" spans="14:15" x14ac:dyDescent="0.2">
      <c r="N5051" s="5">
        <v>5048</v>
      </c>
      <c r="O5051" s="11">
        <v>-11.08372471015285</v>
      </c>
    </row>
    <row r="5052" spans="14:15" x14ac:dyDescent="0.2">
      <c r="N5052" s="5">
        <v>5049</v>
      </c>
      <c r="O5052" s="11">
        <v>20.422056082601991</v>
      </c>
    </row>
    <row r="5053" spans="14:15" x14ac:dyDescent="0.2">
      <c r="N5053" s="5">
        <v>5050</v>
      </c>
      <c r="O5053" s="11">
        <v>-19.502444822337512</v>
      </c>
    </row>
    <row r="5054" spans="14:15" x14ac:dyDescent="0.2">
      <c r="N5054" s="5">
        <v>5051</v>
      </c>
      <c r="O5054" s="11">
        <v>-7.9233890180503925</v>
      </c>
    </row>
    <row r="5055" spans="14:15" x14ac:dyDescent="0.2">
      <c r="N5055" s="5">
        <v>5052</v>
      </c>
      <c r="O5055" s="11">
        <v>3.870556952868677</v>
      </c>
    </row>
    <row r="5056" spans="14:15" x14ac:dyDescent="0.2">
      <c r="N5056" s="5">
        <v>5053</v>
      </c>
      <c r="O5056" s="11">
        <v>-13.013945809980228</v>
      </c>
    </row>
    <row r="5057" spans="14:15" x14ac:dyDescent="0.2">
      <c r="N5057" s="5">
        <v>5054</v>
      </c>
      <c r="O5057" s="11">
        <v>-8.0768170059824627</v>
      </c>
    </row>
    <row r="5058" spans="14:15" x14ac:dyDescent="0.2">
      <c r="N5058" s="5">
        <v>5055</v>
      </c>
      <c r="O5058" s="11">
        <v>33.890367016111533</v>
      </c>
    </row>
    <row r="5059" spans="14:15" x14ac:dyDescent="0.2">
      <c r="N5059" s="5">
        <v>5056</v>
      </c>
      <c r="O5059" s="11">
        <v>-1.3244386420013536</v>
      </c>
    </row>
    <row r="5060" spans="14:15" x14ac:dyDescent="0.2">
      <c r="N5060" s="5">
        <v>5057</v>
      </c>
      <c r="O5060" s="11">
        <v>18.799268158794039</v>
      </c>
    </row>
    <row r="5061" spans="14:15" x14ac:dyDescent="0.2">
      <c r="N5061" s="5">
        <v>5058</v>
      </c>
      <c r="O5061" s="11">
        <v>8.0187801746516154</v>
      </c>
    </row>
    <row r="5062" spans="14:15" x14ac:dyDescent="0.2">
      <c r="N5062" s="5">
        <v>5059</v>
      </c>
      <c r="O5062" s="11">
        <v>21.670850164208439</v>
      </c>
    </row>
    <row r="5063" spans="14:15" x14ac:dyDescent="0.2">
      <c r="N5063" s="5">
        <v>5060</v>
      </c>
      <c r="O5063" s="11">
        <v>11.263119018609306</v>
      </c>
    </row>
    <row r="5064" spans="14:15" x14ac:dyDescent="0.2">
      <c r="N5064" s="5">
        <v>5061</v>
      </c>
      <c r="O5064" s="11">
        <v>-24.290189436753565</v>
      </c>
    </row>
    <row r="5065" spans="14:15" x14ac:dyDescent="0.2">
      <c r="N5065" s="5">
        <v>5062</v>
      </c>
      <c r="O5065" s="11">
        <v>-14.558386780073469</v>
      </c>
    </row>
    <row r="5066" spans="14:15" x14ac:dyDescent="0.2">
      <c r="N5066" s="5">
        <v>5063</v>
      </c>
      <c r="O5066" s="11">
        <v>18.482468747852216</v>
      </c>
    </row>
    <row r="5067" spans="14:15" x14ac:dyDescent="0.2">
      <c r="N5067" s="5">
        <v>5064</v>
      </c>
      <c r="O5067" s="11">
        <v>-21.956673931553045</v>
      </c>
    </row>
    <row r="5068" spans="14:15" x14ac:dyDescent="0.2">
      <c r="N5068" s="5">
        <v>5065</v>
      </c>
      <c r="O5068" s="11">
        <v>1.0089116434659451</v>
      </c>
    </row>
    <row r="5069" spans="14:15" x14ac:dyDescent="0.2">
      <c r="N5069" s="5">
        <v>5066</v>
      </c>
      <c r="O5069" s="11">
        <v>-2.716657799115294</v>
      </c>
    </row>
    <row r="5070" spans="14:15" x14ac:dyDescent="0.2">
      <c r="N5070" s="5">
        <v>5067</v>
      </c>
      <c r="O5070" s="11">
        <v>19.561291636389772</v>
      </c>
    </row>
    <row r="5071" spans="14:15" x14ac:dyDescent="0.2">
      <c r="N5071" s="5">
        <v>5068</v>
      </c>
      <c r="O5071" s="11">
        <v>26.641955068025435</v>
      </c>
    </row>
    <row r="5072" spans="14:15" x14ac:dyDescent="0.2">
      <c r="N5072" s="5">
        <v>5069</v>
      </c>
      <c r="O5072" s="11">
        <v>-20.55631895738016</v>
      </c>
    </row>
    <row r="5073" spans="14:15" x14ac:dyDescent="0.2">
      <c r="N5073" s="5">
        <v>5070</v>
      </c>
      <c r="O5073" s="11">
        <v>18.491468652207459</v>
      </c>
    </row>
    <row r="5074" spans="14:15" x14ac:dyDescent="0.2">
      <c r="N5074" s="5">
        <v>5071</v>
      </c>
      <c r="O5074" s="11">
        <v>12.912587931929504</v>
      </c>
    </row>
    <row r="5075" spans="14:15" x14ac:dyDescent="0.2">
      <c r="N5075" s="5">
        <v>5072</v>
      </c>
      <c r="O5075" s="11">
        <v>13.6392158210692</v>
      </c>
    </row>
    <row r="5076" spans="14:15" x14ac:dyDescent="0.2">
      <c r="N5076" s="5">
        <v>5073</v>
      </c>
      <c r="O5076" s="11">
        <v>4.2284453214431039</v>
      </c>
    </row>
    <row r="5077" spans="14:15" x14ac:dyDescent="0.2">
      <c r="N5077" s="5">
        <v>5074</v>
      </c>
      <c r="O5077" s="11">
        <v>5.7589321197416057</v>
      </c>
    </row>
    <row r="5078" spans="14:15" x14ac:dyDescent="0.2">
      <c r="N5078" s="5">
        <v>5075</v>
      </c>
      <c r="O5078" s="11">
        <v>6.7861928472974888</v>
      </c>
    </row>
    <row r="5079" spans="14:15" x14ac:dyDescent="0.2">
      <c r="N5079" s="5">
        <v>5076</v>
      </c>
      <c r="O5079" s="11">
        <v>-12.113446765477828</v>
      </c>
    </row>
    <row r="5080" spans="14:15" x14ac:dyDescent="0.2">
      <c r="N5080" s="5">
        <v>5077</v>
      </c>
      <c r="O5080" s="11">
        <v>43.956645275568277</v>
      </c>
    </row>
    <row r="5081" spans="14:15" x14ac:dyDescent="0.2">
      <c r="N5081" s="5">
        <v>5078</v>
      </c>
      <c r="O5081" s="11">
        <v>5.5676939926792377</v>
      </c>
    </row>
    <row r="5082" spans="14:15" x14ac:dyDescent="0.2">
      <c r="N5082" s="5">
        <v>5079</v>
      </c>
      <c r="O5082" s="11">
        <v>-15.257070681940935</v>
      </c>
    </row>
    <row r="5083" spans="14:15" x14ac:dyDescent="0.2">
      <c r="N5083" s="5">
        <v>5080</v>
      </c>
      <c r="O5083" s="11">
        <v>-24.127153018120023</v>
      </c>
    </row>
    <row r="5084" spans="14:15" x14ac:dyDescent="0.2">
      <c r="N5084" s="5">
        <v>5081</v>
      </c>
      <c r="O5084" s="11">
        <v>10.18302921172566</v>
      </c>
    </row>
    <row r="5085" spans="14:15" x14ac:dyDescent="0.2">
      <c r="N5085" s="5">
        <v>5082</v>
      </c>
      <c r="O5085" s="11">
        <v>-7.6521889146879571</v>
      </c>
    </row>
    <row r="5086" spans="14:15" x14ac:dyDescent="0.2">
      <c r="N5086" s="5">
        <v>5083</v>
      </c>
      <c r="O5086" s="11">
        <v>-7.0142141071584456</v>
      </c>
    </row>
    <row r="5087" spans="14:15" x14ac:dyDescent="0.2">
      <c r="N5087" s="5">
        <v>5084</v>
      </c>
      <c r="O5087" s="11">
        <v>7.3607946715166523</v>
      </c>
    </row>
    <row r="5088" spans="14:15" x14ac:dyDescent="0.2">
      <c r="N5088" s="5">
        <v>5085</v>
      </c>
      <c r="O5088" s="11">
        <v>-12.610119951066544</v>
      </c>
    </row>
    <row r="5089" spans="14:15" x14ac:dyDescent="0.2">
      <c r="N5089" s="5">
        <v>5086</v>
      </c>
      <c r="O5089" s="11">
        <v>4.8584976114670386E-2</v>
      </c>
    </row>
    <row r="5090" spans="14:15" x14ac:dyDescent="0.2">
      <c r="N5090" s="5">
        <v>5087</v>
      </c>
      <c r="O5090" s="11">
        <v>-7.3764598021677239</v>
      </c>
    </row>
    <row r="5091" spans="14:15" x14ac:dyDescent="0.2">
      <c r="N5091" s="5">
        <v>5088</v>
      </c>
      <c r="O5091" s="11">
        <v>0.99850424273467653</v>
      </c>
    </row>
    <row r="5092" spans="14:15" x14ac:dyDescent="0.2">
      <c r="N5092" s="5">
        <v>5089</v>
      </c>
      <c r="O5092" s="11">
        <v>-25.517927808702257</v>
      </c>
    </row>
    <row r="5093" spans="14:15" x14ac:dyDescent="0.2">
      <c r="N5093" s="5">
        <v>5090</v>
      </c>
      <c r="O5093" s="11">
        <v>-7.0957002164660938</v>
      </c>
    </row>
    <row r="5094" spans="14:15" x14ac:dyDescent="0.2">
      <c r="N5094" s="5">
        <v>5091</v>
      </c>
      <c r="O5094" s="11">
        <v>-8.1595946480628392</v>
      </c>
    </row>
    <row r="5095" spans="14:15" x14ac:dyDescent="0.2">
      <c r="N5095" s="5">
        <v>5092</v>
      </c>
      <c r="O5095" s="11">
        <v>3.7864967162961394</v>
      </c>
    </row>
    <row r="5096" spans="14:15" x14ac:dyDescent="0.2">
      <c r="N5096" s="5">
        <v>5093</v>
      </c>
      <c r="O5096" s="11">
        <v>15.856859909754423</v>
      </c>
    </row>
    <row r="5097" spans="14:15" x14ac:dyDescent="0.2">
      <c r="N5097" s="5">
        <v>5094</v>
      </c>
      <c r="O5097" s="11">
        <v>-13.812461737468318</v>
      </c>
    </row>
    <row r="5098" spans="14:15" x14ac:dyDescent="0.2">
      <c r="N5098" s="5">
        <v>5095</v>
      </c>
      <c r="O5098" s="11">
        <v>-10.988414633993202</v>
      </c>
    </row>
    <row r="5099" spans="14:15" x14ac:dyDescent="0.2">
      <c r="N5099" s="5">
        <v>5096</v>
      </c>
      <c r="O5099" s="11">
        <v>9.8629871448127027</v>
      </c>
    </row>
    <row r="5100" spans="14:15" x14ac:dyDescent="0.2">
      <c r="N5100" s="5">
        <v>5097</v>
      </c>
      <c r="O5100" s="11">
        <v>-19.723543121182015</v>
      </c>
    </row>
    <row r="5101" spans="14:15" x14ac:dyDescent="0.2">
      <c r="N5101" s="5">
        <v>5098</v>
      </c>
      <c r="O5101" s="11">
        <v>-7.9093745093379981</v>
      </c>
    </row>
    <row r="5102" spans="14:15" x14ac:dyDescent="0.2">
      <c r="N5102" s="5">
        <v>5099</v>
      </c>
      <c r="O5102" s="11">
        <v>6.8802379896432626</v>
      </c>
    </row>
    <row r="5103" spans="14:15" x14ac:dyDescent="0.2">
      <c r="N5103" s="5">
        <v>5100</v>
      </c>
      <c r="O5103" s="11">
        <v>-0.88372876708663939</v>
      </c>
    </row>
    <row r="5104" spans="14:15" x14ac:dyDescent="0.2">
      <c r="N5104" s="5">
        <v>5101</v>
      </c>
      <c r="O5104" s="11">
        <v>19.340122179162609</v>
      </c>
    </row>
    <row r="5105" spans="14:15" x14ac:dyDescent="0.2">
      <c r="N5105" s="5">
        <v>5102</v>
      </c>
      <c r="O5105" s="11">
        <v>-15.132654780254455</v>
      </c>
    </row>
    <row r="5106" spans="14:15" x14ac:dyDescent="0.2">
      <c r="N5106" s="5">
        <v>5103</v>
      </c>
      <c r="O5106" s="11">
        <v>17.761060527544213</v>
      </c>
    </row>
    <row r="5107" spans="14:15" x14ac:dyDescent="0.2">
      <c r="N5107" s="5">
        <v>5104</v>
      </c>
      <c r="O5107" s="11">
        <v>-11.594538659708093</v>
      </c>
    </row>
    <row r="5108" spans="14:15" x14ac:dyDescent="0.2">
      <c r="N5108" s="5">
        <v>5105</v>
      </c>
      <c r="O5108" s="11">
        <v>8.9324059032975676</v>
      </c>
    </row>
    <row r="5109" spans="14:15" x14ac:dyDescent="0.2">
      <c r="N5109" s="5">
        <v>5106</v>
      </c>
      <c r="O5109" s="11">
        <v>-1.0765132947956413</v>
      </c>
    </row>
    <row r="5110" spans="14:15" x14ac:dyDescent="0.2">
      <c r="N5110" s="5">
        <v>5107</v>
      </c>
      <c r="O5110" s="11">
        <v>-14.583351194376242</v>
      </c>
    </row>
    <row r="5111" spans="14:15" x14ac:dyDescent="0.2">
      <c r="N5111" s="5">
        <v>5108</v>
      </c>
      <c r="O5111" s="11">
        <v>-14.161194570689599</v>
      </c>
    </row>
    <row r="5112" spans="14:15" x14ac:dyDescent="0.2">
      <c r="N5112" s="5">
        <v>5109</v>
      </c>
      <c r="O5112" s="11">
        <v>0.52028147147094861</v>
      </c>
    </row>
    <row r="5113" spans="14:15" x14ac:dyDescent="0.2">
      <c r="N5113" s="5">
        <v>5110</v>
      </c>
      <c r="O5113" s="11">
        <v>13.401577850107255</v>
      </c>
    </row>
    <row r="5114" spans="14:15" x14ac:dyDescent="0.2">
      <c r="N5114" s="5">
        <v>5111</v>
      </c>
      <c r="O5114" s="11">
        <v>13.941157451186321</v>
      </c>
    </row>
    <row r="5115" spans="14:15" x14ac:dyDescent="0.2">
      <c r="N5115" s="5">
        <v>5112</v>
      </c>
      <c r="O5115" s="11">
        <v>8.7841266180628423</v>
      </c>
    </row>
    <row r="5116" spans="14:15" x14ac:dyDescent="0.2">
      <c r="N5116" s="5">
        <v>5113</v>
      </c>
      <c r="O5116" s="11">
        <v>21.877992546459755</v>
      </c>
    </row>
    <row r="5117" spans="14:15" x14ac:dyDescent="0.2">
      <c r="N5117" s="5">
        <v>5114</v>
      </c>
      <c r="O5117" s="11">
        <v>-4.9434566440291112</v>
      </c>
    </row>
    <row r="5118" spans="14:15" x14ac:dyDescent="0.2">
      <c r="N5118" s="5">
        <v>5115</v>
      </c>
      <c r="O5118" s="11">
        <v>-0.30734261837806942</v>
      </c>
    </row>
    <row r="5119" spans="14:15" x14ac:dyDescent="0.2">
      <c r="N5119" s="5">
        <v>5116</v>
      </c>
      <c r="O5119" s="11">
        <v>-6.7470971105653295</v>
      </c>
    </row>
    <row r="5120" spans="14:15" x14ac:dyDescent="0.2">
      <c r="N5120" s="5">
        <v>5117</v>
      </c>
      <c r="O5120" s="11">
        <v>8.3793588789782003</v>
      </c>
    </row>
    <row r="5121" spans="14:15" x14ac:dyDescent="0.2">
      <c r="N5121" s="5">
        <v>5118</v>
      </c>
      <c r="O5121" s="11">
        <v>4.3924280744547781</v>
      </c>
    </row>
    <row r="5122" spans="14:15" x14ac:dyDescent="0.2">
      <c r="N5122" s="5">
        <v>5119</v>
      </c>
      <c r="O5122" s="11">
        <v>7.5848560292451133</v>
      </c>
    </row>
    <row r="5123" spans="14:15" x14ac:dyDescent="0.2">
      <c r="N5123" s="5">
        <v>5120</v>
      </c>
      <c r="O5123" s="11">
        <v>1.5375244313675651</v>
      </c>
    </row>
    <row r="5124" spans="14:15" x14ac:dyDescent="0.2">
      <c r="N5124" s="5">
        <v>5121</v>
      </c>
      <c r="O5124" s="11">
        <v>20.241643899864926</v>
      </c>
    </row>
    <row r="5125" spans="14:15" x14ac:dyDescent="0.2">
      <c r="N5125" s="5">
        <v>5122</v>
      </c>
      <c r="O5125" s="11">
        <v>-13.306619330072323</v>
      </c>
    </row>
    <row r="5126" spans="14:15" x14ac:dyDescent="0.2">
      <c r="N5126" s="5">
        <v>5123</v>
      </c>
      <c r="O5126" s="11">
        <v>9.5171786185143254</v>
      </c>
    </row>
    <row r="5127" spans="14:15" x14ac:dyDescent="0.2">
      <c r="N5127" s="5">
        <v>5124</v>
      </c>
      <c r="O5127" s="11">
        <v>8.5446931264905714</v>
      </c>
    </row>
    <row r="5128" spans="14:15" x14ac:dyDescent="0.2">
      <c r="N5128" s="5">
        <v>5125</v>
      </c>
      <c r="O5128" s="11">
        <v>8.0065779356065541</v>
      </c>
    </row>
    <row r="5129" spans="14:15" x14ac:dyDescent="0.2">
      <c r="N5129" s="5">
        <v>5126</v>
      </c>
      <c r="O5129" s="11">
        <v>17.719391860577673</v>
      </c>
    </row>
    <row r="5130" spans="14:15" x14ac:dyDescent="0.2">
      <c r="N5130" s="5">
        <v>5127</v>
      </c>
      <c r="O5130" s="11">
        <v>5.4794635190324126</v>
      </c>
    </row>
    <row r="5131" spans="14:15" x14ac:dyDescent="0.2">
      <c r="N5131" s="5">
        <v>5128</v>
      </c>
      <c r="O5131" s="11">
        <v>-32.020969663507792</v>
      </c>
    </row>
    <row r="5132" spans="14:15" x14ac:dyDescent="0.2">
      <c r="N5132" s="5">
        <v>5129</v>
      </c>
      <c r="O5132" s="11">
        <v>-8.6457467419186571</v>
      </c>
    </row>
    <row r="5133" spans="14:15" x14ac:dyDescent="0.2">
      <c r="N5133" s="5">
        <v>5130</v>
      </c>
      <c r="O5133" s="11">
        <v>0.81455485526439886</v>
      </c>
    </row>
    <row r="5134" spans="14:15" x14ac:dyDescent="0.2">
      <c r="N5134" s="5">
        <v>5131</v>
      </c>
      <c r="O5134" s="11">
        <v>20.906943331742049</v>
      </c>
    </row>
    <row r="5135" spans="14:15" x14ac:dyDescent="0.2">
      <c r="N5135" s="5">
        <v>5132</v>
      </c>
      <c r="O5135" s="11">
        <v>-27.456608145664244</v>
      </c>
    </row>
    <row r="5136" spans="14:15" x14ac:dyDescent="0.2">
      <c r="N5136" s="5">
        <v>5133</v>
      </c>
      <c r="O5136" s="11">
        <v>16.200121967940333</v>
      </c>
    </row>
    <row r="5137" spans="14:15" x14ac:dyDescent="0.2">
      <c r="N5137" s="5">
        <v>5134</v>
      </c>
      <c r="O5137" s="11">
        <v>-22.566825972253977</v>
      </c>
    </row>
    <row r="5138" spans="14:15" x14ac:dyDescent="0.2">
      <c r="N5138" s="5">
        <v>5135</v>
      </c>
      <c r="O5138" s="11">
        <v>-14.987754029193848</v>
      </c>
    </row>
    <row r="5139" spans="14:15" x14ac:dyDescent="0.2">
      <c r="N5139" s="5">
        <v>5136</v>
      </c>
      <c r="O5139" s="11">
        <v>8.0670693947659053</v>
      </c>
    </row>
    <row r="5140" spans="14:15" x14ac:dyDescent="0.2">
      <c r="N5140" s="5">
        <v>5137</v>
      </c>
      <c r="O5140" s="11">
        <v>-9.5714524323306875</v>
      </c>
    </row>
    <row r="5141" spans="14:15" x14ac:dyDescent="0.2">
      <c r="N5141" s="5">
        <v>5138</v>
      </c>
      <c r="O5141" s="11">
        <v>20.441570271333358</v>
      </c>
    </row>
    <row r="5142" spans="14:15" x14ac:dyDescent="0.2">
      <c r="N5142" s="5">
        <v>5139</v>
      </c>
      <c r="O5142" s="11">
        <v>2.2907609019456299</v>
      </c>
    </row>
    <row r="5143" spans="14:15" x14ac:dyDescent="0.2">
      <c r="N5143" s="5">
        <v>5140</v>
      </c>
      <c r="O5143" s="11">
        <v>19.932164396866888</v>
      </c>
    </row>
    <row r="5144" spans="14:15" x14ac:dyDescent="0.2">
      <c r="N5144" s="5">
        <v>5141</v>
      </c>
      <c r="O5144" s="11">
        <v>15.517862670121481</v>
      </c>
    </row>
    <row r="5145" spans="14:15" x14ac:dyDescent="0.2">
      <c r="N5145" s="5">
        <v>5142</v>
      </c>
      <c r="O5145" s="11">
        <v>-12.173863888215941</v>
      </c>
    </row>
    <row r="5146" spans="14:15" x14ac:dyDescent="0.2">
      <c r="N5146" s="5">
        <v>5143</v>
      </c>
      <c r="O5146" s="11">
        <v>12.279490166068758</v>
      </c>
    </row>
    <row r="5147" spans="14:15" x14ac:dyDescent="0.2">
      <c r="N5147" s="5">
        <v>5144</v>
      </c>
      <c r="O5147" s="11">
        <v>-25.447831536027088</v>
      </c>
    </row>
    <row r="5148" spans="14:15" x14ac:dyDescent="0.2">
      <c r="N5148" s="5">
        <v>5145</v>
      </c>
      <c r="O5148" s="11">
        <v>3.6725428643852065</v>
      </c>
    </row>
    <row r="5149" spans="14:15" x14ac:dyDescent="0.2">
      <c r="N5149" s="5">
        <v>5146</v>
      </c>
      <c r="O5149" s="11">
        <v>5.1623588253249428</v>
      </c>
    </row>
    <row r="5150" spans="14:15" x14ac:dyDescent="0.2">
      <c r="N5150" s="5">
        <v>5147</v>
      </c>
      <c r="O5150" s="11">
        <v>5.8929476147719146</v>
      </c>
    </row>
    <row r="5151" spans="14:15" x14ac:dyDescent="0.2">
      <c r="N5151" s="5">
        <v>5148</v>
      </c>
      <c r="O5151" s="11">
        <v>-13.030886656840149</v>
      </c>
    </row>
    <row r="5152" spans="14:15" x14ac:dyDescent="0.2">
      <c r="N5152" s="5">
        <v>5149</v>
      </c>
      <c r="O5152" s="11">
        <v>-20.269419997901643</v>
      </c>
    </row>
    <row r="5153" spans="14:15" x14ac:dyDescent="0.2">
      <c r="N5153" s="5">
        <v>5150</v>
      </c>
      <c r="O5153" s="11">
        <v>-0.91407360582363761</v>
      </c>
    </row>
    <row r="5154" spans="14:15" x14ac:dyDescent="0.2">
      <c r="N5154" s="5">
        <v>5151</v>
      </c>
      <c r="O5154" s="11">
        <v>5.5242968368384426</v>
      </c>
    </row>
    <row r="5155" spans="14:15" x14ac:dyDescent="0.2">
      <c r="N5155" s="5">
        <v>5152</v>
      </c>
      <c r="O5155" s="11">
        <v>-8.9539976235865844</v>
      </c>
    </row>
    <row r="5156" spans="14:15" x14ac:dyDescent="0.2">
      <c r="N5156" s="5">
        <v>5153</v>
      </c>
      <c r="O5156" s="11">
        <v>20.298027346996388</v>
      </c>
    </row>
    <row r="5157" spans="14:15" x14ac:dyDescent="0.2">
      <c r="N5157" s="5">
        <v>5154</v>
      </c>
      <c r="O5157" s="11">
        <v>11.498871645194232</v>
      </c>
    </row>
    <row r="5158" spans="14:15" x14ac:dyDescent="0.2">
      <c r="N5158" s="5">
        <v>5155</v>
      </c>
      <c r="O5158" s="11">
        <v>-17.021830048013253</v>
      </c>
    </row>
    <row r="5159" spans="14:15" x14ac:dyDescent="0.2">
      <c r="N5159" s="5">
        <v>5156</v>
      </c>
      <c r="O5159" s="11">
        <v>8.6526811744066308</v>
      </c>
    </row>
    <row r="5160" spans="14:15" x14ac:dyDescent="0.2">
      <c r="N5160" s="5">
        <v>5157</v>
      </c>
      <c r="O5160" s="11">
        <v>15.552608504022107</v>
      </c>
    </row>
    <row r="5161" spans="14:15" x14ac:dyDescent="0.2">
      <c r="N5161" s="5">
        <v>5158</v>
      </c>
      <c r="O5161" s="11">
        <v>-5.5215422263924658</v>
      </c>
    </row>
    <row r="5162" spans="14:15" x14ac:dyDescent="0.2">
      <c r="N5162" s="5">
        <v>5159</v>
      </c>
      <c r="O5162" s="11">
        <v>-17.467155425815765</v>
      </c>
    </row>
    <row r="5163" spans="14:15" x14ac:dyDescent="0.2">
      <c r="N5163" s="5">
        <v>5160</v>
      </c>
      <c r="O5163" s="11">
        <v>14.847812218768546</v>
      </c>
    </row>
    <row r="5164" spans="14:15" x14ac:dyDescent="0.2">
      <c r="N5164" s="5">
        <v>5161</v>
      </c>
      <c r="O5164" s="11">
        <v>-21.363197153424693</v>
      </c>
    </row>
    <row r="5165" spans="14:15" x14ac:dyDescent="0.2">
      <c r="N5165" s="5">
        <v>5162</v>
      </c>
      <c r="O5165" s="11">
        <v>8.1253317188381438</v>
      </c>
    </row>
    <row r="5166" spans="14:15" x14ac:dyDescent="0.2">
      <c r="N5166" s="5">
        <v>5163</v>
      </c>
      <c r="O5166" s="11">
        <v>-9.0303368568270237</v>
      </c>
    </row>
    <row r="5167" spans="14:15" x14ac:dyDescent="0.2">
      <c r="N5167" s="5">
        <v>5164</v>
      </c>
      <c r="O5167" s="11">
        <v>8.3324384671073233</v>
      </c>
    </row>
    <row r="5168" spans="14:15" x14ac:dyDescent="0.2">
      <c r="N5168" s="5">
        <v>5165</v>
      </c>
      <c r="O5168" s="11">
        <v>2.123596235211743</v>
      </c>
    </row>
    <row r="5169" spans="14:15" x14ac:dyDescent="0.2">
      <c r="N5169" s="5">
        <v>5166</v>
      </c>
      <c r="O5169" s="11">
        <v>-2.2409314649086078</v>
      </c>
    </row>
    <row r="5170" spans="14:15" x14ac:dyDescent="0.2">
      <c r="N5170" s="5">
        <v>5167</v>
      </c>
      <c r="O5170" s="11">
        <v>11.26348269046159</v>
      </c>
    </row>
    <row r="5171" spans="14:15" x14ac:dyDescent="0.2">
      <c r="N5171" s="5">
        <v>5168</v>
      </c>
      <c r="O5171" s="11">
        <v>20.900150766824574</v>
      </c>
    </row>
    <row r="5172" spans="14:15" x14ac:dyDescent="0.2">
      <c r="N5172" s="5">
        <v>5169</v>
      </c>
      <c r="O5172" s="11">
        <v>-14.126135169278903</v>
      </c>
    </row>
    <row r="5173" spans="14:15" x14ac:dyDescent="0.2">
      <c r="N5173" s="5">
        <v>5170</v>
      </c>
      <c r="O5173" s="11">
        <v>-13.089475668449261</v>
      </c>
    </row>
    <row r="5174" spans="14:15" x14ac:dyDescent="0.2">
      <c r="N5174" s="5">
        <v>5171</v>
      </c>
      <c r="O5174" s="11">
        <v>-1.7336141750784013</v>
      </c>
    </row>
    <row r="5175" spans="14:15" x14ac:dyDescent="0.2">
      <c r="N5175" s="5">
        <v>5172</v>
      </c>
      <c r="O5175" s="11">
        <v>-6.9812810427059686</v>
      </c>
    </row>
    <row r="5176" spans="14:15" x14ac:dyDescent="0.2">
      <c r="N5176" s="5">
        <v>5173</v>
      </c>
      <c r="O5176" s="11">
        <v>7.3162071830960551</v>
      </c>
    </row>
    <row r="5177" spans="14:15" x14ac:dyDescent="0.2">
      <c r="N5177" s="5">
        <v>5174</v>
      </c>
      <c r="O5177" s="11">
        <v>8.7999685948768729</v>
      </c>
    </row>
    <row r="5178" spans="14:15" x14ac:dyDescent="0.2">
      <c r="N5178" s="5">
        <v>5175</v>
      </c>
      <c r="O5178" s="11">
        <v>0.92844013357165989</v>
      </c>
    </row>
    <row r="5179" spans="14:15" x14ac:dyDescent="0.2">
      <c r="N5179" s="5">
        <v>5176</v>
      </c>
      <c r="O5179" s="11">
        <v>14.872324285814219</v>
      </c>
    </row>
    <row r="5180" spans="14:15" x14ac:dyDescent="0.2">
      <c r="N5180" s="5">
        <v>5177</v>
      </c>
      <c r="O5180" s="11">
        <v>-7.1894210676146075</v>
      </c>
    </row>
    <row r="5181" spans="14:15" x14ac:dyDescent="0.2">
      <c r="N5181" s="5">
        <v>5178</v>
      </c>
      <c r="O5181" s="11">
        <v>-4.488254074866056</v>
      </c>
    </row>
    <row r="5182" spans="14:15" x14ac:dyDescent="0.2">
      <c r="N5182" s="5">
        <v>5179</v>
      </c>
      <c r="O5182" s="11">
        <v>16.776700995169762</v>
      </c>
    </row>
    <row r="5183" spans="14:15" x14ac:dyDescent="0.2">
      <c r="N5183" s="5">
        <v>5180</v>
      </c>
      <c r="O5183" s="11">
        <v>-12.157107998812101</v>
      </c>
    </row>
    <row r="5184" spans="14:15" x14ac:dyDescent="0.2">
      <c r="N5184" s="5">
        <v>5181</v>
      </c>
      <c r="O5184" s="11">
        <v>-8.3684635000499412</v>
      </c>
    </row>
    <row r="5185" spans="14:15" x14ac:dyDescent="0.2">
      <c r="N5185" s="5">
        <v>5182</v>
      </c>
      <c r="O5185" s="11">
        <v>13.457878859162257</v>
      </c>
    </row>
    <row r="5186" spans="14:15" x14ac:dyDescent="0.2">
      <c r="N5186" s="5">
        <v>5183</v>
      </c>
      <c r="O5186" s="11">
        <v>-19.615485642817763</v>
      </c>
    </row>
    <row r="5187" spans="14:15" x14ac:dyDescent="0.2">
      <c r="N5187" s="5">
        <v>5184</v>
      </c>
      <c r="O5187" s="11">
        <v>-9.0558907053889151</v>
      </c>
    </row>
    <row r="5188" spans="14:15" x14ac:dyDescent="0.2">
      <c r="N5188" s="5">
        <v>5185</v>
      </c>
      <c r="O5188" s="11">
        <v>-16.105927410082749</v>
      </c>
    </row>
    <row r="5189" spans="14:15" x14ac:dyDescent="0.2">
      <c r="N5189" s="5">
        <v>5186</v>
      </c>
      <c r="O5189" s="11">
        <v>5.6695975083141983</v>
      </c>
    </row>
    <row r="5190" spans="14:15" x14ac:dyDescent="0.2">
      <c r="N5190" s="5">
        <v>5187</v>
      </c>
      <c r="O5190" s="11">
        <v>-18.903643294105681</v>
      </c>
    </row>
    <row r="5191" spans="14:15" x14ac:dyDescent="0.2">
      <c r="N5191" s="5">
        <v>5188</v>
      </c>
      <c r="O5191" s="11">
        <v>-29.573690110163533</v>
      </c>
    </row>
    <row r="5192" spans="14:15" x14ac:dyDescent="0.2">
      <c r="N5192" s="5">
        <v>5189</v>
      </c>
      <c r="O5192" s="11">
        <v>-1.7049855434721914</v>
      </c>
    </row>
    <row r="5193" spans="14:15" x14ac:dyDescent="0.2">
      <c r="N5193" s="5">
        <v>5190</v>
      </c>
      <c r="O5193" s="11">
        <v>24.501695329652389</v>
      </c>
    </row>
    <row r="5194" spans="14:15" x14ac:dyDescent="0.2">
      <c r="N5194" s="5">
        <v>5191</v>
      </c>
      <c r="O5194" s="11">
        <v>-12.041354212571729</v>
      </c>
    </row>
    <row r="5195" spans="14:15" x14ac:dyDescent="0.2">
      <c r="N5195" s="5">
        <v>5192</v>
      </c>
      <c r="O5195" s="11">
        <v>-3.5834381872300085</v>
      </c>
    </row>
    <row r="5196" spans="14:15" x14ac:dyDescent="0.2">
      <c r="N5196" s="5">
        <v>5193</v>
      </c>
      <c r="O5196" s="11">
        <v>7.1454733725107396</v>
      </c>
    </row>
    <row r="5197" spans="14:15" x14ac:dyDescent="0.2">
      <c r="N5197" s="5">
        <v>5194</v>
      </c>
      <c r="O5197" s="11">
        <v>26.269662581869195</v>
      </c>
    </row>
    <row r="5198" spans="14:15" x14ac:dyDescent="0.2">
      <c r="N5198" s="5">
        <v>5195</v>
      </c>
      <c r="O5198" s="11">
        <v>-2.050169973627169</v>
      </c>
    </row>
    <row r="5199" spans="14:15" x14ac:dyDescent="0.2">
      <c r="N5199" s="5">
        <v>5196</v>
      </c>
      <c r="O5199" s="11">
        <v>4.5571698857270668</v>
      </c>
    </row>
    <row r="5200" spans="14:15" x14ac:dyDescent="0.2">
      <c r="N5200" s="5">
        <v>5197</v>
      </c>
      <c r="O5200" s="11">
        <v>12.270058232654545</v>
      </c>
    </row>
    <row r="5201" spans="14:15" x14ac:dyDescent="0.2">
      <c r="N5201" s="5">
        <v>5198</v>
      </c>
      <c r="O5201" s="11">
        <v>9.7567588341782461</v>
      </c>
    </row>
    <row r="5202" spans="14:15" x14ac:dyDescent="0.2">
      <c r="N5202" s="5">
        <v>5199</v>
      </c>
      <c r="O5202" s="11">
        <v>-29.542549456612957</v>
      </c>
    </row>
    <row r="5203" spans="14:15" x14ac:dyDescent="0.2">
      <c r="N5203" s="5">
        <v>5200</v>
      </c>
      <c r="O5203" s="11">
        <v>-7.5354781564367022</v>
      </c>
    </row>
    <row r="5204" spans="14:15" x14ac:dyDescent="0.2">
      <c r="N5204" s="5">
        <v>5201</v>
      </c>
      <c r="O5204" s="11">
        <v>0.78529080881295421</v>
      </c>
    </row>
    <row r="5205" spans="14:15" x14ac:dyDescent="0.2">
      <c r="N5205" s="5">
        <v>5202</v>
      </c>
      <c r="O5205" s="11">
        <v>-8.138352127057523</v>
      </c>
    </row>
    <row r="5206" spans="14:15" x14ac:dyDescent="0.2">
      <c r="N5206" s="5">
        <v>5203</v>
      </c>
      <c r="O5206" s="11">
        <v>30.377538676205177</v>
      </c>
    </row>
    <row r="5207" spans="14:15" x14ac:dyDescent="0.2">
      <c r="N5207" s="5">
        <v>5204</v>
      </c>
      <c r="O5207" s="11">
        <v>-13.474363663983908</v>
      </c>
    </row>
    <row r="5208" spans="14:15" x14ac:dyDescent="0.2">
      <c r="N5208" s="5">
        <v>5205</v>
      </c>
      <c r="O5208" s="11">
        <v>-29.783951424042151</v>
      </c>
    </row>
    <row r="5209" spans="14:15" x14ac:dyDescent="0.2">
      <c r="N5209" s="5">
        <v>5206</v>
      </c>
      <c r="O5209" s="11">
        <v>-30.578245920154043</v>
      </c>
    </row>
    <row r="5210" spans="14:15" x14ac:dyDescent="0.2">
      <c r="N5210" s="5">
        <v>5207</v>
      </c>
      <c r="O5210" s="11">
        <v>-3.5012747264376793</v>
      </c>
    </row>
    <row r="5211" spans="14:15" x14ac:dyDescent="0.2">
      <c r="N5211" s="5">
        <v>5208</v>
      </c>
      <c r="O5211" s="11">
        <v>33.707402035999372</v>
      </c>
    </row>
    <row r="5212" spans="14:15" x14ac:dyDescent="0.2">
      <c r="N5212" s="5">
        <v>5209</v>
      </c>
      <c r="O5212" s="11">
        <v>7.6569089646701212</v>
      </c>
    </row>
    <row r="5213" spans="14:15" x14ac:dyDescent="0.2">
      <c r="N5213" s="5">
        <v>5210</v>
      </c>
      <c r="O5213" s="11">
        <v>-4.7570563170683515</v>
      </c>
    </row>
    <row r="5214" spans="14:15" x14ac:dyDescent="0.2">
      <c r="N5214" s="5">
        <v>5211</v>
      </c>
      <c r="O5214" s="11">
        <v>0.22628457540630526</v>
      </c>
    </row>
    <row r="5215" spans="14:15" x14ac:dyDescent="0.2">
      <c r="N5215" s="5">
        <v>5212</v>
      </c>
      <c r="O5215" s="11">
        <v>6.1403256386422385</v>
      </c>
    </row>
    <row r="5216" spans="14:15" x14ac:dyDescent="0.2">
      <c r="N5216" s="5">
        <v>5213</v>
      </c>
      <c r="O5216" s="11">
        <v>11.542745657861094</v>
      </c>
    </row>
    <row r="5217" spans="14:15" x14ac:dyDescent="0.2">
      <c r="N5217" s="5">
        <v>5214</v>
      </c>
      <c r="O5217" s="11">
        <v>-12.13827749716091</v>
      </c>
    </row>
    <row r="5218" spans="14:15" x14ac:dyDescent="0.2">
      <c r="N5218" s="5">
        <v>5215</v>
      </c>
      <c r="O5218" s="11">
        <v>-10.551626158339534</v>
      </c>
    </row>
    <row r="5219" spans="14:15" x14ac:dyDescent="0.2">
      <c r="N5219" s="5">
        <v>5216</v>
      </c>
      <c r="O5219" s="11">
        <v>1.3622712303465994</v>
      </c>
    </row>
    <row r="5220" spans="14:15" x14ac:dyDescent="0.2">
      <c r="N5220" s="5">
        <v>5217</v>
      </c>
      <c r="O5220" s="11">
        <v>-4.4304468067587708</v>
      </c>
    </row>
    <row r="5221" spans="14:15" x14ac:dyDescent="0.2">
      <c r="N5221" s="5">
        <v>5218</v>
      </c>
      <c r="O5221" s="11">
        <v>12.417467843118285</v>
      </c>
    </row>
    <row r="5222" spans="14:15" x14ac:dyDescent="0.2">
      <c r="N5222" s="5">
        <v>5219</v>
      </c>
      <c r="O5222" s="11">
        <v>-1.4591443541030626</v>
      </c>
    </row>
    <row r="5223" spans="14:15" x14ac:dyDescent="0.2">
      <c r="N5223" s="5">
        <v>5220</v>
      </c>
      <c r="O5223" s="11">
        <v>-6.2876874468759532</v>
      </c>
    </row>
    <row r="5224" spans="14:15" x14ac:dyDescent="0.2">
      <c r="N5224" s="5">
        <v>5221</v>
      </c>
      <c r="O5224" s="11">
        <v>6.3049924300232592</v>
      </c>
    </row>
    <row r="5225" spans="14:15" x14ac:dyDescent="0.2">
      <c r="N5225" s="5">
        <v>5222</v>
      </c>
      <c r="O5225" s="11">
        <v>-12.867718673494021</v>
      </c>
    </row>
    <row r="5226" spans="14:15" x14ac:dyDescent="0.2">
      <c r="N5226" s="5">
        <v>5223</v>
      </c>
      <c r="O5226" s="11">
        <v>16.898105931559911</v>
      </c>
    </row>
    <row r="5227" spans="14:15" x14ac:dyDescent="0.2">
      <c r="N5227" s="5">
        <v>5224</v>
      </c>
      <c r="O5227" s="11">
        <v>0.10803704037080208</v>
      </c>
    </row>
    <row r="5228" spans="14:15" x14ac:dyDescent="0.2">
      <c r="N5228" s="5">
        <v>5225</v>
      </c>
      <c r="O5228" s="11">
        <v>2.0145033040861318</v>
      </c>
    </row>
    <row r="5229" spans="14:15" x14ac:dyDescent="0.2">
      <c r="N5229" s="5">
        <v>5226</v>
      </c>
      <c r="O5229" s="11">
        <v>-15.03038036113605</v>
      </c>
    </row>
    <row r="5230" spans="14:15" x14ac:dyDescent="0.2">
      <c r="N5230" s="5">
        <v>5227</v>
      </c>
      <c r="O5230" s="11">
        <v>1.951661523432348</v>
      </c>
    </row>
    <row r="5231" spans="14:15" x14ac:dyDescent="0.2">
      <c r="N5231" s="5">
        <v>5228</v>
      </c>
      <c r="O5231" s="11">
        <v>5.2862042334222457</v>
      </c>
    </row>
    <row r="5232" spans="14:15" x14ac:dyDescent="0.2">
      <c r="N5232" s="5">
        <v>5229</v>
      </c>
      <c r="O5232" s="11">
        <v>5.1912067650685971</v>
      </c>
    </row>
    <row r="5233" spans="14:15" x14ac:dyDescent="0.2">
      <c r="N5233" s="5">
        <v>5230</v>
      </c>
      <c r="O5233" s="11">
        <v>-15.957284647055062</v>
      </c>
    </row>
    <row r="5234" spans="14:15" x14ac:dyDescent="0.2">
      <c r="N5234" s="5">
        <v>5231</v>
      </c>
      <c r="O5234" s="11">
        <v>9.2253928084804571</v>
      </c>
    </row>
    <row r="5235" spans="14:15" x14ac:dyDescent="0.2">
      <c r="N5235" s="5">
        <v>5232</v>
      </c>
      <c r="O5235" s="11">
        <v>-7.7730258802716312</v>
      </c>
    </row>
    <row r="5236" spans="14:15" x14ac:dyDescent="0.2">
      <c r="N5236" s="5">
        <v>5233</v>
      </c>
      <c r="O5236" s="11">
        <v>-3.7396116812615601</v>
      </c>
    </row>
    <row r="5237" spans="14:15" x14ac:dyDescent="0.2">
      <c r="N5237" s="5">
        <v>5234</v>
      </c>
      <c r="O5237" s="11">
        <v>3.4680518107828835</v>
      </c>
    </row>
    <row r="5238" spans="14:15" x14ac:dyDescent="0.2">
      <c r="N5238" s="5">
        <v>5235</v>
      </c>
      <c r="O5238" s="11">
        <v>0.91990718219735634</v>
      </c>
    </row>
    <row r="5239" spans="14:15" x14ac:dyDescent="0.2">
      <c r="N5239" s="5">
        <v>5236</v>
      </c>
      <c r="O5239" s="11">
        <v>-14.777431201982235</v>
      </c>
    </row>
    <row r="5240" spans="14:15" x14ac:dyDescent="0.2">
      <c r="N5240" s="5">
        <v>5237</v>
      </c>
      <c r="O5240" s="11">
        <v>9.2511103819266154</v>
      </c>
    </row>
    <row r="5241" spans="14:15" x14ac:dyDescent="0.2">
      <c r="N5241" s="5">
        <v>5238</v>
      </c>
      <c r="O5241" s="11">
        <v>-12.983208143307927</v>
      </c>
    </row>
    <row r="5242" spans="14:15" x14ac:dyDescent="0.2">
      <c r="N5242" s="5">
        <v>5239</v>
      </c>
      <c r="O5242" s="11">
        <v>2.696623909244479</v>
      </c>
    </row>
    <row r="5243" spans="14:15" x14ac:dyDescent="0.2">
      <c r="N5243" s="5">
        <v>5240</v>
      </c>
      <c r="O5243" s="11">
        <v>4.5728603746374032</v>
      </c>
    </row>
    <row r="5244" spans="14:15" x14ac:dyDescent="0.2">
      <c r="N5244" s="5">
        <v>5241</v>
      </c>
      <c r="O5244" s="11">
        <v>-0.89426335609016272</v>
      </c>
    </row>
    <row r="5245" spans="14:15" x14ac:dyDescent="0.2">
      <c r="N5245" s="5">
        <v>5242</v>
      </c>
      <c r="O5245" s="11">
        <v>5.2003874504997238</v>
      </c>
    </row>
    <row r="5246" spans="14:15" x14ac:dyDescent="0.2">
      <c r="N5246" s="5">
        <v>5243</v>
      </c>
      <c r="O5246" s="11">
        <v>-13.705509447542031</v>
      </c>
    </row>
    <row r="5247" spans="14:15" x14ac:dyDescent="0.2">
      <c r="N5247" s="5">
        <v>5244</v>
      </c>
      <c r="O5247" s="11">
        <v>17.334520712721194</v>
      </c>
    </row>
    <row r="5248" spans="14:15" x14ac:dyDescent="0.2">
      <c r="N5248" s="5">
        <v>5245</v>
      </c>
      <c r="O5248" s="11">
        <v>2.4177759666408707</v>
      </c>
    </row>
    <row r="5249" spans="14:15" x14ac:dyDescent="0.2">
      <c r="N5249" s="5">
        <v>5246</v>
      </c>
      <c r="O5249" s="11">
        <v>7.7108567087173636</v>
      </c>
    </row>
    <row r="5250" spans="14:15" x14ac:dyDescent="0.2">
      <c r="N5250" s="5">
        <v>5247</v>
      </c>
      <c r="O5250" s="11">
        <v>23.301396794850422</v>
      </c>
    </row>
    <row r="5251" spans="14:15" x14ac:dyDescent="0.2">
      <c r="N5251" s="5">
        <v>5248</v>
      </c>
      <c r="O5251" s="11">
        <v>3.1147764162218912</v>
      </c>
    </row>
    <row r="5252" spans="14:15" x14ac:dyDescent="0.2">
      <c r="N5252" s="5">
        <v>5249</v>
      </c>
      <c r="O5252" s="11">
        <v>12.443081481048125</v>
      </c>
    </row>
    <row r="5253" spans="14:15" x14ac:dyDescent="0.2">
      <c r="N5253" s="5">
        <v>5250</v>
      </c>
      <c r="O5253" s="11">
        <v>-7.9366602067219505</v>
      </c>
    </row>
    <row r="5254" spans="14:15" x14ac:dyDescent="0.2">
      <c r="N5254" s="5">
        <v>5251</v>
      </c>
      <c r="O5254" s="11">
        <v>-2.5918835428406628</v>
      </c>
    </row>
    <row r="5255" spans="14:15" x14ac:dyDescent="0.2">
      <c r="N5255" s="5">
        <v>5252</v>
      </c>
      <c r="O5255" s="11">
        <v>12.90563466602098</v>
      </c>
    </row>
    <row r="5256" spans="14:15" x14ac:dyDescent="0.2">
      <c r="N5256" s="5">
        <v>5253</v>
      </c>
      <c r="O5256" s="11">
        <v>-29.129708908115305</v>
      </c>
    </row>
    <row r="5257" spans="14:15" x14ac:dyDescent="0.2">
      <c r="N5257" s="5">
        <v>5254</v>
      </c>
      <c r="O5257" s="11">
        <v>11.299382441234957</v>
      </c>
    </row>
    <row r="5258" spans="14:15" x14ac:dyDescent="0.2">
      <c r="N5258" s="5">
        <v>5255</v>
      </c>
      <c r="O5258" s="11">
        <v>1.4848598050200299</v>
      </c>
    </row>
    <row r="5259" spans="14:15" x14ac:dyDescent="0.2">
      <c r="N5259" s="5">
        <v>5256</v>
      </c>
      <c r="O5259" s="11">
        <v>12.265400783967557</v>
      </c>
    </row>
    <row r="5260" spans="14:15" x14ac:dyDescent="0.2">
      <c r="N5260" s="5">
        <v>5257</v>
      </c>
      <c r="O5260" s="11">
        <v>5.5887787173250469</v>
      </c>
    </row>
    <row r="5261" spans="14:15" x14ac:dyDescent="0.2">
      <c r="N5261" s="5">
        <v>5258</v>
      </c>
      <c r="O5261" s="11">
        <v>-6.3611550241662078</v>
      </c>
    </row>
    <row r="5262" spans="14:15" x14ac:dyDescent="0.2">
      <c r="N5262" s="5">
        <v>5259</v>
      </c>
      <c r="O5262" s="11">
        <v>-4.8778212935612224</v>
      </c>
    </row>
    <row r="5263" spans="14:15" x14ac:dyDescent="0.2">
      <c r="N5263" s="5">
        <v>5260</v>
      </c>
      <c r="O5263" s="11">
        <v>-5.6550922128997021</v>
      </c>
    </row>
    <row r="5264" spans="14:15" x14ac:dyDescent="0.2">
      <c r="N5264" s="5">
        <v>5261</v>
      </c>
      <c r="O5264" s="11">
        <v>3.4436257251972355</v>
      </c>
    </row>
    <row r="5265" spans="14:15" x14ac:dyDescent="0.2">
      <c r="N5265" s="5">
        <v>5262</v>
      </c>
      <c r="O5265" s="11">
        <v>2.3197284540780085</v>
      </c>
    </row>
    <row r="5266" spans="14:15" x14ac:dyDescent="0.2">
      <c r="N5266" s="5">
        <v>5263</v>
      </c>
      <c r="O5266" s="11">
        <v>-9.0369997012363923E-3</v>
      </c>
    </row>
    <row r="5267" spans="14:15" x14ac:dyDescent="0.2">
      <c r="N5267" s="5">
        <v>5264</v>
      </c>
      <c r="O5267" s="11">
        <v>-21.650852421689262</v>
      </c>
    </row>
    <row r="5268" spans="14:15" x14ac:dyDescent="0.2">
      <c r="N5268" s="5">
        <v>5265</v>
      </c>
      <c r="O5268" s="11">
        <v>-39.222604654219865</v>
      </c>
    </row>
    <row r="5269" spans="14:15" x14ac:dyDescent="0.2">
      <c r="N5269" s="5">
        <v>5266</v>
      </c>
      <c r="O5269" s="11">
        <v>-7.7291909660322995</v>
      </c>
    </row>
    <row r="5270" spans="14:15" x14ac:dyDescent="0.2">
      <c r="N5270" s="5">
        <v>5267</v>
      </c>
      <c r="O5270" s="11">
        <v>18.650717564080495</v>
      </c>
    </row>
    <row r="5271" spans="14:15" x14ac:dyDescent="0.2">
      <c r="N5271" s="5">
        <v>5268</v>
      </c>
      <c r="O5271" s="11">
        <v>-1.8280848696885061</v>
      </c>
    </row>
    <row r="5272" spans="14:15" x14ac:dyDescent="0.2">
      <c r="N5272" s="5">
        <v>5269</v>
      </c>
      <c r="O5272" s="11">
        <v>13.257924250586743</v>
      </c>
    </row>
    <row r="5273" spans="14:15" x14ac:dyDescent="0.2">
      <c r="N5273" s="5">
        <v>5270</v>
      </c>
      <c r="O5273" s="11">
        <v>33.705723403050229</v>
      </c>
    </row>
    <row r="5274" spans="14:15" x14ac:dyDescent="0.2">
      <c r="N5274" s="5">
        <v>5271</v>
      </c>
      <c r="O5274" s="11">
        <v>22.05472787668095</v>
      </c>
    </row>
    <row r="5275" spans="14:15" x14ac:dyDescent="0.2">
      <c r="N5275" s="5">
        <v>5272</v>
      </c>
      <c r="O5275" s="11">
        <v>-0.43206783852185171</v>
      </c>
    </row>
    <row r="5276" spans="14:15" x14ac:dyDescent="0.2">
      <c r="N5276" s="5">
        <v>5273</v>
      </c>
      <c r="O5276" s="11">
        <v>-4.8047186775859991</v>
      </c>
    </row>
    <row r="5277" spans="14:15" x14ac:dyDescent="0.2">
      <c r="N5277" s="5">
        <v>5274</v>
      </c>
      <c r="O5277" s="11">
        <v>-5.858883405425261</v>
      </c>
    </row>
    <row r="5278" spans="14:15" x14ac:dyDescent="0.2">
      <c r="N5278" s="5">
        <v>5275</v>
      </c>
      <c r="O5278" s="11">
        <v>21.125279960647237</v>
      </c>
    </row>
    <row r="5279" spans="14:15" x14ac:dyDescent="0.2">
      <c r="N5279" s="5">
        <v>5276</v>
      </c>
      <c r="O5279" s="11">
        <v>5.8422389949277553</v>
      </c>
    </row>
    <row r="5280" spans="14:15" x14ac:dyDescent="0.2">
      <c r="N5280" s="5">
        <v>5277</v>
      </c>
      <c r="O5280" s="11">
        <v>14.347334114849964</v>
      </c>
    </row>
    <row r="5281" spans="14:15" x14ac:dyDescent="0.2">
      <c r="N5281" s="5">
        <v>5278</v>
      </c>
      <c r="O5281" s="11">
        <v>32.558435411424846</v>
      </c>
    </row>
    <row r="5282" spans="14:15" x14ac:dyDescent="0.2">
      <c r="N5282" s="5">
        <v>5279</v>
      </c>
      <c r="O5282" s="11">
        <v>-0.33379439249035969</v>
      </c>
    </row>
    <row r="5283" spans="14:15" x14ac:dyDescent="0.2">
      <c r="N5283" s="5">
        <v>5280</v>
      </c>
      <c r="O5283" s="11">
        <v>-7.0869119063225474</v>
      </c>
    </row>
    <row r="5284" spans="14:15" x14ac:dyDescent="0.2">
      <c r="N5284" s="5">
        <v>5281</v>
      </c>
      <c r="O5284" s="11">
        <v>17.577888998480425</v>
      </c>
    </row>
    <row r="5285" spans="14:15" x14ac:dyDescent="0.2">
      <c r="N5285" s="5">
        <v>5282</v>
      </c>
      <c r="O5285" s="11">
        <v>14.034588634112417</v>
      </c>
    </row>
    <row r="5286" spans="14:15" x14ac:dyDescent="0.2">
      <c r="N5286" s="5">
        <v>5283</v>
      </c>
      <c r="O5286" s="11">
        <v>-5.8957677176205978</v>
      </c>
    </row>
    <row r="5287" spans="14:15" x14ac:dyDescent="0.2">
      <c r="N5287" s="5">
        <v>5284</v>
      </c>
      <c r="O5287" s="11">
        <v>-0.85793301345292572</v>
      </c>
    </row>
    <row r="5288" spans="14:15" x14ac:dyDescent="0.2">
      <c r="N5288" s="5">
        <v>5285</v>
      </c>
      <c r="O5288" s="11">
        <v>8.3473564227289891</v>
      </c>
    </row>
    <row r="5289" spans="14:15" x14ac:dyDescent="0.2">
      <c r="N5289" s="5">
        <v>5286</v>
      </c>
      <c r="O5289" s="11">
        <v>-2.2853288979814521</v>
      </c>
    </row>
    <row r="5290" spans="14:15" x14ac:dyDescent="0.2">
      <c r="N5290" s="5">
        <v>5287</v>
      </c>
      <c r="O5290" s="11">
        <v>6.5630933549722235</v>
      </c>
    </row>
    <row r="5291" spans="14:15" x14ac:dyDescent="0.2">
      <c r="N5291" s="5">
        <v>5288</v>
      </c>
      <c r="O5291" s="11">
        <v>0.10343068085357288</v>
      </c>
    </row>
    <row r="5292" spans="14:15" x14ac:dyDescent="0.2">
      <c r="N5292" s="5">
        <v>5289</v>
      </c>
      <c r="O5292" s="11">
        <v>-4.1724551159891918</v>
      </c>
    </row>
    <row r="5293" spans="14:15" x14ac:dyDescent="0.2">
      <c r="N5293" s="5">
        <v>5290</v>
      </c>
      <c r="O5293" s="11">
        <v>14.144002329979749</v>
      </c>
    </row>
    <row r="5294" spans="14:15" x14ac:dyDescent="0.2">
      <c r="N5294" s="5">
        <v>5291</v>
      </c>
      <c r="O5294" s="11">
        <v>-8.7929263606135279</v>
      </c>
    </row>
    <row r="5295" spans="14:15" x14ac:dyDescent="0.2">
      <c r="N5295" s="5">
        <v>5292</v>
      </c>
      <c r="O5295" s="11">
        <v>-12.131775194022143</v>
      </c>
    </row>
    <row r="5296" spans="14:15" x14ac:dyDescent="0.2">
      <c r="N5296" s="5">
        <v>5293</v>
      </c>
      <c r="O5296" s="11">
        <v>-30.793799423030105</v>
      </c>
    </row>
    <row r="5297" spans="14:15" x14ac:dyDescent="0.2">
      <c r="N5297" s="5">
        <v>5294</v>
      </c>
      <c r="O5297" s="11">
        <v>-5.2265403472759777</v>
      </c>
    </row>
    <row r="5298" spans="14:15" x14ac:dyDescent="0.2">
      <c r="N5298" s="5">
        <v>5295</v>
      </c>
      <c r="O5298" s="11">
        <v>6.9937833525414748</v>
      </c>
    </row>
    <row r="5299" spans="14:15" x14ac:dyDescent="0.2">
      <c r="N5299" s="5">
        <v>5296</v>
      </c>
      <c r="O5299" s="11">
        <v>-5.6338306969696661E-2</v>
      </c>
    </row>
    <row r="5300" spans="14:15" x14ac:dyDescent="0.2">
      <c r="N5300" s="5">
        <v>5297</v>
      </c>
      <c r="O5300" s="11">
        <v>33.812657714476479</v>
      </c>
    </row>
    <row r="5301" spans="14:15" x14ac:dyDescent="0.2">
      <c r="N5301" s="5">
        <v>5298</v>
      </c>
      <c r="O5301" s="11">
        <v>-6.6990322959921453</v>
      </c>
    </row>
    <row r="5302" spans="14:15" x14ac:dyDescent="0.2">
      <c r="N5302" s="5">
        <v>5299</v>
      </c>
      <c r="O5302" s="11">
        <v>13.583367314307054</v>
      </c>
    </row>
    <row r="5303" spans="14:15" x14ac:dyDescent="0.2">
      <c r="N5303" s="5">
        <v>5300</v>
      </c>
      <c r="O5303" s="11">
        <v>-16.294958868966724</v>
      </c>
    </row>
    <row r="5304" spans="14:15" x14ac:dyDescent="0.2">
      <c r="N5304" s="5">
        <v>5301</v>
      </c>
      <c r="O5304" s="11">
        <v>-7.0702565157762551</v>
      </c>
    </row>
    <row r="5305" spans="14:15" x14ac:dyDescent="0.2">
      <c r="N5305" s="5">
        <v>5302</v>
      </c>
      <c r="O5305" s="11">
        <v>15.480784621942153</v>
      </c>
    </row>
    <row r="5306" spans="14:15" x14ac:dyDescent="0.2">
      <c r="N5306" s="5">
        <v>5303</v>
      </c>
      <c r="O5306" s="11">
        <v>-15.583585620187002</v>
      </c>
    </row>
    <row r="5307" spans="14:15" x14ac:dyDescent="0.2">
      <c r="N5307" s="5">
        <v>5304</v>
      </c>
      <c r="O5307" s="11">
        <v>7.1961505054675161</v>
      </c>
    </row>
    <row r="5308" spans="14:15" x14ac:dyDescent="0.2">
      <c r="N5308" s="5">
        <v>5305</v>
      </c>
      <c r="O5308" s="11">
        <v>-12.217407359542715</v>
      </c>
    </row>
    <row r="5309" spans="14:15" x14ac:dyDescent="0.2">
      <c r="N5309" s="5">
        <v>5306</v>
      </c>
      <c r="O5309" s="11">
        <v>0.88705274799759304</v>
      </c>
    </row>
    <row r="5310" spans="14:15" x14ac:dyDescent="0.2">
      <c r="N5310" s="5">
        <v>5307</v>
      </c>
      <c r="O5310" s="11">
        <v>-6.7855166906843243</v>
      </c>
    </row>
    <row r="5311" spans="14:15" x14ac:dyDescent="0.2">
      <c r="N5311" s="5">
        <v>5308</v>
      </c>
      <c r="O5311" s="11">
        <v>0.52062306689163651</v>
      </c>
    </row>
    <row r="5312" spans="14:15" x14ac:dyDescent="0.2">
      <c r="N5312" s="5">
        <v>5309</v>
      </c>
      <c r="O5312" s="11">
        <v>-4.8957235244112693</v>
      </c>
    </row>
    <row r="5313" spans="14:15" x14ac:dyDescent="0.2">
      <c r="N5313" s="5">
        <v>5310</v>
      </c>
      <c r="O5313" s="11">
        <v>-17.377708378591567</v>
      </c>
    </row>
    <row r="5314" spans="14:15" x14ac:dyDescent="0.2">
      <c r="N5314" s="5">
        <v>5311</v>
      </c>
      <c r="O5314" s="11">
        <v>-11.599884541502128</v>
      </c>
    </row>
    <row r="5315" spans="14:15" x14ac:dyDescent="0.2">
      <c r="N5315" s="5">
        <v>5312</v>
      </c>
      <c r="O5315" s="11">
        <v>-10.550275506812792</v>
      </c>
    </row>
    <row r="5316" spans="14:15" x14ac:dyDescent="0.2">
      <c r="N5316" s="5">
        <v>5313</v>
      </c>
      <c r="O5316" s="11">
        <v>-7.0282228697577747</v>
      </c>
    </row>
    <row r="5317" spans="14:15" x14ac:dyDescent="0.2">
      <c r="N5317" s="5">
        <v>5314</v>
      </c>
      <c r="O5317" s="11">
        <v>5.9141920954581551</v>
      </c>
    </row>
    <row r="5318" spans="14:15" x14ac:dyDescent="0.2">
      <c r="N5318" s="5">
        <v>5315</v>
      </c>
      <c r="O5318" s="11">
        <v>10.502106587199002</v>
      </c>
    </row>
    <row r="5319" spans="14:15" x14ac:dyDescent="0.2">
      <c r="N5319" s="5">
        <v>5316</v>
      </c>
      <c r="O5319" s="11">
        <v>-19.657031941075527</v>
      </c>
    </row>
    <row r="5320" spans="14:15" x14ac:dyDescent="0.2">
      <c r="N5320" s="5">
        <v>5317</v>
      </c>
      <c r="O5320" s="11">
        <v>4.9635026861945999</v>
      </c>
    </row>
    <row r="5321" spans="14:15" x14ac:dyDescent="0.2">
      <c r="N5321" s="5">
        <v>5318</v>
      </c>
      <c r="O5321" s="11">
        <v>-31.429203975611472</v>
      </c>
    </row>
    <row r="5322" spans="14:15" x14ac:dyDescent="0.2">
      <c r="N5322" s="5">
        <v>5319</v>
      </c>
      <c r="O5322" s="11">
        <v>23.276455716988139</v>
      </c>
    </row>
    <row r="5323" spans="14:15" x14ac:dyDescent="0.2">
      <c r="N5323" s="5">
        <v>5320</v>
      </c>
      <c r="O5323" s="11">
        <v>13.530791103340256</v>
      </c>
    </row>
    <row r="5324" spans="14:15" x14ac:dyDescent="0.2">
      <c r="N5324" s="5">
        <v>5321</v>
      </c>
      <c r="O5324" s="11">
        <v>-3.5941676223200147</v>
      </c>
    </row>
    <row r="5325" spans="14:15" x14ac:dyDescent="0.2">
      <c r="N5325" s="5">
        <v>5322</v>
      </c>
      <c r="O5325" s="11">
        <v>16.545789234086385</v>
      </c>
    </row>
    <row r="5326" spans="14:15" x14ac:dyDescent="0.2">
      <c r="N5326" s="5">
        <v>5323</v>
      </c>
      <c r="O5326" s="11">
        <v>-33.690616535912397</v>
      </c>
    </row>
    <row r="5327" spans="14:15" x14ac:dyDescent="0.2">
      <c r="N5327" s="5">
        <v>5324</v>
      </c>
      <c r="O5327" s="11">
        <v>-0.56443707184491876</v>
      </c>
    </row>
    <row r="5328" spans="14:15" x14ac:dyDescent="0.2">
      <c r="N5328" s="5">
        <v>5325</v>
      </c>
      <c r="O5328" s="11">
        <v>3.1480492102804742</v>
      </c>
    </row>
    <row r="5329" spans="14:15" x14ac:dyDescent="0.2">
      <c r="N5329" s="5">
        <v>5326</v>
      </c>
      <c r="O5329" s="11">
        <v>-10.147833444265839</v>
      </c>
    </row>
    <row r="5330" spans="14:15" x14ac:dyDescent="0.2">
      <c r="N5330" s="5">
        <v>5327</v>
      </c>
      <c r="O5330" s="11">
        <v>-4.380722556600098</v>
      </c>
    </row>
    <row r="5331" spans="14:15" x14ac:dyDescent="0.2">
      <c r="N5331" s="5">
        <v>5328</v>
      </c>
      <c r="O5331" s="11">
        <v>7.4966841816695942</v>
      </c>
    </row>
    <row r="5332" spans="14:15" x14ac:dyDescent="0.2">
      <c r="N5332" s="5">
        <v>5329</v>
      </c>
      <c r="O5332" s="11">
        <v>12.150110534678177</v>
      </c>
    </row>
    <row r="5333" spans="14:15" x14ac:dyDescent="0.2">
      <c r="N5333" s="5">
        <v>5330</v>
      </c>
      <c r="O5333" s="11">
        <v>-7.0447731973962533</v>
      </c>
    </row>
    <row r="5334" spans="14:15" x14ac:dyDescent="0.2">
      <c r="N5334" s="5">
        <v>5331</v>
      </c>
      <c r="O5334" s="11">
        <v>-8.1351043123005007E-2</v>
      </c>
    </row>
    <row r="5335" spans="14:15" x14ac:dyDescent="0.2">
      <c r="N5335" s="5">
        <v>5332</v>
      </c>
      <c r="O5335" s="11">
        <v>-6.2877344753437656</v>
      </c>
    </row>
    <row r="5336" spans="14:15" x14ac:dyDescent="0.2">
      <c r="N5336" s="5">
        <v>5333</v>
      </c>
      <c r="O5336" s="11">
        <v>3.0333855817462547</v>
      </c>
    </row>
    <row r="5337" spans="14:15" x14ac:dyDescent="0.2">
      <c r="N5337" s="5">
        <v>5334</v>
      </c>
      <c r="O5337" s="11">
        <v>16.008260292080667</v>
      </c>
    </row>
    <row r="5338" spans="14:15" x14ac:dyDescent="0.2">
      <c r="N5338" s="5">
        <v>5335</v>
      </c>
      <c r="O5338" s="11">
        <v>3.1096867157362316</v>
      </c>
    </row>
    <row r="5339" spans="14:15" x14ac:dyDescent="0.2">
      <c r="N5339" s="5">
        <v>5336</v>
      </c>
      <c r="O5339" s="11">
        <v>18.279532767423976</v>
      </c>
    </row>
    <row r="5340" spans="14:15" x14ac:dyDescent="0.2">
      <c r="N5340" s="5">
        <v>5337</v>
      </c>
      <c r="O5340" s="11">
        <v>15.781624890776285</v>
      </c>
    </row>
    <row r="5341" spans="14:15" x14ac:dyDescent="0.2">
      <c r="N5341" s="5">
        <v>5338</v>
      </c>
      <c r="O5341" s="11">
        <v>19.85753317742061</v>
      </c>
    </row>
    <row r="5342" spans="14:15" x14ac:dyDescent="0.2">
      <c r="N5342" s="5">
        <v>5339</v>
      </c>
      <c r="O5342" s="11">
        <v>2.6129102376105378</v>
      </c>
    </row>
    <row r="5343" spans="14:15" x14ac:dyDescent="0.2">
      <c r="N5343" s="5">
        <v>5340</v>
      </c>
      <c r="O5343" s="11">
        <v>-1.2266807269206024</v>
      </c>
    </row>
    <row r="5344" spans="14:15" x14ac:dyDescent="0.2">
      <c r="N5344" s="5">
        <v>5341</v>
      </c>
      <c r="O5344" s="11">
        <v>-4.3406682220468635</v>
      </c>
    </row>
    <row r="5345" spans="14:15" x14ac:dyDescent="0.2">
      <c r="N5345" s="5">
        <v>5342</v>
      </c>
      <c r="O5345" s="11">
        <v>9.8242549949863793</v>
      </c>
    </row>
    <row r="5346" spans="14:15" x14ac:dyDescent="0.2">
      <c r="N5346" s="5">
        <v>5343</v>
      </c>
      <c r="O5346" s="11">
        <v>4.3154599723436284</v>
      </c>
    </row>
    <row r="5347" spans="14:15" x14ac:dyDescent="0.2">
      <c r="N5347" s="5">
        <v>5344</v>
      </c>
      <c r="O5347" s="11">
        <v>1.5758189116963357</v>
      </c>
    </row>
    <row r="5348" spans="14:15" x14ac:dyDescent="0.2">
      <c r="N5348" s="5">
        <v>5345</v>
      </c>
      <c r="O5348" s="11">
        <v>16.839294886343577</v>
      </c>
    </row>
    <row r="5349" spans="14:15" x14ac:dyDescent="0.2">
      <c r="N5349" s="5">
        <v>5346</v>
      </c>
      <c r="O5349" s="11">
        <v>-1.8700704738093625</v>
      </c>
    </row>
    <row r="5350" spans="14:15" x14ac:dyDescent="0.2">
      <c r="N5350" s="5">
        <v>5347</v>
      </c>
      <c r="O5350" s="11">
        <v>-5.4851492333566334</v>
      </c>
    </row>
    <row r="5351" spans="14:15" x14ac:dyDescent="0.2">
      <c r="N5351" s="5">
        <v>5348</v>
      </c>
      <c r="O5351" s="11">
        <v>-4.7584332471055699</v>
      </c>
    </row>
    <row r="5352" spans="14:15" x14ac:dyDescent="0.2">
      <c r="N5352" s="5">
        <v>5349</v>
      </c>
      <c r="O5352" s="11">
        <v>-14.540605981463138</v>
      </c>
    </row>
    <row r="5353" spans="14:15" x14ac:dyDescent="0.2">
      <c r="N5353" s="5">
        <v>5350</v>
      </c>
      <c r="O5353" s="11">
        <v>3.2116156903758122</v>
      </c>
    </row>
    <row r="5354" spans="14:15" x14ac:dyDescent="0.2">
      <c r="N5354" s="5">
        <v>5351</v>
      </c>
      <c r="O5354" s="11">
        <v>-6.3427751804051447</v>
      </c>
    </row>
    <row r="5355" spans="14:15" x14ac:dyDescent="0.2">
      <c r="N5355" s="5">
        <v>5352</v>
      </c>
      <c r="O5355" s="11">
        <v>-12.454576151972411</v>
      </c>
    </row>
    <row r="5356" spans="14:15" x14ac:dyDescent="0.2">
      <c r="N5356" s="5">
        <v>5353</v>
      </c>
      <c r="O5356" s="11">
        <v>6.7092563441917665</v>
      </c>
    </row>
    <row r="5357" spans="14:15" x14ac:dyDescent="0.2">
      <c r="N5357" s="5">
        <v>5354</v>
      </c>
      <c r="O5357" s="11">
        <v>-5.40186068027253E-2</v>
      </c>
    </row>
    <row r="5358" spans="14:15" x14ac:dyDescent="0.2">
      <c r="N5358" s="5">
        <v>5355</v>
      </c>
      <c r="O5358" s="11">
        <v>8.7984082906725405</v>
      </c>
    </row>
    <row r="5359" spans="14:15" x14ac:dyDescent="0.2">
      <c r="N5359" s="5">
        <v>5356</v>
      </c>
      <c r="O5359" s="11">
        <v>12.23190313962402</v>
      </c>
    </row>
    <row r="5360" spans="14:15" x14ac:dyDescent="0.2">
      <c r="N5360" s="5">
        <v>5357</v>
      </c>
      <c r="O5360" s="11">
        <v>9.018103950826692</v>
      </c>
    </row>
    <row r="5361" spans="14:15" x14ac:dyDescent="0.2">
      <c r="N5361" s="5">
        <v>5358</v>
      </c>
      <c r="O5361" s="11">
        <v>-7.3838457622888258</v>
      </c>
    </row>
    <row r="5362" spans="14:15" x14ac:dyDescent="0.2">
      <c r="N5362" s="5">
        <v>5359</v>
      </c>
      <c r="O5362" s="11">
        <v>4.3280188224960607</v>
      </c>
    </row>
    <row r="5363" spans="14:15" x14ac:dyDescent="0.2">
      <c r="N5363" s="5">
        <v>5360</v>
      </c>
      <c r="O5363" s="11">
        <v>-21.021849554243285</v>
      </c>
    </row>
    <row r="5364" spans="14:15" x14ac:dyDescent="0.2">
      <c r="N5364" s="5">
        <v>5361</v>
      </c>
      <c r="O5364" s="11">
        <v>-5.3121350384538157</v>
      </c>
    </row>
    <row r="5365" spans="14:15" x14ac:dyDescent="0.2">
      <c r="N5365" s="5">
        <v>5362</v>
      </c>
      <c r="O5365" s="11">
        <v>-10.287902071427311</v>
      </c>
    </row>
    <row r="5366" spans="14:15" x14ac:dyDescent="0.2">
      <c r="N5366" s="5">
        <v>5363</v>
      </c>
      <c r="O5366" s="11">
        <v>2.3498260083050955</v>
      </c>
    </row>
    <row r="5367" spans="14:15" x14ac:dyDescent="0.2">
      <c r="N5367" s="5">
        <v>5364</v>
      </c>
      <c r="O5367" s="11">
        <v>27.003901876277741</v>
      </c>
    </row>
    <row r="5368" spans="14:15" x14ac:dyDescent="0.2">
      <c r="N5368" s="5">
        <v>5365</v>
      </c>
      <c r="O5368" s="11">
        <v>0.4059721878519077</v>
      </c>
    </row>
    <row r="5369" spans="14:15" x14ac:dyDescent="0.2">
      <c r="N5369" s="5">
        <v>5366</v>
      </c>
      <c r="O5369" s="11">
        <v>7.1419743377351708</v>
      </c>
    </row>
    <row r="5370" spans="14:15" x14ac:dyDescent="0.2">
      <c r="N5370" s="5">
        <v>5367</v>
      </c>
      <c r="O5370" s="11">
        <v>2.6412970962946467</v>
      </c>
    </row>
    <row r="5371" spans="14:15" x14ac:dyDescent="0.2">
      <c r="N5371" s="5">
        <v>5368</v>
      </c>
      <c r="O5371" s="11">
        <v>-1.5592098312242881</v>
      </c>
    </row>
    <row r="5372" spans="14:15" x14ac:dyDescent="0.2">
      <c r="N5372" s="5">
        <v>5369</v>
      </c>
      <c r="O5372" s="11">
        <v>13.224119565962063</v>
      </c>
    </row>
    <row r="5373" spans="14:15" x14ac:dyDescent="0.2">
      <c r="N5373" s="5">
        <v>5370</v>
      </c>
      <c r="O5373" s="11">
        <v>9.9264454702035145</v>
      </c>
    </row>
    <row r="5374" spans="14:15" x14ac:dyDescent="0.2">
      <c r="N5374" s="5">
        <v>5371</v>
      </c>
      <c r="O5374" s="11">
        <v>20.140692247803745</v>
      </c>
    </row>
    <row r="5375" spans="14:15" x14ac:dyDescent="0.2">
      <c r="N5375" s="5">
        <v>5372</v>
      </c>
      <c r="O5375" s="11">
        <v>-13.515651038276935</v>
      </c>
    </row>
    <row r="5376" spans="14:15" x14ac:dyDescent="0.2">
      <c r="N5376" s="5">
        <v>5373</v>
      </c>
      <c r="O5376" s="11">
        <v>5.418525939852274</v>
      </c>
    </row>
    <row r="5377" spans="14:15" x14ac:dyDescent="0.2">
      <c r="N5377" s="5">
        <v>5374</v>
      </c>
      <c r="O5377" s="11">
        <v>19.925059582765243</v>
      </c>
    </row>
    <row r="5378" spans="14:15" x14ac:dyDescent="0.2">
      <c r="N5378" s="5">
        <v>5375</v>
      </c>
      <c r="O5378" s="11">
        <v>0.71509807866353392</v>
      </c>
    </row>
    <row r="5379" spans="14:15" x14ac:dyDescent="0.2">
      <c r="N5379" s="5">
        <v>5376</v>
      </c>
      <c r="O5379" s="11">
        <v>-5.1137915752756484</v>
      </c>
    </row>
    <row r="5380" spans="14:15" x14ac:dyDescent="0.2">
      <c r="N5380" s="5">
        <v>5377</v>
      </c>
      <c r="O5380" s="11">
        <v>-10.804214389644162</v>
      </c>
    </row>
    <row r="5381" spans="14:15" x14ac:dyDescent="0.2">
      <c r="N5381" s="5">
        <v>5378</v>
      </c>
      <c r="O5381" s="11">
        <v>1.9376216882643045</v>
      </c>
    </row>
    <row r="5382" spans="14:15" x14ac:dyDescent="0.2">
      <c r="N5382" s="5">
        <v>5379</v>
      </c>
      <c r="O5382" s="11">
        <v>-14.70874632942105</v>
      </c>
    </row>
    <row r="5383" spans="14:15" x14ac:dyDescent="0.2">
      <c r="N5383" s="5">
        <v>5380</v>
      </c>
      <c r="O5383" s="11">
        <v>8.6702887025545898</v>
      </c>
    </row>
    <row r="5384" spans="14:15" x14ac:dyDescent="0.2">
      <c r="N5384" s="5">
        <v>5381</v>
      </c>
      <c r="O5384" s="11">
        <v>-28.91530028427777</v>
      </c>
    </row>
    <row r="5385" spans="14:15" x14ac:dyDescent="0.2">
      <c r="N5385" s="5">
        <v>5382</v>
      </c>
      <c r="O5385" s="11">
        <v>-18.088297833042901</v>
      </c>
    </row>
    <row r="5386" spans="14:15" x14ac:dyDescent="0.2">
      <c r="N5386" s="5">
        <v>5383</v>
      </c>
      <c r="O5386" s="11">
        <v>-12.501086696401394</v>
      </c>
    </row>
    <row r="5387" spans="14:15" x14ac:dyDescent="0.2">
      <c r="N5387" s="5">
        <v>5384</v>
      </c>
      <c r="O5387" s="11">
        <v>-1.453630645373869</v>
      </c>
    </row>
    <row r="5388" spans="14:15" x14ac:dyDescent="0.2">
      <c r="N5388" s="5">
        <v>5385</v>
      </c>
      <c r="O5388" s="11">
        <v>4.0305983241585128</v>
      </c>
    </row>
    <row r="5389" spans="14:15" x14ac:dyDescent="0.2">
      <c r="N5389" s="5">
        <v>5386</v>
      </c>
      <c r="O5389" s="11">
        <v>3.4148893487159335</v>
      </c>
    </row>
    <row r="5390" spans="14:15" x14ac:dyDescent="0.2">
      <c r="N5390" s="5">
        <v>5387</v>
      </c>
      <c r="O5390" s="11">
        <v>5.9709524008739061</v>
      </c>
    </row>
    <row r="5391" spans="14:15" x14ac:dyDescent="0.2">
      <c r="N5391" s="5">
        <v>5388</v>
      </c>
      <c r="O5391" s="11">
        <v>-13.749303680685717</v>
      </c>
    </row>
    <row r="5392" spans="14:15" x14ac:dyDescent="0.2">
      <c r="N5392" s="5">
        <v>5389</v>
      </c>
      <c r="O5392" s="11">
        <v>6.1891769103960694</v>
      </c>
    </row>
    <row r="5393" spans="14:15" x14ac:dyDescent="0.2">
      <c r="N5393" s="5">
        <v>5390</v>
      </c>
      <c r="O5393" s="11">
        <v>-15.740977499105377</v>
      </c>
    </row>
    <row r="5394" spans="14:15" x14ac:dyDescent="0.2">
      <c r="N5394" s="5">
        <v>5391</v>
      </c>
      <c r="O5394" s="11">
        <v>1.6240914457935371</v>
      </c>
    </row>
    <row r="5395" spans="14:15" x14ac:dyDescent="0.2">
      <c r="N5395" s="5">
        <v>5392</v>
      </c>
      <c r="O5395" s="11">
        <v>2.1250859663471546</v>
      </c>
    </row>
    <row r="5396" spans="14:15" x14ac:dyDescent="0.2">
      <c r="N5396" s="5">
        <v>5393</v>
      </c>
      <c r="O5396" s="11">
        <v>-7.5117809419144388</v>
      </c>
    </row>
    <row r="5397" spans="14:15" x14ac:dyDescent="0.2">
      <c r="N5397" s="5">
        <v>5394</v>
      </c>
      <c r="O5397" s="11">
        <v>3.5149002812747505</v>
      </c>
    </row>
    <row r="5398" spans="14:15" x14ac:dyDescent="0.2">
      <c r="N5398" s="5">
        <v>5395</v>
      </c>
      <c r="O5398" s="11">
        <v>6.7858558893537637</v>
      </c>
    </row>
    <row r="5399" spans="14:15" x14ac:dyDescent="0.2">
      <c r="N5399" s="5">
        <v>5396</v>
      </c>
      <c r="O5399" s="11">
        <v>9.5181995316659957</v>
      </c>
    </row>
    <row r="5400" spans="14:15" x14ac:dyDescent="0.2">
      <c r="N5400" s="5">
        <v>5397</v>
      </c>
      <c r="O5400" s="11">
        <v>2.9401077758293974</v>
      </c>
    </row>
    <row r="5401" spans="14:15" x14ac:dyDescent="0.2">
      <c r="N5401" s="5">
        <v>5398</v>
      </c>
      <c r="O5401" s="11">
        <v>22.514038430374736</v>
      </c>
    </row>
    <row r="5402" spans="14:15" x14ac:dyDescent="0.2">
      <c r="N5402" s="5">
        <v>5399</v>
      </c>
      <c r="O5402" s="11">
        <v>-3.9156584114251372</v>
      </c>
    </row>
    <row r="5403" spans="14:15" x14ac:dyDescent="0.2">
      <c r="N5403" s="5">
        <v>5400</v>
      </c>
      <c r="O5403" s="11">
        <v>-3.5553745264553367</v>
      </c>
    </row>
    <row r="5404" spans="14:15" x14ac:dyDescent="0.2">
      <c r="N5404" s="5">
        <v>5401</v>
      </c>
      <c r="O5404" s="11">
        <v>14.831436939658143</v>
      </c>
    </row>
    <row r="5405" spans="14:15" x14ac:dyDescent="0.2">
      <c r="N5405" s="5">
        <v>5402</v>
      </c>
      <c r="O5405" s="11">
        <v>3.4099751174103479</v>
      </c>
    </row>
    <row r="5406" spans="14:15" x14ac:dyDescent="0.2">
      <c r="N5406" s="5">
        <v>5403</v>
      </c>
      <c r="O5406" s="11">
        <v>3.7781824262900447</v>
      </c>
    </row>
    <row r="5407" spans="14:15" x14ac:dyDescent="0.2">
      <c r="N5407" s="5">
        <v>5404</v>
      </c>
      <c r="O5407" s="11">
        <v>-6.0809148136414581</v>
      </c>
    </row>
    <row r="5408" spans="14:15" x14ac:dyDescent="0.2">
      <c r="N5408" s="5">
        <v>5405</v>
      </c>
      <c r="O5408" s="11">
        <v>-28.627683824097062</v>
      </c>
    </row>
    <row r="5409" spans="14:15" x14ac:dyDescent="0.2">
      <c r="N5409" s="5">
        <v>5406</v>
      </c>
      <c r="O5409" s="11">
        <v>-24.727211807698563</v>
      </c>
    </row>
    <row r="5410" spans="14:15" x14ac:dyDescent="0.2">
      <c r="N5410" s="5">
        <v>5407</v>
      </c>
      <c r="O5410" s="11">
        <v>-4.8524571980486568</v>
      </c>
    </row>
    <row r="5411" spans="14:15" x14ac:dyDescent="0.2">
      <c r="N5411" s="5">
        <v>5408</v>
      </c>
      <c r="O5411" s="11">
        <v>14.912177685731429</v>
      </c>
    </row>
    <row r="5412" spans="14:15" x14ac:dyDescent="0.2">
      <c r="N5412" s="5">
        <v>5409</v>
      </c>
      <c r="O5412" s="11">
        <v>3.5377541626077789</v>
      </c>
    </row>
    <row r="5413" spans="14:15" x14ac:dyDescent="0.2">
      <c r="N5413" s="5">
        <v>5410</v>
      </c>
      <c r="O5413" s="11">
        <v>-8.5214143562326328</v>
      </c>
    </row>
    <row r="5414" spans="14:15" x14ac:dyDescent="0.2">
      <c r="N5414" s="5">
        <v>5411</v>
      </c>
      <c r="O5414" s="11">
        <v>-26.630699829596331</v>
      </c>
    </row>
    <row r="5415" spans="14:15" x14ac:dyDescent="0.2">
      <c r="N5415" s="5">
        <v>5412</v>
      </c>
      <c r="O5415" s="11">
        <v>7.5884695896925765</v>
      </c>
    </row>
    <row r="5416" spans="14:15" x14ac:dyDescent="0.2">
      <c r="N5416" s="5">
        <v>5413</v>
      </c>
      <c r="O5416" s="11">
        <v>-38.228785147881737</v>
      </c>
    </row>
    <row r="5417" spans="14:15" x14ac:dyDescent="0.2">
      <c r="N5417" s="5">
        <v>5414</v>
      </c>
      <c r="O5417" s="11">
        <v>-3.2843477967767862</v>
      </c>
    </row>
    <row r="5418" spans="14:15" x14ac:dyDescent="0.2">
      <c r="N5418" s="5">
        <v>5415</v>
      </c>
      <c r="O5418" s="11">
        <v>-15.076009543171992</v>
      </c>
    </row>
    <row r="5419" spans="14:15" x14ac:dyDescent="0.2">
      <c r="N5419" s="5">
        <v>5416</v>
      </c>
      <c r="O5419" s="11">
        <v>-19.762835616913204</v>
      </c>
    </row>
    <row r="5420" spans="14:15" x14ac:dyDescent="0.2">
      <c r="N5420" s="5">
        <v>5417</v>
      </c>
      <c r="O5420" s="11">
        <v>14.580360720806159</v>
      </c>
    </row>
    <row r="5421" spans="14:15" x14ac:dyDescent="0.2">
      <c r="N5421" s="5">
        <v>5418</v>
      </c>
      <c r="O5421" s="11">
        <v>-17.663989681982684</v>
      </c>
    </row>
    <row r="5422" spans="14:15" x14ac:dyDescent="0.2">
      <c r="N5422" s="5">
        <v>5419</v>
      </c>
      <c r="O5422" s="11">
        <v>-7.1697035081631331</v>
      </c>
    </row>
    <row r="5423" spans="14:15" x14ac:dyDescent="0.2">
      <c r="N5423" s="5">
        <v>5420</v>
      </c>
      <c r="O5423" s="11">
        <v>22.085876416791134</v>
      </c>
    </row>
    <row r="5424" spans="14:15" x14ac:dyDescent="0.2">
      <c r="N5424" s="5">
        <v>5421</v>
      </c>
      <c r="O5424" s="11">
        <v>55.920973901672724</v>
      </c>
    </row>
    <row r="5425" spans="14:15" x14ac:dyDescent="0.2">
      <c r="N5425" s="5">
        <v>5422</v>
      </c>
      <c r="O5425" s="11">
        <v>-5.8671420000456642</v>
      </c>
    </row>
    <row r="5426" spans="14:15" x14ac:dyDescent="0.2">
      <c r="N5426" s="5">
        <v>5423</v>
      </c>
      <c r="O5426" s="11">
        <v>-5.6947708706650539</v>
      </c>
    </row>
    <row r="5427" spans="14:15" x14ac:dyDescent="0.2">
      <c r="N5427" s="5">
        <v>5424</v>
      </c>
      <c r="O5427" s="11">
        <v>-9.213520691225618</v>
      </c>
    </row>
    <row r="5428" spans="14:15" x14ac:dyDescent="0.2">
      <c r="N5428" s="5">
        <v>5425</v>
      </c>
      <c r="O5428" s="11">
        <v>-1.6564438565466428</v>
      </c>
    </row>
    <row r="5429" spans="14:15" x14ac:dyDescent="0.2">
      <c r="N5429" s="5">
        <v>5426</v>
      </c>
      <c r="O5429" s="11">
        <v>4.7455115793169238</v>
      </c>
    </row>
    <row r="5430" spans="14:15" x14ac:dyDescent="0.2">
      <c r="N5430" s="5">
        <v>5427</v>
      </c>
      <c r="O5430" s="11">
        <v>23.097700017575061</v>
      </c>
    </row>
    <row r="5431" spans="14:15" x14ac:dyDescent="0.2">
      <c r="N5431" s="5">
        <v>5428</v>
      </c>
      <c r="O5431" s="11">
        <v>15.446282744790217</v>
      </c>
    </row>
    <row r="5432" spans="14:15" x14ac:dyDescent="0.2">
      <c r="N5432" s="5">
        <v>5429</v>
      </c>
      <c r="O5432" s="11">
        <v>-22.075756337581332</v>
      </c>
    </row>
    <row r="5433" spans="14:15" x14ac:dyDescent="0.2">
      <c r="N5433" s="5">
        <v>5430</v>
      </c>
      <c r="O5433" s="11">
        <v>-13.966668765304572</v>
      </c>
    </row>
    <row r="5434" spans="14:15" x14ac:dyDescent="0.2">
      <c r="N5434" s="5">
        <v>5431</v>
      </c>
      <c r="O5434" s="11">
        <v>4.2540696586783273</v>
      </c>
    </row>
    <row r="5435" spans="14:15" x14ac:dyDescent="0.2">
      <c r="N5435" s="5">
        <v>5432</v>
      </c>
      <c r="O5435" s="11">
        <v>-31.03926900839248</v>
      </c>
    </row>
    <row r="5436" spans="14:15" x14ac:dyDescent="0.2">
      <c r="N5436" s="5">
        <v>5433</v>
      </c>
      <c r="O5436" s="11">
        <v>10.72394264701898</v>
      </c>
    </row>
    <row r="5437" spans="14:15" x14ac:dyDescent="0.2">
      <c r="N5437" s="5">
        <v>5434</v>
      </c>
      <c r="O5437" s="11">
        <v>-5.8114625306091581</v>
      </c>
    </row>
    <row r="5438" spans="14:15" x14ac:dyDescent="0.2">
      <c r="N5438" s="5">
        <v>5435</v>
      </c>
      <c r="O5438" s="11">
        <v>8.5654994646594282</v>
      </c>
    </row>
    <row r="5439" spans="14:15" x14ac:dyDescent="0.2">
      <c r="N5439" s="5">
        <v>5436</v>
      </c>
      <c r="O5439" s="11">
        <v>-5.9196974575189509</v>
      </c>
    </row>
    <row r="5440" spans="14:15" x14ac:dyDescent="0.2">
      <c r="N5440" s="5">
        <v>5437</v>
      </c>
      <c r="O5440" s="11">
        <v>-13.158591713667853</v>
      </c>
    </row>
    <row r="5441" spans="14:15" x14ac:dyDescent="0.2">
      <c r="N5441" s="5">
        <v>5438</v>
      </c>
      <c r="O5441" s="11">
        <v>13.980900309431171</v>
      </c>
    </row>
    <row r="5442" spans="14:15" x14ac:dyDescent="0.2">
      <c r="N5442" s="5">
        <v>5439</v>
      </c>
      <c r="O5442" s="11">
        <v>-36.186803272315046</v>
      </c>
    </row>
    <row r="5443" spans="14:15" x14ac:dyDescent="0.2">
      <c r="N5443" s="5">
        <v>5440</v>
      </c>
      <c r="O5443" s="11">
        <v>31.534027576886533</v>
      </c>
    </row>
    <row r="5444" spans="14:15" x14ac:dyDescent="0.2">
      <c r="N5444" s="5">
        <v>5441</v>
      </c>
      <c r="O5444" s="11">
        <v>10.616641861008869</v>
      </c>
    </row>
    <row r="5445" spans="14:15" x14ac:dyDescent="0.2">
      <c r="N5445" s="5">
        <v>5442</v>
      </c>
      <c r="O5445" s="11">
        <v>-12.961986787869236</v>
      </c>
    </row>
    <row r="5446" spans="14:15" x14ac:dyDescent="0.2">
      <c r="N5446" s="5">
        <v>5443</v>
      </c>
      <c r="O5446" s="11">
        <v>-4.4886615196024033</v>
      </c>
    </row>
    <row r="5447" spans="14:15" x14ac:dyDescent="0.2">
      <c r="N5447" s="5">
        <v>5444</v>
      </c>
      <c r="O5447" s="11">
        <v>-7.7512220486121572</v>
      </c>
    </row>
    <row r="5448" spans="14:15" x14ac:dyDescent="0.2">
      <c r="N5448" s="5">
        <v>5445</v>
      </c>
      <c r="O5448" s="11">
        <v>-20.513173009708428</v>
      </c>
    </row>
    <row r="5449" spans="14:15" x14ac:dyDescent="0.2">
      <c r="N5449" s="5">
        <v>5446</v>
      </c>
      <c r="O5449" s="11">
        <v>4.5056231590757836</v>
      </c>
    </row>
    <row r="5450" spans="14:15" x14ac:dyDescent="0.2">
      <c r="N5450" s="5">
        <v>5447</v>
      </c>
      <c r="O5450" s="11">
        <v>-16.643021905809078</v>
      </c>
    </row>
    <row r="5451" spans="14:15" x14ac:dyDescent="0.2">
      <c r="N5451" s="5">
        <v>5448</v>
      </c>
      <c r="O5451" s="11">
        <v>-12.917980297335941</v>
      </c>
    </row>
    <row r="5452" spans="14:15" x14ac:dyDescent="0.2">
      <c r="N5452" s="5">
        <v>5449</v>
      </c>
      <c r="O5452" s="11">
        <v>6.5465454996868377</v>
      </c>
    </row>
    <row r="5453" spans="14:15" x14ac:dyDescent="0.2">
      <c r="N5453" s="5">
        <v>5450</v>
      </c>
      <c r="O5453" s="11">
        <v>-14.770119664955928</v>
      </c>
    </row>
    <row r="5454" spans="14:15" x14ac:dyDescent="0.2">
      <c r="N5454" s="5">
        <v>5451</v>
      </c>
      <c r="O5454" s="11">
        <v>0.39447114796649579</v>
      </c>
    </row>
    <row r="5455" spans="14:15" x14ac:dyDescent="0.2">
      <c r="N5455" s="5">
        <v>5452</v>
      </c>
      <c r="O5455" s="11">
        <v>15.283864285567407</v>
      </c>
    </row>
    <row r="5456" spans="14:15" x14ac:dyDescent="0.2">
      <c r="N5456" s="5">
        <v>5453</v>
      </c>
      <c r="O5456" s="11">
        <v>1.2531371864367395</v>
      </c>
    </row>
    <row r="5457" spans="14:15" x14ac:dyDescent="0.2">
      <c r="N5457" s="5">
        <v>5454</v>
      </c>
      <c r="O5457" s="11">
        <v>13.278675926358709</v>
      </c>
    </row>
    <row r="5458" spans="14:15" x14ac:dyDescent="0.2">
      <c r="N5458" s="5">
        <v>5455</v>
      </c>
      <c r="O5458" s="11">
        <v>-23.283215900025969</v>
      </c>
    </row>
    <row r="5459" spans="14:15" x14ac:dyDescent="0.2">
      <c r="N5459" s="5">
        <v>5456</v>
      </c>
      <c r="O5459" s="11">
        <v>1.8010299526057187</v>
      </c>
    </row>
    <row r="5460" spans="14:15" x14ac:dyDescent="0.2">
      <c r="N5460" s="5">
        <v>5457</v>
      </c>
      <c r="O5460" s="11">
        <v>-16.425463788865848</v>
      </c>
    </row>
    <row r="5461" spans="14:15" x14ac:dyDescent="0.2">
      <c r="N5461" s="5">
        <v>5458</v>
      </c>
      <c r="O5461" s="11">
        <v>-26.865146694859142</v>
      </c>
    </row>
    <row r="5462" spans="14:15" x14ac:dyDescent="0.2">
      <c r="N5462" s="5">
        <v>5459</v>
      </c>
      <c r="O5462" s="11">
        <v>-3.313982992507194</v>
      </c>
    </row>
    <row r="5463" spans="14:15" x14ac:dyDescent="0.2">
      <c r="N5463" s="5">
        <v>5460</v>
      </c>
      <c r="O5463" s="11">
        <v>-8.235483182826659</v>
      </c>
    </row>
    <row r="5464" spans="14:15" x14ac:dyDescent="0.2">
      <c r="N5464" s="5">
        <v>5461</v>
      </c>
      <c r="O5464" s="11">
        <v>2.7333479327647674</v>
      </c>
    </row>
    <row r="5465" spans="14:15" x14ac:dyDescent="0.2">
      <c r="N5465" s="5">
        <v>5462</v>
      </c>
      <c r="O5465" s="11">
        <v>12.985203488558383</v>
      </c>
    </row>
    <row r="5466" spans="14:15" x14ac:dyDescent="0.2">
      <c r="N5466" s="5">
        <v>5463</v>
      </c>
      <c r="O5466" s="11">
        <v>-4.3816166913208479</v>
      </c>
    </row>
    <row r="5467" spans="14:15" x14ac:dyDescent="0.2">
      <c r="N5467" s="5">
        <v>5464</v>
      </c>
      <c r="O5467" s="11">
        <v>6.7021234805072734</v>
      </c>
    </row>
    <row r="5468" spans="14:15" x14ac:dyDescent="0.2">
      <c r="N5468" s="5">
        <v>5465</v>
      </c>
      <c r="O5468" s="11">
        <v>-4.408759067939731</v>
      </c>
    </row>
    <row r="5469" spans="14:15" x14ac:dyDescent="0.2">
      <c r="N5469" s="5">
        <v>5466</v>
      </c>
      <c r="O5469" s="11">
        <v>20.407690873546674</v>
      </c>
    </row>
    <row r="5470" spans="14:15" x14ac:dyDescent="0.2">
      <c r="N5470" s="5">
        <v>5467</v>
      </c>
      <c r="O5470" s="11">
        <v>11.971253840342857</v>
      </c>
    </row>
    <row r="5471" spans="14:15" x14ac:dyDescent="0.2">
      <c r="N5471" s="5">
        <v>5468</v>
      </c>
      <c r="O5471" s="11">
        <v>2.862159948431287</v>
      </c>
    </row>
    <row r="5472" spans="14:15" x14ac:dyDescent="0.2">
      <c r="N5472" s="5">
        <v>5469</v>
      </c>
      <c r="O5472" s="11">
        <v>8.1696216224043177</v>
      </c>
    </row>
    <row r="5473" spans="14:15" x14ac:dyDescent="0.2">
      <c r="N5473" s="5">
        <v>5470</v>
      </c>
      <c r="O5473" s="11">
        <v>-12.248150353360135</v>
      </c>
    </row>
    <row r="5474" spans="14:15" x14ac:dyDescent="0.2">
      <c r="N5474" s="5">
        <v>5471</v>
      </c>
      <c r="O5474" s="11">
        <v>11.927778666733161</v>
      </c>
    </row>
    <row r="5475" spans="14:15" x14ac:dyDescent="0.2">
      <c r="N5475" s="5">
        <v>5472</v>
      </c>
      <c r="O5475" s="11">
        <v>12.426971648993181</v>
      </c>
    </row>
    <row r="5476" spans="14:15" x14ac:dyDescent="0.2">
      <c r="N5476" s="5">
        <v>5473</v>
      </c>
      <c r="O5476" s="11">
        <v>-15.008002412058858</v>
      </c>
    </row>
    <row r="5477" spans="14:15" x14ac:dyDescent="0.2">
      <c r="N5477" s="5">
        <v>5474</v>
      </c>
      <c r="O5477" s="11">
        <v>-26.243367238909649</v>
      </c>
    </row>
    <row r="5478" spans="14:15" x14ac:dyDescent="0.2">
      <c r="N5478" s="5">
        <v>5475</v>
      </c>
      <c r="O5478" s="11">
        <v>7.6262076109446371</v>
      </c>
    </row>
    <row r="5479" spans="14:15" x14ac:dyDescent="0.2">
      <c r="N5479" s="5">
        <v>5476</v>
      </c>
      <c r="O5479" s="11">
        <v>-22.236186950751346</v>
      </c>
    </row>
    <row r="5480" spans="14:15" x14ac:dyDescent="0.2">
      <c r="N5480" s="5">
        <v>5477</v>
      </c>
      <c r="O5480" s="11">
        <v>-8.4334312528610837</v>
      </c>
    </row>
    <row r="5481" spans="14:15" x14ac:dyDescent="0.2">
      <c r="N5481" s="5">
        <v>5478</v>
      </c>
      <c r="O5481" s="11">
        <v>-2.965683492083496</v>
      </c>
    </row>
    <row r="5482" spans="14:15" x14ac:dyDescent="0.2">
      <c r="N5482" s="5">
        <v>5479</v>
      </c>
      <c r="O5482" s="11">
        <v>12.370622551770975</v>
      </c>
    </row>
    <row r="5483" spans="14:15" x14ac:dyDescent="0.2">
      <c r="N5483" s="5">
        <v>5480</v>
      </c>
      <c r="O5483" s="11">
        <v>15.375628348394184</v>
      </c>
    </row>
    <row r="5484" spans="14:15" x14ac:dyDescent="0.2">
      <c r="N5484" s="5">
        <v>5481</v>
      </c>
      <c r="O5484" s="11">
        <v>21.716701009410475</v>
      </c>
    </row>
    <row r="5485" spans="14:15" x14ac:dyDescent="0.2">
      <c r="N5485" s="5">
        <v>5482</v>
      </c>
      <c r="O5485" s="11">
        <v>32.423042466710889</v>
      </c>
    </row>
    <row r="5486" spans="14:15" x14ac:dyDescent="0.2">
      <c r="N5486" s="5">
        <v>5483</v>
      </c>
      <c r="O5486" s="11">
        <v>1.4483132491759889</v>
      </c>
    </row>
    <row r="5487" spans="14:15" x14ac:dyDescent="0.2">
      <c r="N5487" s="5">
        <v>5484</v>
      </c>
      <c r="O5487" s="11">
        <v>-8.3509566850228474</v>
      </c>
    </row>
    <row r="5488" spans="14:15" x14ac:dyDescent="0.2">
      <c r="N5488" s="5">
        <v>5485</v>
      </c>
      <c r="O5488" s="11">
        <v>-17.6820473777769</v>
      </c>
    </row>
    <row r="5489" spans="14:15" x14ac:dyDescent="0.2">
      <c r="N5489" s="5">
        <v>5486</v>
      </c>
      <c r="O5489" s="11">
        <v>5.7613602038075999</v>
      </c>
    </row>
    <row r="5490" spans="14:15" x14ac:dyDescent="0.2">
      <c r="N5490" s="5">
        <v>5487</v>
      </c>
      <c r="O5490" s="11">
        <v>-6.4130947585421012</v>
      </c>
    </row>
    <row r="5491" spans="14:15" x14ac:dyDescent="0.2">
      <c r="N5491" s="5">
        <v>5488</v>
      </c>
      <c r="O5491" s="11">
        <v>-12.236874779800392</v>
      </c>
    </row>
    <row r="5492" spans="14:15" x14ac:dyDescent="0.2">
      <c r="N5492" s="5">
        <v>5489</v>
      </c>
      <c r="O5492" s="11">
        <v>28.195299947977723</v>
      </c>
    </row>
    <row r="5493" spans="14:15" x14ac:dyDescent="0.2">
      <c r="N5493" s="5">
        <v>5490</v>
      </c>
      <c r="O5493" s="11">
        <v>-16.477355201606422</v>
      </c>
    </row>
    <row r="5494" spans="14:15" x14ac:dyDescent="0.2">
      <c r="N5494" s="5">
        <v>5491</v>
      </c>
      <c r="O5494" s="11">
        <v>-4.3664846202704721</v>
      </c>
    </row>
    <row r="5495" spans="14:15" x14ac:dyDescent="0.2">
      <c r="N5495" s="5">
        <v>5492</v>
      </c>
      <c r="O5495" s="11">
        <v>-25.811135874738927</v>
      </c>
    </row>
    <row r="5496" spans="14:15" x14ac:dyDescent="0.2">
      <c r="N5496" s="5">
        <v>5493</v>
      </c>
      <c r="O5496" s="11">
        <v>2.6852551931313107</v>
      </c>
    </row>
    <row r="5497" spans="14:15" x14ac:dyDescent="0.2">
      <c r="N5497" s="5">
        <v>5494</v>
      </c>
      <c r="O5497" s="11">
        <v>2.0828492946181481</v>
      </c>
    </row>
    <row r="5498" spans="14:15" x14ac:dyDescent="0.2">
      <c r="N5498" s="5">
        <v>5495</v>
      </c>
      <c r="O5498" s="11">
        <v>-8.389359643715725</v>
      </c>
    </row>
    <row r="5499" spans="14:15" x14ac:dyDescent="0.2">
      <c r="N5499" s="5">
        <v>5496</v>
      </c>
      <c r="O5499" s="11">
        <v>5.1661579169474861</v>
      </c>
    </row>
    <row r="5500" spans="14:15" x14ac:dyDescent="0.2">
      <c r="N5500" s="5">
        <v>5497</v>
      </c>
      <c r="O5500" s="11">
        <v>-7.2246130849901027</v>
      </c>
    </row>
    <row r="5501" spans="14:15" x14ac:dyDescent="0.2">
      <c r="N5501" s="5">
        <v>5498</v>
      </c>
      <c r="O5501" s="11">
        <v>17.5515895864763</v>
      </c>
    </row>
    <row r="5502" spans="14:15" x14ac:dyDescent="0.2">
      <c r="N5502" s="5">
        <v>5499</v>
      </c>
      <c r="O5502" s="11">
        <v>-10.830159072790646</v>
      </c>
    </row>
    <row r="5503" spans="14:15" x14ac:dyDescent="0.2">
      <c r="N5503" s="5">
        <v>5500</v>
      </c>
      <c r="O5503" s="11">
        <v>-3.1498469561102316</v>
      </c>
    </row>
    <row r="5504" spans="14:15" x14ac:dyDescent="0.2">
      <c r="N5504" s="5">
        <v>5501</v>
      </c>
      <c r="O5504" s="11">
        <v>11.017557803034521</v>
      </c>
    </row>
    <row r="5505" spans="14:15" x14ac:dyDescent="0.2">
      <c r="N5505" s="5">
        <v>5502</v>
      </c>
      <c r="O5505" s="11">
        <v>3.4992612138521548</v>
      </c>
    </row>
    <row r="5506" spans="14:15" x14ac:dyDescent="0.2">
      <c r="N5506" s="5">
        <v>5503</v>
      </c>
      <c r="O5506" s="11">
        <v>-17.217911754056988</v>
      </c>
    </row>
    <row r="5507" spans="14:15" x14ac:dyDescent="0.2">
      <c r="N5507" s="5">
        <v>5504</v>
      </c>
      <c r="O5507" s="11">
        <v>6.636966354802019</v>
      </c>
    </row>
    <row r="5508" spans="14:15" x14ac:dyDescent="0.2">
      <c r="N5508" s="5">
        <v>5505</v>
      </c>
      <c r="O5508" s="11">
        <v>-2.7809300943961177</v>
      </c>
    </row>
    <row r="5509" spans="14:15" x14ac:dyDescent="0.2">
      <c r="N5509" s="5">
        <v>5506</v>
      </c>
      <c r="O5509" s="11">
        <v>-10.643317466808472</v>
      </c>
    </row>
    <row r="5510" spans="14:15" x14ac:dyDescent="0.2">
      <c r="N5510" s="5">
        <v>5507</v>
      </c>
      <c r="O5510" s="11">
        <v>-16.421259882799212</v>
      </c>
    </row>
    <row r="5511" spans="14:15" x14ac:dyDescent="0.2">
      <c r="N5511" s="5">
        <v>5508</v>
      </c>
      <c r="O5511" s="11">
        <v>-3.165945086878454</v>
      </c>
    </row>
    <row r="5512" spans="14:15" x14ac:dyDescent="0.2">
      <c r="N5512" s="5">
        <v>5509</v>
      </c>
      <c r="O5512" s="11">
        <v>18.272610719263099</v>
      </c>
    </row>
    <row r="5513" spans="14:15" x14ac:dyDescent="0.2">
      <c r="N5513" s="5">
        <v>5510</v>
      </c>
      <c r="O5513" s="11">
        <v>38.204634351902101</v>
      </c>
    </row>
    <row r="5514" spans="14:15" x14ac:dyDescent="0.2">
      <c r="N5514" s="5">
        <v>5511</v>
      </c>
      <c r="O5514" s="11">
        <v>-2.8870088742614519</v>
      </c>
    </row>
    <row r="5515" spans="14:15" x14ac:dyDescent="0.2">
      <c r="N5515" s="5">
        <v>5512</v>
      </c>
      <c r="O5515" s="11">
        <v>-25.414921803156123</v>
      </c>
    </row>
    <row r="5516" spans="14:15" x14ac:dyDescent="0.2">
      <c r="N5516" s="5">
        <v>5513</v>
      </c>
      <c r="O5516" s="11">
        <v>11.304508247822554</v>
      </c>
    </row>
    <row r="5517" spans="14:15" x14ac:dyDescent="0.2">
      <c r="N5517" s="5">
        <v>5514</v>
      </c>
      <c r="O5517" s="11">
        <v>-11.219751706278075</v>
      </c>
    </row>
    <row r="5518" spans="14:15" x14ac:dyDescent="0.2">
      <c r="N5518" s="5">
        <v>5515</v>
      </c>
      <c r="O5518" s="11">
        <v>-18.229763085273653</v>
      </c>
    </row>
    <row r="5519" spans="14:15" x14ac:dyDescent="0.2">
      <c r="N5519" s="5">
        <v>5516</v>
      </c>
      <c r="O5519" s="11">
        <v>18.319078192035143</v>
      </c>
    </row>
    <row r="5520" spans="14:15" x14ac:dyDescent="0.2">
      <c r="N5520" s="5">
        <v>5517</v>
      </c>
      <c r="O5520" s="11">
        <v>0.86822330364344191</v>
      </c>
    </row>
    <row r="5521" spans="14:15" x14ac:dyDescent="0.2">
      <c r="N5521" s="5">
        <v>5518</v>
      </c>
      <c r="O5521" s="11">
        <v>19.395121485844005</v>
      </c>
    </row>
    <row r="5522" spans="14:15" x14ac:dyDescent="0.2">
      <c r="N5522" s="5">
        <v>5519</v>
      </c>
      <c r="O5522" s="11">
        <v>5.1574327667035025</v>
      </c>
    </row>
    <row r="5523" spans="14:15" x14ac:dyDescent="0.2">
      <c r="N5523" s="5">
        <v>5520</v>
      </c>
      <c r="O5523" s="11">
        <v>34.848605871326434</v>
      </c>
    </row>
    <row r="5524" spans="14:15" x14ac:dyDescent="0.2">
      <c r="N5524" s="5">
        <v>5521</v>
      </c>
      <c r="O5524" s="11">
        <v>-6.970789475700343</v>
      </c>
    </row>
    <row r="5525" spans="14:15" x14ac:dyDescent="0.2">
      <c r="N5525" s="5">
        <v>5522</v>
      </c>
      <c r="O5525" s="11">
        <v>21.205043089597496</v>
      </c>
    </row>
    <row r="5526" spans="14:15" x14ac:dyDescent="0.2">
      <c r="N5526" s="5">
        <v>5523</v>
      </c>
      <c r="O5526" s="11">
        <v>-7.5282349114774005</v>
      </c>
    </row>
    <row r="5527" spans="14:15" x14ac:dyDescent="0.2">
      <c r="N5527" s="5">
        <v>5524</v>
      </c>
      <c r="O5527" s="11">
        <v>5.8158930343299495</v>
      </c>
    </row>
    <row r="5528" spans="14:15" x14ac:dyDescent="0.2">
      <c r="N5528" s="5">
        <v>5525</v>
      </c>
      <c r="O5528" s="11">
        <v>11.666613330790128</v>
      </c>
    </row>
    <row r="5529" spans="14:15" x14ac:dyDescent="0.2">
      <c r="N5529" s="5">
        <v>5526</v>
      </c>
      <c r="O5529" s="11">
        <v>-18.541518404041689</v>
      </c>
    </row>
    <row r="5530" spans="14:15" x14ac:dyDescent="0.2">
      <c r="N5530" s="5">
        <v>5527</v>
      </c>
      <c r="O5530" s="11">
        <v>8.6547346416784592</v>
      </c>
    </row>
    <row r="5531" spans="14:15" x14ac:dyDescent="0.2">
      <c r="N5531" s="5">
        <v>5528</v>
      </c>
      <c r="O5531" s="11">
        <v>2.744003658821546</v>
      </c>
    </row>
    <row r="5532" spans="14:15" x14ac:dyDescent="0.2">
      <c r="N5532" s="5">
        <v>5529</v>
      </c>
      <c r="O5532" s="11">
        <v>6.1592245452730827</v>
      </c>
    </row>
    <row r="5533" spans="14:15" x14ac:dyDescent="0.2">
      <c r="N5533" s="5">
        <v>5530</v>
      </c>
      <c r="O5533" s="11">
        <v>5.0883398086312601</v>
      </c>
    </row>
    <row r="5534" spans="14:15" x14ac:dyDescent="0.2">
      <c r="N5534" s="5">
        <v>5531</v>
      </c>
      <c r="O5534" s="11">
        <v>15.540889325666132</v>
      </c>
    </row>
    <row r="5535" spans="14:15" x14ac:dyDescent="0.2">
      <c r="N5535" s="5">
        <v>5532</v>
      </c>
      <c r="O5535" s="11">
        <v>26.09928170540827</v>
      </c>
    </row>
    <row r="5536" spans="14:15" x14ac:dyDescent="0.2">
      <c r="N5536" s="5">
        <v>5533</v>
      </c>
      <c r="O5536" s="11">
        <v>-6.1410688769871244</v>
      </c>
    </row>
    <row r="5537" spans="14:15" x14ac:dyDescent="0.2">
      <c r="N5537" s="5">
        <v>5534</v>
      </c>
      <c r="O5537" s="11">
        <v>-8.8946833992055616</v>
      </c>
    </row>
    <row r="5538" spans="14:15" x14ac:dyDescent="0.2">
      <c r="N5538" s="5">
        <v>5535</v>
      </c>
      <c r="O5538" s="11">
        <v>8.002461914112402</v>
      </c>
    </row>
    <row r="5539" spans="14:15" x14ac:dyDescent="0.2">
      <c r="N5539" s="5">
        <v>5536</v>
      </c>
      <c r="O5539" s="11">
        <v>-19.309324271044503</v>
      </c>
    </row>
    <row r="5540" spans="14:15" x14ac:dyDescent="0.2">
      <c r="N5540" s="5">
        <v>5537</v>
      </c>
      <c r="O5540" s="11">
        <v>-22.388564752085141</v>
      </c>
    </row>
    <row r="5541" spans="14:15" x14ac:dyDescent="0.2">
      <c r="N5541" s="5">
        <v>5538</v>
      </c>
      <c r="O5541" s="11">
        <v>10.290228072993802</v>
      </c>
    </row>
    <row r="5542" spans="14:15" x14ac:dyDescent="0.2">
      <c r="N5542" s="5">
        <v>5539</v>
      </c>
      <c r="O5542" s="11">
        <v>-19.04705460222506</v>
      </c>
    </row>
    <row r="5543" spans="14:15" x14ac:dyDescent="0.2">
      <c r="N5543" s="5">
        <v>5540</v>
      </c>
      <c r="O5543" s="11">
        <v>-22.16021771303874</v>
      </c>
    </row>
    <row r="5544" spans="14:15" x14ac:dyDescent="0.2">
      <c r="N5544" s="5">
        <v>5541</v>
      </c>
      <c r="O5544" s="11">
        <v>3.3912096432242183</v>
      </c>
    </row>
    <row r="5545" spans="14:15" x14ac:dyDescent="0.2">
      <c r="N5545" s="5">
        <v>5542</v>
      </c>
      <c r="O5545" s="11">
        <v>-11.980944565603242</v>
      </c>
    </row>
    <row r="5546" spans="14:15" x14ac:dyDescent="0.2">
      <c r="N5546" s="5">
        <v>5543</v>
      </c>
      <c r="O5546" s="11">
        <v>-1.0350735395078443</v>
      </c>
    </row>
    <row r="5547" spans="14:15" x14ac:dyDescent="0.2">
      <c r="N5547" s="5">
        <v>5544</v>
      </c>
      <c r="O5547" s="11">
        <v>5.0739875969103831</v>
      </c>
    </row>
    <row r="5548" spans="14:15" x14ac:dyDescent="0.2">
      <c r="N5548" s="5">
        <v>5545</v>
      </c>
      <c r="O5548" s="11">
        <v>19.447955909050041</v>
      </c>
    </row>
    <row r="5549" spans="14:15" x14ac:dyDescent="0.2">
      <c r="N5549" s="5">
        <v>5546</v>
      </c>
      <c r="O5549" s="11">
        <v>-16.753695622242933</v>
      </c>
    </row>
    <row r="5550" spans="14:15" x14ac:dyDescent="0.2">
      <c r="N5550" s="5">
        <v>5547</v>
      </c>
      <c r="O5550" s="11">
        <v>-14.327451164678568</v>
      </c>
    </row>
    <row r="5551" spans="14:15" x14ac:dyDescent="0.2">
      <c r="N5551" s="5">
        <v>5548</v>
      </c>
      <c r="O5551" s="11">
        <v>22.331878771827881</v>
      </c>
    </row>
    <row r="5552" spans="14:15" x14ac:dyDescent="0.2">
      <c r="N5552" s="5">
        <v>5549</v>
      </c>
      <c r="O5552" s="11">
        <v>7.8366720221000428</v>
      </c>
    </row>
    <row r="5553" spans="14:15" x14ac:dyDescent="0.2">
      <c r="N5553" s="5">
        <v>5550</v>
      </c>
      <c r="O5553" s="11">
        <v>-18.33091315706319</v>
      </c>
    </row>
    <row r="5554" spans="14:15" x14ac:dyDescent="0.2">
      <c r="N5554" s="5">
        <v>5551</v>
      </c>
      <c r="O5554" s="11">
        <v>6.529097488223198</v>
      </c>
    </row>
    <row r="5555" spans="14:15" x14ac:dyDescent="0.2">
      <c r="N5555" s="5">
        <v>5552</v>
      </c>
      <c r="O5555" s="11">
        <v>4.9413155339320713</v>
      </c>
    </row>
    <row r="5556" spans="14:15" x14ac:dyDescent="0.2">
      <c r="N5556" s="5">
        <v>5553</v>
      </c>
      <c r="O5556" s="11">
        <v>9.6767485153814974</v>
      </c>
    </row>
    <row r="5557" spans="14:15" x14ac:dyDescent="0.2">
      <c r="N5557" s="5">
        <v>5554</v>
      </c>
      <c r="O5557" s="11">
        <v>-17.950458973798799</v>
      </c>
    </row>
    <row r="5558" spans="14:15" x14ac:dyDescent="0.2">
      <c r="N5558" s="5">
        <v>5555</v>
      </c>
      <c r="O5558" s="11">
        <v>11.085182458533247</v>
      </c>
    </row>
    <row r="5559" spans="14:15" x14ac:dyDescent="0.2">
      <c r="N5559" s="5">
        <v>5556</v>
      </c>
      <c r="O5559" s="11">
        <v>-11.438483636447177</v>
      </c>
    </row>
    <row r="5560" spans="14:15" x14ac:dyDescent="0.2">
      <c r="N5560" s="5">
        <v>5557</v>
      </c>
      <c r="O5560" s="11">
        <v>-14.625505478748689</v>
      </c>
    </row>
    <row r="5561" spans="14:15" x14ac:dyDescent="0.2">
      <c r="N5561" s="5">
        <v>5558</v>
      </c>
      <c r="O5561" s="11">
        <v>18.704206640703447</v>
      </c>
    </row>
    <row r="5562" spans="14:15" x14ac:dyDescent="0.2">
      <c r="N5562" s="5">
        <v>5559</v>
      </c>
      <c r="O5562" s="11">
        <v>0.44909313997634637</v>
      </c>
    </row>
    <row r="5563" spans="14:15" x14ac:dyDescent="0.2">
      <c r="N5563" s="5">
        <v>5560</v>
      </c>
      <c r="O5563" s="11">
        <v>-11.325294308759105</v>
      </c>
    </row>
    <row r="5564" spans="14:15" x14ac:dyDescent="0.2">
      <c r="N5564" s="5">
        <v>5561</v>
      </c>
      <c r="O5564" s="11">
        <v>9.5148644094815857</v>
      </c>
    </row>
    <row r="5565" spans="14:15" x14ac:dyDescent="0.2">
      <c r="N5565" s="5">
        <v>5562</v>
      </c>
      <c r="O5565" s="11">
        <v>-4.5348392295645557</v>
      </c>
    </row>
    <row r="5566" spans="14:15" x14ac:dyDescent="0.2">
      <c r="N5566" s="5">
        <v>5563</v>
      </c>
      <c r="O5566" s="11">
        <v>11.686654806603137</v>
      </c>
    </row>
    <row r="5567" spans="14:15" x14ac:dyDescent="0.2">
      <c r="N5567" s="5">
        <v>5564</v>
      </c>
      <c r="O5567" s="11">
        <v>5.1482066988055584</v>
      </c>
    </row>
    <row r="5568" spans="14:15" x14ac:dyDescent="0.2">
      <c r="N5568" s="5">
        <v>5565</v>
      </c>
      <c r="O5568" s="11">
        <v>-6.9985896338781677</v>
      </c>
    </row>
    <row r="5569" spans="14:15" x14ac:dyDescent="0.2">
      <c r="N5569" s="5">
        <v>5566</v>
      </c>
      <c r="O5569" s="11">
        <v>3.0691802735220683</v>
      </c>
    </row>
    <row r="5570" spans="14:15" x14ac:dyDescent="0.2">
      <c r="N5570" s="5">
        <v>5567</v>
      </c>
      <c r="O5570" s="11">
        <v>17.49467776005427</v>
      </c>
    </row>
    <row r="5571" spans="14:15" x14ac:dyDescent="0.2">
      <c r="N5571" s="5">
        <v>5568</v>
      </c>
      <c r="O5571" s="11">
        <v>-6.9619882738616887</v>
      </c>
    </row>
    <row r="5572" spans="14:15" x14ac:dyDescent="0.2">
      <c r="N5572" s="5">
        <v>5569</v>
      </c>
      <c r="O5572" s="11">
        <v>-11.801141644688446</v>
      </c>
    </row>
    <row r="5573" spans="14:15" x14ac:dyDescent="0.2">
      <c r="N5573" s="5">
        <v>5570</v>
      </c>
      <c r="O5573" s="11">
        <v>-9.5503638238398523</v>
      </c>
    </row>
    <row r="5574" spans="14:15" x14ac:dyDescent="0.2">
      <c r="N5574" s="5">
        <v>5571</v>
      </c>
      <c r="O5574" s="11">
        <v>0.14404741250484798</v>
      </c>
    </row>
    <row r="5575" spans="14:15" x14ac:dyDescent="0.2">
      <c r="N5575" s="5">
        <v>5572</v>
      </c>
      <c r="O5575" s="11">
        <v>-2.3114472185145138</v>
      </c>
    </row>
    <row r="5576" spans="14:15" x14ac:dyDescent="0.2">
      <c r="N5576" s="5">
        <v>5573</v>
      </c>
      <c r="O5576" s="11">
        <v>-24.697280889170536</v>
      </c>
    </row>
    <row r="5577" spans="14:15" x14ac:dyDescent="0.2">
      <c r="N5577" s="5">
        <v>5574</v>
      </c>
      <c r="O5577" s="11">
        <v>8.6115224355892508</v>
      </c>
    </row>
    <row r="5578" spans="14:15" x14ac:dyDescent="0.2">
      <c r="N5578" s="5">
        <v>5575</v>
      </c>
      <c r="O5578" s="11">
        <v>26.043057780104558</v>
      </c>
    </row>
    <row r="5579" spans="14:15" x14ac:dyDescent="0.2">
      <c r="N5579" s="5">
        <v>5576</v>
      </c>
      <c r="O5579" s="11">
        <v>-1.9932145295096961</v>
      </c>
    </row>
    <row r="5580" spans="14:15" x14ac:dyDescent="0.2">
      <c r="N5580" s="5">
        <v>5577</v>
      </c>
      <c r="O5580" s="11">
        <v>10.592686189948829</v>
      </c>
    </row>
    <row r="5581" spans="14:15" x14ac:dyDescent="0.2">
      <c r="N5581" s="5">
        <v>5578</v>
      </c>
      <c r="O5581" s="11">
        <v>10.872601415860078</v>
      </c>
    </row>
    <row r="5582" spans="14:15" x14ac:dyDescent="0.2">
      <c r="N5582" s="5">
        <v>5579</v>
      </c>
      <c r="O5582" s="11">
        <v>-32.527071139183626</v>
      </c>
    </row>
    <row r="5583" spans="14:15" x14ac:dyDescent="0.2">
      <c r="N5583" s="5">
        <v>5580</v>
      </c>
      <c r="O5583" s="11">
        <v>9.7098895196516786</v>
      </c>
    </row>
    <row r="5584" spans="14:15" x14ac:dyDescent="0.2">
      <c r="N5584" s="5">
        <v>5581</v>
      </c>
      <c r="O5584" s="11">
        <v>9.9370977376423966</v>
      </c>
    </row>
    <row r="5585" spans="14:15" x14ac:dyDescent="0.2">
      <c r="N5585" s="5">
        <v>5582</v>
      </c>
      <c r="O5585" s="11">
        <v>17.458073188888125</v>
      </c>
    </row>
    <row r="5586" spans="14:15" x14ac:dyDescent="0.2">
      <c r="N5586" s="5">
        <v>5583</v>
      </c>
      <c r="O5586" s="11">
        <v>26.208058148998209</v>
      </c>
    </row>
    <row r="5587" spans="14:15" x14ac:dyDescent="0.2">
      <c r="N5587" s="5">
        <v>5584</v>
      </c>
      <c r="O5587" s="11">
        <v>17.395325631489936</v>
      </c>
    </row>
    <row r="5588" spans="14:15" x14ac:dyDescent="0.2">
      <c r="N5588" s="5">
        <v>5585</v>
      </c>
      <c r="O5588" s="11">
        <v>-5.3111688966118473</v>
      </c>
    </row>
    <row r="5589" spans="14:15" x14ac:dyDescent="0.2">
      <c r="N5589" s="5">
        <v>5586</v>
      </c>
      <c r="O5589" s="11">
        <v>25.207046975468419</v>
      </c>
    </row>
    <row r="5590" spans="14:15" x14ac:dyDescent="0.2">
      <c r="N5590" s="5">
        <v>5587</v>
      </c>
      <c r="O5590" s="11">
        <v>-12.661964027308912</v>
      </c>
    </row>
    <row r="5591" spans="14:15" x14ac:dyDescent="0.2">
      <c r="N5591" s="5">
        <v>5588</v>
      </c>
      <c r="O5591" s="11">
        <v>14.975306611391254</v>
      </c>
    </row>
    <row r="5592" spans="14:15" x14ac:dyDescent="0.2">
      <c r="N5592" s="5">
        <v>5589</v>
      </c>
      <c r="O5592" s="11">
        <v>-12.629042177341731</v>
      </c>
    </row>
    <row r="5593" spans="14:15" x14ac:dyDescent="0.2">
      <c r="N5593" s="5">
        <v>5590</v>
      </c>
      <c r="O5593" s="11">
        <v>-3.2705618467459536</v>
      </c>
    </row>
    <row r="5594" spans="14:15" x14ac:dyDescent="0.2">
      <c r="N5594" s="5">
        <v>5591</v>
      </c>
      <c r="O5594" s="11">
        <v>22.796303655930011</v>
      </c>
    </row>
    <row r="5595" spans="14:15" x14ac:dyDescent="0.2">
      <c r="N5595" s="5">
        <v>5592</v>
      </c>
      <c r="O5595" s="11">
        <v>-15.913174662589164</v>
      </c>
    </row>
    <row r="5596" spans="14:15" x14ac:dyDescent="0.2">
      <c r="N5596" s="5">
        <v>5593</v>
      </c>
      <c r="O5596" s="11">
        <v>7.3341641357048077</v>
      </c>
    </row>
    <row r="5597" spans="14:15" x14ac:dyDescent="0.2">
      <c r="N5597" s="5">
        <v>5594</v>
      </c>
      <c r="O5597" s="11">
        <v>-11.198626756102698</v>
      </c>
    </row>
    <row r="5598" spans="14:15" x14ac:dyDescent="0.2">
      <c r="N5598" s="5">
        <v>5595</v>
      </c>
      <c r="O5598" s="11">
        <v>-2.3040348579732037</v>
      </c>
    </row>
    <row r="5599" spans="14:15" x14ac:dyDescent="0.2">
      <c r="N5599" s="5">
        <v>5596</v>
      </c>
      <c r="O5599" s="11">
        <v>5.6477113192968318</v>
      </c>
    </row>
    <row r="5600" spans="14:15" x14ac:dyDescent="0.2">
      <c r="N5600" s="5">
        <v>5597</v>
      </c>
      <c r="O5600" s="11">
        <v>-1.1589834497698197</v>
      </c>
    </row>
    <row r="5601" spans="14:15" x14ac:dyDescent="0.2">
      <c r="N5601" s="5">
        <v>5598</v>
      </c>
      <c r="O5601" s="11">
        <v>34.601986703152427</v>
      </c>
    </row>
    <row r="5602" spans="14:15" x14ac:dyDescent="0.2">
      <c r="N5602" s="5">
        <v>5599</v>
      </c>
      <c r="O5602" s="11">
        <v>-6.4711896591540734</v>
      </c>
    </row>
    <row r="5603" spans="14:15" x14ac:dyDescent="0.2">
      <c r="N5603" s="5">
        <v>5600</v>
      </c>
      <c r="O5603" s="11">
        <v>-11.983009183829441</v>
      </c>
    </row>
    <row r="5604" spans="14:15" x14ac:dyDescent="0.2">
      <c r="N5604" s="5">
        <v>5601</v>
      </c>
      <c r="O5604" s="11">
        <v>-1.8691578105483884</v>
      </c>
    </row>
    <row r="5605" spans="14:15" x14ac:dyDescent="0.2">
      <c r="N5605" s="5">
        <v>5602</v>
      </c>
      <c r="O5605" s="11">
        <v>-18.963690215497284</v>
      </c>
    </row>
    <row r="5606" spans="14:15" x14ac:dyDescent="0.2">
      <c r="N5606" s="5">
        <v>5603</v>
      </c>
      <c r="O5606" s="11">
        <v>-10.804637138353097</v>
      </c>
    </row>
    <row r="5607" spans="14:15" x14ac:dyDescent="0.2">
      <c r="N5607" s="5">
        <v>5604</v>
      </c>
      <c r="O5607" s="11">
        <v>-2.3113626713873545</v>
      </c>
    </row>
    <row r="5608" spans="14:15" x14ac:dyDescent="0.2">
      <c r="N5608" s="5">
        <v>5605</v>
      </c>
      <c r="O5608" s="11">
        <v>0.47095303918847109</v>
      </c>
    </row>
    <row r="5609" spans="14:15" x14ac:dyDescent="0.2">
      <c r="N5609" s="5">
        <v>5606</v>
      </c>
      <c r="O5609" s="11">
        <v>-7.6305604457574132</v>
      </c>
    </row>
    <row r="5610" spans="14:15" x14ac:dyDescent="0.2">
      <c r="N5610" s="5">
        <v>5607</v>
      </c>
      <c r="O5610" s="11">
        <v>-17.977452970689907</v>
      </c>
    </row>
    <row r="5611" spans="14:15" x14ac:dyDescent="0.2">
      <c r="N5611" s="5">
        <v>5608</v>
      </c>
      <c r="O5611" s="11">
        <v>-12.168568988451813</v>
      </c>
    </row>
    <row r="5612" spans="14:15" x14ac:dyDescent="0.2">
      <c r="N5612" s="5">
        <v>5609</v>
      </c>
      <c r="O5612" s="11">
        <v>-4.8666685900312894</v>
      </c>
    </row>
    <row r="5613" spans="14:15" x14ac:dyDescent="0.2">
      <c r="N5613" s="5">
        <v>5610</v>
      </c>
      <c r="O5613" s="11">
        <v>-2.5164043375930603</v>
      </c>
    </row>
    <row r="5614" spans="14:15" x14ac:dyDescent="0.2">
      <c r="N5614" s="5">
        <v>5611</v>
      </c>
      <c r="O5614" s="11">
        <v>3.8104036495971116</v>
      </c>
    </row>
    <row r="5615" spans="14:15" x14ac:dyDescent="0.2">
      <c r="N5615" s="5">
        <v>5612</v>
      </c>
      <c r="O5615" s="11">
        <v>0.2192022894034682</v>
      </c>
    </row>
    <row r="5616" spans="14:15" x14ac:dyDescent="0.2">
      <c r="N5616" s="5">
        <v>5613</v>
      </c>
      <c r="O5616" s="11">
        <v>13.318252061551185</v>
      </c>
    </row>
    <row r="5617" spans="14:15" x14ac:dyDescent="0.2">
      <c r="N5617" s="5">
        <v>5614</v>
      </c>
      <c r="O5617" s="11">
        <v>2.7101338662631349</v>
      </c>
    </row>
    <row r="5618" spans="14:15" x14ac:dyDescent="0.2">
      <c r="N5618" s="5">
        <v>5615</v>
      </c>
      <c r="O5618" s="11">
        <v>-20.570053496568466</v>
      </c>
    </row>
    <row r="5619" spans="14:15" x14ac:dyDescent="0.2">
      <c r="N5619" s="5">
        <v>5616</v>
      </c>
      <c r="O5619" s="11">
        <v>-1.1383832438811685</v>
      </c>
    </row>
    <row r="5620" spans="14:15" x14ac:dyDescent="0.2">
      <c r="N5620" s="5">
        <v>5617</v>
      </c>
      <c r="O5620" s="11">
        <v>15.638855377743106</v>
      </c>
    </row>
    <row r="5621" spans="14:15" x14ac:dyDescent="0.2">
      <c r="N5621" s="5">
        <v>5618</v>
      </c>
      <c r="O5621" s="11">
        <v>26.993841389726185</v>
      </c>
    </row>
    <row r="5622" spans="14:15" x14ac:dyDescent="0.2">
      <c r="N5622" s="5">
        <v>5619</v>
      </c>
      <c r="O5622" s="11">
        <v>8.6995506864289105</v>
      </c>
    </row>
    <row r="5623" spans="14:15" x14ac:dyDescent="0.2">
      <c r="N5623" s="5">
        <v>5620</v>
      </c>
      <c r="O5623" s="11">
        <v>-8.4099090760791846</v>
      </c>
    </row>
    <row r="5624" spans="14:15" x14ac:dyDescent="0.2">
      <c r="N5624" s="5">
        <v>5621</v>
      </c>
      <c r="O5624" s="11">
        <v>1.4173052617118662</v>
      </c>
    </row>
    <row r="5625" spans="14:15" x14ac:dyDescent="0.2">
      <c r="N5625" s="5">
        <v>5622</v>
      </c>
      <c r="O5625" s="11">
        <v>2.3885076680115063</v>
      </c>
    </row>
    <row r="5626" spans="14:15" x14ac:dyDescent="0.2">
      <c r="N5626" s="5">
        <v>5623</v>
      </c>
      <c r="O5626" s="11">
        <v>-20.609452372902453</v>
      </c>
    </row>
    <row r="5627" spans="14:15" x14ac:dyDescent="0.2">
      <c r="N5627" s="5">
        <v>5624</v>
      </c>
      <c r="O5627" s="11">
        <v>-4.5666023819536408</v>
      </c>
    </row>
    <row r="5628" spans="14:15" x14ac:dyDescent="0.2">
      <c r="N5628" s="5">
        <v>5625</v>
      </c>
      <c r="O5628" s="11">
        <v>0.43825895132370257</v>
      </c>
    </row>
    <row r="5629" spans="14:15" x14ac:dyDescent="0.2">
      <c r="N5629" s="5">
        <v>5626</v>
      </c>
      <c r="O5629" s="11">
        <v>18.325007253995423</v>
      </c>
    </row>
    <row r="5630" spans="14:15" x14ac:dyDescent="0.2">
      <c r="N5630" s="5">
        <v>5627</v>
      </c>
      <c r="O5630" s="11">
        <v>4.3185324172434782</v>
      </c>
    </row>
    <row r="5631" spans="14:15" x14ac:dyDescent="0.2">
      <c r="N5631" s="5">
        <v>5628</v>
      </c>
      <c r="O5631" s="11">
        <v>1.0830851617894961</v>
      </c>
    </row>
    <row r="5632" spans="14:15" x14ac:dyDescent="0.2">
      <c r="N5632" s="5">
        <v>5629</v>
      </c>
      <c r="O5632" s="11">
        <v>-23.768814002263245</v>
      </c>
    </row>
    <row r="5633" spans="14:15" x14ac:dyDescent="0.2">
      <c r="N5633" s="5">
        <v>5630</v>
      </c>
      <c r="O5633" s="11">
        <v>-11.156505582990679</v>
      </c>
    </row>
    <row r="5634" spans="14:15" x14ac:dyDescent="0.2">
      <c r="N5634" s="5">
        <v>5631</v>
      </c>
      <c r="O5634" s="11">
        <v>7.8336098911020615</v>
      </c>
    </row>
    <row r="5635" spans="14:15" x14ac:dyDescent="0.2">
      <c r="N5635" s="5">
        <v>5632</v>
      </c>
      <c r="O5635" s="11">
        <v>-12.15163445128243</v>
      </c>
    </row>
    <row r="5636" spans="14:15" x14ac:dyDescent="0.2">
      <c r="N5636" s="5">
        <v>5633</v>
      </c>
      <c r="O5636" s="11">
        <v>-16.277485082654028</v>
      </c>
    </row>
    <row r="5637" spans="14:15" x14ac:dyDescent="0.2">
      <c r="N5637" s="5">
        <v>5634</v>
      </c>
      <c r="O5637" s="11">
        <v>-20.406548347759703</v>
      </c>
    </row>
    <row r="5638" spans="14:15" x14ac:dyDescent="0.2">
      <c r="N5638" s="5">
        <v>5635</v>
      </c>
      <c r="O5638" s="11">
        <v>-2.4009341913812992</v>
      </c>
    </row>
    <row r="5639" spans="14:15" x14ac:dyDescent="0.2">
      <c r="N5639" s="5">
        <v>5636</v>
      </c>
      <c r="O5639" s="11">
        <v>-6.1663153233816761</v>
      </c>
    </row>
    <row r="5640" spans="14:15" x14ac:dyDescent="0.2">
      <c r="N5640" s="5">
        <v>5637</v>
      </c>
      <c r="O5640" s="11">
        <v>13.178085475323407</v>
      </c>
    </row>
    <row r="5641" spans="14:15" x14ac:dyDescent="0.2">
      <c r="N5641" s="5">
        <v>5638</v>
      </c>
      <c r="O5641" s="11">
        <v>-8.2963613493583885</v>
      </c>
    </row>
    <row r="5642" spans="14:15" x14ac:dyDescent="0.2">
      <c r="N5642" s="5">
        <v>5639</v>
      </c>
      <c r="O5642" s="11">
        <v>30.199053774820189</v>
      </c>
    </row>
    <row r="5643" spans="14:15" x14ac:dyDescent="0.2">
      <c r="N5643" s="5">
        <v>5640</v>
      </c>
      <c r="O5643" s="11">
        <v>7.0724130097331495</v>
      </c>
    </row>
    <row r="5644" spans="14:15" x14ac:dyDescent="0.2">
      <c r="N5644" s="5">
        <v>5641</v>
      </c>
      <c r="O5644" s="11">
        <v>-7.258643486479448</v>
      </c>
    </row>
    <row r="5645" spans="14:15" x14ac:dyDescent="0.2">
      <c r="N5645" s="5">
        <v>5642</v>
      </c>
      <c r="O5645" s="11">
        <v>2.8553468635088963</v>
      </c>
    </row>
    <row r="5646" spans="14:15" x14ac:dyDescent="0.2">
      <c r="N5646" s="5">
        <v>5643</v>
      </c>
      <c r="O5646" s="11">
        <v>-3.1808765183509666</v>
      </c>
    </row>
    <row r="5647" spans="14:15" x14ac:dyDescent="0.2">
      <c r="N5647" s="5">
        <v>5644</v>
      </c>
      <c r="O5647" s="11">
        <v>2.1718229026805558</v>
      </c>
    </row>
    <row r="5648" spans="14:15" x14ac:dyDescent="0.2">
      <c r="N5648" s="5">
        <v>5645</v>
      </c>
      <c r="O5648" s="11">
        <v>-5.6207941245800344</v>
      </c>
    </row>
    <row r="5649" spans="14:15" x14ac:dyDescent="0.2">
      <c r="N5649" s="5">
        <v>5646</v>
      </c>
      <c r="O5649" s="11">
        <v>-17.459404264836301</v>
      </c>
    </row>
    <row r="5650" spans="14:15" x14ac:dyDescent="0.2">
      <c r="N5650" s="5">
        <v>5647</v>
      </c>
      <c r="O5650" s="11">
        <v>5.4701248068055124</v>
      </c>
    </row>
    <row r="5651" spans="14:15" x14ac:dyDescent="0.2">
      <c r="N5651" s="5">
        <v>5648</v>
      </c>
      <c r="O5651" s="11">
        <v>3.4271823969545943</v>
      </c>
    </row>
    <row r="5652" spans="14:15" x14ac:dyDescent="0.2">
      <c r="N5652" s="5">
        <v>5649</v>
      </c>
      <c r="O5652" s="11">
        <v>-3.7861365273191199</v>
      </c>
    </row>
    <row r="5653" spans="14:15" x14ac:dyDescent="0.2">
      <c r="N5653" s="5">
        <v>5650</v>
      </c>
      <c r="O5653" s="11">
        <v>19.488498300267413</v>
      </c>
    </row>
    <row r="5654" spans="14:15" x14ac:dyDescent="0.2">
      <c r="N5654" s="5">
        <v>5651</v>
      </c>
      <c r="O5654" s="11">
        <v>2.2236773262938874</v>
      </c>
    </row>
    <row r="5655" spans="14:15" x14ac:dyDescent="0.2">
      <c r="N5655" s="5">
        <v>5652</v>
      </c>
      <c r="O5655" s="11">
        <v>0.60592981326137441</v>
      </c>
    </row>
    <row r="5656" spans="14:15" x14ac:dyDescent="0.2">
      <c r="N5656" s="5">
        <v>5653</v>
      </c>
      <c r="O5656" s="11">
        <v>-5.4794247444539481</v>
      </c>
    </row>
    <row r="5657" spans="14:15" x14ac:dyDescent="0.2">
      <c r="N5657" s="5">
        <v>5654</v>
      </c>
      <c r="O5657" s="11">
        <v>-18.191964410768779</v>
      </c>
    </row>
    <row r="5658" spans="14:15" x14ac:dyDescent="0.2">
      <c r="N5658" s="5">
        <v>5655</v>
      </c>
      <c r="O5658" s="11">
        <v>12.453109315639654</v>
      </c>
    </row>
    <row r="5659" spans="14:15" x14ac:dyDescent="0.2">
      <c r="N5659" s="5">
        <v>5656</v>
      </c>
      <c r="O5659" s="11">
        <v>-20.52734619399769</v>
      </c>
    </row>
    <row r="5660" spans="14:15" x14ac:dyDescent="0.2">
      <c r="N5660" s="5">
        <v>5657</v>
      </c>
      <c r="O5660" s="11">
        <v>-8.5797350418239908</v>
      </c>
    </row>
    <row r="5661" spans="14:15" x14ac:dyDescent="0.2">
      <c r="N5661" s="5">
        <v>5658</v>
      </c>
      <c r="O5661" s="11">
        <v>-15.576767309424728</v>
      </c>
    </row>
    <row r="5662" spans="14:15" x14ac:dyDescent="0.2">
      <c r="N5662" s="5">
        <v>5659</v>
      </c>
      <c r="O5662" s="11">
        <v>-5.614146855962975</v>
      </c>
    </row>
    <row r="5663" spans="14:15" x14ac:dyDescent="0.2">
      <c r="N5663" s="5">
        <v>5660</v>
      </c>
      <c r="O5663" s="11">
        <v>1.6477832688342047</v>
      </c>
    </row>
    <row r="5664" spans="14:15" x14ac:dyDescent="0.2">
      <c r="N5664" s="5">
        <v>5661</v>
      </c>
      <c r="O5664" s="11">
        <v>3.7668289233853702</v>
      </c>
    </row>
    <row r="5665" spans="14:15" x14ac:dyDescent="0.2">
      <c r="N5665" s="5">
        <v>5662</v>
      </c>
      <c r="O5665" s="11">
        <v>-28.774169853795055</v>
      </c>
    </row>
    <row r="5666" spans="14:15" x14ac:dyDescent="0.2">
      <c r="N5666" s="5">
        <v>5663</v>
      </c>
      <c r="O5666" s="11">
        <v>-0.1257031825293512</v>
      </c>
    </row>
    <row r="5667" spans="14:15" x14ac:dyDescent="0.2">
      <c r="N5667" s="5">
        <v>5664</v>
      </c>
      <c r="O5667" s="11">
        <v>-7.9623654901113463</v>
      </c>
    </row>
    <row r="5668" spans="14:15" x14ac:dyDescent="0.2">
      <c r="N5668" s="5">
        <v>5665</v>
      </c>
      <c r="O5668" s="11">
        <v>4.3536044406752854</v>
      </c>
    </row>
    <row r="5669" spans="14:15" x14ac:dyDescent="0.2">
      <c r="N5669" s="5">
        <v>5666</v>
      </c>
      <c r="O5669" s="11">
        <v>31.826407145525479</v>
      </c>
    </row>
    <row r="5670" spans="14:15" x14ac:dyDescent="0.2">
      <c r="N5670" s="5">
        <v>5667</v>
      </c>
      <c r="O5670" s="11">
        <v>15.718605146499719</v>
      </c>
    </row>
    <row r="5671" spans="14:15" x14ac:dyDescent="0.2">
      <c r="N5671" s="5">
        <v>5668</v>
      </c>
      <c r="O5671" s="11">
        <v>6.3596658786679505</v>
      </c>
    </row>
    <row r="5672" spans="14:15" x14ac:dyDescent="0.2">
      <c r="N5672" s="5">
        <v>5669</v>
      </c>
      <c r="O5672" s="11">
        <v>2.4217101518598767</v>
      </c>
    </row>
    <row r="5673" spans="14:15" x14ac:dyDescent="0.2">
      <c r="N5673" s="5">
        <v>5670</v>
      </c>
      <c r="O5673" s="11">
        <v>7.8366882951780248</v>
      </c>
    </row>
    <row r="5674" spans="14:15" x14ac:dyDescent="0.2">
      <c r="N5674" s="5">
        <v>5671</v>
      </c>
      <c r="O5674" s="11">
        <v>10.081749182399339</v>
      </c>
    </row>
    <row r="5675" spans="14:15" x14ac:dyDescent="0.2">
      <c r="N5675" s="5">
        <v>5672</v>
      </c>
      <c r="O5675" s="11">
        <v>-1.8119866015343495</v>
      </c>
    </row>
    <row r="5676" spans="14:15" x14ac:dyDescent="0.2">
      <c r="N5676" s="5">
        <v>5673</v>
      </c>
      <c r="O5676" s="11">
        <v>4.4242411714235894</v>
      </c>
    </row>
    <row r="5677" spans="14:15" x14ac:dyDescent="0.2">
      <c r="N5677" s="5">
        <v>5674</v>
      </c>
      <c r="O5677" s="11">
        <v>-1.3898100209311615</v>
      </c>
    </row>
    <row r="5678" spans="14:15" x14ac:dyDescent="0.2">
      <c r="N5678" s="5">
        <v>5675</v>
      </c>
      <c r="O5678" s="11">
        <v>-16.133799864503672</v>
      </c>
    </row>
    <row r="5679" spans="14:15" x14ac:dyDescent="0.2">
      <c r="N5679" s="5">
        <v>5676</v>
      </c>
      <c r="O5679" s="11">
        <v>5.7988216180500647</v>
      </c>
    </row>
    <row r="5680" spans="14:15" x14ac:dyDescent="0.2">
      <c r="N5680" s="5">
        <v>5677</v>
      </c>
      <c r="O5680" s="11">
        <v>3.6130033639569068</v>
      </c>
    </row>
    <row r="5681" spans="14:15" x14ac:dyDescent="0.2">
      <c r="N5681" s="5">
        <v>5678</v>
      </c>
      <c r="O5681" s="11">
        <v>7.0548775020275372</v>
      </c>
    </row>
    <row r="5682" spans="14:15" x14ac:dyDescent="0.2">
      <c r="N5682" s="5">
        <v>5679</v>
      </c>
      <c r="O5682" s="11">
        <v>-8.2019087280812855</v>
      </c>
    </row>
    <row r="5683" spans="14:15" x14ac:dyDescent="0.2">
      <c r="N5683" s="5">
        <v>5680</v>
      </c>
      <c r="O5683" s="11">
        <v>-17.949914499751536</v>
      </c>
    </row>
    <row r="5684" spans="14:15" x14ac:dyDescent="0.2">
      <c r="N5684" s="5">
        <v>5681</v>
      </c>
      <c r="O5684" s="11">
        <v>-9.5556942052370459</v>
      </c>
    </row>
    <row r="5685" spans="14:15" x14ac:dyDescent="0.2">
      <c r="N5685" s="5">
        <v>5682</v>
      </c>
      <c r="O5685" s="11">
        <v>-11.49786896308429</v>
      </c>
    </row>
    <row r="5686" spans="14:15" x14ac:dyDescent="0.2">
      <c r="N5686" s="5">
        <v>5683</v>
      </c>
      <c r="O5686" s="11">
        <v>-11.746580947511401</v>
      </c>
    </row>
    <row r="5687" spans="14:15" x14ac:dyDescent="0.2">
      <c r="N5687" s="5">
        <v>5684</v>
      </c>
      <c r="O5687" s="11">
        <v>-12.622363784040211</v>
      </c>
    </row>
    <row r="5688" spans="14:15" x14ac:dyDescent="0.2">
      <c r="N5688" s="5">
        <v>5685</v>
      </c>
      <c r="O5688" s="11">
        <v>16.667106513616744</v>
      </c>
    </row>
    <row r="5689" spans="14:15" x14ac:dyDescent="0.2">
      <c r="N5689" s="5">
        <v>5686</v>
      </c>
      <c r="O5689" s="11">
        <v>-4.4282437511479698</v>
      </c>
    </row>
    <row r="5690" spans="14:15" x14ac:dyDescent="0.2">
      <c r="N5690" s="5">
        <v>5687</v>
      </c>
      <c r="O5690" s="11">
        <v>-1.109124274403859</v>
      </c>
    </row>
    <row r="5691" spans="14:15" x14ac:dyDescent="0.2">
      <c r="N5691" s="5">
        <v>5688</v>
      </c>
      <c r="O5691" s="11">
        <v>-11.805618878575956</v>
      </c>
    </row>
    <row r="5692" spans="14:15" x14ac:dyDescent="0.2">
      <c r="N5692" s="5">
        <v>5689</v>
      </c>
      <c r="O5692" s="11">
        <v>12.58164311218172</v>
      </c>
    </row>
    <row r="5693" spans="14:15" x14ac:dyDescent="0.2">
      <c r="N5693" s="5">
        <v>5690</v>
      </c>
      <c r="O5693" s="11">
        <v>27.616490839829204</v>
      </c>
    </row>
    <row r="5694" spans="14:15" x14ac:dyDescent="0.2">
      <c r="N5694" s="5">
        <v>5691</v>
      </c>
      <c r="O5694" s="11">
        <v>-4.3342464503281768</v>
      </c>
    </row>
    <row r="5695" spans="14:15" x14ac:dyDescent="0.2">
      <c r="N5695" s="5">
        <v>5692</v>
      </c>
      <c r="O5695" s="11">
        <v>2.042658964592615</v>
      </c>
    </row>
    <row r="5696" spans="14:15" x14ac:dyDescent="0.2">
      <c r="N5696" s="5">
        <v>5693</v>
      </c>
      <c r="O5696" s="11">
        <v>24.740678590538501</v>
      </c>
    </row>
    <row r="5697" spans="14:15" x14ac:dyDescent="0.2">
      <c r="N5697" s="5">
        <v>5694</v>
      </c>
      <c r="O5697" s="11">
        <v>18.458264390173252</v>
      </c>
    </row>
    <row r="5698" spans="14:15" x14ac:dyDescent="0.2">
      <c r="N5698" s="5">
        <v>5695</v>
      </c>
      <c r="O5698" s="11">
        <v>8.2256272692440842</v>
      </c>
    </row>
    <row r="5699" spans="14:15" x14ac:dyDescent="0.2">
      <c r="N5699" s="5">
        <v>5696</v>
      </c>
      <c r="O5699" s="11">
        <v>-28.625990411943995</v>
      </c>
    </row>
    <row r="5700" spans="14:15" x14ac:dyDescent="0.2">
      <c r="N5700" s="5">
        <v>5697</v>
      </c>
      <c r="O5700" s="11">
        <v>-4.8567223337395617</v>
      </c>
    </row>
    <row r="5701" spans="14:15" x14ac:dyDescent="0.2">
      <c r="N5701" s="5">
        <v>5698</v>
      </c>
      <c r="O5701" s="11">
        <v>15.870925274252649</v>
      </c>
    </row>
    <row r="5702" spans="14:15" x14ac:dyDescent="0.2">
      <c r="N5702" s="5">
        <v>5699</v>
      </c>
      <c r="O5702" s="11">
        <v>12.474255483913094</v>
      </c>
    </row>
    <row r="5703" spans="14:15" x14ac:dyDescent="0.2">
      <c r="N5703" s="5">
        <v>5700</v>
      </c>
      <c r="O5703" s="11">
        <v>-2.9423011695638732</v>
      </c>
    </row>
    <row r="5704" spans="14:15" x14ac:dyDescent="0.2">
      <c r="N5704" s="5">
        <v>5701</v>
      </c>
      <c r="O5704" s="11">
        <v>3.9891633391255708</v>
      </c>
    </row>
    <row r="5705" spans="14:15" x14ac:dyDescent="0.2">
      <c r="N5705" s="5">
        <v>5702</v>
      </c>
      <c r="O5705" s="11">
        <v>2.9209242116193708</v>
      </c>
    </row>
    <row r="5706" spans="14:15" x14ac:dyDescent="0.2">
      <c r="N5706" s="5">
        <v>5703</v>
      </c>
      <c r="O5706" s="11">
        <v>-0.72416881755171203</v>
      </c>
    </row>
    <row r="5707" spans="14:15" x14ac:dyDescent="0.2">
      <c r="N5707" s="5">
        <v>5704</v>
      </c>
      <c r="O5707" s="11">
        <v>-7.5751712023552988</v>
      </c>
    </row>
    <row r="5708" spans="14:15" x14ac:dyDescent="0.2">
      <c r="N5708" s="5">
        <v>5705</v>
      </c>
      <c r="O5708" s="11">
        <v>10.680263967686827</v>
      </c>
    </row>
    <row r="5709" spans="14:15" x14ac:dyDescent="0.2">
      <c r="N5709" s="5">
        <v>5706</v>
      </c>
      <c r="O5709" s="11">
        <v>-18.908901987465796</v>
      </c>
    </row>
    <row r="5710" spans="14:15" x14ac:dyDescent="0.2">
      <c r="N5710" s="5">
        <v>5707</v>
      </c>
      <c r="O5710" s="11">
        <v>-15.16857419867722</v>
      </c>
    </row>
    <row r="5711" spans="14:15" x14ac:dyDescent="0.2">
      <c r="N5711" s="5">
        <v>5708</v>
      </c>
      <c r="O5711" s="11">
        <v>-5.6322942198718096</v>
      </c>
    </row>
    <row r="5712" spans="14:15" x14ac:dyDescent="0.2">
      <c r="N5712" s="5">
        <v>5709</v>
      </c>
      <c r="O5712" s="11">
        <v>-19.525605429562255</v>
      </c>
    </row>
    <row r="5713" spans="14:15" x14ac:dyDescent="0.2">
      <c r="N5713" s="5">
        <v>5710</v>
      </c>
      <c r="O5713" s="11">
        <v>-0.1392836944759025</v>
      </c>
    </row>
    <row r="5714" spans="14:15" x14ac:dyDescent="0.2">
      <c r="N5714" s="5">
        <v>5711</v>
      </c>
      <c r="O5714" s="11">
        <v>13.121003401970825</v>
      </c>
    </row>
    <row r="5715" spans="14:15" x14ac:dyDescent="0.2">
      <c r="N5715" s="5">
        <v>5712</v>
      </c>
      <c r="O5715" s="11">
        <v>12.488785831134638</v>
      </c>
    </row>
    <row r="5716" spans="14:15" x14ac:dyDescent="0.2">
      <c r="N5716" s="5">
        <v>5713</v>
      </c>
      <c r="O5716" s="11">
        <v>6.1343859668337886E-2</v>
      </c>
    </row>
    <row r="5717" spans="14:15" x14ac:dyDescent="0.2">
      <c r="N5717" s="5">
        <v>5714</v>
      </c>
      <c r="O5717" s="11">
        <v>-1.5686539647303621</v>
      </c>
    </row>
    <row r="5718" spans="14:15" x14ac:dyDescent="0.2">
      <c r="N5718" s="5">
        <v>5715</v>
      </c>
      <c r="O5718" s="11">
        <v>10.308011228357</v>
      </c>
    </row>
    <row r="5719" spans="14:15" x14ac:dyDescent="0.2">
      <c r="N5719" s="5">
        <v>5716</v>
      </c>
      <c r="O5719" s="11">
        <v>-15.34417006908587</v>
      </c>
    </row>
    <row r="5720" spans="14:15" x14ac:dyDescent="0.2">
      <c r="N5720" s="5">
        <v>5717</v>
      </c>
      <c r="O5720" s="11">
        <v>-1.3753927000148853</v>
      </c>
    </row>
    <row r="5721" spans="14:15" x14ac:dyDescent="0.2">
      <c r="N5721" s="5">
        <v>5718</v>
      </c>
      <c r="O5721" s="11">
        <v>3.3585116255357059</v>
      </c>
    </row>
    <row r="5722" spans="14:15" x14ac:dyDescent="0.2">
      <c r="N5722" s="5">
        <v>5719</v>
      </c>
      <c r="O5722" s="11">
        <v>-6.3741269911198852</v>
      </c>
    </row>
    <row r="5723" spans="14:15" x14ac:dyDescent="0.2">
      <c r="N5723" s="5">
        <v>5720</v>
      </c>
      <c r="O5723" s="11">
        <v>-21.900444673341664</v>
      </c>
    </row>
    <row r="5724" spans="14:15" x14ac:dyDescent="0.2">
      <c r="N5724" s="5">
        <v>5721</v>
      </c>
      <c r="O5724" s="11">
        <v>-21.336940986144555</v>
      </c>
    </row>
    <row r="5725" spans="14:15" x14ac:dyDescent="0.2">
      <c r="N5725" s="5">
        <v>5722</v>
      </c>
      <c r="O5725" s="11">
        <v>-1.0736966361342177</v>
      </c>
    </row>
    <row r="5726" spans="14:15" x14ac:dyDescent="0.2">
      <c r="N5726" s="5">
        <v>5723</v>
      </c>
      <c r="O5726" s="11">
        <v>9.6008644626758475</v>
      </c>
    </row>
    <row r="5727" spans="14:15" x14ac:dyDescent="0.2">
      <c r="N5727" s="5">
        <v>5724</v>
      </c>
      <c r="O5727" s="11">
        <v>17.703052173629267</v>
      </c>
    </row>
    <row r="5728" spans="14:15" x14ac:dyDescent="0.2">
      <c r="N5728" s="5">
        <v>5725</v>
      </c>
      <c r="O5728" s="11">
        <v>0.98203478355059082</v>
      </c>
    </row>
    <row r="5729" spans="14:15" x14ac:dyDescent="0.2">
      <c r="N5729" s="5">
        <v>5726</v>
      </c>
      <c r="O5729" s="11">
        <v>19.878648064623032</v>
      </c>
    </row>
    <row r="5730" spans="14:15" x14ac:dyDescent="0.2">
      <c r="N5730" s="5">
        <v>5727</v>
      </c>
      <c r="O5730" s="11">
        <v>20.377263058950536</v>
      </c>
    </row>
    <row r="5731" spans="14:15" x14ac:dyDescent="0.2">
      <c r="N5731" s="5">
        <v>5728</v>
      </c>
      <c r="O5731" s="11">
        <v>-0.19236119606851199</v>
      </c>
    </row>
    <row r="5732" spans="14:15" x14ac:dyDescent="0.2">
      <c r="N5732" s="5">
        <v>5729</v>
      </c>
      <c r="O5732" s="11">
        <v>-9.888088997363603</v>
      </c>
    </row>
    <row r="5733" spans="14:15" x14ac:dyDescent="0.2">
      <c r="N5733" s="5">
        <v>5730</v>
      </c>
      <c r="O5733" s="11">
        <v>24.343166627367772</v>
      </c>
    </row>
    <row r="5734" spans="14:15" x14ac:dyDescent="0.2">
      <c r="N5734" s="5">
        <v>5731</v>
      </c>
      <c r="O5734" s="11">
        <v>19.299829590553081</v>
      </c>
    </row>
    <row r="5735" spans="14:15" x14ac:dyDescent="0.2">
      <c r="N5735" s="5">
        <v>5732</v>
      </c>
      <c r="O5735" s="11">
        <v>30.150372326319221</v>
      </c>
    </row>
    <row r="5736" spans="14:15" x14ac:dyDescent="0.2">
      <c r="N5736" s="5">
        <v>5733</v>
      </c>
      <c r="O5736" s="11">
        <v>7.4154588615897845</v>
      </c>
    </row>
    <row r="5737" spans="14:15" x14ac:dyDescent="0.2">
      <c r="N5737" s="5">
        <v>5734</v>
      </c>
      <c r="O5737" s="11">
        <v>-4.8528040436053157</v>
      </c>
    </row>
    <row r="5738" spans="14:15" x14ac:dyDescent="0.2">
      <c r="N5738" s="5">
        <v>5735</v>
      </c>
      <c r="O5738" s="11">
        <v>-4.77617812230016</v>
      </c>
    </row>
    <row r="5739" spans="14:15" x14ac:dyDescent="0.2">
      <c r="N5739" s="5">
        <v>5736</v>
      </c>
      <c r="O5739" s="11">
        <v>-20.029748875449503</v>
      </c>
    </row>
    <row r="5740" spans="14:15" x14ac:dyDescent="0.2">
      <c r="N5740" s="5">
        <v>5737</v>
      </c>
      <c r="O5740" s="11">
        <v>29.174385151772857</v>
      </c>
    </row>
    <row r="5741" spans="14:15" x14ac:dyDescent="0.2">
      <c r="N5741" s="5">
        <v>5738</v>
      </c>
      <c r="O5741" s="11">
        <v>-22.852111014103841</v>
      </c>
    </row>
    <row r="5742" spans="14:15" x14ac:dyDescent="0.2">
      <c r="N5742" s="5">
        <v>5739</v>
      </c>
      <c r="O5742" s="11">
        <v>-3.6642394764514492</v>
      </c>
    </row>
    <row r="5743" spans="14:15" x14ac:dyDescent="0.2">
      <c r="N5743" s="5">
        <v>5740</v>
      </c>
      <c r="O5743" s="11">
        <v>-10.095374360963326</v>
      </c>
    </row>
    <row r="5744" spans="14:15" x14ac:dyDescent="0.2">
      <c r="N5744" s="5">
        <v>5741</v>
      </c>
      <c r="O5744" s="11">
        <v>5.5620976400078703</v>
      </c>
    </row>
    <row r="5745" spans="14:15" x14ac:dyDescent="0.2">
      <c r="N5745" s="5">
        <v>5742</v>
      </c>
      <c r="O5745" s="11">
        <v>12.12489331475194</v>
      </c>
    </row>
    <row r="5746" spans="14:15" x14ac:dyDescent="0.2">
      <c r="N5746" s="5">
        <v>5743</v>
      </c>
      <c r="O5746" s="11">
        <v>-7.0709920526495313</v>
      </c>
    </row>
    <row r="5747" spans="14:15" x14ac:dyDescent="0.2">
      <c r="N5747" s="5">
        <v>5744</v>
      </c>
      <c r="O5747" s="11">
        <v>3.6061362675672473</v>
      </c>
    </row>
    <row r="5748" spans="14:15" x14ac:dyDescent="0.2">
      <c r="N5748" s="5">
        <v>5745</v>
      </c>
      <c r="O5748" s="11">
        <v>-37.363291458821976</v>
      </c>
    </row>
    <row r="5749" spans="14:15" x14ac:dyDescent="0.2">
      <c r="N5749" s="5">
        <v>5746</v>
      </c>
      <c r="O5749" s="11">
        <v>-9.0943914784563731</v>
      </c>
    </row>
    <row r="5750" spans="14:15" x14ac:dyDescent="0.2">
      <c r="N5750" s="5">
        <v>5747</v>
      </c>
      <c r="O5750" s="11">
        <v>11.049528472366521</v>
      </c>
    </row>
    <row r="5751" spans="14:15" x14ac:dyDescent="0.2">
      <c r="N5751" s="5">
        <v>5748</v>
      </c>
      <c r="O5751" s="11">
        <v>-1.7561210477862823</v>
      </c>
    </row>
    <row r="5752" spans="14:15" x14ac:dyDescent="0.2">
      <c r="N5752" s="5">
        <v>5749</v>
      </c>
      <c r="O5752" s="11">
        <v>0.48885583409140942</v>
      </c>
    </row>
    <row r="5753" spans="14:15" x14ac:dyDescent="0.2">
      <c r="N5753" s="5">
        <v>5750</v>
      </c>
      <c r="O5753" s="11">
        <v>-13.860447796356624</v>
      </c>
    </row>
    <row r="5754" spans="14:15" x14ac:dyDescent="0.2">
      <c r="N5754" s="5">
        <v>5751</v>
      </c>
      <c r="O5754" s="11">
        <v>-23.021779596023485</v>
      </c>
    </row>
    <row r="5755" spans="14:15" x14ac:dyDescent="0.2">
      <c r="N5755" s="5">
        <v>5752</v>
      </c>
      <c r="O5755" s="11">
        <v>4.6058416011680761</v>
      </c>
    </row>
    <row r="5756" spans="14:15" x14ac:dyDescent="0.2">
      <c r="N5756" s="5">
        <v>5753</v>
      </c>
      <c r="O5756" s="11">
        <v>2.0630825620626192</v>
      </c>
    </row>
    <row r="5757" spans="14:15" x14ac:dyDescent="0.2">
      <c r="N5757" s="5">
        <v>5754</v>
      </c>
      <c r="O5757" s="11">
        <v>9.0019877707542975</v>
      </c>
    </row>
    <row r="5758" spans="14:15" x14ac:dyDescent="0.2">
      <c r="N5758" s="5">
        <v>5755</v>
      </c>
      <c r="O5758" s="11">
        <v>-1.0219997977188542</v>
      </c>
    </row>
    <row r="5759" spans="14:15" x14ac:dyDescent="0.2">
      <c r="N5759" s="5">
        <v>5756</v>
      </c>
      <c r="O5759" s="11">
        <v>0.32285853373594586</v>
      </c>
    </row>
    <row r="5760" spans="14:15" x14ac:dyDescent="0.2">
      <c r="N5760" s="5">
        <v>5757</v>
      </c>
      <c r="O5760" s="11">
        <v>-4.927040905408532</v>
      </c>
    </row>
    <row r="5761" spans="14:15" x14ac:dyDescent="0.2">
      <c r="N5761" s="5">
        <v>5758</v>
      </c>
      <c r="O5761" s="11">
        <v>9.362347020677916</v>
      </c>
    </row>
    <row r="5762" spans="14:15" x14ac:dyDescent="0.2">
      <c r="N5762" s="5">
        <v>5759</v>
      </c>
      <c r="O5762" s="11">
        <v>22.803891786656912</v>
      </c>
    </row>
    <row r="5763" spans="14:15" x14ac:dyDescent="0.2">
      <c r="N5763" s="5">
        <v>5760</v>
      </c>
      <c r="O5763" s="11">
        <v>0.71919889218455102</v>
      </c>
    </row>
    <row r="5764" spans="14:15" x14ac:dyDescent="0.2">
      <c r="N5764" s="5">
        <v>5761</v>
      </c>
      <c r="O5764" s="11">
        <v>-1.4924275415537909</v>
      </c>
    </row>
    <row r="5765" spans="14:15" x14ac:dyDescent="0.2">
      <c r="N5765" s="5">
        <v>5762</v>
      </c>
      <c r="O5765" s="11">
        <v>-6.7231208422443114</v>
      </c>
    </row>
    <row r="5766" spans="14:15" x14ac:dyDescent="0.2">
      <c r="N5766" s="5">
        <v>5763</v>
      </c>
      <c r="O5766" s="11">
        <v>-25.869705646236724</v>
      </c>
    </row>
    <row r="5767" spans="14:15" x14ac:dyDescent="0.2">
      <c r="N5767" s="5">
        <v>5764</v>
      </c>
      <c r="O5767" s="11">
        <v>11.889817932904695</v>
      </c>
    </row>
    <row r="5768" spans="14:15" x14ac:dyDescent="0.2">
      <c r="N5768" s="5">
        <v>5765</v>
      </c>
      <c r="O5768" s="11">
        <v>4.2472316091529994</v>
      </c>
    </row>
    <row r="5769" spans="14:15" x14ac:dyDescent="0.2">
      <c r="N5769" s="5">
        <v>5766</v>
      </c>
      <c r="O5769" s="11">
        <v>18.748503158712232</v>
      </c>
    </row>
    <row r="5770" spans="14:15" x14ac:dyDescent="0.2">
      <c r="N5770" s="5">
        <v>5767</v>
      </c>
      <c r="O5770" s="11">
        <v>-24.32123118879375</v>
      </c>
    </row>
    <row r="5771" spans="14:15" x14ac:dyDescent="0.2">
      <c r="N5771" s="5">
        <v>5768</v>
      </c>
      <c r="O5771" s="11">
        <v>-10.946150282572031</v>
      </c>
    </row>
    <row r="5772" spans="14:15" x14ac:dyDescent="0.2">
      <c r="N5772" s="5">
        <v>5769</v>
      </c>
      <c r="O5772" s="11">
        <v>10.93853785082376</v>
      </c>
    </row>
    <row r="5773" spans="14:15" x14ac:dyDescent="0.2">
      <c r="N5773" s="5">
        <v>5770</v>
      </c>
      <c r="O5773" s="11">
        <v>1.0078729990913236</v>
      </c>
    </row>
    <row r="5774" spans="14:15" x14ac:dyDescent="0.2">
      <c r="N5774" s="5">
        <v>5771</v>
      </c>
      <c r="O5774" s="11">
        <v>11.67769416967127</v>
      </c>
    </row>
    <row r="5775" spans="14:15" x14ac:dyDescent="0.2">
      <c r="N5775" s="5">
        <v>5772</v>
      </c>
      <c r="O5775" s="11">
        <v>-15.653960109928313</v>
      </c>
    </row>
    <row r="5776" spans="14:15" x14ac:dyDescent="0.2">
      <c r="N5776" s="5">
        <v>5773</v>
      </c>
      <c r="O5776" s="11">
        <v>28.21703222910984</v>
      </c>
    </row>
    <row r="5777" spans="14:15" x14ac:dyDescent="0.2">
      <c r="N5777" s="5">
        <v>5774</v>
      </c>
      <c r="O5777" s="11">
        <v>-4.7181366325891831</v>
      </c>
    </row>
    <row r="5778" spans="14:15" x14ac:dyDescent="0.2">
      <c r="N5778" s="5">
        <v>5775</v>
      </c>
      <c r="O5778" s="11">
        <v>16.045208602343763</v>
      </c>
    </row>
    <row r="5779" spans="14:15" x14ac:dyDescent="0.2">
      <c r="N5779" s="5">
        <v>5776</v>
      </c>
      <c r="O5779" s="11">
        <v>0.87984081331733632</v>
      </c>
    </row>
    <row r="5780" spans="14:15" x14ac:dyDescent="0.2">
      <c r="N5780" s="5">
        <v>5777</v>
      </c>
      <c r="O5780" s="11">
        <v>31.059741026273215</v>
      </c>
    </row>
    <row r="5781" spans="14:15" x14ac:dyDescent="0.2">
      <c r="N5781" s="5">
        <v>5778</v>
      </c>
      <c r="O5781" s="11">
        <v>5.6492555979813588</v>
      </c>
    </row>
    <row r="5782" spans="14:15" x14ac:dyDescent="0.2">
      <c r="N5782" s="5">
        <v>5779</v>
      </c>
      <c r="O5782" s="11">
        <v>-23.729236832975314</v>
      </c>
    </row>
    <row r="5783" spans="14:15" x14ac:dyDescent="0.2">
      <c r="N5783" s="5">
        <v>5780</v>
      </c>
      <c r="O5783" s="11">
        <v>-0.55609032173971529</v>
      </c>
    </row>
    <row r="5784" spans="14:15" x14ac:dyDescent="0.2">
      <c r="N5784" s="5">
        <v>5781</v>
      </c>
      <c r="O5784" s="11">
        <v>21.903351635893738</v>
      </c>
    </row>
    <row r="5785" spans="14:15" x14ac:dyDescent="0.2">
      <c r="N5785" s="5">
        <v>5782</v>
      </c>
      <c r="O5785" s="11">
        <v>-7.9230766726949069</v>
      </c>
    </row>
    <row r="5786" spans="14:15" x14ac:dyDescent="0.2">
      <c r="N5786" s="5">
        <v>5783</v>
      </c>
      <c r="O5786" s="11">
        <v>-9.9459504793186326</v>
      </c>
    </row>
    <row r="5787" spans="14:15" x14ac:dyDescent="0.2">
      <c r="N5787" s="5">
        <v>5784</v>
      </c>
      <c r="O5787" s="11">
        <v>-1.9251727401176901</v>
      </c>
    </row>
    <row r="5788" spans="14:15" x14ac:dyDescent="0.2">
      <c r="N5788" s="5">
        <v>5785</v>
      </c>
      <c r="O5788" s="11">
        <v>5.3588262741659269</v>
      </c>
    </row>
    <row r="5789" spans="14:15" x14ac:dyDescent="0.2">
      <c r="N5789" s="5">
        <v>5786</v>
      </c>
      <c r="O5789" s="11">
        <v>-2.6218710641735132</v>
      </c>
    </row>
    <row r="5790" spans="14:15" x14ac:dyDescent="0.2">
      <c r="N5790" s="5">
        <v>5787</v>
      </c>
      <c r="O5790" s="11">
        <v>-25.314390016554171</v>
      </c>
    </row>
    <row r="5791" spans="14:15" x14ac:dyDescent="0.2">
      <c r="N5791" s="5">
        <v>5788</v>
      </c>
      <c r="O5791" s="11">
        <v>16.835768172301403</v>
      </c>
    </row>
    <row r="5792" spans="14:15" x14ac:dyDescent="0.2">
      <c r="N5792" s="5">
        <v>5789</v>
      </c>
      <c r="O5792" s="11">
        <v>-6.078974349707801</v>
      </c>
    </row>
    <row r="5793" spans="14:15" x14ac:dyDescent="0.2">
      <c r="N5793" s="5">
        <v>5790</v>
      </c>
      <c r="O5793" s="11">
        <v>-1.8580237506953936</v>
      </c>
    </row>
    <row r="5794" spans="14:15" x14ac:dyDescent="0.2">
      <c r="N5794" s="5">
        <v>5791</v>
      </c>
      <c r="O5794" s="11">
        <v>-3.3229197066965597</v>
      </c>
    </row>
    <row r="5795" spans="14:15" x14ac:dyDescent="0.2">
      <c r="N5795" s="5">
        <v>5792</v>
      </c>
      <c r="O5795" s="11">
        <v>5.6531432372073045</v>
      </c>
    </row>
    <row r="5796" spans="14:15" x14ac:dyDescent="0.2">
      <c r="N5796" s="5">
        <v>5793</v>
      </c>
      <c r="O5796" s="11">
        <v>18.290761733984258</v>
      </c>
    </row>
    <row r="5797" spans="14:15" x14ac:dyDescent="0.2">
      <c r="N5797" s="5">
        <v>5794</v>
      </c>
      <c r="O5797" s="11">
        <v>8.4628013546139229</v>
      </c>
    </row>
    <row r="5798" spans="14:15" x14ac:dyDescent="0.2">
      <c r="N5798" s="5">
        <v>5795</v>
      </c>
      <c r="O5798" s="11">
        <v>5.2973601544409643</v>
      </c>
    </row>
    <row r="5799" spans="14:15" x14ac:dyDescent="0.2">
      <c r="N5799" s="5">
        <v>5796</v>
      </c>
      <c r="O5799" s="11">
        <v>11.136503537050647</v>
      </c>
    </row>
    <row r="5800" spans="14:15" x14ac:dyDescent="0.2">
      <c r="N5800" s="5">
        <v>5797</v>
      </c>
      <c r="O5800" s="11">
        <v>7.3940304319376287</v>
      </c>
    </row>
    <row r="5801" spans="14:15" x14ac:dyDescent="0.2">
      <c r="N5801" s="5">
        <v>5798</v>
      </c>
      <c r="O5801" s="11">
        <v>-2.5107230003425918</v>
      </c>
    </row>
    <row r="5802" spans="14:15" x14ac:dyDescent="0.2">
      <c r="N5802" s="5">
        <v>5799</v>
      </c>
      <c r="O5802" s="11">
        <v>-12.980855356791881</v>
      </c>
    </row>
    <row r="5803" spans="14:15" x14ac:dyDescent="0.2">
      <c r="N5803" s="5">
        <v>5800</v>
      </c>
      <c r="O5803" s="11">
        <v>-1.4258841153158377</v>
      </c>
    </row>
    <row r="5804" spans="14:15" x14ac:dyDescent="0.2">
      <c r="N5804" s="5">
        <v>5801</v>
      </c>
      <c r="O5804" s="11">
        <v>3.0588918862966836</v>
      </c>
    </row>
    <row r="5805" spans="14:15" x14ac:dyDescent="0.2">
      <c r="N5805" s="5">
        <v>5802</v>
      </c>
      <c r="O5805" s="11">
        <v>-8.6243526090634113</v>
      </c>
    </row>
    <row r="5806" spans="14:15" x14ac:dyDescent="0.2">
      <c r="N5806" s="5">
        <v>5803</v>
      </c>
      <c r="O5806" s="11">
        <v>11.836831073907909</v>
      </c>
    </row>
    <row r="5807" spans="14:15" x14ac:dyDescent="0.2">
      <c r="N5807" s="5">
        <v>5804</v>
      </c>
      <c r="O5807" s="11">
        <v>6.0778000721892784</v>
      </c>
    </row>
    <row r="5808" spans="14:15" x14ac:dyDescent="0.2">
      <c r="N5808" s="5">
        <v>5805</v>
      </c>
      <c r="O5808" s="11">
        <v>10.017585061018533</v>
      </c>
    </row>
    <row r="5809" spans="14:15" x14ac:dyDescent="0.2">
      <c r="N5809" s="5">
        <v>5806</v>
      </c>
      <c r="O5809" s="11">
        <v>2.9167327855851775</v>
      </c>
    </row>
    <row r="5810" spans="14:15" x14ac:dyDescent="0.2">
      <c r="N5810" s="5">
        <v>5807</v>
      </c>
      <c r="O5810" s="11">
        <v>-24.36606083330711</v>
      </c>
    </row>
    <row r="5811" spans="14:15" x14ac:dyDescent="0.2">
      <c r="N5811" s="5">
        <v>5808</v>
      </c>
      <c r="O5811" s="11">
        <v>7.198154560417751</v>
      </c>
    </row>
    <row r="5812" spans="14:15" x14ac:dyDescent="0.2">
      <c r="N5812" s="5">
        <v>5809</v>
      </c>
      <c r="O5812" s="11">
        <v>1.6398674333000898</v>
      </c>
    </row>
    <row r="5813" spans="14:15" x14ac:dyDescent="0.2">
      <c r="N5813" s="5">
        <v>5810</v>
      </c>
      <c r="O5813" s="11">
        <v>-5.6549043002281847</v>
      </c>
    </row>
    <row r="5814" spans="14:15" x14ac:dyDescent="0.2">
      <c r="N5814" s="5">
        <v>5811</v>
      </c>
      <c r="O5814" s="11">
        <v>-15.241307629131356</v>
      </c>
    </row>
    <row r="5815" spans="14:15" x14ac:dyDescent="0.2">
      <c r="N5815" s="5">
        <v>5812</v>
      </c>
      <c r="O5815" s="11">
        <v>11.387348193655772</v>
      </c>
    </row>
    <row r="5816" spans="14:15" x14ac:dyDescent="0.2">
      <c r="N5816" s="5">
        <v>5813</v>
      </c>
      <c r="O5816" s="11">
        <v>-8.7446633242629552</v>
      </c>
    </row>
    <row r="5817" spans="14:15" x14ac:dyDescent="0.2">
      <c r="N5817" s="5">
        <v>5814</v>
      </c>
      <c r="O5817" s="11">
        <v>2.6764027141216333</v>
      </c>
    </row>
    <row r="5818" spans="14:15" x14ac:dyDescent="0.2">
      <c r="N5818" s="5">
        <v>5815</v>
      </c>
      <c r="O5818" s="11">
        <v>2.9136707760115632</v>
      </c>
    </row>
    <row r="5819" spans="14:15" x14ac:dyDescent="0.2">
      <c r="N5819" s="5">
        <v>5816</v>
      </c>
      <c r="O5819" s="11">
        <v>-10.484374466343784</v>
      </c>
    </row>
    <row r="5820" spans="14:15" x14ac:dyDescent="0.2">
      <c r="N5820" s="5">
        <v>5817</v>
      </c>
      <c r="O5820" s="11">
        <v>-20.365170433786624</v>
      </c>
    </row>
    <row r="5821" spans="14:15" x14ac:dyDescent="0.2">
      <c r="N5821" s="5">
        <v>5818</v>
      </c>
      <c r="O5821" s="11">
        <v>12.154987927703015</v>
      </c>
    </row>
    <row r="5822" spans="14:15" x14ac:dyDescent="0.2">
      <c r="N5822" s="5">
        <v>5819</v>
      </c>
      <c r="O5822" s="11">
        <v>-9.010562747320602</v>
      </c>
    </row>
    <row r="5823" spans="14:15" x14ac:dyDescent="0.2">
      <c r="N5823" s="5">
        <v>5820</v>
      </c>
      <c r="O5823" s="11">
        <v>4.4262765546334126</v>
      </c>
    </row>
    <row r="5824" spans="14:15" x14ac:dyDescent="0.2">
      <c r="N5824" s="5">
        <v>5821</v>
      </c>
      <c r="O5824" s="11">
        <v>-2.5788568326327534</v>
      </c>
    </row>
    <row r="5825" spans="14:15" x14ac:dyDescent="0.2">
      <c r="N5825" s="5">
        <v>5822</v>
      </c>
      <c r="O5825" s="11">
        <v>15.435414996562788</v>
      </c>
    </row>
    <row r="5826" spans="14:15" x14ac:dyDescent="0.2">
      <c r="N5826" s="5">
        <v>5823</v>
      </c>
      <c r="O5826" s="11">
        <v>-4.9109557983676879</v>
      </c>
    </row>
    <row r="5827" spans="14:15" x14ac:dyDescent="0.2">
      <c r="N5827" s="5">
        <v>5824</v>
      </c>
      <c r="O5827" s="11">
        <v>26.171415294082607</v>
      </c>
    </row>
    <row r="5828" spans="14:15" x14ac:dyDescent="0.2">
      <c r="N5828" s="5">
        <v>5825</v>
      </c>
      <c r="O5828" s="11">
        <v>-13.912456558540224</v>
      </c>
    </row>
    <row r="5829" spans="14:15" x14ac:dyDescent="0.2">
      <c r="N5829" s="5">
        <v>5826</v>
      </c>
      <c r="O5829" s="11">
        <v>23.880942993495172</v>
      </c>
    </row>
    <row r="5830" spans="14:15" x14ac:dyDescent="0.2">
      <c r="N5830" s="5">
        <v>5827</v>
      </c>
      <c r="O5830" s="11">
        <v>-11.353001782863014</v>
      </c>
    </row>
    <row r="5831" spans="14:15" x14ac:dyDescent="0.2">
      <c r="N5831" s="5">
        <v>5828</v>
      </c>
      <c r="O5831" s="11">
        <v>-20.146247302222779</v>
      </c>
    </row>
    <row r="5832" spans="14:15" x14ac:dyDescent="0.2">
      <c r="N5832" s="5">
        <v>5829</v>
      </c>
      <c r="O5832" s="11">
        <v>-2.0429924625029168</v>
      </c>
    </row>
    <row r="5833" spans="14:15" x14ac:dyDescent="0.2">
      <c r="N5833" s="5">
        <v>5830</v>
      </c>
      <c r="O5833" s="11">
        <v>-21.270573913300705</v>
      </c>
    </row>
    <row r="5834" spans="14:15" x14ac:dyDescent="0.2">
      <c r="N5834" s="5">
        <v>5831</v>
      </c>
      <c r="O5834" s="11">
        <v>12.531602314371419</v>
      </c>
    </row>
    <row r="5835" spans="14:15" x14ac:dyDescent="0.2">
      <c r="N5835" s="5">
        <v>5832</v>
      </c>
      <c r="O5835" s="11">
        <v>-5.689274707869111</v>
      </c>
    </row>
    <row r="5836" spans="14:15" x14ac:dyDescent="0.2">
      <c r="N5836" s="5">
        <v>5833</v>
      </c>
      <c r="O5836" s="11">
        <v>15.395958675868609</v>
      </c>
    </row>
    <row r="5837" spans="14:15" x14ac:dyDescent="0.2">
      <c r="N5837" s="5">
        <v>5834</v>
      </c>
      <c r="O5837" s="11">
        <v>4.1901513169146769</v>
      </c>
    </row>
    <row r="5838" spans="14:15" x14ac:dyDescent="0.2">
      <c r="N5838" s="5">
        <v>5835</v>
      </c>
      <c r="O5838" s="11">
        <v>0.70480411600907578</v>
      </c>
    </row>
    <row r="5839" spans="14:15" x14ac:dyDescent="0.2">
      <c r="N5839" s="5">
        <v>5836</v>
      </c>
      <c r="O5839" s="11">
        <v>5.2814875179604748</v>
      </c>
    </row>
    <row r="5840" spans="14:15" x14ac:dyDescent="0.2">
      <c r="N5840" s="5">
        <v>5837</v>
      </c>
      <c r="O5840" s="11">
        <v>13.511440087549214</v>
      </c>
    </row>
    <row r="5841" spans="14:15" x14ac:dyDescent="0.2">
      <c r="N5841" s="5">
        <v>5838</v>
      </c>
      <c r="O5841" s="11">
        <v>-1.9962486322013961</v>
      </c>
    </row>
    <row r="5842" spans="14:15" x14ac:dyDescent="0.2">
      <c r="N5842" s="5">
        <v>5839</v>
      </c>
      <c r="O5842" s="11">
        <v>8.8636565119291397</v>
      </c>
    </row>
    <row r="5843" spans="14:15" x14ac:dyDescent="0.2">
      <c r="N5843" s="5">
        <v>5840</v>
      </c>
      <c r="O5843" s="11">
        <v>0.85545735135963819</v>
      </c>
    </row>
    <row r="5844" spans="14:15" x14ac:dyDescent="0.2">
      <c r="N5844" s="5">
        <v>5841</v>
      </c>
      <c r="O5844" s="11">
        <v>17.018392827126153</v>
      </c>
    </row>
    <row r="5845" spans="14:15" x14ac:dyDescent="0.2">
      <c r="N5845" s="5">
        <v>5842</v>
      </c>
      <c r="O5845" s="11">
        <v>-8.2509866764078872</v>
      </c>
    </row>
    <row r="5846" spans="14:15" x14ac:dyDescent="0.2">
      <c r="N5846" s="5">
        <v>5843</v>
      </c>
      <c r="O5846" s="11">
        <v>-10.466016605183349</v>
      </c>
    </row>
    <row r="5847" spans="14:15" x14ac:dyDescent="0.2">
      <c r="N5847" s="5">
        <v>5844</v>
      </c>
      <c r="O5847" s="11">
        <v>0.48619589974002819</v>
      </c>
    </row>
    <row r="5848" spans="14:15" x14ac:dyDescent="0.2">
      <c r="N5848" s="5">
        <v>5845</v>
      </c>
      <c r="O5848" s="11">
        <v>10.812774243274923</v>
      </c>
    </row>
    <row r="5849" spans="14:15" x14ac:dyDescent="0.2">
      <c r="N5849" s="5">
        <v>5846</v>
      </c>
      <c r="O5849" s="11">
        <v>-23.021095072531214</v>
      </c>
    </row>
    <row r="5850" spans="14:15" x14ac:dyDescent="0.2">
      <c r="N5850" s="5">
        <v>5847</v>
      </c>
      <c r="O5850" s="11">
        <v>7.7841420542574351</v>
      </c>
    </row>
    <row r="5851" spans="14:15" x14ac:dyDescent="0.2">
      <c r="N5851" s="5">
        <v>5848</v>
      </c>
      <c r="O5851" s="11">
        <v>-13.550463631636791</v>
      </c>
    </row>
    <row r="5852" spans="14:15" x14ac:dyDescent="0.2">
      <c r="N5852" s="5">
        <v>5849</v>
      </c>
      <c r="O5852" s="11">
        <v>2.4453263447446467</v>
      </c>
    </row>
    <row r="5853" spans="14:15" x14ac:dyDescent="0.2">
      <c r="N5853" s="5">
        <v>5850</v>
      </c>
      <c r="O5853" s="11">
        <v>-9.1332875814459165</v>
      </c>
    </row>
    <row r="5854" spans="14:15" x14ac:dyDescent="0.2">
      <c r="N5854" s="5">
        <v>5851</v>
      </c>
      <c r="O5854" s="11">
        <v>-9.8840391884022267</v>
      </c>
    </row>
    <row r="5855" spans="14:15" x14ac:dyDescent="0.2">
      <c r="N5855" s="5">
        <v>5852</v>
      </c>
      <c r="O5855" s="11">
        <v>23.998366769801361</v>
      </c>
    </row>
    <row r="5856" spans="14:15" x14ac:dyDescent="0.2">
      <c r="N5856" s="5">
        <v>5853</v>
      </c>
      <c r="O5856" s="11">
        <v>24.738331296108303</v>
      </c>
    </row>
    <row r="5857" spans="14:15" x14ac:dyDescent="0.2">
      <c r="N5857" s="5">
        <v>5854</v>
      </c>
      <c r="O5857" s="11">
        <v>11.137360819658127</v>
      </c>
    </row>
    <row r="5858" spans="14:15" x14ac:dyDescent="0.2">
      <c r="N5858" s="5">
        <v>5855</v>
      </c>
      <c r="O5858" s="11">
        <v>-11.467863337194796</v>
      </c>
    </row>
    <row r="5859" spans="14:15" x14ac:dyDescent="0.2">
      <c r="N5859" s="5">
        <v>5856</v>
      </c>
      <c r="O5859" s="11">
        <v>-27.855547070605105</v>
      </c>
    </row>
    <row r="5860" spans="14:15" x14ac:dyDescent="0.2">
      <c r="N5860" s="5">
        <v>5857</v>
      </c>
      <c r="O5860" s="11">
        <v>22.201605071902936</v>
      </c>
    </row>
    <row r="5861" spans="14:15" x14ac:dyDescent="0.2">
      <c r="N5861" s="5">
        <v>5858</v>
      </c>
      <c r="O5861" s="11">
        <v>-3.4718055299698083</v>
      </c>
    </row>
    <row r="5862" spans="14:15" x14ac:dyDescent="0.2">
      <c r="N5862" s="5">
        <v>5859</v>
      </c>
      <c r="O5862" s="11">
        <v>4.6370861764225673</v>
      </c>
    </row>
    <row r="5863" spans="14:15" x14ac:dyDescent="0.2">
      <c r="N5863" s="5">
        <v>5860</v>
      </c>
      <c r="O5863" s="11">
        <v>-17.261642839447024</v>
      </c>
    </row>
    <row r="5864" spans="14:15" x14ac:dyDescent="0.2">
      <c r="N5864" s="5">
        <v>5861</v>
      </c>
      <c r="O5864" s="11">
        <v>-4.6739837890081617</v>
      </c>
    </row>
    <row r="5865" spans="14:15" x14ac:dyDescent="0.2">
      <c r="N5865" s="5">
        <v>5862</v>
      </c>
      <c r="O5865" s="11">
        <v>39.31873170825002</v>
      </c>
    </row>
    <row r="5866" spans="14:15" x14ac:dyDescent="0.2">
      <c r="N5866" s="5">
        <v>5863</v>
      </c>
      <c r="O5866" s="11">
        <v>5.2875597459582933</v>
      </c>
    </row>
    <row r="5867" spans="14:15" x14ac:dyDescent="0.2">
      <c r="N5867" s="5">
        <v>5864</v>
      </c>
      <c r="O5867" s="11">
        <v>-8.8714328564702321</v>
      </c>
    </row>
    <row r="5868" spans="14:15" x14ac:dyDescent="0.2">
      <c r="N5868" s="5">
        <v>5865</v>
      </c>
      <c r="O5868" s="11">
        <v>15.061864023222636</v>
      </c>
    </row>
    <row r="5869" spans="14:15" x14ac:dyDescent="0.2">
      <c r="N5869" s="5">
        <v>5866</v>
      </c>
      <c r="O5869" s="11">
        <v>-4.7574230507138333</v>
      </c>
    </row>
    <row r="5870" spans="14:15" x14ac:dyDescent="0.2">
      <c r="N5870" s="5">
        <v>5867</v>
      </c>
      <c r="O5870" s="11">
        <v>17.112308769357423</v>
      </c>
    </row>
    <row r="5871" spans="14:15" x14ac:dyDescent="0.2">
      <c r="N5871" s="5">
        <v>5868</v>
      </c>
      <c r="O5871" s="11">
        <v>-12.05200349364441</v>
      </c>
    </row>
    <row r="5872" spans="14:15" x14ac:dyDescent="0.2">
      <c r="N5872" s="5">
        <v>5869</v>
      </c>
      <c r="O5872" s="11">
        <v>36.894499796813349</v>
      </c>
    </row>
    <row r="5873" spans="14:15" x14ac:dyDescent="0.2">
      <c r="N5873" s="5">
        <v>5870</v>
      </c>
      <c r="O5873" s="11">
        <v>-7.4424519029476661</v>
      </c>
    </row>
    <row r="5874" spans="14:15" x14ac:dyDescent="0.2">
      <c r="N5874" s="5">
        <v>5871</v>
      </c>
      <c r="O5874" s="11">
        <v>6.372043810846689</v>
      </c>
    </row>
    <row r="5875" spans="14:15" x14ac:dyDescent="0.2">
      <c r="N5875" s="5">
        <v>5872</v>
      </c>
      <c r="O5875" s="11">
        <v>-0.96175666420232941</v>
      </c>
    </row>
    <row r="5876" spans="14:15" x14ac:dyDescent="0.2">
      <c r="N5876" s="5">
        <v>5873</v>
      </c>
      <c r="O5876" s="11">
        <v>-2.2652521206033001</v>
      </c>
    </row>
    <row r="5877" spans="14:15" x14ac:dyDescent="0.2">
      <c r="N5877" s="5">
        <v>5874</v>
      </c>
      <c r="O5877" s="11">
        <v>-16.137044362437962</v>
      </c>
    </row>
    <row r="5878" spans="14:15" x14ac:dyDescent="0.2">
      <c r="N5878" s="5">
        <v>5875</v>
      </c>
      <c r="O5878" s="11">
        <v>9.7156562199836145</v>
      </c>
    </row>
    <row r="5879" spans="14:15" x14ac:dyDescent="0.2">
      <c r="N5879" s="5">
        <v>5876</v>
      </c>
      <c r="O5879" s="11">
        <v>-31.269145946611768</v>
      </c>
    </row>
    <row r="5880" spans="14:15" x14ac:dyDescent="0.2">
      <c r="N5880" s="5">
        <v>5877</v>
      </c>
      <c r="O5880" s="11">
        <v>12.916536887461966</v>
      </c>
    </row>
    <row r="5881" spans="14:15" x14ac:dyDescent="0.2">
      <c r="N5881" s="5">
        <v>5878</v>
      </c>
      <c r="O5881" s="11">
        <v>5.7363088838146901</v>
      </c>
    </row>
    <row r="5882" spans="14:15" x14ac:dyDescent="0.2">
      <c r="N5882" s="5">
        <v>5879</v>
      </c>
      <c r="O5882" s="11">
        <v>-9.3817627508497594</v>
      </c>
    </row>
    <row r="5883" spans="14:15" x14ac:dyDescent="0.2">
      <c r="N5883" s="5">
        <v>5880</v>
      </c>
      <c r="O5883" s="11">
        <v>-6.0591670332410468</v>
      </c>
    </row>
    <row r="5884" spans="14:15" x14ac:dyDescent="0.2">
      <c r="N5884" s="5">
        <v>5881</v>
      </c>
      <c r="O5884" s="11">
        <v>-29.52882743709764</v>
      </c>
    </row>
    <row r="5885" spans="14:15" x14ac:dyDescent="0.2">
      <c r="N5885" s="5">
        <v>5882</v>
      </c>
      <c r="O5885" s="11">
        <v>20.695477107023258</v>
      </c>
    </row>
    <row r="5886" spans="14:15" x14ac:dyDescent="0.2">
      <c r="N5886" s="5">
        <v>5883</v>
      </c>
      <c r="O5886" s="11">
        <v>-17.21517879763422</v>
      </c>
    </row>
    <row r="5887" spans="14:15" x14ac:dyDescent="0.2">
      <c r="N5887" s="5">
        <v>5884</v>
      </c>
      <c r="O5887" s="11">
        <v>0.80576168329630415</v>
      </c>
    </row>
    <row r="5888" spans="14:15" x14ac:dyDescent="0.2">
      <c r="N5888" s="5">
        <v>5885</v>
      </c>
      <c r="O5888" s="11">
        <v>4.6294038745424997</v>
      </c>
    </row>
    <row r="5889" spans="14:15" x14ac:dyDescent="0.2">
      <c r="N5889" s="5">
        <v>5886</v>
      </c>
      <c r="O5889" s="11">
        <v>12.911768658834106</v>
      </c>
    </row>
    <row r="5890" spans="14:15" x14ac:dyDescent="0.2">
      <c r="N5890" s="5">
        <v>5887</v>
      </c>
      <c r="O5890" s="11">
        <v>-2.553105193740786</v>
      </c>
    </row>
    <row r="5891" spans="14:15" x14ac:dyDescent="0.2">
      <c r="N5891" s="5">
        <v>5888</v>
      </c>
      <c r="O5891" s="11">
        <v>-7.3337513372392484</v>
      </c>
    </row>
    <row r="5892" spans="14:15" x14ac:dyDescent="0.2">
      <c r="N5892" s="5">
        <v>5889</v>
      </c>
      <c r="O5892" s="11">
        <v>1.2702924716042268</v>
      </c>
    </row>
    <row r="5893" spans="14:15" x14ac:dyDescent="0.2">
      <c r="N5893" s="5">
        <v>5890</v>
      </c>
      <c r="O5893" s="11">
        <v>-2.9369776433465002</v>
      </c>
    </row>
    <row r="5894" spans="14:15" x14ac:dyDescent="0.2">
      <c r="N5894" s="5">
        <v>5891</v>
      </c>
      <c r="O5894" s="11">
        <v>0.41331556573399381</v>
      </c>
    </row>
    <row r="5895" spans="14:15" x14ac:dyDescent="0.2">
      <c r="N5895" s="5">
        <v>5892</v>
      </c>
      <c r="O5895" s="11">
        <v>-21.310197493712636</v>
      </c>
    </row>
    <row r="5896" spans="14:15" x14ac:dyDescent="0.2">
      <c r="N5896" s="5">
        <v>5893</v>
      </c>
      <c r="O5896" s="11">
        <v>22.390261726617183</v>
      </c>
    </row>
    <row r="5897" spans="14:15" x14ac:dyDescent="0.2">
      <c r="N5897" s="5">
        <v>5894</v>
      </c>
      <c r="O5897" s="11">
        <v>8.0234269794265636</v>
      </c>
    </row>
    <row r="5898" spans="14:15" x14ac:dyDescent="0.2">
      <c r="N5898" s="5">
        <v>5895</v>
      </c>
      <c r="O5898" s="11">
        <v>-5.3851287320772379</v>
      </c>
    </row>
    <row r="5899" spans="14:15" x14ac:dyDescent="0.2">
      <c r="N5899" s="5">
        <v>5896</v>
      </c>
      <c r="O5899" s="11">
        <v>-12.6445365053338</v>
      </c>
    </row>
    <row r="5900" spans="14:15" x14ac:dyDescent="0.2">
      <c r="N5900" s="5">
        <v>5897</v>
      </c>
      <c r="O5900" s="11">
        <v>25.317151450513119</v>
      </c>
    </row>
    <row r="5901" spans="14:15" x14ac:dyDescent="0.2">
      <c r="N5901" s="5">
        <v>5898</v>
      </c>
      <c r="O5901" s="11">
        <v>-15.07457022302782</v>
      </c>
    </row>
    <row r="5902" spans="14:15" x14ac:dyDescent="0.2">
      <c r="N5902" s="5">
        <v>5899</v>
      </c>
      <c r="O5902" s="11">
        <v>-17.28934476415975</v>
      </c>
    </row>
    <row r="5903" spans="14:15" x14ac:dyDescent="0.2">
      <c r="N5903" s="5">
        <v>5900</v>
      </c>
      <c r="O5903" s="11">
        <v>0.44283224987190128</v>
      </c>
    </row>
    <row r="5904" spans="14:15" x14ac:dyDescent="0.2">
      <c r="N5904" s="5">
        <v>5901</v>
      </c>
      <c r="O5904" s="11">
        <v>-11.214395825934378</v>
      </c>
    </row>
    <row r="5905" spans="14:15" x14ac:dyDescent="0.2">
      <c r="N5905" s="5">
        <v>5902</v>
      </c>
      <c r="O5905" s="11">
        <v>-35.375527365963443</v>
      </c>
    </row>
    <row r="5906" spans="14:15" x14ac:dyDescent="0.2">
      <c r="N5906" s="5">
        <v>5903</v>
      </c>
      <c r="O5906" s="11">
        <v>15.619389045383169</v>
      </c>
    </row>
    <row r="5907" spans="14:15" x14ac:dyDescent="0.2">
      <c r="N5907" s="5">
        <v>5904</v>
      </c>
      <c r="O5907" s="11">
        <v>-4.1717880204925617E-3</v>
      </c>
    </row>
    <row r="5908" spans="14:15" x14ac:dyDescent="0.2">
      <c r="N5908" s="5">
        <v>5905</v>
      </c>
      <c r="O5908" s="11">
        <v>-19.980970361100301</v>
      </c>
    </row>
    <row r="5909" spans="14:15" x14ac:dyDescent="0.2">
      <c r="N5909" s="5">
        <v>5906</v>
      </c>
      <c r="O5909" s="11">
        <v>1.5643831811360465</v>
      </c>
    </row>
    <row r="5910" spans="14:15" x14ac:dyDescent="0.2">
      <c r="N5910" s="5">
        <v>5907</v>
      </c>
      <c r="O5910" s="11">
        <v>14.878079848795505</v>
      </c>
    </row>
    <row r="5911" spans="14:15" x14ac:dyDescent="0.2">
      <c r="N5911" s="5">
        <v>5908</v>
      </c>
      <c r="O5911" s="11">
        <v>6.0976852665246968</v>
      </c>
    </row>
    <row r="5912" spans="14:15" x14ac:dyDescent="0.2">
      <c r="N5912" s="5">
        <v>5909</v>
      </c>
      <c r="O5912" s="11">
        <v>15.577259377018613</v>
      </c>
    </row>
    <row r="5913" spans="14:15" x14ac:dyDescent="0.2">
      <c r="N5913" s="5">
        <v>5910</v>
      </c>
      <c r="O5913" s="11">
        <v>8.1658005392690765</v>
      </c>
    </row>
    <row r="5914" spans="14:15" x14ac:dyDescent="0.2">
      <c r="N5914" s="5">
        <v>5911</v>
      </c>
      <c r="O5914" s="11">
        <v>15.398278753044504</v>
      </c>
    </row>
    <row r="5915" spans="14:15" x14ac:dyDescent="0.2">
      <c r="N5915" s="5">
        <v>5912</v>
      </c>
      <c r="O5915" s="11">
        <v>18.331341312496338</v>
      </c>
    </row>
    <row r="5916" spans="14:15" x14ac:dyDescent="0.2">
      <c r="N5916" s="5">
        <v>5913</v>
      </c>
      <c r="O5916" s="11">
        <v>8.785176109378618</v>
      </c>
    </row>
    <row r="5917" spans="14:15" x14ac:dyDescent="0.2">
      <c r="N5917" s="5">
        <v>5914</v>
      </c>
      <c r="O5917" s="11">
        <v>0.59885505678824891</v>
      </c>
    </row>
    <row r="5918" spans="14:15" x14ac:dyDescent="0.2">
      <c r="N5918" s="5">
        <v>5915</v>
      </c>
      <c r="O5918" s="11">
        <v>3.9803311830711823</v>
      </c>
    </row>
    <row r="5919" spans="14:15" x14ac:dyDescent="0.2">
      <c r="N5919" s="5">
        <v>5916</v>
      </c>
      <c r="O5919" s="11">
        <v>22.302687922959453</v>
      </c>
    </row>
    <row r="5920" spans="14:15" x14ac:dyDescent="0.2">
      <c r="N5920" s="5">
        <v>5917</v>
      </c>
      <c r="O5920" s="11">
        <v>3.1465965676269203</v>
      </c>
    </row>
    <row r="5921" spans="14:15" x14ac:dyDescent="0.2">
      <c r="N5921" s="5">
        <v>5918</v>
      </c>
      <c r="O5921" s="11">
        <v>-11.170373278420229</v>
      </c>
    </row>
    <row r="5922" spans="14:15" x14ac:dyDescent="0.2">
      <c r="N5922" s="5">
        <v>5919</v>
      </c>
      <c r="O5922" s="11">
        <v>0.99872853544413098</v>
      </c>
    </row>
    <row r="5923" spans="14:15" x14ac:dyDescent="0.2">
      <c r="N5923" s="5">
        <v>5920</v>
      </c>
      <c r="O5923" s="11">
        <v>-6.1133239702548456</v>
      </c>
    </row>
    <row r="5924" spans="14:15" x14ac:dyDescent="0.2">
      <c r="N5924" s="5">
        <v>5921</v>
      </c>
      <c r="O5924" s="11">
        <v>-1.4977572974491937</v>
      </c>
    </row>
    <row r="5925" spans="14:15" x14ac:dyDescent="0.2">
      <c r="N5925" s="5">
        <v>5922</v>
      </c>
      <c r="O5925" s="11">
        <v>-15.804013027423171</v>
      </c>
    </row>
    <row r="5926" spans="14:15" x14ac:dyDescent="0.2">
      <c r="N5926" s="5">
        <v>5923</v>
      </c>
      <c r="O5926" s="11">
        <v>14.035561069939128</v>
      </c>
    </row>
    <row r="5927" spans="14:15" x14ac:dyDescent="0.2">
      <c r="N5927" s="5">
        <v>5924</v>
      </c>
      <c r="O5927" s="11">
        <v>7.9430925458443369</v>
      </c>
    </row>
    <row r="5928" spans="14:15" x14ac:dyDescent="0.2">
      <c r="N5928" s="5">
        <v>5925</v>
      </c>
      <c r="O5928" s="11">
        <v>27.531581648764757</v>
      </c>
    </row>
    <row r="5929" spans="14:15" x14ac:dyDescent="0.2">
      <c r="N5929" s="5">
        <v>5926</v>
      </c>
      <c r="O5929" s="11">
        <v>4.5914033609418956</v>
      </c>
    </row>
    <row r="5930" spans="14:15" x14ac:dyDescent="0.2">
      <c r="N5930" s="5">
        <v>5927</v>
      </c>
      <c r="O5930" s="11">
        <v>6.7536271457805297</v>
      </c>
    </row>
    <row r="5931" spans="14:15" x14ac:dyDescent="0.2">
      <c r="N5931" s="5">
        <v>5928</v>
      </c>
      <c r="O5931" s="11">
        <v>-11.985310514717138</v>
      </c>
    </row>
    <row r="5932" spans="14:15" x14ac:dyDescent="0.2">
      <c r="N5932" s="5">
        <v>5929</v>
      </c>
      <c r="O5932" s="11">
        <v>13.7035147785408</v>
      </c>
    </row>
    <row r="5933" spans="14:15" x14ac:dyDescent="0.2">
      <c r="N5933" s="5">
        <v>5930</v>
      </c>
      <c r="O5933" s="11">
        <v>-2.8890737438107403</v>
      </c>
    </row>
    <row r="5934" spans="14:15" x14ac:dyDescent="0.2">
      <c r="N5934" s="5">
        <v>5931</v>
      </c>
      <c r="O5934" s="11">
        <v>-15.61302010982023</v>
      </c>
    </row>
    <row r="5935" spans="14:15" x14ac:dyDescent="0.2">
      <c r="N5935" s="5">
        <v>5932</v>
      </c>
      <c r="O5935" s="11">
        <v>11.340014536072644</v>
      </c>
    </row>
    <row r="5936" spans="14:15" x14ac:dyDescent="0.2">
      <c r="N5936" s="5">
        <v>5933</v>
      </c>
      <c r="O5936" s="11">
        <v>19.258208446467563</v>
      </c>
    </row>
    <row r="5937" spans="14:15" x14ac:dyDescent="0.2">
      <c r="N5937" s="5">
        <v>5934</v>
      </c>
      <c r="O5937" s="11">
        <v>17.18577575790151</v>
      </c>
    </row>
    <row r="5938" spans="14:15" x14ac:dyDescent="0.2">
      <c r="N5938" s="5">
        <v>5935</v>
      </c>
      <c r="O5938" s="11">
        <v>16.87480760183356</v>
      </c>
    </row>
    <row r="5939" spans="14:15" x14ac:dyDescent="0.2">
      <c r="N5939" s="5">
        <v>5936</v>
      </c>
      <c r="O5939" s="11">
        <v>9.5600221867854458</v>
      </c>
    </row>
    <row r="5940" spans="14:15" x14ac:dyDescent="0.2">
      <c r="N5940" s="5">
        <v>5937</v>
      </c>
      <c r="O5940" s="11">
        <v>-11.598964514561676</v>
      </c>
    </row>
    <row r="5941" spans="14:15" x14ac:dyDescent="0.2">
      <c r="N5941" s="5">
        <v>5938</v>
      </c>
      <c r="O5941" s="11">
        <v>25.152355276744075</v>
      </c>
    </row>
    <row r="5942" spans="14:15" x14ac:dyDescent="0.2">
      <c r="N5942" s="5">
        <v>5939</v>
      </c>
      <c r="O5942" s="11">
        <v>1.1202108631607617</v>
      </c>
    </row>
    <row r="5943" spans="14:15" x14ac:dyDescent="0.2">
      <c r="N5943" s="5">
        <v>5940</v>
      </c>
      <c r="O5943" s="11">
        <v>24.570250736282233</v>
      </c>
    </row>
    <row r="5944" spans="14:15" x14ac:dyDescent="0.2">
      <c r="N5944" s="5">
        <v>5941</v>
      </c>
      <c r="O5944" s="11">
        <v>-12.915659025086953</v>
      </c>
    </row>
    <row r="5945" spans="14:15" x14ac:dyDescent="0.2">
      <c r="N5945" s="5">
        <v>5942</v>
      </c>
      <c r="O5945" s="11">
        <v>5.445854109568292</v>
      </c>
    </row>
    <row r="5946" spans="14:15" x14ac:dyDescent="0.2">
      <c r="N5946" s="5">
        <v>5943</v>
      </c>
      <c r="O5946" s="11">
        <v>-4.1832694257583558</v>
      </c>
    </row>
    <row r="5947" spans="14:15" x14ac:dyDescent="0.2">
      <c r="N5947" s="5">
        <v>5944</v>
      </c>
      <c r="O5947" s="11">
        <v>7.3362296945179901</v>
      </c>
    </row>
    <row r="5948" spans="14:15" x14ac:dyDescent="0.2">
      <c r="N5948" s="5">
        <v>5945</v>
      </c>
      <c r="O5948" s="11">
        <v>-11.218367687455043</v>
      </c>
    </row>
    <row r="5949" spans="14:15" x14ac:dyDescent="0.2">
      <c r="N5949" s="5">
        <v>5946</v>
      </c>
      <c r="O5949" s="11">
        <v>-3.1116334947952908</v>
      </c>
    </row>
    <row r="5950" spans="14:15" x14ac:dyDescent="0.2">
      <c r="N5950" s="5">
        <v>5947</v>
      </c>
      <c r="O5950" s="11">
        <v>-23.129553885771681</v>
      </c>
    </row>
    <row r="5951" spans="14:15" x14ac:dyDescent="0.2">
      <c r="N5951" s="5">
        <v>5948</v>
      </c>
      <c r="O5951" s="11">
        <v>-2.9440444928218641</v>
      </c>
    </row>
    <row r="5952" spans="14:15" x14ac:dyDescent="0.2">
      <c r="N5952" s="5">
        <v>5949</v>
      </c>
      <c r="O5952" s="11">
        <v>9.0749987937484988</v>
      </c>
    </row>
    <row r="5953" spans="14:15" x14ac:dyDescent="0.2">
      <c r="N5953" s="5">
        <v>5950</v>
      </c>
      <c r="O5953" s="11">
        <v>-5.0195975282901859</v>
      </c>
    </row>
    <row r="5954" spans="14:15" x14ac:dyDescent="0.2">
      <c r="N5954" s="5">
        <v>5951</v>
      </c>
      <c r="O5954" s="11">
        <v>10.865725319924373</v>
      </c>
    </row>
    <row r="5955" spans="14:15" x14ac:dyDescent="0.2">
      <c r="N5955" s="5">
        <v>5952</v>
      </c>
      <c r="O5955" s="11">
        <v>5.9088982332409188</v>
      </c>
    </row>
    <row r="5956" spans="14:15" x14ac:dyDescent="0.2">
      <c r="N5956" s="5">
        <v>5953</v>
      </c>
      <c r="O5956" s="11">
        <v>-51.393561045448557</v>
      </c>
    </row>
    <row r="5957" spans="14:15" x14ac:dyDescent="0.2">
      <c r="N5957" s="5">
        <v>5954</v>
      </c>
      <c r="O5957" s="11">
        <v>20.538750352388455</v>
      </c>
    </row>
    <row r="5958" spans="14:15" x14ac:dyDescent="0.2">
      <c r="N5958" s="5">
        <v>5955</v>
      </c>
      <c r="O5958" s="11">
        <v>-2.4774465738837899</v>
      </c>
    </row>
    <row r="5959" spans="14:15" x14ac:dyDescent="0.2">
      <c r="N5959" s="5">
        <v>5956</v>
      </c>
      <c r="O5959" s="11">
        <v>-26.367563260790561</v>
      </c>
    </row>
    <row r="5960" spans="14:15" x14ac:dyDescent="0.2">
      <c r="N5960" s="5">
        <v>5957</v>
      </c>
      <c r="O5960" s="11">
        <v>-11.409084356831823</v>
      </c>
    </row>
    <row r="5961" spans="14:15" x14ac:dyDescent="0.2">
      <c r="N5961" s="5">
        <v>5958</v>
      </c>
      <c r="O5961" s="11">
        <v>-5.6295911737769302</v>
      </c>
    </row>
    <row r="5962" spans="14:15" x14ac:dyDescent="0.2">
      <c r="N5962" s="5">
        <v>5959</v>
      </c>
      <c r="O5962" s="11">
        <v>-5.9911109477632793</v>
      </c>
    </row>
    <row r="5963" spans="14:15" x14ac:dyDescent="0.2">
      <c r="N5963" s="5">
        <v>5960</v>
      </c>
      <c r="O5963" s="11">
        <v>-11.961231653152787</v>
      </c>
    </row>
    <row r="5964" spans="14:15" x14ac:dyDescent="0.2">
      <c r="N5964" s="5">
        <v>5961</v>
      </c>
      <c r="O5964" s="11">
        <v>-2.4476704315263498</v>
      </c>
    </row>
    <row r="5965" spans="14:15" x14ac:dyDescent="0.2">
      <c r="N5965" s="5">
        <v>5962</v>
      </c>
      <c r="O5965" s="11">
        <v>28.394492270917908</v>
      </c>
    </row>
    <row r="5966" spans="14:15" x14ac:dyDescent="0.2">
      <c r="N5966" s="5">
        <v>5963</v>
      </c>
      <c r="O5966" s="11">
        <v>36.660660506109302</v>
      </c>
    </row>
    <row r="5967" spans="14:15" x14ac:dyDescent="0.2">
      <c r="N5967" s="5">
        <v>5964</v>
      </c>
      <c r="O5967" s="11">
        <v>-2.5995504796150533</v>
      </c>
    </row>
    <row r="5968" spans="14:15" x14ac:dyDescent="0.2">
      <c r="N5968" s="5">
        <v>5965</v>
      </c>
      <c r="O5968" s="11">
        <v>-22.874227248182127</v>
      </c>
    </row>
    <row r="5969" spans="14:15" x14ac:dyDescent="0.2">
      <c r="N5969" s="5">
        <v>5966</v>
      </c>
      <c r="O5969" s="11">
        <v>4.8395601663567254</v>
      </c>
    </row>
    <row r="5970" spans="14:15" x14ac:dyDescent="0.2">
      <c r="N5970" s="5">
        <v>5967</v>
      </c>
      <c r="O5970" s="11">
        <v>23.255463801882438</v>
      </c>
    </row>
    <row r="5971" spans="14:15" x14ac:dyDescent="0.2">
      <c r="N5971" s="5">
        <v>5968</v>
      </c>
      <c r="O5971" s="11">
        <v>-33.1101676513589</v>
      </c>
    </row>
    <row r="5972" spans="14:15" x14ac:dyDescent="0.2">
      <c r="N5972" s="5">
        <v>5969</v>
      </c>
      <c r="O5972" s="11">
        <v>-3.9766538605529309</v>
      </c>
    </row>
    <row r="5973" spans="14:15" x14ac:dyDescent="0.2">
      <c r="N5973" s="5">
        <v>5970</v>
      </c>
      <c r="O5973" s="11">
        <v>-4.0521295955582728</v>
      </c>
    </row>
    <row r="5974" spans="14:15" x14ac:dyDescent="0.2">
      <c r="N5974" s="5">
        <v>5971</v>
      </c>
      <c r="O5974" s="11">
        <v>-13.995650173948853</v>
      </c>
    </row>
    <row r="5975" spans="14:15" x14ac:dyDescent="0.2">
      <c r="N5975" s="5">
        <v>5972</v>
      </c>
      <c r="O5975" s="11">
        <v>10.956264711648114</v>
      </c>
    </row>
    <row r="5976" spans="14:15" x14ac:dyDescent="0.2">
      <c r="N5976" s="5">
        <v>5973</v>
      </c>
      <c r="O5976" s="11">
        <v>5.0908918156669527</v>
      </c>
    </row>
    <row r="5977" spans="14:15" x14ac:dyDescent="0.2">
      <c r="N5977" s="5">
        <v>5974</v>
      </c>
      <c r="O5977" s="11">
        <v>-2.6343444574555797</v>
      </c>
    </row>
    <row r="5978" spans="14:15" x14ac:dyDescent="0.2">
      <c r="N5978" s="5">
        <v>5975</v>
      </c>
      <c r="O5978" s="11">
        <v>-0.57405788968861104</v>
      </c>
    </row>
    <row r="5979" spans="14:15" x14ac:dyDescent="0.2">
      <c r="N5979" s="5">
        <v>5976</v>
      </c>
      <c r="O5979" s="11">
        <v>8.8056854197573635</v>
      </c>
    </row>
    <row r="5980" spans="14:15" x14ac:dyDescent="0.2">
      <c r="N5980" s="5">
        <v>5977</v>
      </c>
      <c r="O5980" s="11">
        <v>7.515811115980056</v>
      </c>
    </row>
    <row r="5981" spans="14:15" x14ac:dyDescent="0.2">
      <c r="N5981" s="5">
        <v>5978</v>
      </c>
      <c r="O5981" s="11">
        <v>-1.6524724329975742</v>
      </c>
    </row>
    <row r="5982" spans="14:15" x14ac:dyDescent="0.2">
      <c r="N5982" s="5">
        <v>5979</v>
      </c>
      <c r="O5982" s="11">
        <v>13.634519236065788</v>
      </c>
    </row>
    <row r="5983" spans="14:15" x14ac:dyDescent="0.2">
      <c r="N5983" s="5">
        <v>5980</v>
      </c>
      <c r="O5983" s="11">
        <v>-9.7668946429512644</v>
      </c>
    </row>
    <row r="5984" spans="14:15" x14ac:dyDescent="0.2">
      <c r="N5984" s="5">
        <v>5981</v>
      </c>
      <c r="O5984" s="11">
        <v>10.281113036971714</v>
      </c>
    </row>
    <row r="5985" spans="14:15" x14ac:dyDescent="0.2">
      <c r="N5985" s="5">
        <v>5982</v>
      </c>
      <c r="O5985" s="11">
        <v>-15.025667925926793</v>
      </c>
    </row>
    <row r="5986" spans="14:15" x14ac:dyDescent="0.2">
      <c r="N5986" s="5">
        <v>5983</v>
      </c>
      <c r="O5986" s="11">
        <v>-0.19473610497004656</v>
      </c>
    </row>
    <row r="5987" spans="14:15" x14ac:dyDescent="0.2">
      <c r="N5987" s="5">
        <v>5984</v>
      </c>
      <c r="O5987" s="11">
        <v>-1.8312839062438577</v>
      </c>
    </row>
    <row r="5988" spans="14:15" x14ac:dyDescent="0.2">
      <c r="N5988" s="5">
        <v>5985</v>
      </c>
      <c r="O5988" s="11">
        <v>11.537292698614067</v>
      </c>
    </row>
    <row r="5989" spans="14:15" x14ac:dyDescent="0.2">
      <c r="N5989" s="5">
        <v>5986</v>
      </c>
      <c r="O5989" s="11">
        <v>-8.7540391309022709</v>
      </c>
    </row>
    <row r="5990" spans="14:15" x14ac:dyDescent="0.2">
      <c r="N5990" s="5">
        <v>5987</v>
      </c>
      <c r="O5990" s="11">
        <v>5.5764452279084304</v>
      </c>
    </row>
    <row r="5991" spans="14:15" x14ac:dyDescent="0.2">
      <c r="N5991" s="5">
        <v>5988</v>
      </c>
      <c r="O5991" s="11">
        <v>19.932515930813054</v>
      </c>
    </row>
    <row r="5992" spans="14:15" x14ac:dyDescent="0.2">
      <c r="N5992" s="5">
        <v>5989</v>
      </c>
      <c r="O5992" s="11">
        <v>17.398742613689699</v>
      </c>
    </row>
    <row r="5993" spans="14:15" x14ac:dyDescent="0.2">
      <c r="N5993" s="5">
        <v>5990</v>
      </c>
      <c r="O5993" s="11">
        <v>27.807118605815582</v>
      </c>
    </row>
    <row r="5994" spans="14:15" x14ac:dyDescent="0.2">
      <c r="N5994" s="5">
        <v>5991</v>
      </c>
      <c r="O5994" s="11">
        <v>-7.425286015760725</v>
      </c>
    </row>
    <row r="5995" spans="14:15" x14ac:dyDescent="0.2">
      <c r="N5995" s="5">
        <v>5992</v>
      </c>
      <c r="O5995" s="11">
        <v>-9.7503279603856257</v>
      </c>
    </row>
    <row r="5996" spans="14:15" x14ac:dyDescent="0.2">
      <c r="N5996" s="5">
        <v>5993</v>
      </c>
      <c r="O5996" s="11">
        <v>-7.1644488467633449</v>
      </c>
    </row>
    <row r="5997" spans="14:15" x14ac:dyDescent="0.2">
      <c r="N5997" s="5">
        <v>5994</v>
      </c>
      <c r="O5997" s="11">
        <v>-8.6645496435388623</v>
      </c>
    </row>
    <row r="5998" spans="14:15" x14ac:dyDescent="0.2">
      <c r="N5998" s="5">
        <v>5995</v>
      </c>
      <c r="O5998" s="11">
        <v>-6.4910342230322966</v>
      </c>
    </row>
    <row r="5999" spans="14:15" x14ac:dyDescent="0.2">
      <c r="N5999" s="5">
        <v>5996</v>
      </c>
      <c r="O5999" s="11">
        <v>-30.154493604093179</v>
      </c>
    </row>
    <row r="6000" spans="14:15" x14ac:dyDescent="0.2">
      <c r="N6000" s="5">
        <v>5997</v>
      </c>
      <c r="O6000" s="11">
        <v>47.10768838842678</v>
      </c>
    </row>
    <row r="6001" spans="14:15" x14ac:dyDescent="0.2">
      <c r="N6001" s="5">
        <v>5998</v>
      </c>
      <c r="O6001" s="11">
        <v>-7.2511814239785437</v>
      </c>
    </row>
    <row r="6002" spans="14:15" x14ac:dyDescent="0.2">
      <c r="N6002" s="5">
        <v>5999</v>
      </c>
      <c r="O6002" s="11">
        <v>-30.456063260454911</v>
      </c>
    </row>
    <row r="6003" spans="14:15" x14ac:dyDescent="0.2">
      <c r="N6003" s="5">
        <v>6000</v>
      </c>
      <c r="O6003" s="11">
        <v>17.676784752421565</v>
      </c>
    </row>
    <row r="6004" spans="14:15" x14ac:dyDescent="0.2">
      <c r="N6004" s="5">
        <v>6001</v>
      </c>
      <c r="O6004" s="11">
        <v>-0.5856832306483819</v>
      </c>
    </row>
    <row r="6005" spans="14:15" x14ac:dyDescent="0.2">
      <c r="N6005" s="5">
        <v>6002</v>
      </c>
      <c r="O6005" s="11">
        <v>-16.717117894429084</v>
      </c>
    </row>
    <row r="6006" spans="14:15" x14ac:dyDescent="0.2">
      <c r="N6006" s="5">
        <v>6003</v>
      </c>
      <c r="O6006" s="11">
        <v>10.693244589638077</v>
      </c>
    </row>
    <row r="6007" spans="14:15" x14ac:dyDescent="0.2">
      <c r="N6007" s="5">
        <v>6004</v>
      </c>
      <c r="O6007" s="11">
        <v>35.119570847627358</v>
      </c>
    </row>
    <row r="6008" spans="14:15" x14ac:dyDescent="0.2">
      <c r="N6008" s="5">
        <v>6005</v>
      </c>
      <c r="O6008" s="11">
        <v>-16.980737490921662</v>
      </c>
    </row>
    <row r="6009" spans="14:15" x14ac:dyDescent="0.2">
      <c r="N6009" s="5">
        <v>6006</v>
      </c>
      <c r="O6009" s="11">
        <v>13.006244836262372</v>
      </c>
    </row>
    <row r="6010" spans="14:15" x14ac:dyDescent="0.2">
      <c r="N6010" s="5">
        <v>6007</v>
      </c>
      <c r="O6010" s="11">
        <v>6.7807853206339335</v>
      </c>
    </row>
    <row r="6011" spans="14:15" x14ac:dyDescent="0.2">
      <c r="N6011" s="5">
        <v>6008</v>
      </c>
      <c r="O6011" s="11">
        <v>4.8602377840546689</v>
      </c>
    </row>
    <row r="6012" spans="14:15" x14ac:dyDescent="0.2">
      <c r="N6012" s="5">
        <v>6009</v>
      </c>
      <c r="O6012" s="11">
        <v>4.9464402982696036</v>
      </c>
    </row>
    <row r="6013" spans="14:15" x14ac:dyDescent="0.2">
      <c r="N6013" s="5">
        <v>6010</v>
      </c>
      <c r="O6013" s="11">
        <v>11.111227128666957</v>
      </c>
    </row>
    <row r="6014" spans="14:15" x14ac:dyDescent="0.2">
      <c r="N6014" s="5">
        <v>6011</v>
      </c>
      <c r="O6014" s="11">
        <v>-4.5925835561175932</v>
      </c>
    </row>
    <row r="6015" spans="14:15" x14ac:dyDescent="0.2">
      <c r="N6015" s="5">
        <v>6012</v>
      </c>
      <c r="O6015" s="11">
        <v>-0.31247558847964352</v>
      </c>
    </row>
    <row r="6016" spans="14:15" x14ac:dyDescent="0.2">
      <c r="N6016" s="5">
        <v>6013</v>
      </c>
      <c r="O6016" s="11">
        <v>-12.401337758452861</v>
      </c>
    </row>
    <row r="6017" spans="14:15" x14ac:dyDescent="0.2">
      <c r="N6017" s="5">
        <v>6014</v>
      </c>
      <c r="O6017" s="11">
        <v>-2.7859799767554927</v>
      </c>
    </row>
    <row r="6018" spans="14:15" x14ac:dyDescent="0.2">
      <c r="N6018" s="5">
        <v>6015</v>
      </c>
      <c r="O6018" s="11">
        <v>8.2014391815303718</v>
      </c>
    </row>
    <row r="6019" spans="14:15" x14ac:dyDescent="0.2">
      <c r="N6019" s="5">
        <v>6016</v>
      </c>
      <c r="O6019" s="11">
        <v>-11.001701697461989</v>
      </c>
    </row>
    <row r="6020" spans="14:15" x14ac:dyDescent="0.2">
      <c r="N6020" s="5">
        <v>6017</v>
      </c>
      <c r="O6020" s="11">
        <v>-10.174565032672952</v>
      </c>
    </row>
    <row r="6021" spans="14:15" x14ac:dyDescent="0.2">
      <c r="N6021" s="5">
        <v>6018</v>
      </c>
      <c r="O6021" s="11">
        <v>-25.535172150946909</v>
      </c>
    </row>
    <row r="6022" spans="14:15" x14ac:dyDescent="0.2">
      <c r="N6022" s="5">
        <v>6019</v>
      </c>
      <c r="O6022" s="11">
        <v>24.603908155284355</v>
      </c>
    </row>
    <row r="6023" spans="14:15" x14ac:dyDescent="0.2">
      <c r="N6023" s="5">
        <v>6020</v>
      </c>
      <c r="O6023" s="11">
        <v>-3.3184330072018176</v>
      </c>
    </row>
    <row r="6024" spans="14:15" x14ac:dyDescent="0.2">
      <c r="N6024" s="5">
        <v>6021</v>
      </c>
      <c r="O6024" s="11">
        <v>27.35582482859968</v>
      </c>
    </row>
    <row r="6025" spans="14:15" x14ac:dyDescent="0.2">
      <c r="N6025" s="5">
        <v>6022</v>
      </c>
      <c r="O6025" s="11">
        <v>9.4048315753110359</v>
      </c>
    </row>
    <row r="6026" spans="14:15" x14ac:dyDescent="0.2">
      <c r="N6026" s="5">
        <v>6023</v>
      </c>
      <c r="O6026" s="11">
        <v>1.9856220403793585</v>
      </c>
    </row>
    <row r="6027" spans="14:15" x14ac:dyDescent="0.2">
      <c r="N6027" s="5">
        <v>6024</v>
      </c>
      <c r="O6027" s="11">
        <v>28.933128170760476</v>
      </c>
    </row>
    <row r="6028" spans="14:15" x14ac:dyDescent="0.2">
      <c r="N6028" s="5">
        <v>6025</v>
      </c>
      <c r="O6028" s="11">
        <v>0.28712911606691083</v>
      </c>
    </row>
    <row r="6029" spans="14:15" x14ac:dyDescent="0.2">
      <c r="N6029" s="5">
        <v>6026</v>
      </c>
      <c r="O6029" s="11">
        <v>-1.1839217698234157</v>
      </c>
    </row>
    <row r="6030" spans="14:15" x14ac:dyDescent="0.2">
      <c r="N6030" s="5">
        <v>6027</v>
      </c>
      <c r="O6030" s="11">
        <v>-17.158728968687871</v>
      </c>
    </row>
    <row r="6031" spans="14:15" x14ac:dyDescent="0.2">
      <c r="N6031" s="5">
        <v>6028</v>
      </c>
      <c r="O6031" s="11">
        <v>11.054288025721164</v>
      </c>
    </row>
    <row r="6032" spans="14:15" x14ac:dyDescent="0.2">
      <c r="N6032" s="5">
        <v>6029</v>
      </c>
      <c r="O6032" s="11">
        <v>28.374068089155468</v>
      </c>
    </row>
    <row r="6033" spans="14:15" x14ac:dyDescent="0.2">
      <c r="N6033" s="5">
        <v>6030</v>
      </c>
      <c r="O6033" s="11">
        <v>-4.4722017997047701</v>
      </c>
    </row>
    <row r="6034" spans="14:15" x14ac:dyDescent="0.2">
      <c r="N6034" s="5">
        <v>6031</v>
      </c>
      <c r="O6034" s="11">
        <v>-7.6951235352768395</v>
      </c>
    </row>
    <row r="6035" spans="14:15" x14ac:dyDescent="0.2">
      <c r="N6035" s="5">
        <v>6032</v>
      </c>
      <c r="O6035" s="11">
        <v>17.281740763645892</v>
      </c>
    </row>
    <row r="6036" spans="14:15" x14ac:dyDescent="0.2">
      <c r="N6036" s="5">
        <v>6033</v>
      </c>
      <c r="O6036" s="11">
        <v>-16.33041828177284</v>
      </c>
    </row>
    <row r="6037" spans="14:15" x14ac:dyDescent="0.2">
      <c r="N6037" s="5">
        <v>6034</v>
      </c>
      <c r="O6037" s="11">
        <v>-6.7689223295905894</v>
      </c>
    </row>
    <row r="6038" spans="14:15" x14ac:dyDescent="0.2">
      <c r="N6038" s="5">
        <v>6035</v>
      </c>
      <c r="O6038" s="11">
        <v>-2.4186642054593177</v>
      </c>
    </row>
    <row r="6039" spans="14:15" x14ac:dyDescent="0.2">
      <c r="N6039" s="5">
        <v>6036</v>
      </c>
      <c r="O6039" s="11">
        <v>-4.349661601991107</v>
      </c>
    </row>
    <row r="6040" spans="14:15" x14ac:dyDescent="0.2">
      <c r="N6040" s="5">
        <v>6037</v>
      </c>
      <c r="O6040" s="11">
        <v>19.892548952330358</v>
      </c>
    </row>
    <row r="6041" spans="14:15" x14ac:dyDescent="0.2">
      <c r="N6041" s="5">
        <v>6038</v>
      </c>
      <c r="O6041" s="11">
        <v>17.348551802859589</v>
      </c>
    </row>
    <row r="6042" spans="14:15" x14ac:dyDescent="0.2">
      <c r="N6042" s="5">
        <v>6039</v>
      </c>
      <c r="O6042" s="11">
        <v>-1.630955460901931</v>
      </c>
    </row>
    <row r="6043" spans="14:15" x14ac:dyDescent="0.2">
      <c r="N6043" s="5">
        <v>6040</v>
      </c>
      <c r="O6043" s="11">
        <v>3.1838149711076658</v>
      </c>
    </row>
    <row r="6044" spans="14:15" x14ac:dyDescent="0.2">
      <c r="N6044" s="5">
        <v>6041</v>
      </c>
      <c r="O6044" s="11">
        <v>2.8079568951089788</v>
      </c>
    </row>
    <row r="6045" spans="14:15" x14ac:dyDescent="0.2">
      <c r="N6045" s="5">
        <v>6042</v>
      </c>
      <c r="O6045" s="11">
        <v>-5.5668371925627911</v>
      </c>
    </row>
    <row r="6046" spans="14:15" x14ac:dyDescent="0.2">
      <c r="N6046" s="5">
        <v>6043</v>
      </c>
      <c r="O6046" s="11">
        <v>18.956967821475526</v>
      </c>
    </row>
    <row r="6047" spans="14:15" x14ac:dyDescent="0.2">
      <c r="N6047" s="5">
        <v>6044</v>
      </c>
      <c r="O6047" s="11">
        <v>-14.991743009194938</v>
      </c>
    </row>
    <row r="6048" spans="14:15" x14ac:dyDescent="0.2">
      <c r="N6048" s="5">
        <v>6045</v>
      </c>
      <c r="O6048" s="11">
        <v>12.912258682693725</v>
      </c>
    </row>
    <row r="6049" spans="14:15" x14ac:dyDescent="0.2">
      <c r="N6049" s="5">
        <v>6046</v>
      </c>
      <c r="O6049" s="11">
        <v>22.912399683724647</v>
      </c>
    </row>
    <row r="6050" spans="14:15" x14ac:dyDescent="0.2">
      <c r="N6050" s="5">
        <v>6047</v>
      </c>
      <c r="O6050" s="11">
        <v>-34.578611984155771</v>
      </c>
    </row>
    <row r="6051" spans="14:15" x14ac:dyDescent="0.2">
      <c r="N6051" s="5">
        <v>6048</v>
      </c>
      <c r="O6051" s="11">
        <v>5.7772227801024538</v>
      </c>
    </row>
    <row r="6052" spans="14:15" x14ac:dyDescent="0.2">
      <c r="N6052" s="5">
        <v>6049</v>
      </c>
      <c r="O6052" s="11">
        <v>19.544922148365941</v>
      </c>
    </row>
    <row r="6053" spans="14:15" x14ac:dyDescent="0.2">
      <c r="N6053" s="5">
        <v>6050</v>
      </c>
      <c r="O6053" s="11">
        <v>-9.9067615639745021</v>
      </c>
    </row>
    <row r="6054" spans="14:15" x14ac:dyDescent="0.2">
      <c r="N6054" s="5">
        <v>6051</v>
      </c>
      <c r="O6054" s="11">
        <v>13.490415585860067</v>
      </c>
    </row>
    <row r="6055" spans="14:15" x14ac:dyDescent="0.2">
      <c r="N6055" s="5">
        <v>6052</v>
      </c>
      <c r="O6055" s="11">
        <v>5.534806567301132</v>
      </c>
    </row>
    <row r="6056" spans="14:15" x14ac:dyDescent="0.2">
      <c r="N6056" s="5">
        <v>6053</v>
      </c>
      <c r="O6056" s="11">
        <v>-3.9197210633901136E-2</v>
      </c>
    </row>
    <row r="6057" spans="14:15" x14ac:dyDescent="0.2">
      <c r="N6057" s="5">
        <v>6054</v>
      </c>
      <c r="O6057" s="11">
        <v>20.859696597965325</v>
      </c>
    </row>
    <row r="6058" spans="14:15" x14ac:dyDescent="0.2">
      <c r="N6058" s="5">
        <v>6055</v>
      </c>
      <c r="O6058" s="11">
        <v>22.558173816960348</v>
      </c>
    </row>
    <row r="6059" spans="14:15" x14ac:dyDescent="0.2">
      <c r="N6059" s="5">
        <v>6056</v>
      </c>
      <c r="O6059" s="11">
        <v>-6.3207093724089942</v>
      </c>
    </row>
    <row r="6060" spans="14:15" x14ac:dyDescent="0.2">
      <c r="N6060" s="5">
        <v>6057</v>
      </c>
      <c r="O6060" s="11">
        <v>4.8238380267723731</v>
      </c>
    </row>
    <row r="6061" spans="14:15" x14ac:dyDescent="0.2">
      <c r="N6061" s="5">
        <v>6058</v>
      </c>
      <c r="O6061" s="11">
        <v>-24.182595297240788</v>
      </c>
    </row>
    <row r="6062" spans="14:15" x14ac:dyDescent="0.2">
      <c r="N6062" s="5">
        <v>6059</v>
      </c>
      <c r="O6062" s="11">
        <v>22.021120196753944</v>
      </c>
    </row>
    <row r="6063" spans="14:15" x14ac:dyDescent="0.2">
      <c r="N6063" s="5">
        <v>6060</v>
      </c>
      <c r="O6063" s="11">
        <v>9.5883201939517981</v>
      </c>
    </row>
    <row r="6064" spans="14:15" x14ac:dyDescent="0.2">
      <c r="N6064" s="5">
        <v>6061</v>
      </c>
      <c r="O6064" s="11">
        <v>7.5906727633135542</v>
      </c>
    </row>
    <row r="6065" spans="14:15" x14ac:dyDescent="0.2">
      <c r="N6065" s="5">
        <v>6062</v>
      </c>
      <c r="O6065" s="11">
        <v>15.457206327683341</v>
      </c>
    </row>
    <row r="6066" spans="14:15" x14ac:dyDescent="0.2">
      <c r="N6066" s="5">
        <v>6063</v>
      </c>
      <c r="O6066" s="11">
        <v>-37.340298718009336</v>
      </c>
    </row>
    <row r="6067" spans="14:15" x14ac:dyDescent="0.2">
      <c r="N6067" s="5">
        <v>6064</v>
      </c>
      <c r="O6067" s="11">
        <v>0.79956381709857116</v>
      </c>
    </row>
    <row r="6068" spans="14:15" x14ac:dyDescent="0.2">
      <c r="N6068" s="5">
        <v>6065</v>
      </c>
      <c r="O6068" s="11">
        <v>26.539754228687165</v>
      </c>
    </row>
    <row r="6069" spans="14:15" x14ac:dyDescent="0.2">
      <c r="N6069" s="5">
        <v>6066</v>
      </c>
      <c r="O6069" s="11">
        <v>-8.7659756399257596</v>
      </c>
    </row>
    <row r="6070" spans="14:15" x14ac:dyDescent="0.2">
      <c r="N6070" s="5">
        <v>6067</v>
      </c>
      <c r="O6070" s="11">
        <v>14.634784401039393</v>
      </c>
    </row>
    <row r="6071" spans="14:15" x14ac:dyDescent="0.2">
      <c r="N6071" s="5">
        <v>6068</v>
      </c>
      <c r="O6071" s="11">
        <v>25.601878249651456</v>
      </c>
    </row>
    <row r="6072" spans="14:15" x14ac:dyDescent="0.2">
      <c r="N6072" s="5">
        <v>6069</v>
      </c>
      <c r="O6072" s="11">
        <v>-9.0876310470207038</v>
      </c>
    </row>
    <row r="6073" spans="14:15" x14ac:dyDescent="0.2">
      <c r="N6073" s="5">
        <v>6070</v>
      </c>
      <c r="O6073" s="11">
        <v>9.4749009131568158</v>
      </c>
    </row>
    <row r="6074" spans="14:15" x14ac:dyDescent="0.2">
      <c r="N6074" s="5">
        <v>6071</v>
      </c>
      <c r="O6074" s="11">
        <v>-6.7901151718622437</v>
      </c>
    </row>
    <row r="6075" spans="14:15" x14ac:dyDescent="0.2">
      <c r="N6075" s="5">
        <v>6072</v>
      </c>
      <c r="O6075" s="11">
        <v>0.45035182664555751</v>
      </c>
    </row>
    <row r="6076" spans="14:15" x14ac:dyDescent="0.2">
      <c r="N6076" s="5">
        <v>6073</v>
      </c>
      <c r="O6076" s="11">
        <v>-16.825966060687435</v>
      </c>
    </row>
    <row r="6077" spans="14:15" x14ac:dyDescent="0.2">
      <c r="N6077" s="5">
        <v>6074</v>
      </c>
      <c r="O6077" s="11">
        <v>13.253043475265727</v>
      </c>
    </row>
    <row r="6078" spans="14:15" x14ac:dyDescent="0.2">
      <c r="N6078" s="5">
        <v>6075</v>
      </c>
      <c r="O6078" s="11">
        <v>-16.917005044473793</v>
      </c>
    </row>
    <row r="6079" spans="14:15" x14ac:dyDescent="0.2">
      <c r="N6079" s="5">
        <v>6076</v>
      </c>
      <c r="O6079" s="11">
        <v>-7.7781955845778272</v>
      </c>
    </row>
    <row r="6080" spans="14:15" x14ac:dyDescent="0.2">
      <c r="N6080" s="5">
        <v>6077</v>
      </c>
      <c r="O6080" s="11">
        <v>22.303869744294456</v>
      </c>
    </row>
    <row r="6081" spans="14:15" x14ac:dyDescent="0.2">
      <c r="N6081" s="5">
        <v>6078</v>
      </c>
      <c r="O6081" s="11">
        <v>-1.2110028751388968</v>
      </c>
    </row>
    <row r="6082" spans="14:15" x14ac:dyDescent="0.2">
      <c r="N6082" s="5">
        <v>6079</v>
      </c>
      <c r="O6082" s="11">
        <v>-7.8188663264992746</v>
      </c>
    </row>
    <row r="6083" spans="14:15" x14ac:dyDescent="0.2">
      <c r="N6083" s="5">
        <v>6080</v>
      </c>
      <c r="O6083" s="11">
        <v>0.14321524703674138</v>
      </c>
    </row>
    <row r="6084" spans="14:15" x14ac:dyDescent="0.2">
      <c r="N6084" s="5">
        <v>6081</v>
      </c>
      <c r="O6084" s="11">
        <v>29.767509485251118</v>
      </c>
    </row>
    <row r="6085" spans="14:15" x14ac:dyDescent="0.2">
      <c r="N6085" s="5">
        <v>6082</v>
      </c>
      <c r="O6085" s="11">
        <v>-10.650368736550504</v>
      </c>
    </row>
    <row r="6086" spans="14:15" x14ac:dyDescent="0.2">
      <c r="N6086" s="5">
        <v>6083</v>
      </c>
      <c r="O6086" s="11">
        <v>3.6822126401542143</v>
      </c>
    </row>
    <row r="6087" spans="14:15" x14ac:dyDescent="0.2">
      <c r="N6087" s="5">
        <v>6084</v>
      </c>
      <c r="O6087" s="11">
        <v>3.3164376312946526</v>
      </c>
    </row>
    <row r="6088" spans="14:15" x14ac:dyDescent="0.2">
      <c r="N6088" s="5">
        <v>6085</v>
      </c>
      <c r="O6088" s="11">
        <v>8.677946624915867</v>
      </c>
    </row>
    <row r="6089" spans="14:15" x14ac:dyDescent="0.2">
      <c r="N6089" s="5">
        <v>6086</v>
      </c>
      <c r="O6089" s="11">
        <v>29.799079689531109</v>
      </c>
    </row>
    <row r="6090" spans="14:15" x14ac:dyDescent="0.2">
      <c r="N6090" s="5">
        <v>6087</v>
      </c>
      <c r="O6090" s="11">
        <v>-11.30024348450506</v>
      </c>
    </row>
    <row r="6091" spans="14:15" x14ac:dyDescent="0.2">
      <c r="N6091" s="5">
        <v>6088</v>
      </c>
      <c r="O6091" s="11">
        <v>-28.397534308847494</v>
      </c>
    </row>
    <row r="6092" spans="14:15" x14ac:dyDescent="0.2">
      <c r="N6092" s="5">
        <v>6089</v>
      </c>
      <c r="O6092" s="11">
        <v>-0.24824817387761378</v>
      </c>
    </row>
    <row r="6093" spans="14:15" x14ac:dyDescent="0.2">
      <c r="N6093" s="5">
        <v>6090</v>
      </c>
      <c r="O6093" s="11">
        <v>13.604691536996086</v>
      </c>
    </row>
    <row r="6094" spans="14:15" x14ac:dyDescent="0.2">
      <c r="N6094" s="5">
        <v>6091</v>
      </c>
      <c r="O6094" s="11">
        <v>2.0227326627230626</v>
      </c>
    </row>
    <row r="6095" spans="14:15" x14ac:dyDescent="0.2">
      <c r="N6095" s="5">
        <v>6092</v>
      </c>
      <c r="O6095" s="11">
        <v>-12.174904392435845</v>
      </c>
    </row>
    <row r="6096" spans="14:15" x14ac:dyDescent="0.2">
      <c r="N6096" s="5">
        <v>6093</v>
      </c>
      <c r="O6096" s="11">
        <v>-7.7756348224275404</v>
      </c>
    </row>
    <row r="6097" spans="14:15" x14ac:dyDescent="0.2">
      <c r="N6097" s="5">
        <v>6094</v>
      </c>
      <c r="O6097" s="11">
        <v>-1.347782113269635</v>
      </c>
    </row>
    <row r="6098" spans="14:15" x14ac:dyDescent="0.2">
      <c r="N6098" s="5">
        <v>6095</v>
      </c>
      <c r="O6098" s="11">
        <v>20.490822724332414</v>
      </c>
    </row>
    <row r="6099" spans="14:15" x14ac:dyDescent="0.2">
      <c r="N6099" s="5">
        <v>6096</v>
      </c>
      <c r="O6099" s="11">
        <v>1.968618451597361</v>
      </c>
    </row>
    <row r="6100" spans="14:15" x14ac:dyDescent="0.2">
      <c r="N6100" s="5">
        <v>6097</v>
      </c>
      <c r="O6100" s="11">
        <v>-2.199316801748969</v>
      </c>
    </row>
    <row r="6101" spans="14:15" x14ac:dyDescent="0.2">
      <c r="N6101" s="5">
        <v>6098</v>
      </c>
      <c r="O6101" s="11">
        <v>10.309358762230858</v>
      </c>
    </row>
    <row r="6102" spans="14:15" x14ac:dyDescent="0.2">
      <c r="N6102" s="5">
        <v>6099</v>
      </c>
      <c r="O6102" s="11">
        <v>-0.46875518832394492</v>
      </c>
    </row>
    <row r="6103" spans="14:15" x14ac:dyDescent="0.2">
      <c r="N6103" s="5">
        <v>6100</v>
      </c>
      <c r="O6103" s="11">
        <v>1.8249773935520917</v>
      </c>
    </row>
    <row r="6104" spans="14:15" x14ac:dyDescent="0.2">
      <c r="N6104" s="5">
        <v>6101</v>
      </c>
      <c r="O6104" s="11">
        <v>-15.751301494891134</v>
      </c>
    </row>
    <row r="6105" spans="14:15" x14ac:dyDescent="0.2">
      <c r="N6105" s="5">
        <v>6102</v>
      </c>
      <c r="O6105" s="11">
        <v>-0.66323368978771868</v>
      </c>
    </row>
    <row r="6106" spans="14:15" x14ac:dyDescent="0.2">
      <c r="N6106" s="5">
        <v>6103</v>
      </c>
      <c r="O6106" s="11">
        <v>-3.4462599666544973</v>
      </c>
    </row>
    <row r="6107" spans="14:15" x14ac:dyDescent="0.2">
      <c r="N6107" s="5">
        <v>6104</v>
      </c>
      <c r="O6107" s="11">
        <v>-13.840690982026796</v>
      </c>
    </row>
    <row r="6108" spans="14:15" x14ac:dyDescent="0.2">
      <c r="N6108" s="5">
        <v>6105</v>
      </c>
      <c r="O6108" s="11">
        <v>10.258034071457587</v>
      </c>
    </row>
    <row r="6109" spans="14:15" x14ac:dyDescent="0.2">
      <c r="N6109" s="5">
        <v>6106</v>
      </c>
      <c r="O6109" s="11">
        <v>3.8453527614037672</v>
      </c>
    </row>
    <row r="6110" spans="14:15" x14ac:dyDescent="0.2">
      <c r="N6110" s="5">
        <v>6107</v>
      </c>
      <c r="O6110" s="11">
        <v>2.0664337632527872</v>
      </c>
    </row>
    <row r="6111" spans="14:15" x14ac:dyDescent="0.2">
      <c r="N6111" s="5">
        <v>6108</v>
      </c>
      <c r="O6111" s="11">
        <v>20.503742211460626</v>
      </c>
    </row>
    <row r="6112" spans="14:15" x14ac:dyDescent="0.2">
      <c r="N6112" s="5">
        <v>6109</v>
      </c>
      <c r="O6112" s="11">
        <v>-2.5572065993947</v>
      </c>
    </row>
    <row r="6113" spans="14:15" x14ac:dyDescent="0.2">
      <c r="N6113" s="5">
        <v>6110</v>
      </c>
      <c r="O6113" s="11">
        <v>24.01121333037349</v>
      </c>
    </row>
    <row r="6114" spans="14:15" x14ac:dyDescent="0.2">
      <c r="N6114" s="5">
        <v>6111</v>
      </c>
      <c r="O6114" s="11">
        <v>0.1950282295096788</v>
      </c>
    </row>
    <row r="6115" spans="14:15" x14ac:dyDescent="0.2">
      <c r="N6115" s="5">
        <v>6112</v>
      </c>
      <c r="O6115" s="11">
        <v>5.1493651917139323</v>
      </c>
    </row>
    <row r="6116" spans="14:15" x14ac:dyDescent="0.2">
      <c r="N6116" s="5">
        <v>6113</v>
      </c>
      <c r="O6116" s="11">
        <v>-13.451783675550214</v>
      </c>
    </row>
    <row r="6117" spans="14:15" x14ac:dyDescent="0.2">
      <c r="N6117" s="5">
        <v>6114</v>
      </c>
      <c r="O6117" s="11">
        <v>14.875310013546734</v>
      </c>
    </row>
    <row r="6118" spans="14:15" x14ac:dyDescent="0.2">
      <c r="N6118" s="5">
        <v>6115</v>
      </c>
      <c r="O6118" s="11">
        <v>32.59936520952327</v>
      </c>
    </row>
    <row r="6119" spans="14:15" x14ac:dyDescent="0.2">
      <c r="N6119" s="5">
        <v>6116</v>
      </c>
      <c r="O6119" s="11">
        <v>19.401325866969781</v>
      </c>
    </row>
    <row r="6120" spans="14:15" x14ac:dyDescent="0.2">
      <c r="N6120" s="5">
        <v>6117</v>
      </c>
      <c r="O6120" s="11">
        <v>8.7509250148776623</v>
      </c>
    </row>
    <row r="6121" spans="14:15" x14ac:dyDescent="0.2">
      <c r="N6121" s="5">
        <v>6118</v>
      </c>
      <c r="O6121" s="11">
        <v>25.278067534125892</v>
      </c>
    </row>
    <row r="6122" spans="14:15" x14ac:dyDescent="0.2">
      <c r="N6122" s="5">
        <v>6119</v>
      </c>
      <c r="O6122" s="11">
        <v>-2.9422803701674733</v>
      </c>
    </row>
    <row r="6123" spans="14:15" x14ac:dyDescent="0.2">
      <c r="N6123" s="5">
        <v>6120</v>
      </c>
      <c r="O6123" s="11">
        <v>5.8666072134230847</v>
      </c>
    </row>
    <row r="6124" spans="14:15" x14ac:dyDescent="0.2">
      <c r="N6124" s="5">
        <v>6121</v>
      </c>
      <c r="O6124" s="11">
        <v>21.646558863150624</v>
      </c>
    </row>
    <row r="6125" spans="14:15" x14ac:dyDescent="0.2">
      <c r="N6125" s="5">
        <v>6122</v>
      </c>
      <c r="O6125" s="11">
        <v>-10.910568420844729</v>
      </c>
    </row>
    <row r="6126" spans="14:15" x14ac:dyDescent="0.2">
      <c r="N6126" s="5">
        <v>6123</v>
      </c>
      <c r="O6126" s="11">
        <v>7.476534317429838</v>
      </c>
    </row>
    <row r="6127" spans="14:15" x14ac:dyDescent="0.2">
      <c r="N6127" s="5">
        <v>6124</v>
      </c>
      <c r="O6127" s="11">
        <v>-13.203650631525388</v>
      </c>
    </row>
    <row r="6128" spans="14:15" x14ac:dyDescent="0.2">
      <c r="N6128" s="5">
        <v>6125</v>
      </c>
      <c r="O6128" s="11">
        <v>0.44707086932110651</v>
      </c>
    </row>
    <row r="6129" spans="14:15" x14ac:dyDescent="0.2">
      <c r="N6129" s="5">
        <v>6126</v>
      </c>
      <c r="O6129" s="11">
        <v>5.0463549503697056</v>
      </c>
    </row>
    <row r="6130" spans="14:15" x14ac:dyDescent="0.2">
      <c r="N6130" s="5">
        <v>6127</v>
      </c>
      <c r="O6130" s="11">
        <v>9.7799136321867586</v>
      </c>
    </row>
    <row r="6131" spans="14:15" x14ac:dyDescent="0.2">
      <c r="N6131" s="5">
        <v>6128</v>
      </c>
      <c r="O6131" s="11">
        <v>7.4144220547244837</v>
      </c>
    </row>
    <row r="6132" spans="14:15" x14ac:dyDescent="0.2">
      <c r="N6132" s="5">
        <v>6129</v>
      </c>
      <c r="O6132" s="11">
        <v>18.679684855060302</v>
      </c>
    </row>
    <row r="6133" spans="14:15" x14ac:dyDescent="0.2">
      <c r="N6133" s="5">
        <v>6130</v>
      </c>
      <c r="O6133" s="11">
        <v>9.8822055871413035</v>
      </c>
    </row>
    <row r="6134" spans="14:15" x14ac:dyDescent="0.2">
      <c r="N6134" s="5">
        <v>6131</v>
      </c>
      <c r="O6134" s="11">
        <v>3.6249093746764371</v>
      </c>
    </row>
    <row r="6135" spans="14:15" x14ac:dyDescent="0.2">
      <c r="N6135" s="5">
        <v>6132</v>
      </c>
      <c r="O6135" s="11">
        <v>19.834516584609194</v>
      </c>
    </row>
    <row r="6136" spans="14:15" x14ac:dyDescent="0.2">
      <c r="N6136" s="5">
        <v>6133</v>
      </c>
      <c r="O6136" s="11">
        <v>-2.7834062068834098</v>
      </c>
    </row>
    <row r="6137" spans="14:15" x14ac:dyDescent="0.2">
      <c r="N6137" s="5">
        <v>6134</v>
      </c>
      <c r="O6137" s="11">
        <v>-9.0990056382998539</v>
      </c>
    </row>
    <row r="6138" spans="14:15" x14ac:dyDescent="0.2">
      <c r="N6138" s="5">
        <v>6135</v>
      </c>
      <c r="O6138" s="11">
        <v>7.5430540767072536</v>
      </c>
    </row>
    <row r="6139" spans="14:15" x14ac:dyDescent="0.2">
      <c r="N6139" s="5">
        <v>6136</v>
      </c>
      <c r="O6139" s="11">
        <v>10.042182702449203</v>
      </c>
    </row>
    <row r="6140" spans="14:15" x14ac:dyDescent="0.2">
      <c r="N6140" s="5">
        <v>6137</v>
      </c>
      <c r="O6140" s="11">
        <v>5.6103020706526951</v>
      </c>
    </row>
    <row r="6141" spans="14:15" x14ac:dyDescent="0.2">
      <c r="N6141" s="5">
        <v>6138</v>
      </c>
      <c r="O6141" s="11">
        <v>22.522328366482437</v>
      </c>
    </row>
    <row r="6142" spans="14:15" x14ac:dyDescent="0.2">
      <c r="N6142" s="5">
        <v>6139</v>
      </c>
      <c r="O6142" s="11">
        <v>-17.459290302429249</v>
      </c>
    </row>
    <row r="6143" spans="14:15" x14ac:dyDescent="0.2">
      <c r="N6143" s="5">
        <v>6140</v>
      </c>
      <c r="O6143" s="11">
        <v>6.1222685436338731</v>
      </c>
    </row>
    <row r="6144" spans="14:15" x14ac:dyDescent="0.2">
      <c r="N6144" s="5">
        <v>6141</v>
      </c>
      <c r="O6144" s="11">
        <v>-9.1608074774420452</v>
      </c>
    </row>
    <row r="6145" spans="14:15" x14ac:dyDescent="0.2">
      <c r="N6145" s="5">
        <v>6142</v>
      </c>
      <c r="O6145" s="11">
        <v>29.097274602893108</v>
      </c>
    </row>
    <row r="6146" spans="14:15" x14ac:dyDescent="0.2">
      <c r="N6146" s="5">
        <v>6143</v>
      </c>
      <c r="O6146" s="11">
        <v>-6.2321523320879857</v>
      </c>
    </row>
    <row r="6147" spans="14:15" x14ac:dyDescent="0.2">
      <c r="N6147" s="5">
        <v>6144</v>
      </c>
      <c r="O6147" s="11">
        <v>-27.251020779752022</v>
      </c>
    </row>
    <row r="6148" spans="14:15" x14ac:dyDescent="0.2">
      <c r="N6148" s="5">
        <v>6145</v>
      </c>
      <c r="O6148" s="11">
        <v>-8.5099500404453536</v>
      </c>
    </row>
    <row r="6149" spans="14:15" x14ac:dyDescent="0.2">
      <c r="N6149" s="5">
        <v>6146</v>
      </c>
      <c r="O6149" s="11">
        <v>19.119952628563155</v>
      </c>
    </row>
    <row r="6150" spans="14:15" x14ac:dyDescent="0.2">
      <c r="N6150" s="5">
        <v>6147</v>
      </c>
      <c r="O6150" s="11">
        <v>17.631588326067419</v>
      </c>
    </row>
    <row r="6151" spans="14:15" x14ac:dyDescent="0.2">
      <c r="N6151" s="5">
        <v>6148</v>
      </c>
      <c r="O6151" s="11">
        <v>10.101867302478663</v>
      </c>
    </row>
    <row r="6152" spans="14:15" x14ac:dyDescent="0.2">
      <c r="N6152" s="5">
        <v>6149</v>
      </c>
      <c r="O6152" s="11">
        <v>9.2537931851394823</v>
      </c>
    </row>
    <row r="6153" spans="14:15" x14ac:dyDescent="0.2">
      <c r="N6153" s="5">
        <v>6150</v>
      </c>
      <c r="O6153" s="11">
        <v>-11.542700180638427</v>
      </c>
    </row>
    <row r="6154" spans="14:15" x14ac:dyDescent="0.2">
      <c r="N6154" s="5">
        <v>6151</v>
      </c>
      <c r="O6154" s="11">
        <v>-22.406983641499945</v>
      </c>
    </row>
    <row r="6155" spans="14:15" x14ac:dyDescent="0.2">
      <c r="N6155" s="5">
        <v>6152</v>
      </c>
      <c r="O6155" s="11">
        <v>1.0465905543466887</v>
      </c>
    </row>
    <row r="6156" spans="14:15" x14ac:dyDescent="0.2">
      <c r="N6156" s="5">
        <v>6153</v>
      </c>
      <c r="O6156" s="11">
        <v>6.4642472113914282</v>
      </c>
    </row>
    <row r="6157" spans="14:15" x14ac:dyDescent="0.2">
      <c r="N6157" s="5">
        <v>6154</v>
      </c>
      <c r="O6157" s="11">
        <v>-4.4906051623721686</v>
      </c>
    </row>
    <row r="6158" spans="14:15" x14ac:dyDescent="0.2">
      <c r="N6158" s="5">
        <v>6155</v>
      </c>
      <c r="O6158" s="11">
        <v>-15.469048168756675</v>
      </c>
    </row>
    <row r="6159" spans="14:15" x14ac:dyDescent="0.2">
      <c r="N6159" s="5">
        <v>6156</v>
      </c>
      <c r="O6159" s="11">
        <v>-7.3790275380758343</v>
      </c>
    </row>
    <row r="6160" spans="14:15" x14ac:dyDescent="0.2">
      <c r="N6160" s="5">
        <v>6157</v>
      </c>
      <c r="O6160" s="11">
        <v>4.3557779320117174</v>
      </c>
    </row>
    <row r="6161" spans="14:15" x14ac:dyDescent="0.2">
      <c r="N6161" s="5">
        <v>6158</v>
      </c>
      <c r="O6161" s="11">
        <v>6.1408673746754072</v>
      </c>
    </row>
    <row r="6162" spans="14:15" x14ac:dyDescent="0.2">
      <c r="N6162" s="5">
        <v>6159</v>
      </c>
      <c r="O6162" s="11">
        <v>-10.328486504223893</v>
      </c>
    </row>
    <row r="6163" spans="14:15" x14ac:dyDescent="0.2">
      <c r="N6163" s="5">
        <v>6160</v>
      </c>
      <c r="O6163" s="11">
        <v>7.0771516905238858</v>
      </c>
    </row>
    <row r="6164" spans="14:15" x14ac:dyDescent="0.2">
      <c r="N6164" s="5">
        <v>6161</v>
      </c>
      <c r="O6164" s="11">
        <v>0.43230230383528789</v>
      </c>
    </row>
    <row r="6165" spans="14:15" x14ac:dyDescent="0.2">
      <c r="N6165" s="5">
        <v>6162</v>
      </c>
      <c r="O6165" s="11">
        <v>33.182039189338298</v>
      </c>
    </row>
    <row r="6166" spans="14:15" x14ac:dyDescent="0.2">
      <c r="N6166" s="5">
        <v>6163</v>
      </c>
      <c r="O6166" s="11">
        <v>-22.393502488509693</v>
      </c>
    </row>
    <row r="6167" spans="14:15" x14ac:dyDescent="0.2">
      <c r="N6167" s="5">
        <v>6164</v>
      </c>
      <c r="O6167" s="11">
        <v>-29.56712881670764</v>
      </c>
    </row>
    <row r="6168" spans="14:15" x14ac:dyDescent="0.2">
      <c r="N6168" s="5">
        <v>6165</v>
      </c>
      <c r="O6168" s="11">
        <v>9.360496426530851E-2</v>
      </c>
    </row>
    <row r="6169" spans="14:15" x14ac:dyDescent="0.2">
      <c r="N6169" s="5">
        <v>6166</v>
      </c>
      <c r="O6169" s="11">
        <v>6.2539451113580622</v>
      </c>
    </row>
    <row r="6170" spans="14:15" x14ac:dyDescent="0.2">
      <c r="N6170" s="5">
        <v>6167</v>
      </c>
      <c r="O6170" s="11">
        <v>2.468025080773109</v>
      </c>
    </row>
    <row r="6171" spans="14:15" x14ac:dyDescent="0.2">
      <c r="N6171" s="5">
        <v>6168</v>
      </c>
      <c r="O6171" s="11">
        <v>19.396382646215603</v>
      </c>
    </row>
    <row r="6172" spans="14:15" x14ac:dyDescent="0.2">
      <c r="N6172" s="5">
        <v>6169</v>
      </c>
      <c r="O6172" s="11">
        <v>-13.430602026534352</v>
      </c>
    </row>
    <row r="6173" spans="14:15" x14ac:dyDescent="0.2">
      <c r="N6173" s="5">
        <v>6170</v>
      </c>
      <c r="O6173" s="11">
        <v>21.230745165165494</v>
      </c>
    </row>
    <row r="6174" spans="14:15" x14ac:dyDescent="0.2">
      <c r="N6174" s="5">
        <v>6171</v>
      </c>
      <c r="O6174" s="11">
        <v>14.901537631124626</v>
      </c>
    </row>
    <row r="6175" spans="14:15" x14ac:dyDescent="0.2">
      <c r="N6175" s="5">
        <v>6172</v>
      </c>
      <c r="O6175" s="11">
        <v>13.101954633627919</v>
      </c>
    </row>
    <row r="6176" spans="14:15" x14ac:dyDescent="0.2">
      <c r="N6176" s="5">
        <v>6173</v>
      </c>
      <c r="O6176" s="11">
        <v>-13.805490640111657</v>
      </c>
    </row>
    <row r="6177" spans="14:15" x14ac:dyDescent="0.2">
      <c r="N6177" s="5">
        <v>6174</v>
      </c>
      <c r="O6177" s="11">
        <v>0.55623764192699277</v>
      </c>
    </row>
    <row r="6178" spans="14:15" x14ac:dyDescent="0.2">
      <c r="N6178" s="5">
        <v>6175</v>
      </c>
      <c r="O6178" s="11">
        <v>-8.96985896150305</v>
      </c>
    </row>
    <row r="6179" spans="14:15" x14ac:dyDescent="0.2">
      <c r="N6179" s="5">
        <v>6176</v>
      </c>
      <c r="O6179" s="11">
        <v>1.5287456977256726</v>
      </c>
    </row>
    <row r="6180" spans="14:15" x14ac:dyDescent="0.2">
      <c r="N6180" s="5">
        <v>6177</v>
      </c>
      <c r="O6180" s="11">
        <v>-1.8690202156878559</v>
      </c>
    </row>
    <row r="6181" spans="14:15" x14ac:dyDescent="0.2">
      <c r="N6181" s="5">
        <v>6178</v>
      </c>
      <c r="O6181" s="11">
        <v>23.024607848942473</v>
      </c>
    </row>
    <row r="6182" spans="14:15" x14ac:dyDescent="0.2">
      <c r="N6182" s="5">
        <v>6179</v>
      </c>
      <c r="O6182" s="11">
        <v>1.6621699701709156</v>
      </c>
    </row>
    <row r="6183" spans="14:15" x14ac:dyDescent="0.2">
      <c r="N6183" s="5">
        <v>6180</v>
      </c>
      <c r="O6183" s="11">
        <v>-25.137554677844989</v>
      </c>
    </row>
    <row r="6184" spans="14:15" x14ac:dyDescent="0.2">
      <c r="N6184" s="5">
        <v>6181</v>
      </c>
      <c r="O6184" s="11">
        <v>3.1132085122669491</v>
      </c>
    </row>
    <row r="6185" spans="14:15" x14ac:dyDescent="0.2">
      <c r="N6185" s="5">
        <v>6182</v>
      </c>
      <c r="O6185" s="11">
        <v>7.3549357538967621</v>
      </c>
    </row>
    <row r="6186" spans="14:15" x14ac:dyDescent="0.2">
      <c r="N6186" s="5">
        <v>6183</v>
      </c>
      <c r="O6186" s="11">
        <v>-11.396003612409437</v>
      </c>
    </row>
    <row r="6187" spans="14:15" x14ac:dyDescent="0.2">
      <c r="N6187" s="5">
        <v>6184</v>
      </c>
      <c r="O6187" s="11">
        <v>23.791789613924202</v>
      </c>
    </row>
    <row r="6188" spans="14:15" x14ac:dyDescent="0.2">
      <c r="N6188" s="5">
        <v>6185</v>
      </c>
      <c r="O6188" s="11">
        <v>-15.058939573488416</v>
      </c>
    </row>
    <row r="6189" spans="14:15" x14ac:dyDescent="0.2">
      <c r="N6189" s="5">
        <v>6186</v>
      </c>
      <c r="O6189" s="11">
        <v>-5.1714150706285613</v>
      </c>
    </row>
    <row r="6190" spans="14:15" x14ac:dyDescent="0.2">
      <c r="N6190" s="5">
        <v>6187</v>
      </c>
      <c r="O6190" s="11">
        <v>1.0254100238717929</v>
      </c>
    </row>
    <row r="6191" spans="14:15" x14ac:dyDescent="0.2">
      <c r="N6191" s="5">
        <v>6188</v>
      </c>
      <c r="O6191" s="11">
        <v>3.0136988900445174</v>
      </c>
    </row>
    <row r="6192" spans="14:15" x14ac:dyDescent="0.2">
      <c r="N6192" s="5">
        <v>6189</v>
      </c>
      <c r="O6192" s="11">
        <v>-21.439785401348772</v>
      </c>
    </row>
    <row r="6193" spans="14:15" x14ac:dyDescent="0.2">
      <c r="N6193" s="5">
        <v>6190</v>
      </c>
      <c r="O6193" s="11">
        <v>23.768806871772316</v>
      </c>
    </row>
    <row r="6194" spans="14:15" x14ac:dyDescent="0.2">
      <c r="N6194" s="5">
        <v>6191</v>
      </c>
      <c r="O6194" s="11">
        <v>-15.712111685383974</v>
      </c>
    </row>
    <row r="6195" spans="14:15" x14ac:dyDescent="0.2">
      <c r="N6195" s="5">
        <v>6192</v>
      </c>
      <c r="O6195" s="11">
        <v>-8.7690502291128105</v>
      </c>
    </row>
    <row r="6196" spans="14:15" x14ac:dyDescent="0.2">
      <c r="N6196" s="5">
        <v>6193</v>
      </c>
      <c r="O6196" s="11">
        <v>-8.1426324000759571</v>
      </c>
    </row>
    <row r="6197" spans="14:15" x14ac:dyDescent="0.2">
      <c r="N6197" s="5">
        <v>6194</v>
      </c>
      <c r="O6197" s="11">
        <v>8.9744526147859887</v>
      </c>
    </row>
    <row r="6198" spans="14:15" x14ac:dyDescent="0.2">
      <c r="N6198" s="5">
        <v>6195</v>
      </c>
      <c r="O6198" s="11">
        <v>-12.452561104170243</v>
      </c>
    </row>
    <row r="6199" spans="14:15" x14ac:dyDescent="0.2">
      <c r="N6199" s="5">
        <v>6196</v>
      </c>
      <c r="O6199" s="11">
        <v>13.525305403638161</v>
      </c>
    </row>
    <row r="6200" spans="14:15" x14ac:dyDescent="0.2">
      <c r="N6200" s="5">
        <v>6197</v>
      </c>
      <c r="O6200" s="11">
        <v>-18.119676334410073</v>
      </c>
    </row>
    <row r="6201" spans="14:15" x14ac:dyDescent="0.2">
      <c r="N6201" s="5">
        <v>6198</v>
      </c>
      <c r="O6201" s="11">
        <v>-0.83589605607630735</v>
      </c>
    </row>
    <row r="6202" spans="14:15" x14ac:dyDescent="0.2">
      <c r="N6202" s="5">
        <v>6199</v>
      </c>
      <c r="O6202" s="11">
        <v>-30.498938370713585</v>
      </c>
    </row>
    <row r="6203" spans="14:15" x14ac:dyDescent="0.2">
      <c r="N6203" s="5">
        <v>6200</v>
      </c>
      <c r="O6203" s="11">
        <v>-12.064282760308501</v>
      </c>
    </row>
    <row r="6204" spans="14:15" x14ac:dyDescent="0.2">
      <c r="N6204" s="5">
        <v>6201</v>
      </c>
      <c r="O6204" s="11">
        <v>-5.0027814909403201</v>
      </c>
    </row>
    <row r="6205" spans="14:15" x14ac:dyDescent="0.2">
      <c r="N6205" s="5">
        <v>6202</v>
      </c>
      <c r="O6205" s="11">
        <v>8.2499283127169996</v>
      </c>
    </row>
    <row r="6206" spans="14:15" x14ac:dyDescent="0.2">
      <c r="N6206" s="5">
        <v>6203</v>
      </c>
      <c r="O6206" s="11">
        <v>4.877158278647979</v>
      </c>
    </row>
    <row r="6207" spans="14:15" x14ac:dyDescent="0.2">
      <c r="N6207" s="5">
        <v>6204</v>
      </c>
      <c r="O6207" s="11">
        <v>-18.440918134492659</v>
      </c>
    </row>
    <row r="6208" spans="14:15" x14ac:dyDescent="0.2">
      <c r="N6208" s="5">
        <v>6205</v>
      </c>
      <c r="O6208" s="11">
        <v>1.7251708183192986</v>
      </c>
    </row>
    <row r="6209" spans="14:15" x14ac:dyDescent="0.2">
      <c r="N6209" s="5">
        <v>6206</v>
      </c>
      <c r="O6209" s="11">
        <v>1.0298978889456902</v>
      </c>
    </row>
    <row r="6210" spans="14:15" x14ac:dyDescent="0.2">
      <c r="N6210" s="5">
        <v>6207</v>
      </c>
      <c r="O6210" s="11">
        <v>3.5307047111626004</v>
      </c>
    </row>
    <row r="6211" spans="14:15" x14ac:dyDescent="0.2">
      <c r="N6211" s="5">
        <v>6208</v>
      </c>
      <c r="O6211" s="11">
        <v>0.5074220840348006</v>
      </c>
    </row>
    <row r="6212" spans="14:15" x14ac:dyDescent="0.2">
      <c r="N6212" s="5">
        <v>6209</v>
      </c>
      <c r="O6212" s="11">
        <v>15.965094872034577</v>
      </c>
    </row>
    <row r="6213" spans="14:15" x14ac:dyDescent="0.2">
      <c r="N6213" s="5">
        <v>6210</v>
      </c>
      <c r="O6213" s="11">
        <v>-5.3546910497912901</v>
      </c>
    </row>
    <row r="6214" spans="14:15" x14ac:dyDescent="0.2">
      <c r="N6214" s="5">
        <v>6211</v>
      </c>
      <c r="O6214" s="11">
        <v>11.557611635061093</v>
      </c>
    </row>
    <row r="6215" spans="14:15" x14ac:dyDescent="0.2">
      <c r="N6215" s="5">
        <v>6212</v>
      </c>
      <c r="O6215" s="11">
        <v>14.640168685302626</v>
      </c>
    </row>
    <row r="6216" spans="14:15" x14ac:dyDescent="0.2">
      <c r="N6216" s="5">
        <v>6213</v>
      </c>
      <c r="O6216" s="11">
        <v>23.962427447627199</v>
      </c>
    </row>
    <row r="6217" spans="14:15" x14ac:dyDescent="0.2">
      <c r="N6217" s="5">
        <v>6214</v>
      </c>
      <c r="O6217" s="11">
        <v>5.6338681327622622</v>
      </c>
    </row>
    <row r="6218" spans="14:15" x14ac:dyDescent="0.2">
      <c r="N6218" s="5">
        <v>6215</v>
      </c>
      <c r="O6218" s="11">
        <v>-3.8858927056482946</v>
      </c>
    </row>
    <row r="6219" spans="14:15" x14ac:dyDescent="0.2">
      <c r="N6219" s="5">
        <v>6216</v>
      </c>
      <c r="O6219" s="11">
        <v>-11.048536519860065</v>
      </c>
    </row>
    <row r="6220" spans="14:15" x14ac:dyDescent="0.2">
      <c r="N6220" s="5">
        <v>6217</v>
      </c>
      <c r="O6220" s="11">
        <v>-21.421756181872396</v>
      </c>
    </row>
    <row r="6221" spans="14:15" x14ac:dyDescent="0.2">
      <c r="N6221" s="5">
        <v>6218</v>
      </c>
      <c r="O6221" s="11">
        <v>-4.519236179105544</v>
      </c>
    </row>
    <row r="6222" spans="14:15" x14ac:dyDescent="0.2">
      <c r="N6222" s="5">
        <v>6219</v>
      </c>
      <c r="O6222" s="11">
        <v>12.142920302752319</v>
      </c>
    </row>
    <row r="6223" spans="14:15" x14ac:dyDescent="0.2">
      <c r="N6223" s="5">
        <v>6220</v>
      </c>
      <c r="O6223" s="11">
        <v>10.544899361179031</v>
      </c>
    </row>
    <row r="6224" spans="14:15" x14ac:dyDescent="0.2">
      <c r="N6224" s="5">
        <v>6221</v>
      </c>
      <c r="O6224" s="11">
        <v>-20.438454954538695</v>
      </c>
    </row>
    <row r="6225" spans="14:15" x14ac:dyDescent="0.2">
      <c r="N6225" s="5">
        <v>6222</v>
      </c>
      <c r="O6225" s="11">
        <v>6.299871974281146</v>
      </c>
    </row>
    <row r="6226" spans="14:15" x14ac:dyDescent="0.2">
      <c r="N6226" s="5">
        <v>6223</v>
      </c>
      <c r="O6226" s="11">
        <v>-12.420334909050347</v>
      </c>
    </row>
    <row r="6227" spans="14:15" x14ac:dyDescent="0.2">
      <c r="N6227" s="5">
        <v>6224</v>
      </c>
      <c r="O6227" s="11">
        <v>1.6566890828785792</v>
      </c>
    </row>
    <row r="6228" spans="14:15" x14ac:dyDescent="0.2">
      <c r="N6228" s="5">
        <v>6225</v>
      </c>
      <c r="O6228" s="11">
        <v>9.0137286425273153</v>
      </c>
    </row>
    <row r="6229" spans="14:15" x14ac:dyDescent="0.2">
      <c r="N6229" s="5">
        <v>6226</v>
      </c>
      <c r="O6229" s="11">
        <v>-16.2246675007531</v>
      </c>
    </row>
    <row r="6230" spans="14:15" x14ac:dyDescent="0.2">
      <c r="N6230" s="5">
        <v>6227</v>
      </c>
      <c r="O6230" s="11">
        <v>12.826649240768756</v>
      </c>
    </row>
    <row r="6231" spans="14:15" x14ac:dyDescent="0.2">
      <c r="N6231" s="5">
        <v>6228</v>
      </c>
      <c r="O6231" s="11">
        <v>9.1034161195045264</v>
      </c>
    </row>
    <row r="6232" spans="14:15" x14ac:dyDescent="0.2">
      <c r="N6232" s="5">
        <v>6229</v>
      </c>
      <c r="O6232" s="11">
        <v>27.576795318926919</v>
      </c>
    </row>
    <row r="6233" spans="14:15" x14ac:dyDescent="0.2">
      <c r="N6233" s="5">
        <v>6230</v>
      </c>
      <c r="O6233" s="11">
        <v>6.9120592883925989</v>
      </c>
    </row>
    <row r="6234" spans="14:15" x14ac:dyDescent="0.2">
      <c r="N6234" s="5">
        <v>6231</v>
      </c>
      <c r="O6234" s="11">
        <v>-17.65137586471532</v>
      </c>
    </row>
    <row r="6235" spans="14:15" x14ac:dyDescent="0.2">
      <c r="N6235" s="5">
        <v>6232</v>
      </c>
      <c r="O6235" s="11">
        <v>-5.3435475919298971</v>
      </c>
    </row>
    <row r="6236" spans="14:15" x14ac:dyDescent="0.2">
      <c r="N6236" s="5">
        <v>6233</v>
      </c>
      <c r="O6236" s="11">
        <v>14.513536401535394</v>
      </c>
    </row>
    <row r="6237" spans="14:15" x14ac:dyDescent="0.2">
      <c r="N6237" s="5">
        <v>6234</v>
      </c>
      <c r="O6237" s="11">
        <v>-0.47439677712726036</v>
      </c>
    </row>
    <row r="6238" spans="14:15" x14ac:dyDescent="0.2">
      <c r="N6238" s="5">
        <v>6235</v>
      </c>
      <c r="O6238" s="11">
        <v>-3.330215049814381</v>
      </c>
    </row>
    <row r="6239" spans="14:15" x14ac:dyDescent="0.2">
      <c r="N6239" s="5">
        <v>6236</v>
      </c>
      <c r="O6239" s="11">
        <v>18.492276534397451</v>
      </c>
    </row>
    <row r="6240" spans="14:15" x14ac:dyDescent="0.2">
      <c r="N6240" s="5">
        <v>6237</v>
      </c>
      <c r="O6240" s="11">
        <v>-21.436249460045548</v>
      </c>
    </row>
    <row r="6241" spans="14:15" x14ac:dyDescent="0.2">
      <c r="N6241" s="5">
        <v>6238</v>
      </c>
      <c r="O6241" s="11">
        <v>-13.477458174904339</v>
      </c>
    </row>
    <row r="6242" spans="14:15" x14ac:dyDescent="0.2">
      <c r="N6242" s="5">
        <v>6239</v>
      </c>
      <c r="O6242" s="11">
        <v>-13.12252018627786</v>
      </c>
    </row>
    <row r="6243" spans="14:15" x14ac:dyDescent="0.2">
      <c r="N6243" s="5">
        <v>6240</v>
      </c>
      <c r="O6243" s="11">
        <v>36.69938408702685</v>
      </c>
    </row>
    <row r="6244" spans="14:15" x14ac:dyDescent="0.2">
      <c r="N6244" s="5">
        <v>6241</v>
      </c>
      <c r="O6244" s="11">
        <v>0.6881356399125218</v>
      </c>
    </row>
    <row r="6245" spans="14:15" x14ac:dyDescent="0.2">
      <c r="N6245" s="5">
        <v>6242</v>
      </c>
      <c r="O6245" s="11">
        <v>3.1075450680648942</v>
      </c>
    </row>
    <row r="6246" spans="14:15" x14ac:dyDescent="0.2">
      <c r="N6246" s="5">
        <v>6243</v>
      </c>
      <c r="O6246" s="11">
        <v>1.2417031144121986</v>
      </c>
    </row>
    <row r="6247" spans="14:15" x14ac:dyDescent="0.2">
      <c r="N6247" s="5">
        <v>6244</v>
      </c>
      <c r="O6247" s="11">
        <v>-15.376697985280508</v>
      </c>
    </row>
    <row r="6248" spans="14:15" x14ac:dyDescent="0.2">
      <c r="N6248" s="5">
        <v>6245</v>
      </c>
      <c r="O6248" s="11">
        <v>8.8793960863025916</v>
      </c>
    </row>
    <row r="6249" spans="14:15" x14ac:dyDescent="0.2">
      <c r="N6249" s="5">
        <v>6246</v>
      </c>
      <c r="O6249" s="11">
        <v>4.5529713133923382</v>
      </c>
    </row>
    <row r="6250" spans="14:15" x14ac:dyDescent="0.2">
      <c r="N6250" s="5">
        <v>6247</v>
      </c>
      <c r="O6250" s="11">
        <v>22.783706812532554</v>
      </c>
    </row>
    <row r="6251" spans="14:15" x14ac:dyDescent="0.2">
      <c r="N6251" s="5">
        <v>6248</v>
      </c>
      <c r="O6251" s="11">
        <v>-12.3466778272591</v>
      </c>
    </row>
    <row r="6252" spans="14:15" x14ac:dyDescent="0.2">
      <c r="N6252" s="5">
        <v>6249</v>
      </c>
      <c r="O6252" s="11">
        <v>5.7421373250008827</v>
      </c>
    </row>
    <row r="6253" spans="14:15" x14ac:dyDescent="0.2">
      <c r="N6253" s="5">
        <v>6250</v>
      </c>
      <c r="O6253" s="11">
        <v>-0.15710384742978212</v>
      </c>
    </row>
    <row r="6254" spans="14:15" x14ac:dyDescent="0.2">
      <c r="N6254" s="5">
        <v>6251</v>
      </c>
      <c r="O6254" s="11">
        <v>-18.684874716212978</v>
      </c>
    </row>
    <row r="6255" spans="14:15" x14ac:dyDescent="0.2">
      <c r="N6255" s="5">
        <v>6252</v>
      </c>
      <c r="O6255" s="11">
        <v>12.031818316769865</v>
      </c>
    </row>
    <row r="6256" spans="14:15" x14ac:dyDescent="0.2">
      <c r="N6256" s="5">
        <v>6253</v>
      </c>
      <c r="O6256" s="11">
        <v>2.0247247020998049</v>
      </c>
    </row>
    <row r="6257" spans="14:15" x14ac:dyDescent="0.2">
      <c r="N6257" s="5">
        <v>6254</v>
      </c>
      <c r="O6257" s="11">
        <v>-29.545450538899683</v>
      </c>
    </row>
    <row r="6258" spans="14:15" x14ac:dyDescent="0.2">
      <c r="N6258" s="5">
        <v>6255</v>
      </c>
      <c r="O6258" s="11">
        <v>11.041830877012121</v>
      </c>
    </row>
    <row r="6259" spans="14:15" x14ac:dyDescent="0.2">
      <c r="N6259" s="5">
        <v>6256</v>
      </c>
      <c r="O6259" s="11">
        <v>-1.1477874554936385</v>
      </c>
    </row>
    <row r="6260" spans="14:15" x14ac:dyDescent="0.2">
      <c r="N6260" s="5">
        <v>6257</v>
      </c>
      <c r="O6260" s="11">
        <v>-3.3194345067813389</v>
      </c>
    </row>
    <row r="6261" spans="14:15" x14ac:dyDescent="0.2">
      <c r="N6261" s="5">
        <v>6258</v>
      </c>
      <c r="O6261" s="11">
        <v>0.80572228477117902</v>
      </c>
    </row>
    <row r="6262" spans="14:15" x14ac:dyDescent="0.2">
      <c r="N6262" s="5">
        <v>6259</v>
      </c>
      <c r="O6262" s="11">
        <v>5.5546114776973665</v>
      </c>
    </row>
    <row r="6263" spans="14:15" x14ac:dyDescent="0.2">
      <c r="N6263" s="5">
        <v>6260</v>
      </c>
      <c r="O6263" s="11">
        <v>-4.2597601204567654</v>
      </c>
    </row>
    <row r="6264" spans="14:15" x14ac:dyDescent="0.2">
      <c r="N6264" s="5">
        <v>6261</v>
      </c>
      <c r="O6264" s="11">
        <v>8.1042651127887968</v>
      </c>
    </row>
    <row r="6265" spans="14:15" x14ac:dyDescent="0.2">
      <c r="N6265" s="5">
        <v>6262</v>
      </c>
      <c r="O6265" s="11">
        <v>-2.7351380368392406</v>
      </c>
    </row>
    <row r="6266" spans="14:15" x14ac:dyDescent="0.2">
      <c r="N6266" s="5">
        <v>6263</v>
      </c>
      <c r="O6266" s="11">
        <v>-7.848602012180856</v>
      </c>
    </row>
    <row r="6267" spans="14:15" x14ac:dyDescent="0.2">
      <c r="N6267" s="5">
        <v>6264</v>
      </c>
      <c r="O6267" s="11">
        <v>-11.298620353430412</v>
      </c>
    </row>
    <row r="6268" spans="14:15" x14ac:dyDescent="0.2">
      <c r="N6268" s="5">
        <v>6265</v>
      </c>
      <c r="O6268" s="11">
        <v>-3.6259943122615725</v>
      </c>
    </row>
    <row r="6269" spans="14:15" x14ac:dyDescent="0.2">
      <c r="N6269" s="5">
        <v>6266</v>
      </c>
      <c r="O6269" s="11">
        <v>-29.305996510224549</v>
      </c>
    </row>
    <row r="6270" spans="14:15" x14ac:dyDescent="0.2">
      <c r="N6270" s="5">
        <v>6267</v>
      </c>
      <c r="O6270" s="11">
        <v>-25.849176662848635</v>
      </c>
    </row>
    <row r="6271" spans="14:15" x14ac:dyDescent="0.2">
      <c r="N6271" s="5">
        <v>6268</v>
      </c>
      <c r="O6271" s="11">
        <v>-19.72299170518761</v>
      </c>
    </row>
    <row r="6272" spans="14:15" x14ac:dyDescent="0.2">
      <c r="N6272" s="5">
        <v>6269</v>
      </c>
      <c r="O6272" s="11">
        <v>-9.2734195134715058</v>
      </c>
    </row>
    <row r="6273" spans="14:15" x14ac:dyDescent="0.2">
      <c r="N6273" s="5">
        <v>6270</v>
      </c>
      <c r="O6273" s="11">
        <v>-14.267464778046008</v>
      </c>
    </row>
    <row r="6274" spans="14:15" x14ac:dyDescent="0.2">
      <c r="N6274" s="5">
        <v>6271</v>
      </c>
      <c r="O6274" s="11">
        <v>-5.0370472847285779</v>
      </c>
    </row>
    <row r="6275" spans="14:15" x14ac:dyDescent="0.2">
      <c r="N6275" s="5">
        <v>6272</v>
      </c>
      <c r="O6275" s="11">
        <v>24.86682371741734</v>
      </c>
    </row>
    <row r="6276" spans="14:15" x14ac:dyDescent="0.2">
      <c r="N6276" s="5">
        <v>6273</v>
      </c>
      <c r="O6276" s="11">
        <v>13.292425447267171</v>
      </c>
    </row>
    <row r="6277" spans="14:15" x14ac:dyDescent="0.2">
      <c r="N6277" s="5">
        <v>6274</v>
      </c>
      <c r="O6277" s="11">
        <v>-21.060204254970614</v>
      </c>
    </row>
    <row r="6278" spans="14:15" x14ac:dyDescent="0.2">
      <c r="N6278" s="5">
        <v>6275</v>
      </c>
      <c r="O6278" s="11">
        <v>-2.1737257344223284</v>
      </c>
    </row>
    <row r="6279" spans="14:15" x14ac:dyDescent="0.2">
      <c r="N6279" s="5">
        <v>6276</v>
      </c>
      <c r="O6279" s="11">
        <v>8.5750010371062668</v>
      </c>
    </row>
    <row r="6280" spans="14:15" x14ac:dyDescent="0.2">
      <c r="N6280" s="5">
        <v>6277</v>
      </c>
      <c r="O6280" s="11">
        <v>11.908670562848652</v>
      </c>
    </row>
    <row r="6281" spans="14:15" x14ac:dyDescent="0.2">
      <c r="N6281" s="5">
        <v>6278</v>
      </c>
      <c r="O6281" s="11">
        <v>0.7117364517227569</v>
      </c>
    </row>
    <row r="6282" spans="14:15" x14ac:dyDescent="0.2">
      <c r="N6282" s="5">
        <v>6279</v>
      </c>
      <c r="O6282" s="11">
        <v>19.057711675918007</v>
      </c>
    </row>
    <row r="6283" spans="14:15" x14ac:dyDescent="0.2">
      <c r="N6283" s="5">
        <v>6280</v>
      </c>
      <c r="O6283" s="11">
        <v>9.5918245967611426</v>
      </c>
    </row>
    <row r="6284" spans="14:15" x14ac:dyDescent="0.2">
      <c r="N6284" s="5">
        <v>6281</v>
      </c>
      <c r="O6284" s="11">
        <v>0.6608230351369474</v>
      </c>
    </row>
    <row r="6285" spans="14:15" x14ac:dyDescent="0.2">
      <c r="N6285" s="5">
        <v>6282</v>
      </c>
      <c r="O6285" s="11">
        <v>17.074829517059271</v>
      </c>
    </row>
    <row r="6286" spans="14:15" x14ac:dyDescent="0.2">
      <c r="N6286" s="5">
        <v>6283</v>
      </c>
      <c r="O6286" s="11">
        <v>-27.290344636499686</v>
      </c>
    </row>
    <row r="6287" spans="14:15" x14ac:dyDescent="0.2">
      <c r="N6287" s="5">
        <v>6284</v>
      </c>
      <c r="O6287" s="11">
        <v>28.37215240133299</v>
      </c>
    </row>
    <row r="6288" spans="14:15" x14ac:dyDescent="0.2">
      <c r="N6288" s="5">
        <v>6285</v>
      </c>
      <c r="O6288" s="11">
        <v>-8.9705481368476896</v>
      </c>
    </row>
    <row r="6289" spans="14:15" x14ac:dyDescent="0.2">
      <c r="N6289" s="5">
        <v>6286</v>
      </c>
      <c r="O6289" s="11">
        <v>5.6246237813247442</v>
      </c>
    </row>
    <row r="6290" spans="14:15" x14ac:dyDescent="0.2">
      <c r="N6290" s="5">
        <v>6287</v>
      </c>
      <c r="O6290" s="11">
        <v>-15.659114401175181</v>
      </c>
    </row>
    <row r="6291" spans="14:15" x14ac:dyDescent="0.2">
      <c r="N6291" s="5">
        <v>6288</v>
      </c>
      <c r="O6291" s="11">
        <v>16.680231091064986</v>
      </c>
    </row>
    <row r="6292" spans="14:15" x14ac:dyDescent="0.2">
      <c r="N6292" s="5">
        <v>6289</v>
      </c>
      <c r="O6292" s="11">
        <v>-4.5148802736859874</v>
      </c>
    </row>
    <row r="6293" spans="14:15" x14ac:dyDescent="0.2">
      <c r="N6293" s="5">
        <v>6290</v>
      </c>
      <c r="O6293" s="11">
        <v>-21.690734189731813</v>
      </c>
    </row>
    <row r="6294" spans="14:15" x14ac:dyDescent="0.2">
      <c r="N6294" s="5">
        <v>6291</v>
      </c>
      <c r="O6294" s="11">
        <v>1.641599343436229</v>
      </c>
    </row>
    <row r="6295" spans="14:15" x14ac:dyDescent="0.2">
      <c r="N6295" s="5">
        <v>6292</v>
      </c>
      <c r="O6295" s="11">
        <v>26.809403266965756</v>
      </c>
    </row>
    <row r="6296" spans="14:15" x14ac:dyDescent="0.2">
      <c r="N6296" s="5">
        <v>6293</v>
      </c>
      <c r="O6296" s="11">
        <v>25.929517569811956</v>
      </c>
    </row>
    <row r="6297" spans="14:15" x14ac:dyDescent="0.2">
      <c r="N6297" s="5">
        <v>6294</v>
      </c>
      <c r="O6297" s="11">
        <v>-10.870382060290972</v>
      </c>
    </row>
    <row r="6298" spans="14:15" x14ac:dyDescent="0.2">
      <c r="N6298" s="5">
        <v>6295</v>
      </c>
      <c r="O6298" s="11">
        <v>18.376143369188263</v>
      </c>
    </row>
    <row r="6299" spans="14:15" x14ac:dyDescent="0.2">
      <c r="N6299" s="5">
        <v>6296</v>
      </c>
      <c r="O6299" s="11">
        <v>-7.6817888928390277</v>
      </c>
    </row>
    <row r="6300" spans="14:15" x14ac:dyDescent="0.2">
      <c r="N6300" s="5">
        <v>6297</v>
      </c>
      <c r="O6300" s="11">
        <v>13.320219752167006</v>
      </c>
    </row>
    <row r="6301" spans="14:15" x14ac:dyDescent="0.2">
      <c r="N6301" s="5">
        <v>6298</v>
      </c>
      <c r="O6301" s="11">
        <v>-36.50785243347346</v>
      </c>
    </row>
    <row r="6302" spans="14:15" x14ac:dyDescent="0.2">
      <c r="N6302" s="5">
        <v>6299</v>
      </c>
      <c r="O6302" s="11">
        <v>-21.400691985701009</v>
      </c>
    </row>
    <row r="6303" spans="14:15" x14ac:dyDescent="0.2">
      <c r="N6303" s="5">
        <v>6300</v>
      </c>
      <c r="O6303" s="11">
        <v>-19.709384537274637</v>
      </c>
    </row>
    <row r="6304" spans="14:15" x14ac:dyDescent="0.2">
      <c r="N6304" s="5">
        <v>6301</v>
      </c>
      <c r="O6304" s="11">
        <v>6.6964737231883378</v>
      </c>
    </row>
    <row r="6305" spans="14:15" x14ac:dyDescent="0.2">
      <c r="N6305" s="5">
        <v>6302</v>
      </c>
      <c r="O6305" s="11">
        <v>18.940164889434879</v>
      </c>
    </row>
    <row r="6306" spans="14:15" x14ac:dyDescent="0.2">
      <c r="N6306" s="5">
        <v>6303</v>
      </c>
      <c r="O6306" s="11">
        <v>-9.0116681925116957</v>
      </c>
    </row>
    <row r="6307" spans="14:15" x14ac:dyDescent="0.2">
      <c r="N6307" s="5">
        <v>6304</v>
      </c>
      <c r="O6307" s="11">
        <v>9.3871224507463253</v>
      </c>
    </row>
    <row r="6308" spans="14:15" x14ac:dyDescent="0.2">
      <c r="N6308" s="5">
        <v>6305</v>
      </c>
      <c r="O6308" s="11">
        <v>9.0371065966898314</v>
      </c>
    </row>
    <row r="6309" spans="14:15" x14ac:dyDescent="0.2">
      <c r="N6309" s="5">
        <v>6306</v>
      </c>
      <c r="O6309" s="11">
        <v>-0.37281573105923371</v>
      </c>
    </row>
    <row r="6310" spans="14:15" x14ac:dyDescent="0.2">
      <c r="N6310" s="5">
        <v>6307</v>
      </c>
      <c r="O6310" s="11">
        <v>4.0915851752681842</v>
      </c>
    </row>
    <row r="6311" spans="14:15" x14ac:dyDescent="0.2">
      <c r="N6311" s="5">
        <v>6308</v>
      </c>
      <c r="O6311" s="11">
        <v>-3.1225864254630062</v>
      </c>
    </row>
    <row r="6312" spans="14:15" x14ac:dyDescent="0.2">
      <c r="N6312" s="5">
        <v>6309</v>
      </c>
      <c r="O6312" s="11">
        <v>-10.542015748216294</v>
      </c>
    </row>
    <row r="6313" spans="14:15" x14ac:dyDescent="0.2">
      <c r="N6313" s="5">
        <v>6310</v>
      </c>
      <c r="O6313" s="11">
        <v>1.4378710158006931</v>
      </c>
    </row>
    <row r="6314" spans="14:15" x14ac:dyDescent="0.2">
      <c r="N6314" s="5">
        <v>6311</v>
      </c>
      <c r="O6314" s="11">
        <v>24.408969802187915</v>
      </c>
    </row>
    <row r="6315" spans="14:15" x14ac:dyDescent="0.2">
      <c r="N6315" s="5">
        <v>6312</v>
      </c>
      <c r="O6315" s="11">
        <v>-27.142573568449848</v>
      </c>
    </row>
    <row r="6316" spans="14:15" x14ac:dyDescent="0.2">
      <c r="N6316" s="5">
        <v>6313</v>
      </c>
      <c r="O6316" s="11">
        <v>9.3263025423370749</v>
      </c>
    </row>
    <row r="6317" spans="14:15" x14ac:dyDescent="0.2">
      <c r="N6317" s="5">
        <v>6314</v>
      </c>
      <c r="O6317" s="11">
        <v>-9.049431052928508</v>
      </c>
    </row>
    <row r="6318" spans="14:15" x14ac:dyDescent="0.2">
      <c r="N6318" s="5">
        <v>6315</v>
      </c>
      <c r="O6318" s="11">
        <v>-11.986089577185052</v>
      </c>
    </row>
    <row r="6319" spans="14:15" x14ac:dyDescent="0.2">
      <c r="N6319" s="5">
        <v>6316</v>
      </c>
      <c r="O6319" s="11">
        <v>3.8113720415663326</v>
      </c>
    </row>
    <row r="6320" spans="14:15" x14ac:dyDescent="0.2">
      <c r="N6320" s="5">
        <v>6317</v>
      </c>
      <c r="O6320" s="11">
        <v>1.9888566154086744</v>
      </c>
    </row>
    <row r="6321" spans="14:15" x14ac:dyDescent="0.2">
      <c r="N6321" s="5">
        <v>6318</v>
      </c>
      <c r="O6321" s="11">
        <v>-3.4273821086771967</v>
      </c>
    </row>
    <row r="6322" spans="14:15" x14ac:dyDescent="0.2">
      <c r="N6322" s="5">
        <v>6319</v>
      </c>
      <c r="O6322" s="11">
        <v>-2.3212986395466331</v>
      </c>
    </row>
    <row r="6323" spans="14:15" x14ac:dyDescent="0.2">
      <c r="N6323" s="5">
        <v>6320</v>
      </c>
      <c r="O6323" s="11">
        <v>-2.3713540178690975</v>
      </c>
    </row>
    <row r="6324" spans="14:15" x14ac:dyDescent="0.2">
      <c r="N6324" s="5">
        <v>6321</v>
      </c>
      <c r="O6324" s="11">
        <v>-23.433640263786465</v>
      </c>
    </row>
    <row r="6325" spans="14:15" x14ac:dyDescent="0.2">
      <c r="N6325" s="5">
        <v>6322</v>
      </c>
      <c r="O6325" s="11">
        <v>10.409430506233445</v>
      </c>
    </row>
    <row r="6326" spans="14:15" x14ac:dyDescent="0.2">
      <c r="N6326" s="5">
        <v>6323</v>
      </c>
      <c r="O6326" s="11">
        <v>-0.97461747336366145</v>
      </c>
    </row>
    <row r="6327" spans="14:15" x14ac:dyDescent="0.2">
      <c r="N6327" s="5">
        <v>6324</v>
      </c>
      <c r="O6327" s="11">
        <v>11.824570584228812</v>
      </c>
    </row>
    <row r="6328" spans="14:15" x14ac:dyDescent="0.2">
      <c r="N6328" s="5">
        <v>6325</v>
      </c>
      <c r="O6328" s="11">
        <v>13.03395773152689</v>
      </c>
    </row>
    <row r="6329" spans="14:15" x14ac:dyDescent="0.2">
      <c r="N6329" s="5">
        <v>6326</v>
      </c>
      <c r="O6329" s="11">
        <v>5.6730539067572625</v>
      </c>
    </row>
    <row r="6330" spans="14:15" x14ac:dyDescent="0.2">
      <c r="N6330" s="5">
        <v>6327</v>
      </c>
      <c r="O6330" s="11">
        <v>-16.805137983380302</v>
      </c>
    </row>
    <row r="6331" spans="14:15" x14ac:dyDescent="0.2">
      <c r="N6331" s="5">
        <v>6328</v>
      </c>
      <c r="O6331" s="11">
        <v>2.3823261884374949</v>
      </c>
    </row>
    <row r="6332" spans="14:15" x14ac:dyDescent="0.2">
      <c r="N6332" s="5">
        <v>6329</v>
      </c>
      <c r="O6332" s="11">
        <v>4.4383637558126843</v>
      </c>
    </row>
    <row r="6333" spans="14:15" x14ac:dyDescent="0.2">
      <c r="N6333" s="5">
        <v>6330</v>
      </c>
      <c r="O6333" s="11">
        <v>-6.2845277027000837</v>
      </c>
    </row>
    <row r="6334" spans="14:15" x14ac:dyDescent="0.2">
      <c r="N6334" s="5">
        <v>6331</v>
      </c>
      <c r="O6334" s="11">
        <v>13.49975027890514</v>
      </c>
    </row>
    <row r="6335" spans="14:15" x14ac:dyDescent="0.2">
      <c r="N6335" s="5">
        <v>6332</v>
      </c>
      <c r="O6335" s="11">
        <v>3.4319252242976046</v>
      </c>
    </row>
    <row r="6336" spans="14:15" x14ac:dyDescent="0.2">
      <c r="N6336" s="5">
        <v>6333</v>
      </c>
      <c r="O6336" s="11">
        <v>4.2632753169475395</v>
      </c>
    </row>
    <row r="6337" spans="14:15" x14ac:dyDescent="0.2">
      <c r="N6337" s="5">
        <v>6334</v>
      </c>
      <c r="O6337" s="11">
        <v>16.27714518859478</v>
      </c>
    </row>
    <row r="6338" spans="14:15" x14ac:dyDescent="0.2">
      <c r="N6338" s="5">
        <v>6335</v>
      </c>
      <c r="O6338" s="11">
        <v>-17.827899165797724</v>
      </c>
    </row>
    <row r="6339" spans="14:15" x14ac:dyDescent="0.2">
      <c r="N6339" s="5">
        <v>6336</v>
      </c>
      <c r="O6339" s="11">
        <v>-26.217584204325362</v>
      </c>
    </row>
    <row r="6340" spans="14:15" x14ac:dyDescent="0.2">
      <c r="N6340" s="5">
        <v>6337</v>
      </c>
      <c r="O6340" s="11">
        <v>-2.3691851714025551</v>
      </c>
    </row>
    <row r="6341" spans="14:15" x14ac:dyDescent="0.2">
      <c r="N6341" s="5">
        <v>6338</v>
      </c>
      <c r="O6341" s="11">
        <v>-0.54432890392830213</v>
      </c>
    </row>
    <row r="6342" spans="14:15" x14ac:dyDescent="0.2">
      <c r="N6342" s="5">
        <v>6339</v>
      </c>
      <c r="O6342" s="11">
        <v>-0.63647972284204379</v>
      </c>
    </row>
    <row r="6343" spans="14:15" x14ac:dyDescent="0.2">
      <c r="N6343" s="5">
        <v>6340</v>
      </c>
      <c r="O6343" s="11">
        <v>-23.161634391214648</v>
      </c>
    </row>
    <row r="6344" spans="14:15" x14ac:dyDescent="0.2">
      <c r="N6344" s="5">
        <v>6341</v>
      </c>
      <c r="O6344" s="11">
        <v>-4.1399755644470213</v>
      </c>
    </row>
    <row r="6345" spans="14:15" x14ac:dyDescent="0.2">
      <c r="N6345" s="5">
        <v>6342</v>
      </c>
      <c r="O6345" s="11">
        <v>-25.877579173434622</v>
      </c>
    </row>
    <row r="6346" spans="14:15" x14ac:dyDescent="0.2">
      <c r="N6346" s="5">
        <v>6343</v>
      </c>
      <c r="O6346" s="11">
        <v>-9.7308100588223247</v>
      </c>
    </row>
    <row r="6347" spans="14:15" x14ac:dyDescent="0.2">
      <c r="N6347" s="5">
        <v>6344</v>
      </c>
      <c r="O6347" s="11">
        <v>-5.1701092160590312</v>
      </c>
    </row>
    <row r="6348" spans="14:15" x14ac:dyDescent="0.2">
      <c r="N6348" s="5">
        <v>6345</v>
      </c>
      <c r="O6348" s="11">
        <v>6.7856524932896249</v>
      </c>
    </row>
    <row r="6349" spans="14:15" x14ac:dyDescent="0.2">
      <c r="N6349" s="5">
        <v>6346</v>
      </c>
      <c r="O6349" s="11">
        <v>6.4151222378528452</v>
      </c>
    </row>
    <row r="6350" spans="14:15" x14ac:dyDescent="0.2">
      <c r="N6350" s="5">
        <v>6347</v>
      </c>
      <c r="O6350" s="11">
        <v>6.2000750779447547</v>
      </c>
    </row>
    <row r="6351" spans="14:15" x14ac:dyDescent="0.2">
      <c r="N6351" s="5">
        <v>6348</v>
      </c>
      <c r="O6351" s="11">
        <v>14.492244019266014</v>
      </c>
    </row>
    <row r="6352" spans="14:15" x14ac:dyDescent="0.2">
      <c r="N6352" s="5">
        <v>6349</v>
      </c>
      <c r="O6352" s="11">
        <v>0.96878238312307996</v>
      </c>
    </row>
    <row r="6353" spans="14:15" x14ac:dyDescent="0.2">
      <c r="N6353" s="5">
        <v>6350</v>
      </c>
      <c r="O6353" s="11">
        <v>-9.5409190037255982</v>
      </c>
    </row>
    <row r="6354" spans="14:15" x14ac:dyDescent="0.2">
      <c r="N6354" s="5">
        <v>6351</v>
      </c>
      <c r="O6354" s="11">
        <v>-10.605863317620358</v>
      </c>
    </row>
    <row r="6355" spans="14:15" x14ac:dyDescent="0.2">
      <c r="N6355" s="5">
        <v>6352</v>
      </c>
      <c r="O6355" s="11">
        <v>-3.7690405245915874</v>
      </c>
    </row>
    <row r="6356" spans="14:15" x14ac:dyDescent="0.2">
      <c r="N6356" s="5">
        <v>6353</v>
      </c>
      <c r="O6356" s="11">
        <v>5.1751421462246592</v>
      </c>
    </row>
    <row r="6357" spans="14:15" x14ac:dyDescent="0.2">
      <c r="N6357" s="5">
        <v>6354</v>
      </c>
      <c r="O6357" s="11">
        <v>-24.241323299683199</v>
      </c>
    </row>
    <row r="6358" spans="14:15" x14ac:dyDescent="0.2">
      <c r="N6358" s="5">
        <v>6355</v>
      </c>
      <c r="O6358" s="11">
        <v>-18.427460084320302</v>
      </c>
    </row>
    <row r="6359" spans="14:15" x14ac:dyDescent="0.2">
      <c r="N6359" s="5">
        <v>6356</v>
      </c>
      <c r="O6359" s="11">
        <v>16.051362411055671</v>
      </c>
    </row>
    <row r="6360" spans="14:15" x14ac:dyDescent="0.2">
      <c r="N6360" s="5">
        <v>6357</v>
      </c>
      <c r="O6360" s="11">
        <v>15.985931930148134</v>
      </c>
    </row>
    <row r="6361" spans="14:15" x14ac:dyDescent="0.2">
      <c r="N6361" s="5">
        <v>6358</v>
      </c>
      <c r="O6361" s="11">
        <v>-0.60052037386483303</v>
      </c>
    </row>
    <row r="6362" spans="14:15" x14ac:dyDescent="0.2">
      <c r="N6362" s="5">
        <v>6359</v>
      </c>
      <c r="O6362" s="11">
        <v>-13.858392543998182</v>
      </c>
    </row>
    <row r="6363" spans="14:15" x14ac:dyDescent="0.2">
      <c r="N6363" s="5">
        <v>6360</v>
      </c>
      <c r="O6363" s="11">
        <v>-4.1669509650630268</v>
      </c>
    </row>
    <row r="6364" spans="14:15" x14ac:dyDescent="0.2">
      <c r="N6364" s="5">
        <v>6361</v>
      </c>
      <c r="O6364" s="11">
        <v>-23.892838219886496</v>
      </c>
    </row>
    <row r="6365" spans="14:15" x14ac:dyDescent="0.2">
      <c r="N6365" s="5">
        <v>6362</v>
      </c>
      <c r="O6365" s="11">
        <v>-13.858136464158363</v>
      </c>
    </row>
    <row r="6366" spans="14:15" x14ac:dyDescent="0.2">
      <c r="N6366" s="5">
        <v>6363</v>
      </c>
      <c r="O6366" s="11">
        <v>-1.4740374140085155</v>
      </c>
    </row>
    <row r="6367" spans="14:15" x14ac:dyDescent="0.2">
      <c r="N6367" s="5">
        <v>6364</v>
      </c>
      <c r="O6367" s="11">
        <v>22.060786258971152</v>
      </c>
    </row>
    <row r="6368" spans="14:15" x14ac:dyDescent="0.2">
      <c r="N6368" s="5">
        <v>6365</v>
      </c>
      <c r="O6368" s="11">
        <v>14.068258132564033</v>
      </c>
    </row>
    <row r="6369" spans="14:15" x14ac:dyDescent="0.2">
      <c r="N6369" s="5">
        <v>6366</v>
      </c>
      <c r="O6369" s="11">
        <v>10.068521355789585</v>
      </c>
    </row>
    <row r="6370" spans="14:15" x14ac:dyDescent="0.2">
      <c r="N6370" s="5">
        <v>6367</v>
      </c>
      <c r="O6370" s="11">
        <v>-8.5445643503604209</v>
      </c>
    </row>
    <row r="6371" spans="14:15" x14ac:dyDescent="0.2">
      <c r="N6371" s="5">
        <v>6368</v>
      </c>
      <c r="O6371" s="11">
        <v>6.2955512674615957</v>
      </c>
    </row>
    <row r="6372" spans="14:15" x14ac:dyDescent="0.2">
      <c r="N6372" s="5">
        <v>6369</v>
      </c>
      <c r="O6372" s="11">
        <v>1.3814472992278537</v>
      </c>
    </row>
    <row r="6373" spans="14:15" x14ac:dyDescent="0.2">
      <c r="N6373" s="5">
        <v>6370</v>
      </c>
      <c r="O6373" s="11">
        <v>-7.4782427745586419</v>
      </c>
    </row>
    <row r="6374" spans="14:15" x14ac:dyDescent="0.2">
      <c r="N6374" s="5">
        <v>6371</v>
      </c>
      <c r="O6374" s="11">
        <v>-0.94237014509656358</v>
      </c>
    </row>
    <row r="6375" spans="14:15" x14ac:dyDescent="0.2">
      <c r="N6375" s="5">
        <v>6372</v>
      </c>
      <c r="O6375" s="11">
        <v>-13.167288042737745</v>
      </c>
    </row>
    <row r="6376" spans="14:15" x14ac:dyDescent="0.2">
      <c r="N6376" s="5">
        <v>6373</v>
      </c>
      <c r="O6376" s="11">
        <v>-4.5105793936398362</v>
      </c>
    </row>
    <row r="6377" spans="14:15" x14ac:dyDescent="0.2">
      <c r="N6377" s="5">
        <v>6374</v>
      </c>
      <c r="O6377" s="11">
        <v>25.403991497781568</v>
      </c>
    </row>
    <row r="6378" spans="14:15" x14ac:dyDescent="0.2">
      <c r="N6378" s="5">
        <v>6375</v>
      </c>
      <c r="O6378" s="11">
        <v>-15.301051036624781</v>
      </c>
    </row>
    <row r="6379" spans="14:15" x14ac:dyDescent="0.2">
      <c r="N6379" s="5">
        <v>6376</v>
      </c>
      <c r="O6379" s="11">
        <v>-25.394377493943733</v>
      </c>
    </row>
    <row r="6380" spans="14:15" x14ac:dyDescent="0.2">
      <c r="N6380" s="5">
        <v>6377</v>
      </c>
      <c r="O6380" s="11">
        <v>-21.410280728741732</v>
      </c>
    </row>
    <row r="6381" spans="14:15" x14ac:dyDescent="0.2">
      <c r="N6381" s="5">
        <v>6378</v>
      </c>
      <c r="O6381" s="11">
        <v>-0.47009917706973736</v>
      </c>
    </row>
    <row r="6382" spans="14:15" x14ac:dyDescent="0.2">
      <c r="N6382" s="5">
        <v>6379</v>
      </c>
      <c r="O6382" s="11">
        <v>-3.7111208894773329</v>
      </c>
    </row>
    <row r="6383" spans="14:15" x14ac:dyDescent="0.2">
      <c r="N6383" s="5">
        <v>6380</v>
      </c>
      <c r="O6383" s="11">
        <v>5.5466714959945778</v>
      </c>
    </row>
    <row r="6384" spans="14:15" x14ac:dyDescent="0.2">
      <c r="N6384" s="5">
        <v>6381</v>
      </c>
      <c r="O6384" s="11">
        <v>23.396385200722911</v>
      </c>
    </row>
    <row r="6385" spans="14:15" x14ac:dyDescent="0.2">
      <c r="N6385" s="5">
        <v>6382</v>
      </c>
      <c r="O6385" s="11">
        <v>-10.599114243327016</v>
      </c>
    </row>
    <row r="6386" spans="14:15" x14ac:dyDescent="0.2">
      <c r="N6386" s="5">
        <v>6383</v>
      </c>
      <c r="O6386" s="11">
        <v>6.0807308667104039</v>
      </c>
    </row>
    <row r="6387" spans="14:15" x14ac:dyDescent="0.2">
      <c r="N6387" s="5">
        <v>6384</v>
      </c>
      <c r="O6387" s="11">
        <v>8.9083027912567765</v>
      </c>
    </row>
    <row r="6388" spans="14:15" x14ac:dyDescent="0.2">
      <c r="N6388" s="5">
        <v>6385</v>
      </c>
      <c r="O6388" s="11">
        <v>16.236045789219695</v>
      </c>
    </row>
    <row r="6389" spans="14:15" x14ac:dyDescent="0.2">
      <c r="N6389" s="5">
        <v>6386</v>
      </c>
      <c r="O6389" s="11">
        <v>11.279966532988528</v>
      </c>
    </row>
    <row r="6390" spans="14:15" x14ac:dyDescent="0.2">
      <c r="N6390" s="5">
        <v>6387</v>
      </c>
      <c r="O6390" s="11">
        <v>-15.39250680252211</v>
      </c>
    </row>
    <row r="6391" spans="14:15" x14ac:dyDescent="0.2">
      <c r="N6391" s="5">
        <v>6388</v>
      </c>
      <c r="O6391" s="11">
        <v>-7.1112128416919065</v>
      </c>
    </row>
    <row r="6392" spans="14:15" x14ac:dyDescent="0.2">
      <c r="N6392" s="5">
        <v>6389</v>
      </c>
      <c r="O6392" s="11">
        <v>17.567479217764905</v>
      </c>
    </row>
    <row r="6393" spans="14:15" x14ac:dyDescent="0.2">
      <c r="N6393" s="5">
        <v>6390</v>
      </c>
      <c r="O6393" s="11">
        <v>13.372881779489958</v>
      </c>
    </row>
    <row r="6394" spans="14:15" x14ac:dyDescent="0.2">
      <c r="N6394" s="5">
        <v>6391</v>
      </c>
      <c r="O6394" s="11">
        <v>-9.5855596024488001</v>
      </c>
    </row>
    <row r="6395" spans="14:15" x14ac:dyDescent="0.2">
      <c r="N6395" s="5">
        <v>6392</v>
      </c>
      <c r="O6395" s="11">
        <v>18.216222800878878</v>
      </c>
    </row>
    <row r="6396" spans="14:15" x14ac:dyDescent="0.2">
      <c r="N6396" s="5">
        <v>6393</v>
      </c>
      <c r="O6396" s="11">
        <v>-5.1042624689051426</v>
      </c>
    </row>
    <row r="6397" spans="14:15" x14ac:dyDescent="0.2">
      <c r="N6397" s="5">
        <v>6394</v>
      </c>
      <c r="O6397" s="11">
        <v>-3.2683593001956486</v>
      </c>
    </row>
    <row r="6398" spans="14:15" x14ac:dyDescent="0.2">
      <c r="N6398" s="5">
        <v>6395</v>
      </c>
      <c r="O6398" s="11">
        <v>-3.3392792964872484</v>
      </c>
    </row>
    <row r="6399" spans="14:15" x14ac:dyDescent="0.2">
      <c r="N6399" s="5">
        <v>6396</v>
      </c>
      <c r="O6399" s="11">
        <v>12.642626313544778</v>
      </c>
    </row>
    <row r="6400" spans="14:15" x14ac:dyDescent="0.2">
      <c r="N6400" s="5">
        <v>6397</v>
      </c>
      <c r="O6400" s="11">
        <v>-10.106993177052615</v>
      </c>
    </row>
    <row r="6401" spans="14:15" x14ac:dyDescent="0.2">
      <c r="N6401" s="5">
        <v>6398</v>
      </c>
      <c r="O6401" s="11">
        <v>9.6382549376806637</v>
      </c>
    </row>
    <row r="6402" spans="14:15" x14ac:dyDescent="0.2">
      <c r="N6402" s="5">
        <v>6399</v>
      </c>
      <c r="O6402" s="11">
        <v>-9.6927191497997462</v>
      </c>
    </row>
    <row r="6403" spans="14:15" x14ac:dyDescent="0.2">
      <c r="N6403" s="5">
        <v>6400</v>
      </c>
      <c r="O6403" s="11">
        <v>47.892607662604753</v>
      </c>
    </row>
    <row r="6404" spans="14:15" x14ac:dyDescent="0.2">
      <c r="N6404" s="5">
        <v>6401</v>
      </c>
      <c r="O6404" s="11">
        <v>9.5779324111667137</v>
      </c>
    </row>
    <row r="6405" spans="14:15" x14ac:dyDescent="0.2">
      <c r="N6405" s="5">
        <v>6402</v>
      </c>
      <c r="O6405" s="11">
        <v>-2.9221658777294959</v>
      </c>
    </row>
    <row r="6406" spans="14:15" x14ac:dyDescent="0.2">
      <c r="N6406" s="5">
        <v>6403</v>
      </c>
      <c r="O6406" s="11">
        <v>-15.616879980007344</v>
      </c>
    </row>
    <row r="6407" spans="14:15" x14ac:dyDescent="0.2">
      <c r="N6407" s="5">
        <v>6404</v>
      </c>
      <c r="O6407" s="11">
        <v>23.247644926381991</v>
      </c>
    </row>
    <row r="6408" spans="14:15" x14ac:dyDescent="0.2">
      <c r="N6408" s="5">
        <v>6405</v>
      </c>
      <c r="O6408" s="11">
        <v>-14.143013699047984</v>
      </c>
    </row>
    <row r="6409" spans="14:15" x14ac:dyDescent="0.2">
      <c r="N6409" s="5">
        <v>6406</v>
      </c>
      <c r="O6409" s="11">
        <v>13.113595857557979</v>
      </c>
    </row>
    <row r="6410" spans="14:15" x14ac:dyDescent="0.2">
      <c r="N6410" s="5">
        <v>6407</v>
      </c>
      <c r="O6410" s="11">
        <v>1.8680341019331885</v>
      </c>
    </row>
    <row r="6411" spans="14:15" x14ac:dyDescent="0.2">
      <c r="N6411" s="5">
        <v>6408</v>
      </c>
      <c r="O6411" s="11">
        <v>-1.7198727606237347</v>
      </c>
    </row>
    <row r="6412" spans="14:15" x14ac:dyDescent="0.2">
      <c r="N6412" s="5">
        <v>6409</v>
      </c>
      <c r="O6412" s="11">
        <v>4.0397030598658201</v>
      </c>
    </row>
    <row r="6413" spans="14:15" x14ac:dyDescent="0.2">
      <c r="N6413" s="5">
        <v>6410</v>
      </c>
      <c r="O6413" s="11">
        <v>-3.3453148994685504</v>
      </c>
    </row>
    <row r="6414" spans="14:15" x14ac:dyDescent="0.2">
      <c r="N6414" s="5">
        <v>6411</v>
      </c>
      <c r="O6414" s="11">
        <v>-7.5321967835059942</v>
      </c>
    </row>
    <row r="6415" spans="14:15" x14ac:dyDescent="0.2">
      <c r="N6415" s="5">
        <v>6412</v>
      </c>
      <c r="O6415" s="11">
        <v>10.366252340568433</v>
      </c>
    </row>
    <row r="6416" spans="14:15" x14ac:dyDescent="0.2">
      <c r="N6416" s="5">
        <v>6413</v>
      </c>
      <c r="O6416" s="11">
        <v>-0.70163716146399624</v>
      </c>
    </row>
    <row r="6417" spans="14:15" x14ac:dyDescent="0.2">
      <c r="N6417" s="5">
        <v>6414</v>
      </c>
      <c r="O6417" s="11">
        <v>-0.27385546191757026</v>
      </c>
    </row>
    <row r="6418" spans="14:15" x14ac:dyDescent="0.2">
      <c r="N6418" s="5">
        <v>6415</v>
      </c>
      <c r="O6418" s="11">
        <v>3.1346478574583725</v>
      </c>
    </row>
    <row r="6419" spans="14:15" x14ac:dyDescent="0.2">
      <c r="N6419" s="5">
        <v>6416</v>
      </c>
      <c r="O6419" s="11">
        <v>22.542543583084822</v>
      </c>
    </row>
    <row r="6420" spans="14:15" x14ac:dyDescent="0.2">
      <c r="N6420" s="5">
        <v>6417</v>
      </c>
      <c r="O6420" s="11">
        <v>24.693457898725633</v>
      </c>
    </row>
    <row r="6421" spans="14:15" x14ac:dyDescent="0.2">
      <c r="N6421" s="5">
        <v>6418</v>
      </c>
      <c r="O6421" s="11">
        <v>-8.7180266428740225</v>
      </c>
    </row>
    <row r="6422" spans="14:15" x14ac:dyDescent="0.2">
      <c r="N6422" s="5">
        <v>6419</v>
      </c>
      <c r="O6422" s="11">
        <v>11.254312697998962</v>
      </c>
    </row>
    <row r="6423" spans="14:15" x14ac:dyDescent="0.2">
      <c r="N6423" s="5">
        <v>6420</v>
      </c>
      <c r="O6423" s="11">
        <v>5.8439531989771911</v>
      </c>
    </row>
    <row r="6424" spans="14:15" x14ac:dyDescent="0.2">
      <c r="N6424" s="5">
        <v>6421</v>
      </c>
      <c r="O6424" s="11">
        <v>-37.688258372116003</v>
      </c>
    </row>
    <row r="6425" spans="14:15" x14ac:dyDescent="0.2">
      <c r="N6425" s="5">
        <v>6422</v>
      </c>
      <c r="O6425" s="11">
        <v>1.0499421417522781</v>
      </c>
    </row>
    <row r="6426" spans="14:15" x14ac:dyDescent="0.2">
      <c r="N6426" s="5">
        <v>6423</v>
      </c>
      <c r="O6426" s="11">
        <v>-14.676251791324727</v>
      </c>
    </row>
    <row r="6427" spans="14:15" x14ac:dyDescent="0.2">
      <c r="N6427" s="5">
        <v>6424</v>
      </c>
      <c r="O6427" s="11">
        <v>-11.885064281619002</v>
      </c>
    </row>
    <row r="6428" spans="14:15" x14ac:dyDescent="0.2">
      <c r="N6428" s="5">
        <v>6425</v>
      </c>
      <c r="O6428" s="11">
        <v>-7.6831514367163942</v>
      </c>
    </row>
    <row r="6429" spans="14:15" x14ac:dyDescent="0.2">
      <c r="N6429" s="5">
        <v>6426</v>
      </c>
      <c r="O6429" s="11">
        <v>9.2661336315021856</v>
      </c>
    </row>
    <row r="6430" spans="14:15" x14ac:dyDescent="0.2">
      <c r="N6430" s="5">
        <v>6427</v>
      </c>
      <c r="O6430" s="11">
        <v>4.0138751972354516</v>
      </c>
    </row>
    <row r="6431" spans="14:15" x14ac:dyDescent="0.2">
      <c r="N6431" s="5">
        <v>6428</v>
      </c>
      <c r="O6431" s="11">
        <v>14.159639612083176</v>
      </c>
    </row>
    <row r="6432" spans="14:15" x14ac:dyDescent="0.2">
      <c r="N6432" s="5">
        <v>6429</v>
      </c>
      <c r="O6432" s="11">
        <v>27.892822521107615</v>
      </c>
    </row>
    <row r="6433" spans="14:15" x14ac:dyDescent="0.2">
      <c r="N6433" s="5">
        <v>6430</v>
      </c>
      <c r="O6433" s="11">
        <v>5.8713586685421948</v>
      </c>
    </row>
    <row r="6434" spans="14:15" x14ac:dyDescent="0.2">
      <c r="N6434" s="5">
        <v>6431</v>
      </c>
      <c r="O6434" s="11">
        <v>7.5774357856613284</v>
      </c>
    </row>
    <row r="6435" spans="14:15" x14ac:dyDescent="0.2">
      <c r="N6435" s="5">
        <v>6432</v>
      </c>
      <c r="O6435" s="11">
        <v>-24.696596899659792</v>
      </c>
    </row>
    <row r="6436" spans="14:15" x14ac:dyDescent="0.2">
      <c r="N6436" s="5">
        <v>6433</v>
      </c>
      <c r="O6436" s="11">
        <v>9.6075534651835675</v>
      </c>
    </row>
    <row r="6437" spans="14:15" x14ac:dyDescent="0.2">
      <c r="N6437" s="5">
        <v>6434</v>
      </c>
      <c r="O6437" s="11">
        <v>1.5929378502356188</v>
      </c>
    </row>
    <row r="6438" spans="14:15" x14ac:dyDescent="0.2">
      <c r="N6438" s="5">
        <v>6435</v>
      </c>
      <c r="O6438" s="11">
        <v>-2.2225965625011543</v>
      </c>
    </row>
    <row r="6439" spans="14:15" x14ac:dyDescent="0.2">
      <c r="N6439" s="5">
        <v>6436</v>
      </c>
      <c r="O6439" s="11">
        <v>-8.6171016810593102</v>
      </c>
    </row>
    <row r="6440" spans="14:15" x14ac:dyDescent="0.2">
      <c r="N6440" s="5">
        <v>6437</v>
      </c>
      <c r="O6440" s="11">
        <v>-21.756870783497437</v>
      </c>
    </row>
    <row r="6441" spans="14:15" x14ac:dyDescent="0.2">
      <c r="N6441" s="5">
        <v>6438</v>
      </c>
      <c r="O6441" s="11">
        <v>4.0971564460571663</v>
      </c>
    </row>
    <row r="6442" spans="14:15" x14ac:dyDescent="0.2">
      <c r="N6442" s="5">
        <v>6439</v>
      </c>
      <c r="O6442" s="11">
        <v>-1.1110635832232887</v>
      </c>
    </row>
    <row r="6443" spans="14:15" x14ac:dyDescent="0.2">
      <c r="N6443" s="5">
        <v>6440</v>
      </c>
      <c r="O6443" s="11">
        <v>2.7483080351301377</v>
      </c>
    </row>
    <row r="6444" spans="14:15" x14ac:dyDescent="0.2">
      <c r="N6444" s="5">
        <v>6441</v>
      </c>
      <c r="O6444" s="11">
        <v>-24.584345880212322</v>
      </c>
    </row>
    <row r="6445" spans="14:15" x14ac:dyDescent="0.2">
      <c r="N6445" s="5">
        <v>6442</v>
      </c>
      <c r="O6445" s="11">
        <v>-23.443545814251625</v>
      </c>
    </row>
    <row r="6446" spans="14:15" x14ac:dyDescent="0.2">
      <c r="N6446" s="5">
        <v>6443</v>
      </c>
      <c r="O6446" s="11">
        <v>4.2281442564400251</v>
      </c>
    </row>
    <row r="6447" spans="14:15" x14ac:dyDescent="0.2">
      <c r="N6447" s="5">
        <v>6444</v>
      </c>
      <c r="O6447" s="11">
        <v>27.24433094008775</v>
      </c>
    </row>
    <row r="6448" spans="14:15" x14ac:dyDescent="0.2">
      <c r="N6448" s="5">
        <v>6445</v>
      </c>
      <c r="O6448" s="11">
        <v>1.5024528972978746</v>
      </c>
    </row>
    <row r="6449" spans="14:15" x14ac:dyDescent="0.2">
      <c r="N6449" s="5">
        <v>6446</v>
      </c>
      <c r="O6449" s="11">
        <v>-20.002793746981286</v>
      </c>
    </row>
    <row r="6450" spans="14:15" x14ac:dyDescent="0.2">
      <c r="N6450" s="5">
        <v>6447</v>
      </c>
      <c r="O6450" s="11">
        <v>-3.1248774921580891</v>
      </c>
    </row>
    <row r="6451" spans="14:15" x14ac:dyDescent="0.2">
      <c r="N6451" s="5">
        <v>6448</v>
      </c>
      <c r="O6451" s="11">
        <v>17.552764413687832</v>
      </c>
    </row>
    <row r="6452" spans="14:15" x14ac:dyDescent="0.2">
      <c r="N6452" s="5">
        <v>6449</v>
      </c>
      <c r="O6452" s="11">
        <v>18.740999890718495</v>
      </c>
    </row>
    <row r="6453" spans="14:15" x14ac:dyDescent="0.2">
      <c r="N6453" s="5">
        <v>6450</v>
      </c>
      <c r="O6453" s="11">
        <v>-14.958030019970405</v>
      </c>
    </row>
    <row r="6454" spans="14:15" x14ac:dyDescent="0.2">
      <c r="N6454" s="5">
        <v>6451</v>
      </c>
      <c r="O6454" s="11">
        <v>-4.000252385016676</v>
      </c>
    </row>
    <row r="6455" spans="14:15" x14ac:dyDescent="0.2">
      <c r="N6455" s="5">
        <v>6452</v>
      </c>
      <c r="O6455" s="11">
        <v>-14.670989930216773</v>
      </c>
    </row>
    <row r="6456" spans="14:15" x14ac:dyDescent="0.2">
      <c r="N6456" s="5">
        <v>6453</v>
      </c>
      <c r="O6456" s="11">
        <v>22.502502549829209</v>
      </c>
    </row>
    <row r="6457" spans="14:15" x14ac:dyDescent="0.2">
      <c r="N6457" s="5">
        <v>6454</v>
      </c>
      <c r="O6457" s="11">
        <v>17.1614311210441</v>
      </c>
    </row>
    <row r="6458" spans="14:15" x14ac:dyDescent="0.2">
      <c r="N6458" s="5">
        <v>6455</v>
      </c>
      <c r="O6458" s="11">
        <v>19.424934562114629</v>
      </c>
    </row>
    <row r="6459" spans="14:15" x14ac:dyDescent="0.2">
      <c r="N6459" s="5">
        <v>6456</v>
      </c>
      <c r="O6459" s="11">
        <v>-19.695782962655763</v>
      </c>
    </row>
    <row r="6460" spans="14:15" x14ac:dyDescent="0.2">
      <c r="N6460" s="5">
        <v>6457</v>
      </c>
      <c r="O6460" s="11">
        <v>-8.6682318530517541</v>
      </c>
    </row>
    <row r="6461" spans="14:15" x14ac:dyDescent="0.2">
      <c r="N6461" s="5">
        <v>6458</v>
      </c>
      <c r="O6461" s="11">
        <v>-15.97855722300519</v>
      </c>
    </row>
    <row r="6462" spans="14:15" x14ac:dyDescent="0.2">
      <c r="N6462" s="5">
        <v>6459</v>
      </c>
      <c r="O6462" s="11">
        <v>-17.819138732028112</v>
      </c>
    </row>
    <row r="6463" spans="14:15" x14ac:dyDescent="0.2">
      <c r="N6463" s="5">
        <v>6460</v>
      </c>
      <c r="O6463" s="11">
        <v>-5.5608464845259045</v>
      </c>
    </row>
    <row r="6464" spans="14:15" x14ac:dyDescent="0.2">
      <c r="N6464" s="5">
        <v>6461</v>
      </c>
      <c r="O6464" s="11">
        <v>-31.443660094100515</v>
      </c>
    </row>
    <row r="6465" spans="14:15" x14ac:dyDescent="0.2">
      <c r="N6465" s="5">
        <v>6462</v>
      </c>
      <c r="O6465" s="11">
        <v>-3.6305208219467247</v>
      </c>
    </row>
    <row r="6466" spans="14:15" x14ac:dyDescent="0.2">
      <c r="N6466" s="5">
        <v>6463</v>
      </c>
      <c r="O6466" s="11">
        <v>2.6207052181597739</v>
      </c>
    </row>
    <row r="6467" spans="14:15" x14ac:dyDescent="0.2">
      <c r="N6467" s="5">
        <v>6464</v>
      </c>
      <c r="O6467" s="11">
        <v>-3.1578441585759061</v>
      </c>
    </row>
    <row r="6468" spans="14:15" x14ac:dyDescent="0.2">
      <c r="N6468" s="5">
        <v>6465</v>
      </c>
      <c r="O6468" s="11">
        <v>32.481987280762411</v>
      </c>
    </row>
    <row r="6469" spans="14:15" x14ac:dyDescent="0.2">
      <c r="N6469" s="5">
        <v>6466</v>
      </c>
      <c r="O6469" s="11">
        <v>-9.2010388834929735</v>
      </c>
    </row>
    <row r="6470" spans="14:15" x14ac:dyDescent="0.2">
      <c r="N6470" s="5">
        <v>6467</v>
      </c>
      <c r="O6470" s="11">
        <v>-21.341893693931475</v>
      </c>
    </row>
    <row r="6471" spans="14:15" x14ac:dyDescent="0.2">
      <c r="N6471" s="5">
        <v>6468</v>
      </c>
      <c r="O6471" s="11">
        <v>3.6597641514122721</v>
      </c>
    </row>
    <row r="6472" spans="14:15" x14ac:dyDescent="0.2">
      <c r="N6472" s="5">
        <v>6469</v>
      </c>
      <c r="O6472" s="11">
        <v>-7.4289731088743798</v>
      </c>
    </row>
    <row r="6473" spans="14:15" x14ac:dyDescent="0.2">
      <c r="N6473" s="5">
        <v>6470</v>
      </c>
      <c r="O6473" s="11">
        <v>3.7291438253521871</v>
      </c>
    </row>
    <row r="6474" spans="14:15" x14ac:dyDescent="0.2">
      <c r="N6474" s="5">
        <v>6471</v>
      </c>
      <c r="O6474" s="11">
        <v>34.948134665455967</v>
      </c>
    </row>
    <row r="6475" spans="14:15" x14ac:dyDescent="0.2">
      <c r="N6475" s="5">
        <v>6472</v>
      </c>
      <c r="O6475" s="11">
        <v>-3.8222735953705964</v>
      </c>
    </row>
    <row r="6476" spans="14:15" x14ac:dyDescent="0.2">
      <c r="N6476" s="5">
        <v>6473</v>
      </c>
      <c r="O6476" s="11">
        <v>11.582660710212057</v>
      </c>
    </row>
    <row r="6477" spans="14:15" x14ac:dyDescent="0.2">
      <c r="N6477" s="5">
        <v>6474</v>
      </c>
      <c r="O6477" s="11">
        <v>-19.39008449841997</v>
      </c>
    </row>
    <row r="6478" spans="14:15" x14ac:dyDescent="0.2">
      <c r="N6478" s="5">
        <v>6475</v>
      </c>
      <c r="O6478" s="11">
        <v>-12.302090741987868</v>
      </c>
    </row>
    <row r="6479" spans="14:15" x14ac:dyDescent="0.2">
      <c r="N6479" s="5">
        <v>6476</v>
      </c>
      <c r="O6479" s="11">
        <v>-15.461046948766096</v>
      </c>
    </row>
    <row r="6480" spans="14:15" x14ac:dyDescent="0.2">
      <c r="N6480" s="5">
        <v>6477</v>
      </c>
      <c r="O6480" s="11">
        <v>0.39950546992421104</v>
      </c>
    </row>
    <row r="6481" spans="14:15" x14ac:dyDescent="0.2">
      <c r="N6481" s="5">
        <v>6478</v>
      </c>
      <c r="O6481" s="11">
        <v>5.1368075285355053</v>
      </c>
    </row>
    <row r="6482" spans="14:15" x14ac:dyDescent="0.2">
      <c r="N6482" s="5">
        <v>6479</v>
      </c>
      <c r="O6482" s="11">
        <v>-33.391236146253576</v>
      </c>
    </row>
    <row r="6483" spans="14:15" x14ac:dyDescent="0.2">
      <c r="N6483" s="5">
        <v>6480</v>
      </c>
      <c r="O6483" s="11">
        <v>3.5480286923734123</v>
      </c>
    </row>
    <row r="6484" spans="14:15" x14ac:dyDescent="0.2">
      <c r="N6484" s="5">
        <v>6481</v>
      </c>
      <c r="O6484" s="11">
        <v>-8.4199510886012447</v>
      </c>
    </row>
    <row r="6485" spans="14:15" x14ac:dyDescent="0.2">
      <c r="N6485" s="5">
        <v>6482</v>
      </c>
      <c r="O6485" s="11">
        <v>-7.2034720533953136</v>
      </c>
    </row>
    <row r="6486" spans="14:15" x14ac:dyDescent="0.2">
      <c r="N6486" s="5">
        <v>6483</v>
      </c>
      <c r="O6486" s="11">
        <v>-13.569387895918219</v>
      </c>
    </row>
    <row r="6487" spans="14:15" x14ac:dyDescent="0.2">
      <c r="N6487" s="5">
        <v>6484</v>
      </c>
      <c r="O6487" s="11">
        <v>17.814783270199293</v>
      </c>
    </row>
    <row r="6488" spans="14:15" x14ac:dyDescent="0.2">
      <c r="N6488" s="5">
        <v>6485</v>
      </c>
      <c r="O6488" s="11">
        <v>4.0839783056571122</v>
      </c>
    </row>
    <row r="6489" spans="14:15" x14ac:dyDescent="0.2">
      <c r="N6489" s="5">
        <v>6486</v>
      </c>
      <c r="O6489" s="11">
        <v>14.848877404658609</v>
      </c>
    </row>
    <row r="6490" spans="14:15" x14ac:dyDescent="0.2">
      <c r="N6490" s="5">
        <v>6487</v>
      </c>
      <c r="O6490" s="11">
        <v>9.5560592599719918</v>
      </c>
    </row>
    <row r="6491" spans="14:15" x14ac:dyDescent="0.2">
      <c r="N6491" s="5">
        <v>6488</v>
      </c>
      <c r="O6491" s="11">
        <v>-6.5645477020652154E-2</v>
      </c>
    </row>
    <row r="6492" spans="14:15" x14ac:dyDescent="0.2">
      <c r="N6492" s="5">
        <v>6489</v>
      </c>
      <c r="O6492" s="11">
        <v>1.9048144878331588</v>
      </c>
    </row>
    <row r="6493" spans="14:15" x14ac:dyDescent="0.2">
      <c r="N6493" s="5">
        <v>6490</v>
      </c>
      <c r="O6493" s="11">
        <v>17.837531250040101</v>
      </c>
    </row>
    <row r="6494" spans="14:15" x14ac:dyDescent="0.2">
      <c r="N6494" s="5">
        <v>6491</v>
      </c>
      <c r="O6494" s="11">
        <v>-25.980835321290741</v>
      </c>
    </row>
    <row r="6495" spans="14:15" x14ac:dyDescent="0.2">
      <c r="N6495" s="5">
        <v>6492</v>
      </c>
      <c r="O6495" s="11">
        <v>3.848003340575433</v>
      </c>
    </row>
    <row r="6496" spans="14:15" x14ac:dyDescent="0.2">
      <c r="N6496" s="5">
        <v>6493</v>
      </c>
      <c r="O6496" s="11">
        <v>6.8206134518405417</v>
      </c>
    </row>
    <row r="6497" spans="14:15" x14ac:dyDescent="0.2">
      <c r="N6497" s="5">
        <v>6494</v>
      </c>
      <c r="O6497" s="11">
        <v>13.307739375866007</v>
      </c>
    </row>
    <row r="6498" spans="14:15" x14ac:dyDescent="0.2">
      <c r="N6498" s="5">
        <v>6495</v>
      </c>
      <c r="O6498" s="11">
        <v>-20.233654831367716</v>
      </c>
    </row>
    <row r="6499" spans="14:15" x14ac:dyDescent="0.2">
      <c r="N6499" s="5">
        <v>6496</v>
      </c>
      <c r="O6499" s="11">
        <v>16.968910829553078</v>
      </c>
    </row>
    <row r="6500" spans="14:15" x14ac:dyDescent="0.2">
      <c r="N6500" s="5">
        <v>6497</v>
      </c>
      <c r="O6500" s="11">
        <v>-0.57098268503094718</v>
      </c>
    </row>
    <row r="6501" spans="14:15" x14ac:dyDescent="0.2">
      <c r="N6501" s="5">
        <v>6498</v>
      </c>
      <c r="O6501" s="11">
        <v>-25.18893941296032</v>
      </c>
    </row>
    <row r="6502" spans="14:15" x14ac:dyDescent="0.2">
      <c r="N6502" s="5">
        <v>6499</v>
      </c>
      <c r="O6502" s="11">
        <v>-20.142080104429631</v>
      </c>
    </row>
    <row r="6503" spans="14:15" x14ac:dyDescent="0.2">
      <c r="N6503" s="5">
        <v>6500</v>
      </c>
      <c r="O6503" s="11">
        <v>1.2651611968401986</v>
      </c>
    </row>
    <row r="6504" spans="14:15" x14ac:dyDescent="0.2">
      <c r="N6504" s="5">
        <v>6501</v>
      </c>
      <c r="O6504" s="11">
        <v>-17.88990385172567</v>
      </c>
    </row>
    <row r="6505" spans="14:15" x14ac:dyDescent="0.2">
      <c r="N6505" s="5">
        <v>6502</v>
      </c>
      <c r="O6505" s="11">
        <v>9.5592639840122615</v>
      </c>
    </row>
    <row r="6506" spans="14:15" x14ac:dyDescent="0.2">
      <c r="N6506" s="5">
        <v>6503</v>
      </c>
      <c r="O6506" s="11">
        <v>10.385391776393185</v>
      </c>
    </row>
    <row r="6507" spans="14:15" x14ac:dyDescent="0.2">
      <c r="N6507" s="5">
        <v>6504</v>
      </c>
      <c r="O6507" s="11">
        <v>14.714837746243234</v>
      </c>
    </row>
    <row r="6508" spans="14:15" x14ac:dyDescent="0.2">
      <c r="N6508" s="5">
        <v>6505</v>
      </c>
      <c r="O6508" s="11">
        <v>10.483282420375804</v>
      </c>
    </row>
    <row r="6509" spans="14:15" x14ac:dyDescent="0.2">
      <c r="N6509" s="5">
        <v>6506</v>
      </c>
      <c r="O6509" s="11">
        <v>-15.920374997175216</v>
      </c>
    </row>
    <row r="6510" spans="14:15" x14ac:dyDescent="0.2">
      <c r="N6510" s="5">
        <v>6507</v>
      </c>
      <c r="O6510" s="11">
        <v>7.0263506183236419</v>
      </c>
    </row>
    <row r="6511" spans="14:15" x14ac:dyDescent="0.2">
      <c r="N6511" s="5">
        <v>6508</v>
      </c>
      <c r="O6511" s="11">
        <v>-15.768037287643285</v>
      </c>
    </row>
    <row r="6512" spans="14:15" x14ac:dyDescent="0.2">
      <c r="N6512" s="5">
        <v>6509</v>
      </c>
      <c r="O6512" s="11">
        <v>-2.0018162092355634</v>
      </c>
    </row>
    <row r="6513" spans="14:15" x14ac:dyDescent="0.2">
      <c r="N6513" s="5">
        <v>6510</v>
      </c>
      <c r="O6513" s="11">
        <v>4.8928079074289874</v>
      </c>
    </row>
    <row r="6514" spans="14:15" x14ac:dyDescent="0.2">
      <c r="N6514" s="5">
        <v>6511</v>
      </c>
      <c r="O6514" s="11">
        <v>5.8912589674290015</v>
      </c>
    </row>
    <row r="6515" spans="14:15" x14ac:dyDescent="0.2">
      <c r="N6515" s="5">
        <v>6512</v>
      </c>
      <c r="O6515" s="11">
        <v>27.732314845174749</v>
      </c>
    </row>
    <row r="6516" spans="14:15" x14ac:dyDescent="0.2">
      <c r="N6516" s="5">
        <v>6513</v>
      </c>
      <c r="O6516" s="11">
        <v>-1.8366176787350508</v>
      </c>
    </row>
    <row r="6517" spans="14:15" x14ac:dyDescent="0.2">
      <c r="N6517" s="5">
        <v>6514</v>
      </c>
      <c r="O6517" s="11">
        <v>-33.699080491099082</v>
      </c>
    </row>
    <row r="6518" spans="14:15" x14ac:dyDescent="0.2">
      <c r="N6518" s="5">
        <v>6515</v>
      </c>
      <c r="O6518" s="11">
        <v>-5.1914800260602769</v>
      </c>
    </row>
    <row r="6519" spans="14:15" x14ac:dyDescent="0.2">
      <c r="N6519" s="5">
        <v>6516</v>
      </c>
      <c r="O6519" s="11">
        <v>11.370891991473915</v>
      </c>
    </row>
    <row r="6520" spans="14:15" x14ac:dyDescent="0.2">
      <c r="N6520" s="5">
        <v>6517</v>
      </c>
      <c r="O6520" s="11">
        <v>-3.9325219864175924</v>
      </c>
    </row>
    <row r="6521" spans="14:15" x14ac:dyDescent="0.2">
      <c r="N6521" s="5">
        <v>6518</v>
      </c>
      <c r="O6521" s="11">
        <v>1.8612916624214666</v>
      </c>
    </row>
    <row r="6522" spans="14:15" x14ac:dyDescent="0.2">
      <c r="N6522" s="5">
        <v>6519</v>
      </c>
      <c r="O6522" s="11">
        <v>21.216663101320083</v>
      </c>
    </row>
    <row r="6523" spans="14:15" x14ac:dyDescent="0.2">
      <c r="N6523" s="5">
        <v>6520</v>
      </c>
      <c r="O6523" s="11">
        <v>-11.748805365892892</v>
      </c>
    </row>
    <row r="6524" spans="14:15" x14ac:dyDescent="0.2">
      <c r="N6524" s="5">
        <v>6521</v>
      </c>
      <c r="O6524" s="11">
        <v>-6.5065026601437035</v>
      </c>
    </row>
    <row r="6525" spans="14:15" x14ac:dyDescent="0.2">
      <c r="N6525" s="5">
        <v>6522</v>
      </c>
      <c r="O6525" s="11">
        <v>-7.5503986869707829</v>
      </c>
    </row>
    <row r="6526" spans="14:15" x14ac:dyDescent="0.2">
      <c r="N6526" s="5">
        <v>6523</v>
      </c>
      <c r="O6526" s="11">
        <v>-15.464525066661679</v>
      </c>
    </row>
    <row r="6527" spans="14:15" x14ac:dyDescent="0.2">
      <c r="N6527" s="5">
        <v>6524</v>
      </c>
      <c r="O6527" s="11">
        <v>6.7030585129485596</v>
      </c>
    </row>
    <row r="6528" spans="14:15" x14ac:dyDescent="0.2">
      <c r="N6528" s="5">
        <v>6525</v>
      </c>
      <c r="O6528" s="11">
        <v>10.826942604245893</v>
      </c>
    </row>
    <row r="6529" spans="14:15" x14ac:dyDescent="0.2">
      <c r="N6529" s="5">
        <v>6526</v>
      </c>
      <c r="O6529" s="11">
        <v>15.61880349606653</v>
      </c>
    </row>
    <row r="6530" spans="14:15" x14ac:dyDescent="0.2">
      <c r="N6530" s="5">
        <v>6527</v>
      </c>
      <c r="O6530" s="11">
        <v>6.6813309072756955</v>
      </c>
    </row>
    <row r="6531" spans="14:15" x14ac:dyDescent="0.2">
      <c r="N6531" s="5">
        <v>6528</v>
      </c>
      <c r="O6531" s="11">
        <v>0.93491879554727952</v>
      </c>
    </row>
    <row r="6532" spans="14:15" x14ac:dyDescent="0.2">
      <c r="N6532" s="5">
        <v>6529</v>
      </c>
      <c r="O6532" s="11">
        <v>21.647985147158504</v>
      </c>
    </row>
    <row r="6533" spans="14:15" x14ac:dyDescent="0.2">
      <c r="N6533" s="5">
        <v>6530</v>
      </c>
      <c r="O6533" s="11">
        <v>1.6023077490346789</v>
      </c>
    </row>
    <row r="6534" spans="14:15" x14ac:dyDescent="0.2">
      <c r="N6534" s="5">
        <v>6531</v>
      </c>
      <c r="O6534" s="11">
        <v>-39.404815246977577</v>
      </c>
    </row>
    <row r="6535" spans="14:15" x14ac:dyDescent="0.2">
      <c r="N6535" s="5">
        <v>6532</v>
      </c>
      <c r="O6535" s="11">
        <v>7.5595610522601104</v>
      </c>
    </row>
    <row r="6536" spans="14:15" x14ac:dyDescent="0.2">
      <c r="N6536" s="5">
        <v>6533</v>
      </c>
      <c r="O6536" s="11">
        <v>12.064886889460212</v>
      </c>
    </row>
    <row r="6537" spans="14:15" x14ac:dyDescent="0.2">
      <c r="N6537" s="5">
        <v>6534</v>
      </c>
      <c r="O6537" s="11">
        <v>29.412387588215211</v>
      </c>
    </row>
    <row r="6538" spans="14:15" x14ac:dyDescent="0.2">
      <c r="N6538" s="5">
        <v>6535</v>
      </c>
      <c r="O6538" s="11">
        <v>15.220066957427996</v>
      </c>
    </row>
    <row r="6539" spans="14:15" x14ac:dyDescent="0.2">
      <c r="N6539" s="5">
        <v>6536</v>
      </c>
      <c r="O6539" s="11">
        <v>1.2478871810804355</v>
      </c>
    </row>
    <row r="6540" spans="14:15" x14ac:dyDescent="0.2">
      <c r="N6540" s="5">
        <v>6537</v>
      </c>
      <c r="O6540" s="11">
        <v>12.749793895204835</v>
      </c>
    </row>
    <row r="6541" spans="14:15" x14ac:dyDescent="0.2">
      <c r="N6541" s="5">
        <v>6538</v>
      </c>
      <c r="O6541" s="11">
        <v>24.2017087919088</v>
      </c>
    </row>
    <row r="6542" spans="14:15" x14ac:dyDescent="0.2">
      <c r="N6542" s="5">
        <v>6539</v>
      </c>
      <c r="O6542" s="11">
        <v>-5.4976784458078978</v>
      </c>
    </row>
    <row r="6543" spans="14:15" x14ac:dyDescent="0.2">
      <c r="N6543" s="5">
        <v>6540</v>
      </c>
      <c r="O6543" s="11">
        <v>4.3317819809742559</v>
      </c>
    </row>
    <row r="6544" spans="14:15" x14ac:dyDescent="0.2">
      <c r="N6544" s="5">
        <v>6541</v>
      </c>
      <c r="O6544" s="11">
        <v>6.4691807178970775</v>
      </c>
    </row>
    <row r="6545" spans="14:15" x14ac:dyDescent="0.2">
      <c r="N6545" s="5">
        <v>6542</v>
      </c>
      <c r="O6545" s="11">
        <v>8.711936538574129</v>
      </c>
    </row>
    <row r="6546" spans="14:15" x14ac:dyDescent="0.2">
      <c r="N6546" s="5">
        <v>6543</v>
      </c>
      <c r="O6546" s="11">
        <v>-4.2868224603174978</v>
      </c>
    </row>
    <row r="6547" spans="14:15" x14ac:dyDescent="0.2">
      <c r="N6547" s="5">
        <v>6544</v>
      </c>
      <c r="O6547" s="11">
        <v>-4.4492980753278166</v>
      </c>
    </row>
    <row r="6548" spans="14:15" x14ac:dyDescent="0.2">
      <c r="N6548" s="5">
        <v>6545</v>
      </c>
      <c r="O6548" s="11">
        <v>7.3356892631763913</v>
      </c>
    </row>
    <row r="6549" spans="14:15" x14ac:dyDescent="0.2">
      <c r="N6549" s="5">
        <v>6546</v>
      </c>
      <c r="O6549" s="11">
        <v>20.098569667131514</v>
      </c>
    </row>
    <row r="6550" spans="14:15" x14ac:dyDescent="0.2">
      <c r="N6550" s="5">
        <v>6547</v>
      </c>
      <c r="O6550" s="11">
        <v>4.6475572479182965</v>
      </c>
    </row>
    <row r="6551" spans="14:15" x14ac:dyDescent="0.2">
      <c r="N6551" s="5">
        <v>6548</v>
      </c>
      <c r="O6551" s="11">
        <v>5.3596128382793058</v>
      </c>
    </row>
    <row r="6552" spans="14:15" x14ac:dyDescent="0.2">
      <c r="N6552" s="5">
        <v>6549</v>
      </c>
      <c r="O6552" s="11">
        <v>-18.511532674574394</v>
      </c>
    </row>
    <row r="6553" spans="14:15" x14ac:dyDescent="0.2">
      <c r="N6553" s="5">
        <v>6550</v>
      </c>
      <c r="O6553" s="11">
        <v>-10.602621444625211</v>
      </c>
    </row>
    <row r="6554" spans="14:15" x14ac:dyDescent="0.2">
      <c r="N6554" s="5">
        <v>6551</v>
      </c>
      <c r="O6554" s="11">
        <v>24.210170573523616</v>
      </c>
    </row>
    <row r="6555" spans="14:15" x14ac:dyDescent="0.2">
      <c r="N6555" s="5">
        <v>6552</v>
      </c>
      <c r="O6555" s="11">
        <v>-6.5117557362839866</v>
      </c>
    </row>
    <row r="6556" spans="14:15" x14ac:dyDescent="0.2">
      <c r="N6556" s="5">
        <v>6553</v>
      </c>
      <c r="O6556" s="11">
        <v>-11.844389962381015</v>
      </c>
    </row>
    <row r="6557" spans="14:15" x14ac:dyDescent="0.2">
      <c r="N6557" s="5">
        <v>6554</v>
      </c>
      <c r="O6557" s="11">
        <v>18.169155318004997</v>
      </c>
    </row>
    <row r="6558" spans="14:15" x14ac:dyDescent="0.2">
      <c r="N6558" s="5">
        <v>6555</v>
      </c>
      <c r="O6558" s="11">
        <v>-5.4254100436229056</v>
      </c>
    </row>
    <row r="6559" spans="14:15" x14ac:dyDescent="0.2">
      <c r="N6559" s="5">
        <v>6556</v>
      </c>
      <c r="O6559" s="11">
        <v>4.9333850359420923</v>
      </c>
    </row>
    <row r="6560" spans="14:15" x14ac:dyDescent="0.2">
      <c r="N6560" s="5">
        <v>6557</v>
      </c>
      <c r="O6560" s="11">
        <v>8.6346225074378644</v>
      </c>
    </row>
    <row r="6561" spans="14:15" x14ac:dyDescent="0.2">
      <c r="N6561" s="5">
        <v>6558</v>
      </c>
      <c r="O6561" s="11">
        <v>20.447592215936726</v>
      </c>
    </row>
    <row r="6562" spans="14:15" x14ac:dyDescent="0.2">
      <c r="N6562" s="5">
        <v>6559</v>
      </c>
      <c r="O6562" s="11">
        <v>-10.270265140781248</v>
      </c>
    </row>
    <row r="6563" spans="14:15" x14ac:dyDescent="0.2">
      <c r="N6563" s="5">
        <v>6560</v>
      </c>
      <c r="O6563" s="11">
        <v>11.458457734548865</v>
      </c>
    </row>
    <row r="6564" spans="14:15" x14ac:dyDescent="0.2">
      <c r="N6564" s="5">
        <v>6561</v>
      </c>
      <c r="O6564" s="11">
        <v>-15.218555899248713</v>
      </c>
    </row>
    <row r="6565" spans="14:15" x14ac:dyDescent="0.2">
      <c r="N6565" s="5">
        <v>6562</v>
      </c>
      <c r="O6565" s="11">
        <v>5.9221843925120519</v>
      </c>
    </row>
    <row r="6566" spans="14:15" x14ac:dyDescent="0.2">
      <c r="N6566" s="5">
        <v>6563</v>
      </c>
      <c r="O6566" s="11">
        <v>-8.6056228650507443</v>
      </c>
    </row>
    <row r="6567" spans="14:15" x14ac:dyDescent="0.2">
      <c r="N6567" s="5">
        <v>6564</v>
      </c>
      <c r="O6567" s="11">
        <v>-1.9092670306403807</v>
      </c>
    </row>
    <row r="6568" spans="14:15" x14ac:dyDescent="0.2">
      <c r="N6568" s="5">
        <v>6565</v>
      </c>
      <c r="O6568" s="11">
        <v>10.445072412054873</v>
      </c>
    </row>
    <row r="6569" spans="14:15" x14ac:dyDescent="0.2">
      <c r="N6569" s="5">
        <v>6566</v>
      </c>
      <c r="O6569" s="11">
        <v>0.31457458020642387</v>
      </c>
    </row>
    <row r="6570" spans="14:15" x14ac:dyDescent="0.2">
      <c r="N6570" s="5">
        <v>6567</v>
      </c>
      <c r="O6570" s="11">
        <v>-6.8437711860026411</v>
      </c>
    </row>
    <row r="6571" spans="14:15" x14ac:dyDescent="0.2">
      <c r="N6571" s="5">
        <v>6568</v>
      </c>
      <c r="O6571" s="11">
        <v>14.177168172506015</v>
      </c>
    </row>
    <row r="6572" spans="14:15" x14ac:dyDescent="0.2">
      <c r="N6572" s="5">
        <v>6569</v>
      </c>
      <c r="O6572" s="11">
        <v>-14.444455135519004</v>
      </c>
    </row>
    <row r="6573" spans="14:15" x14ac:dyDescent="0.2">
      <c r="N6573" s="5">
        <v>6570</v>
      </c>
      <c r="O6573" s="11">
        <v>-1.1579067302036814</v>
      </c>
    </row>
    <row r="6574" spans="14:15" x14ac:dyDescent="0.2">
      <c r="N6574" s="5">
        <v>6571</v>
      </c>
      <c r="O6574" s="11">
        <v>-12.737870645048115</v>
      </c>
    </row>
    <row r="6575" spans="14:15" x14ac:dyDescent="0.2">
      <c r="N6575" s="5">
        <v>6572</v>
      </c>
      <c r="O6575" s="11">
        <v>3.1250660218618771</v>
      </c>
    </row>
    <row r="6576" spans="14:15" x14ac:dyDescent="0.2">
      <c r="N6576" s="5">
        <v>6573</v>
      </c>
      <c r="O6576" s="11">
        <v>16.332171738867352</v>
      </c>
    </row>
    <row r="6577" spans="14:15" x14ac:dyDescent="0.2">
      <c r="N6577" s="5">
        <v>6574</v>
      </c>
      <c r="O6577" s="11">
        <v>16.0224316254386</v>
      </c>
    </row>
    <row r="6578" spans="14:15" x14ac:dyDescent="0.2">
      <c r="N6578" s="5">
        <v>6575</v>
      </c>
      <c r="O6578" s="11">
        <v>0.48624884143419</v>
      </c>
    </row>
    <row r="6579" spans="14:15" x14ac:dyDescent="0.2">
      <c r="N6579" s="5">
        <v>6576</v>
      </c>
      <c r="O6579" s="11">
        <v>-12.046210160362985</v>
      </c>
    </row>
    <row r="6580" spans="14:15" x14ac:dyDescent="0.2">
      <c r="N6580" s="5">
        <v>6577</v>
      </c>
      <c r="O6580" s="11">
        <v>-24.287433761734786</v>
      </c>
    </row>
    <row r="6581" spans="14:15" x14ac:dyDescent="0.2">
      <c r="N6581" s="5">
        <v>6578</v>
      </c>
      <c r="O6581" s="11">
        <v>-14.499736743737195</v>
      </c>
    </row>
    <row r="6582" spans="14:15" x14ac:dyDescent="0.2">
      <c r="N6582" s="5">
        <v>6579</v>
      </c>
      <c r="O6582" s="11">
        <v>-17.180420157037648</v>
      </c>
    </row>
    <row r="6583" spans="14:15" x14ac:dyDescent="0.2">
      <c r="N6583" s="5">
        <v>6580</v>
      </c>
      <c r="O6583" s="11">
        <v>-2.1485912424015066</v>
      </c>
    </row>
    <row r="6584" spans="14:15" x14ac:dyDescent="0.2">
      <c r="N6584" s="5">
        <v>6581</v>
      </c>
      <c r="O6584" s="11">
        <v>-7.0652084731105402</v>
      </c>
    </row>
    <row r="6585" spans="14:15" x14ac:dyDescent="0.2">
      <c r="N6585" s="5">
        <v>6582</v>
      </c>
      <c r="O6585" s="11">
        <v>25.656673099380573</v>
      </c>
    </row>
    <row r="6586" spans="14:15" x14ac:dyDescent="0.2">
      <c r="N6586" s="5">
        <v>6583</v>
      </c>
      <c r="O6586" s="11">
        <v>16.903137410459195</v>
      </c>
    </row>
    <row r="6587" spans="14:15" x14ac:dyDescent="0.2">
      <c r="N6587" s="5">
        <v>6584</v>
      </c>
      <c r="O6587" s="11">
        <v>12.045762040945075</v>
      </c>
    </row>
    <row r="6588" spans="14:15" x14ac:dyDescent="0.2">
      <c r="N6588" s="5">
        <v>6585</v>
      </c>
      <c r="O6588" s="11">
        <v>-10.110802802885395</v>
      </c>
    </row>
    <row r="6589" spans="14:15" x14ac:dyDescent="0.2">
      <c r="N6589" s="5">
        <v>6586</v>
      </c>
      <c r="O6589" s="11">
        <v>-6.3094412934709787</v>
      </c>
    </row>
    <row r="6590" spans="14:15" x14ac:dyDescent="0.2">
      <c r="N6590" s="5">
        <v>6587</v>
      </c>
      <c r="O6590" s="11">
        <v>13.059028865462732</v>
      </c>
    </row>
    <row r="6591" spans="14:15" x14ac:dyDescent="0.2">
      <c r="N6591" s="5">
        <v>6588</v>
      </c>
      <c r="O6591" s="11">
        <v>2.9167940755057145</v>
      </c>
    </row>
    <row r="6592" spans="14:15" x14ac:dyDescent="0.2">
      <c r="N6592" s="5">
        <v>6589</v>
      </c>
      <c r="O6592" s="11">
        <v>-3.8736851214802677</v>
      </c>
    </row>
    <row r="6593" spans="14:15" x14ac:dyDescent="0.2">
      <c r="N6593" s="5">
        <v>6590</v>
      </c>
      <c r="O6593" s="11">
        <v>-1.0137785528279812</v>
      </c>
    </row>
    <row r="6594" spans="14:15" x14ac:dyDescent="0.2">
      <c r="N6594" s="5">
        <v>6591</v>
      </c>
      <c r="O6594" s="11">
        <v>7.0301391977843073</v>
      </c>
    </row>
    <row r="6595" spans="14:15" x14ac:dyDescent="0.2">
      <c r="N6595" s="5">
        <v>6592</v>
      </c>
      <c r="O6595" s="11">
        <v>17.724130420982974</v>
      </c>
    </row>
    <row r="6596" spans="14:15" x14ac:dyDescent="0.2">
      <c r="N6596" s="5">
        <v>6593</v>
      </c>
      <c r="O6596" s="11">
        <v>10.66739810721047</v>
      </c>
    </row>
    <row r="6597" spans="14:15" x14ac:dyDescent="0.2">
      <c r="N6597" s="5">
        <v>6594</v>
      </c>
      <c r="O6597" s="11">
        <v>10.406385230211363</v>
      </c>
    </row>
    <row r="6598" spans="14:15" x14ac:dyDescent="0.2">
      <c r="N6598" s="5">
        <v>6595</v>
      </c>
      <c r="O6598" s="11">
        <v>2.6288169386136415</v>
      </c>
    </row>
    <row r="6599" spans="14:15" x14ac:dyDescent="0.2">
      <c r="N6599" s="5">
        <v>6596</v>
      </c>
      <c r="O6599" s="11">
        <v>27.85796064148483</v>
      </c>
    </row>
    <row r="6600" spans="14:15" x14ac:dyDescent="0.2">
      <c r="N6600" s="5">
        <v>6597</v>
      </c>
      <c r="O6600" s="11">
        <v>2.8893014185274759</v>
      </c>
    </row>
    <row r="6601" spans="14:15" x14ac:dyDescent="0.2">
      <c r="N6601" s="5">
        <v>6598</v>
      </c>
      <c r="O6601" s="11">
        <v>-6.6771568523227041</v>
      </c>
    </row>
    <row r="6602" spans="14:15" x14ac:dyDescent="0.2">
      <c r="N6602" s="5">
        <v>6599</v>
      </c>
      <c r="O6602" s="11">
        <v>18.518457372627175</v>
      </c>
    </row>
    <row r="6603" spans="14:15" x14ac:dyDescent="0.2">
      <c r="N6603" s="5">
        <v>6600</v>
      </c>
      <c r="O6603" s="11">
        <v>-0.60012163367497862</v>
      </c>
    </row>
    <row r="6604" spans="14:15" x14ac:dyDescent="0.2">
      <c r="N6604" s="5">
        <v>6601</v>
      </c>
      <c r="O6604" s="11">
        <v>4.6025965700332518</v>
      </c>
    </row>
    <row r="6605" spans="14:15" x14ac:dyDescent="0.2">
      <c r="N6605" s="5">
        <v>6602</v>
      </c>
      <c r="O6605" s="11">
        <v>15.802012724538621</v>
      </c>
    </row>
    <row r="6606" spans="14:15" x14ac:dyDescent="0.2">
      <c r="N6606" s="5">
        <v>6603</v>
      </c>
      <c r="O6606" s="11">
        <v>-6.9317082008902462</v>
      </c>
    </row>
    <row r="6607" spans="14:15" x14ac:dyDescent="0.2">
      <c r="N6607" s="5">
        <v>6604</v>
      </c>
      <c r="O6607" s="11">
        <v>-15.082697487943832</v>
      </c>
    </row>
    <row r="6608" spans="14:15" x14ac:dyDescent="0.2">
      <c r="N6608" s="5">
        <v>6605</v>
      </c>
      <c r="O6608" s="11">
        <v>-5.6265237804672079</v>
      </c>
    </row>
    <row r="6609" spans="14:15" x14ac:dyDescent="0.2">
      <c r="N6609" s="5">
        <v>6606</v>
      </c>
      <c r="O6609" s="11">
        <v>7.5155997793040692</v>
      </c>
    </row>
    <row r="6610" spans="14:15" x14ac:dyDescent="0.2">
      <c r="N6610" s="5">
        <v>6607</v>
      </c>
      <c r="O6610" s="11">
        <v>-16.98929812296042</v>
      </c>
    </row>
    <row r="6611" spans="14:15" x14ac:dyDescent="0.2">
      <c r="N6611" s="5">
        <v>6608</v>
      </c>
      <c r="O6611" s="11">
        <v>9.4286958297760641</v>
      </c>
    </row>
    <row r="6612" spans="14:15" x14ac:dyDescent="0.2">
      <c r="N6612" s="5">
        <v>6609</v>
      </c>
      <c r="O6612" s="11">
        <v>-16.015093424366693</v>
      </c>
    </row>
    <row r="6613" spans="14:15" x14ac:dyDescent="0.2">
      <c r="N6613" s="5">
        <v>6610</v>
      </c>
      <c r="O6613" s="11">
        <v>-0.94892917495579887</v>
      </c>
    </row>
    <row r="6614" spans="14:15" x14ac:dyDescent="0.2">
      <c r="N6614" s="5">
        <v>6611</v>
      </c>
      <c r="O6614" s="11">
        <v>4.4507606699865878</v>
      </c>
    </row>
    <row r="6615" spans="14:15" x14ac:dyDescent="0.2">
      <c r="N6615" s="5">
        <v>6612</v>
      </c>
      <c r="O6615" s="11">
        <v>5.7001908352064969</v>
      </c>
    </row>
    <row r="6616" spans="14:15" x14ac:dyDescent="0.2">
      <c r="N6616" s="5">
        <v>6613</v>
      </c>
      <c r="O6616" s="11">
        <v>45.537627861540138</v>
      </c>
    </row>
    <row r="6617" spans="14:15" x14ac:dyDescent="0.2">
      <c r="N6617" s="5">
        <v>6614</v>
      </c>
      <c r="O6617" s="11">
        <v>-6.9889662372532042</v>
      </c>
    </row>
    <row r="6618" spans="14:15" x14ac:dyDescent="0.2">
      <c r="N6618" s="5">
        <v>6615</v>
      </c>
      <c r="O6618" s="11">
        <v>21.571005573068902</v>
      </c>
    </row>
    <row r="6619" spans="14:15" x14ac:dyDescent="0.2">
      <c r="N6619" s="5">
        <v>6616</v>
      </c>
      <c r="O6619" s="11">
        <v>-3.9318137415963097</v>
      </c>
    </row>
    <row r="6620" spans="14:15" x14ac:dyDescent="0.2">
      <c r="N6620" s="5">
        <v>6617</v>
      </c>
      <c r="O6620" s="11">
        <v>0.65599461157461481</v>
      </c>
    </row>
    <row r="6621" spans="14:15" x14ac:dyDescent="0.2">
      <c r="N6621" s="5">
        <v>6618</v>
      </c>
      <c r="O6621" s="11">
        <v>-4.8538413256473625</v>
      </c>
    </row>
    <row r="6622" spans="14:15" x14ac:dyDescent="0.2">
      <c r="N6622" s="5">
        <v>6619</v>
      </c>
      <c r="O6622" s="11">
        <v>22.615398945285754</v>
      </c>
    </row>
    <row r="6623" spans="14:15" x14ac:dyDescent="0.2">
      <c r="N6623" s="5">
        <v>6620</v>
      </c>
      <c r="O6623" s="11">
        <v>-16.226903184029549</v>
      </c>
    </row>
    <row r="6624" spans="14:15" x14ac:dyDescent="0.2">
      <c r="N6624" s="5">
        <v>6621</v>
      </c>
      <c r="O6624" s="11">
        <v>2.9709656909303637</v>
      </c>
    </row>
    <row r="6625" spans="14:15" x14ac:dyDescent="0.2">
      <c r="N6625" s="5">
        <v>6622</v>
      </c>
      <c r="O6625" s="11">
        <v>17.301758566826912</v>
      </c>
    </row>
    <row r="6626" spans="14:15" x14ac:dyDescent="0.2">
      <c r="N6626" s="5">
        <v>6623</v>
      </c>
      <c r="O6626" s="11">
        <v>-21.600931747096826</v>
      </c>
    </row>
    <row r="6627" spans="14:15" x14ac:dyDescent="0.2">
      <c r="N6627" s="5">
        <v>6624</v>
      </c>
      <c r="O6627" s="11">
        <v>16.883663426323306</v>
      </c>
    </row>
    <row r="6628" spans="14:15" x14ac:dyDescent="0.2">
      <c r="N6628" s="5">
        <v>6625</v>
      </c>
      <c r="O6628" s="11">
        <v>19.090255988714169</v>
      </c>
    </row>
    <row r="6629" spans="14:15" x14ac:dyDescent="0.2">
      <c r="N6629" s="5">
        <v>6626</v>
      </c>
      <c r="O6629" s="11">
        <v>-8.2263853698527285</v>
      </c>
    </row>
    <row r="6630" spans="14:15" x14ac:dyDescent="0.2">
      <c r="N6630" s="5">
        <v>6627</v>
      </c>
      <c r="O6630" s="11">
        <v>-4.911131795729216</v>
      </c>
    </row>
    <row r="6631" spans="14:15" x14ac:dyDescent="0.2">
      <c r="N6631" s="5">
        <v>6628</v>
      </c>
      <c r="O6631" s="11">
        <v>-20.501349736599838</v>
      </c>
    </row>
    <row r="6632" spans="14:15" x14ac:dyDescent="0.2">
      <c r="N6632" s="5">
        <v>6629</v>
      </c>
      <c r="O6632" s="11">
        <v>-0.32574592414441761</v>
      </c>
    </row>
    <row r="6633" spans="14:15" x14ac:dyDescent="0.2">
      <c r="N6633" s="5">
        <v>6630</v>
      </c>
      <c r="O6633" s="11">
        <v>13.893805690866625</v>
      </c>
    </row>
    <row r="6634" spans="14:15" x14ac:dyDescent="0.2">
      <c r="N6634" s="5">
        <v>6631</v>
      </c>
      <c r="O6634" s="11">
        <v>21.082796405663721</v>
      </c>
    </row>
    <row r="6635" spans="14:15" x14ac:dyDescent="0.2">
      <c r="N6635" s="5">
        <v>6632</v>
      </c>
      <c r="O6635" s="11">
        <v>2.7435949064395619</v>
      </c>
    </row>
    <row r="6636" spans="14:15" x14ac:dyDescent="0.2">
      <c r="N6636" s="5">
        <v>6633</v>
      </c>
      <c r="O6636" s="11">
        <v>-18.37428085082335</v>
      </c>
    </row>
    <row r="6637" spans="14:15" x14ac:dyDescent="0.2">
      <c r="N6637" s="5">
        <v>6634</v>
      </c>
      <c r="O6637" s="11">
        <v>9.3473940732102214</v>
      </c>
    </row>
    <row r="6638" spans="14:15" x14ac:dyDescent="0.2">
      <c r="N6638" s="5">
        <v>6635</v>
      </c>
      <c r="O6638" s="11">
        <v>-10.815738031725601</v>
      </c>
    </row>
    <row r="6639" spans="14:15" x14ac:dyDescent="0.2">
      <c r="N6639" s="5">
        <v>6636</v>
      </c>
      <c r="O6639" s="11">
        <v>-9.1097094133777148</v>
      </c>
    </row>
    <row r="6640" spans="14:15" x14ac:dyDescent="0.2">
      <c r="N6640" s="5">
        <v>6637</v>
      </c>
      <c r="O6640" s="11">
        <v>-23.127675310920313</v>
      </c>
    </row>
    <row r="6641" spans="14:15" x14ac:dyDescent="0.2">
      <c r="N6641" s="5">
        <v>6638</v>
      </c>
      <c r="O6641" s="11">
        <v>-3.067323495572527</v>
      </c>
    </row>
    <row r="6642" spans="14:15" x14ac:dyDescent="0.2">
      <c r="N6642" s="5">
        <v>6639</v>
      </c>
      <c r="O6642" s="11">
        <v>21.373007680743427</v>
      </c>
    </row>
    <row r="6643" spans="14:15" x14ac:dyDescent="0.2">
      <c r="N6643" s="5">
        <v>6640</v>
      </c>
      <c r="O6643" s="11">
        <v>-15.662921302354164</v>
      </c>
    </row>
    <row r="6644" spans="14:15" x14ac:dyDescent="0.2">
      <c r="N6644" s="5">
        <v>6641</v>
      </c>
      <c r="O6644" s="11">
        <v>-5.9319650543986322</v>
      </c>
    </row>
    <row r="6645" spans="14:15" x14ac:dyDescent="0.2">
      <c r="N6645" s="5">
        <v>6642</v>
      </c>
      <c r="O6645" s="11">
        <v>-7.5293984018030207</v>
      </c>
    </row>
    <row r="6646" spans="14:15" x14ac:dyDescent="0.2">
      <c r="N6646" s="5">
        <v>6643</v>
      </c>
      <c r="O6646" s="11">
        <v>1.5196225655208075</v>
      </c>
    </row>
    <row r="6647" spans="14:15" x14ac:dyDescent="0.2">
      <c r="N6647" s="5">
        <v>6644</v>
      </c>
      <c r="O6647" s="11">
        <v>12.044217936872041</v>
      </c>
    </row>
    <row r="6648" spans="14:15" x14ac:dyDescent="0.2">
      <c r="N6648" s="5">
        <v>6645</v>
      </c>
      <c r="O6648" s="11">
        <v>-17.157175795889408</v>
      </c>
    </row>
    <row r="6649" spans="14:15" x14ac:dyDescent="0.2">
      <c r="N6649" s="5">
        <v>6646</v>
      </c>
      <c r="O6649" s="11">
        <v>-4.8374701447332944</v>
      </c>
    </row>
    <row r="6650" spans="14:15" x14ac:dyDescent="0.2">
      <c r="N6650" s="5">
        <v>6647</v>
      </c>
      <c r="O6650" s="11">
        <v>15.571382904614566</v>
      </c>
    </row>
    <row r="6651" spans="14:15" x14ac:dyDescent="0.2">
      <c r="N6651" s="5">
        <v>6648</v>
      </c>
      <c r="O6651" s="11">
        <v>44.378967744337338</v>
      </c>
    </row>
    <row r="6652" spans="14:15" x14ac:dyDescent="0.2">
      <c r="N6652" s="5">
        <v>6649</v>
      </c>
      <c r="O6652" s="11">
        <v>25.391982631734329</v>
      </c>
    </row>
    <row r="6653" spans="14:15" x14ac:dyDescent="0.2">
      <c r="N6653" s="5">
        <v>6650</v>
      </c>
      <c r="O6653" s="11">
        <v>-23.552200559640522</v>
      </c>
    </row>
    <row r="6654" spans="14:15" x14ac:dyDescent="0.2">
      <c r="N6654" s="5">
        <v>6651</v>
      </c>
      <c r="O6654" s="11">
        <v>-15.29965151289873</v>
      </c>
    </row>
    <row r="6655" spans="14:15" x14ac:dyDescent="0.2">
      <c r="N6655" s="5">
        <v>6652</v>
      </c>
      <c r="O6655" s="11">
        <v>5.3423472099746281</v>
      </c>
    </row>
    <row r="6656" spans="14:15" x14ac:dyDescent="0.2">
      <c r="N6656" s="5">
        <v>6653</v>
      </c>
      <c r="O6656" s="11">
        <v>-11.162945263890677</v>
      </c>
    </row>
    <row r="6657" spans="14:15" x14ac:dyDescent="0.2">
      <c r="N6657" s="5">
        <v>6654</v>
      </c>
      <c r="O6657" s="11">
        <v>24.568132068229826</v>
      </c>
    </row>
    <row r="6658" spans="14:15" x14ac:dyDescent="0.2">
      <c r="N6658" s="5">
        <v>6655</v>
      </c>
      <c r="O6658" s="11">
        <v>25.501149496303306</v>
      </c>
    </row>
    <row r="6659" spans="14:15" x14ac:dyDescent="0.2">
      <c r="N6659" s="5">
        <v>6656</v>
      </c>
      <c r="O6659" s="11">
        <v>6.3291206260800026</v>
      </c>
    </row>
    <row r="6660" spans="14:15" x14ac:dyDescent="0.2">
      <c r="N6660" s="5">
        <v>6657</v>
      </c>
      <c r="O6660" s="11">
        <v>-11.224824165263886</v>
      </c>
    </row>
    <row r="6661" spans="14:15" x14ac:dyDescent="0.2">
      <c r="N6661" s="5">
        <v>6658</v>
      </c>
      <c r="O6661" s="11">
        <v>14.132734249790115</v>
      </c>
    </row>
    <row r="6662" spans="14:15" x14ac:dyDescent="0.2">
      <c r="N6662" s="5">
        <v>6659</v>
      </c>
      <c r="O6662" s="11">
        <v>0.33436741502617812</v>
      </c>
    </row>
    <row r="6663" spans="14:15" x14ac:dyDescent="0.2">
      <c r="N6663" s="5">
        <v>6660</v>
      </c>
      <c r="O6663" s="11">
        <v>1.9806514735523966</v>
      </c>
    </row>
    <row r="6664" spans="14:15" x14ac:dyDescent="0.2">
      <c r="N6664" s="5">
        <v>6661</v>
      </c>
      <c r="O6664" s="11">
        <v>22.003565868037605</v>
      </c>
    </row>
    <row r="6665" spans="14:15" x14ac:dyDescent="0.2">
      <c r="N6665" s="5">
        <v>6662</v>
      </c>
      <c r="O6665" s="11">
        <v>5.4186764177795919</v>
      </c>
    </row>
    <row r="6666" spans="14:15" x14ac:dyDescent="0.2">
      <c r="N6666" s="5">
        <v>6663</v>
      </c>
      <c r="O6666" s="11">
        <v>11.276557811170761</v>
      </c>
    </row>
    <row r="6667" spans="14:15" x14ac:dyDescent="0.2">
      <c r="N6667" s="5">
        <v>6664</v>
      </c>
      <c r="O6667" s="11">
        <v>4.6704636740484524</v>
      </c>
    </row>
    <row r="6668" spans="14:15" x14ac:dyDescent="0.2">
      <c r="N6668" s="5">
        <v>6665</v>
      </c>
      <c r="O6668" s="11">
        <v>7.2094935635925381</v>
      </c>
    </row>
    <row r="6669" spans="14:15" x14ac:dyDescent="0.2">
      <c r="N6669" s="5">
        <v>6666</v>
      </c>
      <c r="O6669" s="11">
        <v>-16.265164499491966</v>
      </c>
    </row>
    <row r="6670" spans="14:15" x14ac:dyDescent="0.2">
      <c r="N6670" s="5">
        <v>6667</v>
      </c>
      <c r="O6670" s="11">
        <v>-12.092663784769339</v>
      </c>
    </row>
    <row r="6671" spans="14:15" x14ac:dyDescent="0.2">
      <c r="N6671" s="5">
        <v>6668</v>
      </c>
      <c r="O6671" s="11">
        <v>-7.4048271237824457</v>
      </c>
    </row>
    <row r="6672" spans="14:15" x14ac:dyDescent="0.2">
      <c r="N6672" s="5">
        <v>6669</v>
      </c>
      <c r="O6672" s="11">
        <v>10.881990928699274</v>
      </c>
    </row>
    <row r="6673" spans="14:15" x14ac:dyDescent="0.2">
      <c r="N6673" s="5">
        <v>6670</v>
      </c>
      <c r="O6673" s="11">
        <v>25.39868645648162</v>
      </c>
    </row>
    <row r="6674" spans="14:15" x14ac:dyDescent="0.2">
      <c r="N6674" s="5">
        <v>6671</v>
      </c>
      <c r="O6674" s="11">
        <v>22.426364013140951</v>
      </c>
    </row>
    <row r="6675" spans="14:15" x14ac:dyDescent="0.2">
      <c r="N6675" s="5">
        <v>6672</v>
      </c>
      <c r="O6675" s="11">
        <v>9.3541354987817193</v>
      </c>
    </row>
    <row r="6676" spans="14:15" x14ac:dyDescent="0.2">
      <c r="N6676" s="5">
        <v>6673</v>
      </c>
      <c r="O6676" s="11">
        <v>-0.63009856944227582</v>
      </c>
    </row>
    <row r="6677" spans="14:15" x14ac:dyDescent="0.2">
      <c r="N6677" s="5">
        <v>6674</v>
      </c>
      <c r="O6677" s="11">
        <v>27.41034151620531</v>
      </c>
    </row>
    <row r="6678" spans="14:15" x14ac:dyDescent="0.2">
      <c r="N6678" s="5">
        <v>6675</v>
      </c>
      <c r="O6678" s="11">
        <v>-0.29587259387920195</v>
      </c>
    </row>
    <row r="6679" spans="14:15" x14ac:dyDescent="0.2">
      <c r="N6679" s="5">
        <v>6676</v>
      </c>
      <c r="O6679" s="11">
        <v>-12.196671064584816</v>
      </c>
    </row>
    <row r="6680" spans="14:15" x14ac:dyDescent="0.2">
      <c r="N6680" s="5">
        <v>6677</v>
      </c>
      <c r="O6680" s="11">
        <v>-3.3745388368553302</v>
      </c>
    </row>
    <row r="6681" spans="14:15" x14ac:dyDescent="0.2">
      <c r="N6681" s="5">
        <v>6678</v>
      </c>
      <c r="O6681" s="11">
        <v>11.400121213173612</v>
      </c>
    </row>
    <row r="6682" spans="14:15" x14ac:dyDescent="0.2">
      <c r="N6682" s="5">
        <v>6679</v>
      </c>
      <c r="O6682" s="11">
        <v>15.649004519462842</v>
      </c>
    </row>
    <row r="6683" spans="14:15" x14ac:dyDescent="0.2">
      <c r="N6683" s="5">
        <v>6680</v>
      </c>
      <c r="O6683" s="11">
        <v>-11.490656815129167</v>
      </c>
    </row>
    <row r="6684" spans="14:15" x14ac:dyDescent="0.2">
      <c r="N6684" s="5">
        <v>6681</v>
      </c>
      <c r="O6684" s="11">
        <v>-1.3213434541249085</v>
      </c>
    </row>
    <row r="6685" spans="14:15" x14ac:dyDescent="0.2">
      <c r="N6685" s="5">
        <v>6682</v>
      </c>
      <c r="O6685" s="11">
        <v>-11.150768456620959</v>
      </c>
    </row>
    <row r="6686" spans="14:15" x14ac:dyDescent="0.2">
      <c r="N6686" s="5">
        <v>6683</v>
      </c>
      <c r="O6686" s="11">
        <v>-16.398418418999356</v>
      </c>
    </row>
    <row r="6687" spans="14:15" x14ac:dyDescent="0.2">
      <c r="N6687" s="5">
        <v>6684</v>
      </c>
      <c r="O6687" s="11">
        <v>0.97632192841700638</v>
      </c>
    </row>
    <row r="6688" spans="14:15" x14ac:dyDescent="0.2">
      <c r="N6688" s="5">
        <v>6685</v>
      </c>
      <c r="O6688" s="11">
        <v>-33.513312359147115</v>
      </c>
    </row>
    <row r="6689" spans="14:15" x14ac:dyDescent="0.2">
      <c r="N6689" s="5">
        <v>6686</v>
      </c>
      <c r="O6689" s="11">
        <v>-1.3512323843580401</v>
      </c>
    </row>
    <row r="6690" spans="14:15" x14ac:dyDescent="0.2">
      <c r="N6690" s="5">
        <v>6687</v>
      </c>
      <c r="O6690" s="11">
        <v>-9.9514793667478934</v>
      </c>
    </row>
    <row r="6691" spans="14:15" x14ac:dyDescent="0.2">
      <c r="N6691" s="5">
        <v>6688</v>
      </c>
      <c r="O6691" s="11">
        <v>16.948754096217712</v>
      </c>
    </row>
    <row r="6692" spans="14:15" x14ac:dyDescent="0.2">
      <c r="N6692" s="5">
        <v>6689</v>
      </c>
      <c r="O6692" s="11">
        <v>14.152597022784189</v>
      </c>
    </row>
    <row r="6693" spans="14:15" x14ac:dyDescent="0.2">
      <c r="N6693" s="5">
        <v>6690</v>
      </c>
      <c r="O6693" s="11">
        <v>21.47865110259707</v>
      </c>
    </row>
    <row r="6694" spans="14:15" x14ac:dyDescent="0.2">
      <c r="N6694" s="5">
        <v>6691</v>
      </c>
      <c r="O6694" s="11">
        <v>-5.9594953962088217</v>
      </c>
    </row>
    <row r="6695" spans="14:15" x14ac:dyDescent="0.2">
      <c r="N6695" s="5">
        <v>6692</v>
      </c>
      <c r="O6695" s="11">
        <v>23.667755998835442</v>
      </c>
    </row>
    <row r="6696" spans="14:15" x14ac:dyDescent="0.2">
      <c r="N6696" s="5">
        <v>6693</v>
      </c>
      <c r="O6696" s="11">
        <v>-5.950370860618567</v>
      </c>
    </row>
    <row r="6697" spans="14:15" x14ac:dyDescent="0.2">
      <c r="N6697" s="5">
        <v>6694</v>
      </c>
      <c r="O6697" s="11">
        <v>5.4183548777344592</v>
      </c>
    </row>
    <row r="6698" spans="14:15" x14ac:dyDescent="0.2">
      <c r="N6698" s="5">
        <v>6695</v>
      </c>
      <c r="O6698" s="11">
        <v>16.401635006096186</v>
      </c>
    </row>
    <row r="6699" spans="14:15" x14ac:dyDescent="0.2">
      <c r="N6699" s="5">
        <v>6696</v>
      </c>
      <c r="O6699" s="11">
        <v>14.225594739177652</v>
      </c>
    </row>
    <row r="6700" spans="14:15" x14ac:dyDescent="0.2">
      <c r="N6700" s="5">
        <v>6697</v>
      </c>
      <c r="O6700" s="11">
        <v>-25.92918720289256</v>
      </c>
    </row>
    <row r="6701" spans="14:15" x14ac:dyDescent="0.2">
      <c r="N6701" s="5">
        <v>6698</v>
      </c>
      <c r="O6701" s="11">
        <v>-5.0610423791863068</v>
      </c>
    </row>
    <row r="6702" spans="14:15" x14ac:dyDescent="0.2">
      <c r="N6702" s="5">
        <v>6699</v>
      </c>
      <c r="O6702" s="11">
        <v>0.60553459265398213</v>
      </c>
    </row>
    <row r="6703" spans="14:15" x14ac:dyDescent="0.2">
      <c r="N6703" s="5">
        <v>6700</v>
      </c>
      <c r="O6703" s="11">
        <v>16.379370031681624</v>
      </c>
    </row>
    <row r="6704" spans="14:15" x14ac:dyDescent="0.2">
      <c r="N6704" s="5">
        <v>6701</v>
      </c>
      <c r="O6704" s="11">
        <v>-9.0892057417148564</v>
      </c>
    </row>
    <row r="6705" spans="14:15" x14ac:dyDescent="0.2">
      <c r="N6705" s="5">
        <v>6702</v>
      </c>
      <c r="O6705" s="11">
        <v>-11.078520452904247</v>
      </c>
    </row>
    <row r="6706" spans="14:15" x14ac:dyDescent="0.2">
      <c r="N6706" s="5">
        <v>6703</v>
      </c>
      <c r="O6706" s="11">
        <v>-1.7219193646454962</v>
      </c>
    </row>
    <row r="6707" spans="14:15" x14ac:dyDescent="0.2">
      <c r="N6707" s="5">
        <v>6704</v>
      </c>
      <c r="O6707" s="11">
        <v>2.8221323983393147</v>
      </c>
    </row>
    <row r="6708" spans="14:15" x14ac:dyDescent="0.2">
      <c r="N6708" s="5">
        <v>6705</v>
      </c>
      <c r="O6708" s="11">
        <v>-10.07429931106854</v>
      </c>
    </row>
    <row r="6709" spans="14:15" x14ac:dyDescent="0.2">
      <c r="N6709" s="5">
        <v>6706</v>
      </c>
      <c r="O6709" s="11">
        <v>-0.50895344617444604</v>
      </c>
    </row>
    <row r="6710" spans="14:15" x14ac:dyDescent="0.2">
      <c r="N6710" s="5">
        <v>6707</v>
      </c>
      <c r="O6710" s="11">
        <v>4.7051195704734967</v>
      </c>
    </row>
    <row r="6711" spans="14:15" x14ac:dyDescent="0.2">
      <c r="N6711" s="5">
        <v>6708</v>
      </c>
      <c r="O6711" s="11">
        <v>-6.111742335670586</v>
      </c>
    </row>
    <row r="6712" spans="14:15" x14ac:dyDescent="0.2">
      <c r="N6712" s="5">
        <v>6709</v>
      </c>
      <c r="O6712" s="11">
        <v>-15.17334981435771</v>
      </c>
    </row>
    <row r="6713" spans="14:15" x14ac:dyDescent="0.2">
      <c r="N6713" s="5">
        <v>6710</v>
      </c>
      <c r="O6713" s="11">
        <v>0.85220061931083313</v>
      </c>
    </row>
    <row r="6714" spans="14:15" x14ac:dyDescent="0.2">
      <c r="N6714" s="5">
        <v>6711</v>
      </c>
      <c r="O6714" s="11">
        <v>-5.0168140583738854</v>
      </c>
    </row>
    <row r="6715" spans="14:15" x14ac:dyDescent="0.2">
      <c r="N6715" s="5">
        <v>6712</v>
      </c>
      <c r="O6715" s="11">
        <v>-16.156840394218452</v>
      </c>
    </row>
    <row r="6716" spans="14:15" x14ac:dyDescent="0.2">
      <c r="N6716" s="5">
        <v>6713</v>
      </c>
      <c r="O6716" s="11">
        <v>22.154053981026131</v>
      </c>
    </row>
    <row r="6717" spans="14:15" x14ac:dyDescent="0.2">
      <c r="N6717" s="5">
        <v>6714</v>
      </c>
      <c r="O6717" s="11">
        <v>8.0030780546218061</v>
      </c>
    </row>
    <row r="6718" spans="14:15" x14ac:dyDescent="0.2">
      <c r="N6718" s="5">
        <v>6715</v>
      </c>
      <c r="O6718" s="11">
        <v>-1.2409332302113338</v>
      </c>
    </row>
    <row r="6719" spans="14:15" x14ac:dyDescent="0.2">
      <c r="N6719" s="5">
        <v>6716</v>
      </c>
      <c r="O6719" s="11">
        <v>-6.7127223883641394</v>
      </c>
    </row>
    <row r="6720" spans="14:15" x14ac:dyDescent="0.2">
      <c r="N6720" s="5">
        <v>6717</v>
      </c>
      <c r="O6720" s="11">
        <v>-13.606549862269635</v>
      </c>
    </row>
    <row r="6721" spans="14:15" x14ac:dyDescent="0.2">
      <c r="N6721" s="5">
        <v>6718</v>
      </c>
      <c r="O6721" s="11">
        <v>-22.766729276473278</v>
      </c>
    </row>
    <row r="6722" spans="14:15" x14ac:dyDescent="0.2">
      <c r="N6722" s="5">
        <v>6719</v>
      </c>
      <c r="O6722" s="11">
        <v>17.260352711240127</v>
      </c>
    </row>
    <row r="6723" spans="14:15" x14ac:dyDescent="0.2">
      <c r="N6723" s="5">
        <v>6720</v>
      </c>
      <c r="O6723" s="11">
        <v>6.8390972343982508</v>
      </c>
    </row>
    <row r="6724" spans="14:15" x14ac:dyDescent="0.2">
      <c r="N6724" s="5">
        <v>6721</v>
      </c>
      <c r="O6724" s="11">
        <v>-23.143293086176527</v>
      </c>
    </row>
    <row r="6725" spans="14:15" x14ac:dyDescent="0.2">
      <c r="N6725" s="5">
        <v>6722</v>
      </c>
      <c r="O6725" s="11">
        <v>8.6486847911797682</v>
      </c>
    </row>
    <row r="6726" spans="14:15" x14ac:dyDescent="0.2">
      <c r="N6726" s="5">
        <v>6723</v>
      </c>
      <c r="O6726" s="11">
        <v>-1.8089643122950325</v>
      </c>
    </row>
    <row r="6727" spans="14:15" x14ac:dyDescent="0.2">
      <c r="N6727" s="5">
        <v>6724</v>
      </c>
      <c r="O6727" s="11">
        <v>1.2381460112754459</v>
      </c>
    </row>
    <row r="6728" spans="14:15" x14ac:dyDescent="0.2">
      <c r="N6728" s="5">
        <v>6725</v>
      </c>
      <c r="O6728" s="11">
        <v>3.6246028338077831</v>
      </c>
    </row>
    <row r="6729" spans="14:15" x14ac:dyDescent="0.2">
      <c r="N6729" s="5">
        <v>6726</v>
      </c>
      <c r="O6729" s="11">
        <v>-1.6517569439173343</v>
      </c>
    </row>
    <row r="6730" spans="14:15" x14ac:dyDescent="0.2">
      <c r="N6730" s="5">
        <v>6727</v>
      </c>
      <c r="O6730" s="11">
        <v>15.348036753446706</v>
      </c>
    </row>
    <row r="6731" spans="14:15" x14ac:dyDescent="0.2">
      <c r="N6731" s="5">
        <v>6728</v>
      </c>
      <c r="O6731" s="11">
        <v>1.3809997161975112</v>
      </c>
    </row>
    <row r="6732" spans="14:15" x14ac:dyDescent="0.2">
      <c r="N6732" s="5">
        <v>6729</v>
      </c>
      <c r="O6732" s="11">
        <v>10.736716938155851</v>
      </c>
    </row>
    <row r="6733" spans="14:15" x14ac:dyDescent="0.2">
      <c r="N6733" s="5">
        <v>6730</v>
      </c>
      <c r="O6733" s="11">
        <v>31.452987362476925</v>
      </c>
    </row>
    <row r="6734" spans="14:15" x14ac:dyDescent="0.2">
      <c r="N6734" s="5">
        <v>6731</v>
      </c>
      <c r="O6734" s="11">
        <v>-1.3390304089361078</v>
      </c>
    </row>
    <row r="6735" spans="14:15" x14ac:dyDescent="0.2">
      <c r="N6735" s="5">
        <v>6732</v>
      </c>
      <c r="O6735" s="11">
        <v>2.4422785822260638</v>
      </c>
    </row>
    <row r="6736" spans="14:15" x14ac:dyDescent="0.2">
      <c r="N6736" s="5">
        <v>6733</v>
      </c>
      <c r="O6736" s="11">
        <v>8.0963783421773314</v>
      </c>
    </row>
    <row r="6737" spans="14:15" x14ac:dyDescent="0.2">
      <c r="N6737" s="5">
        <v>6734</v>
      </c>
      <c r="O6737" s="11">
        <v>2.1048743085371342</v>
      </c>
    </row>
    <row r="6738" spans="14:15" x14ac:dyDescent="0.2">
      <c r="N6738" s="5">
        <v>6735</v>
      </c>
      <c r="O6738" s="11">
        <v>-4.1580603011146877</v>
      </c>
    </row>
    <row r="6739" spans="14:15" x14ac:dyDescent="0.2">
      <c r="N6739" s="5">
        <v>6736</v>
      </c>
      <c r="O6739" s="11">
        <v>18.430801796511439</v>
      </c>
    </row>
    <row r="6740" spans="14:15" x14ac:dyDescent="0.2">
      <c r="N6740" s="5">
        <v>6737</v>
      </c>
      <c r="O6740" s="11">
        <v>1.3070914641526741</v>
      </c>
    </row>
    <row r="6741" spans="14:15" x14ac:dyDescent="0.2">
      <c r="N6741" s="5">
        <v>6738</v>
      </c>
      <c r="O6741" s="11">
        <v>-1.729453344214098</v>
      </c>
    </row>
    <row r="6742" spans="14:15" x14ac:dyDescent="0.2">
      <c r="N6742" s="5">
        <v>6739</v>
      </c>
      <c r="O6742" s="11">
        <v>-7.309213559255892</v>
      </c>
    </row>
    <row r="6743" spans="14:15" x14ac:dyDescent="0.2">
      <c r="N6743" s="5">
        <v>6740</v>
      </c>
      <c r="O6743" s="11">
        <v>6.4050464661818154</v>
      </c>
    </row>
    <row r="6744" spans="14:15" x14ac:dyDescent="0.2">
      <c r="N6744" s="5">
        <v>6741</v>
      </c>
      <c r="O6744" s="11">
        <v>2.8360913084654871</v>
      </c>
    </row>
    <row r="6745" spans="14:15" x14ac:dyDescent="0.2">
      <c r="N6745" s="5">
        <v>6742</v>
      </c>
      <c r="O6745" s="11">
        <v>-16.011069162491584</v>
      </c>
    </row>
    <row r="6746" spans="14:15" x14ac:dyDescent="0.2">
      <c r="N6746" s="5">
        <v>6743</v>
      </c>
      <c r="O6746" s="11">
        <v>-8.7889041328943449</v>
      </c>
    </row>
    <row r="6747" spans="14:15" x14ac:dyDescent="0.2">
      <c r="N6747" s="5">
        <v>6744</v>
      </c>
      <c r="O6747" s="11">
        <v>7.1680597783305258</v>
      </c>
    </row>
    <row r="6748" spans="14:15" x14ac:dyDescent="0.2">
      <c r="N6748" s="5">
        <v>6745</v>
      </c>
      <c r="O6748" s="11">
        <v>0.29820255283160552</v>
      </c>
    </row>
    <row r="6749" spans="14:15" x14ac:dyDescent="0.2">
      <c r="N6749" s="5">
        <v>6746</v>
      </c>
      <c r="O6749" s="11">
        <v>2.3848495647010282</v>
      </c>
    </row>
    <row r="6750" spans="14:15" x14ac:dyDescent="0.2">
      <c r="N6750" s="5">
        <v>6747</v>
      </c>
      <c r="O6750" s="11">
        <v>-11.766448833552932</v>
      </c>
    </row>
    <row r="6751" spans="14:15" x14ac:dyDescent="0.2">
      <c r="N6751" s="5">
        <v>6748</v>
      </c>
      <c r="O6751" s="11">
        <v>16.390171034175619</v>
      </c>
    </row>
    <row r="6752" spans="14:15" x14ac:dyDescent="0.2">
      <c r="N6752" s="5">
        <v>6749</v>
      </c>
      <c r="O6752" s="11">
        <v>13.642061005106374</v>
      </c>
    </row>
    <row r="6753" spans="14:15" x14ac:dyDescent="0.2">
      <c r="N6753" s="5">
        <v>6750</v>
      </c>
      <c r="O6753" s="11">
        <v>1.3142534604088945</v>
      </c>
    </row>
    <row r="6754" spans="14:15" x14ac:dyDescent="0.2">
      <c r="N6754" s="5">
        <v>6751</v>
      </c>
      <c r="O6754" s="11">
        <v>-5.5469303552782474</v>
      </c>
    </row>
    <row r="6755" spans="14:15" x14ac:dyDescent="0.2">
      <c r="N6755" s="5">
        <v>6752</v>
      </c>
      <c r="O6755" s="11">
        <v>0.38409270605070789</v>
      </c>
    </row>
    <row r="6756" spans="14:15" x14ac:dyDescent="0.2">
      <c r="N6756" s="5">
        <v>6753</v>
      </c>
      <c r="O6756" s="11">
        <v>-5.6866497196050458</v>
      </c>
    </row>
    <row r="6757" spans="14:15" x14ac:dyDescent="0.2">
      <c r="N6757" s="5">
        <v>6754</v>
      </c>
      <c r="O6757" s="11">
        <v>-12.371187665567682</v>
      </c>
    </row>
    <row r="6758" spans="14:15" x14ac:dyDescent="0.2">
      <c r="N6758" s="5">
        <v>6755</v>
      </c>
      <c r="O6758" s="11">
        <v>19.197771560917712</v>
      </c>
    </row>
    <row r="6759" spans="14:15" x14ac:dyDescent="0.2">
      <c r="N6759" s="5">
        <v>6756</v>
      </c>
      <c r="O6759" s="11">
        <v>8.5287534495931929</v>
      </c>
    </row>
    <row r="6760" spans="14:15" x14ac:dyDescent="0.2">
      <c r="N6760" s="5">
        <v>6757</v>
      </c>
      <c r="O6760" s="11">
        <v>-3.3347748700057096</v>
      </c>
    </row>
    <row r="6761" spans="14:15" x14ac:dyDescent="0.2">
      <c r="N6761" s="5">
        <v>6758</v>
      </c>
      <c r="O6761" s="11">
        <v>-1.2576924909327662</v>
      </c>
    </row>
    <row r="6762" spans="14:15" x14ac:dyDescent="0.2">
      <c r="N6762" s="5">
        <v>6759</v>
      </c>
      <c r="O6762" s="11">
        <v>11.347752275243518</v>
      </c>
    </row>
    <row r="6763" spans="14:15" x14ac:dyDescent="0.2">
      <c r="N6763" s="5">
        <v>6760</v>
      </c>
      <c r="O6763" s="11">
        <v>21.956790895105943</v>
      </c>
    </row>
    <row r="6764" spans="14:15" x14ac:dyDescent="0.2">
      <c r="N6764" s="5">
        <v>6761</v>
      </c>
      <c r="O6764" s="11">
        <v>-10.526651558843149</v>
      </c>
    </row>
    <row r="6765" spans="14:15" x14ac:dyDescent="0.2">
      <c r="N6765" s="5">
        <v>6762</v>
      </c>
      <c r="O6765" s="11">
        <v>-7.2196885166819289</v>
      </c>
    </row>
    <row r="6766" spans="14:15" x14ac:dyDescent="0.2">
      <c r="N6766" s="5">
        <v>6763</v>
      </c>
      <c r="O6766" s="11">
        <v>-2.7403938844104219</v>
      </c>
    </row>
    <row r="6767" spans="14:15" x14ac:dyDescent="0.2">
      <c r="N6767" s="5">
        <v>6764</v>
      </c>
      <c r="O6767" s="11">
        <v>-11.528698301347291</v>
      </c>
    </row>
    <row r="6768" spans="14:15" x14ac:dyDescent="0.2">
      <c r="N6768" s="5">
        <v>6765</v>
      </c>
      <c r="O6768" s="11">
        <v>11.589497706859255</v>
      </c>
    </row>
    <row r="6769" spans="14:15" x14ac:dyDescent="0.2">
      <c r="N6769" s="5">
        <v>6766</v>
      </c>
      <c r="O6769" s="11">
        <v>-0.36279621415351793</v>
      </c>
    </row>
    <row r="6770" spans="14:15" x14ac:dyDescent="0.2">
      <c r="N6770" s="5">
        <v>6767</v>
      </c>
      <c r="O6770" s="11">
        <v>1.1863808199575545</v>
      </c>
    </row>
    <row r="6771" spans="14:15" x14ac:dyDescent="0.2">
      <c r="N6771" s="5">
        <v>6768</v>
      </c>
      <c r="O6771" s="11">
        <v>22.441264300943146</v>
      </c>
    </row>
    <row r="6772" spans="14:15" x14ac:dyDescent="0.2">
      <c r="N6772" s="5">
        <v>6769</v>
      </c>
      <c r="O6772" s="11">
        <v>-9.6118004098357339</v>
      </c>
    </row>
    <row r="6773" spans="14:15" x14ac:dyDescent="0.2">
      <c r="N6773" s="5">
        <v>6770</v>
      </c>
      <c r="O6773" s="11">
        <v>4.8291028985584799</v>
      </c>
    </row>
    <row r="6774" spans="14:15" x14ac:dyDescent="0.2">
      <c r="N6774" s="5">
        <v>6771</v>
      </c>
      <c r="O6774" s="11">
        <v>-9.7443290644560996</v>
      </c>
    </row>
    <row r="6775" spans="14:15" x14ac:dyDescent="0.2">
      <c r="N6775" s="5">
        <v>6772</v>
      </c>
      <c r="O6775" s="11">
        <v>13.324610315596804</v>
      </c>
    </row>
    <row r="6776" spans="14:15" x14ac:dyDescent="0.2">
      <c r="N6776" s="5">
        <v>6773</v>
      </c>
      <c r="O6776" s="11">
        <v>3.9603260848816566</v>
      </c>
    </row>
    <row r="6777" spans="14:15" x14ac:dyDescent="0.2">
      <c r="N6777" s="5">
        <v>6774</v>
      </c>
      <c r="O6777" s="11">
        <v>14.34179683493884</v>
      </c>
    </row>
    <row r="6778" spans="14:15" x14ac:dyDescent="0.2">
      <c r="N6778" s="5">
        <v>6775</v>
      </c>
      <c r="O6778" s="11">
        <v>18.921754416509469</v>
      </c>
    </row>
    <row r="6779" spans="14:15" x14ac:dyDescent="0.2">
      <c r="N6779" s="5">
        <v>6776</v>
      </c>
      <c r="O6779" s="11">
        <v>15.780927131208159</v>
      </c>
    </row>
    <row r="6780" spans="14:15" x14ac:dyDescent="0.2">
      <c r="N6780" s="5">
        <v>6777</v>
      </c>
      <c r="O6780" s="11">
        <v>-6.704510343623042</v>
      </c>
    </row>
    <row r="6781" spans="14:15" x14ac:dyDescent="0.2">
      <c r="N6781" s="5">
        <v>6778</v>
      </c>
      <c r="O6781" s="11">
        <v>-8.1723434428664703</v>
      </c>
    </row>
    <row r="6782" spans="14:15" x14ac:dyDescent="0.2">
      <c r="N6782" s="5">
        <v>6779</v>
      </c>
      <c r="O6782" s="11">
        <v>9.6950586841343807</v>
      </c>
    </row>
    <row r="6783" spans="14:15" x14ac:dyDescent="0.2">
      <c r="N6783" s="5">
        <v>6780</v>
      </c>
      <c r="O6783" s="11">
        <v>11.612408641988914</v>
      </c>
    </row>
    <row r="6784" spans="14:15" x14ac:dyDescent="0.2">
      <c r="N6784" s="5">
        <v>6781</v>
      </c>
      <c r="O6784" s="11">
        <v>16.775516603075801</v>
      </c>
    </row>
    <row r="6785" spans="14:15" x14ac:dyDescent="0.2">
      <c r="N6785" s="5">
        <v>6782</v>
      </c>
      <c r="O6785" s="11">
        <v>-18.829291219763178</v>
      </c>
    </row>
    <row r="6786" spans="14:15" x14ac:dyDescent="0.2">
      <c r="N6786" s="5">
        <v>6783</v>
      </c>
      <c r="O6786" s="11">
        <v>-21.476091963700384</v>
      </c>
    </row>
    <row r="6787" spans="14:15" x14ac:dyDescent="0.2">
      <c r="N6787" s="5">
        <v>6784</v>
      </c>
      <c r="O6787" s="11">
        <v>13.123351402050904</v>
      </c>
    </row>
    <row r="6788" spans="14:15" x14ac:dyDescent="0.2">
      <c r="N6788" s="5">
        <v>6785</v>
      </c>
      <c r="O6788" s="11">
        <v>-5.7586674707599439</v>
      </c>
    </row>
    <row r="6789" spans="14:15" x14ac:dyDescent="0.2">
      <c r="N6789" s="5">
        <v>6786</v>
      </c>
      <c r="O6789" s="11">
        <v>-16.795164735984148</v>
      </c>
    </row>
    <row r="6790" spans="14:15" x14ac:dyDescent="0.2">
      <c r="N6790" s="5">
        <v>6787</v>
      </c>
      <c r="O6790" s="11">
        <v>9.1918529907889308</v>
      </c>
    </row>
    <row r="6791" spans="14:15" x14ac:dyDescent="0.2">
      <c r="N6791" s="5">
        <v>6788</v>
      </c>
      <c r="O6791" s="11">
        <v>2.10382947386067</v>
      </c>
    </row>
    <row r="6792" spans="14:15" x14ac:dyDescent="0.2">
      <c r="N6792" s="5">
        <v>6789</v>
      </c>
      <c r="O6792" s="11">
        <v>-1.5826400086559462</v>
      </c>
    </row>
    <row r="6793" spans="14:15" x14ac:dyDescent="0.2">
      <c r="N6793" s="5">
        <v>6790</v>
      </c>
      <c r="O6793" s="11">
        <v>17.244474790672825</v>
      </c>
    </row>
    <row r="6794" spans="14:15" x14ac:dyDescent="0.2">
      <c r="N6794" s="5">
        <v>6791</v>
      </c>
      <c r="O6794" s="11">
        <v>1.2879461876694194</v>
      </c>
    </row>
    <row r="6795" spans="14:15" x14ac:dyDescent="0.2">
      <c r="N6795" s="5">
        <v>6792</v>
      </c>
      <c r="O6795" s="11">
        <v>-19.989542881855989</v>
      </c>
    </row>
    <row r="6796" spans="14:15" x14ac:dyDescent="0.2">
      <c r="N6796" s="5">
        <v>6793</v>
      </c>
      <c r="O6796" s="11">
        <v>-4.2377257248248714</v>
      </c>
    </row>
    <row r="6797" spans="14:15" x14ac:dyDescent="0.2">
      <c r="N6797" s="5">
        <v>6794</v>
      </c>
      <c r="O6797" s="11">
        <v>13.662582124008914</v>
      </c>
    </row>
    <row r="6798" spans="14:15" x14ac:dyDescent="0.2">
      <c r="N6798" s="5">
        <v>6795</v>
      </c>
      <c r="O6798" s="11">
        <v>17.584541394124432</v>
      </c>
    </row>
    <row r="6799" spans="14:15" x14ac:dyDescent="0.2">
      <c r="N6799" s="5">
        <v>6796</v>
      </c>
      <c r="O6799" s="11">
        <v>-2.6564041630051554</v>
      </c>
    </row>
    <row r="6800" spans="14:15" x14ac:dyDescent="0.2">
      <c r="N6800" s="5">
        <v>6797</v>
      </c>
      <c r="O6800" s="11">
        <v>-12.17601955980976</v>
      </c>
    </row>
    <row r="6801" spans="14:15" x14ac:dyDescent="0.2">
      <c r="N6801" s="5">
        <v>6798</v>
      </c>
      <c r="O6801" s="11">
        <v>23.671672815220131</v>
      </c>
    </row>
    <row r="6802" spans="14:15" x14ac:dyDescent="0.2">
      <c r="N6802" s="5">
        <v>6799</v>
      </c>
      <c r="O6802" s="11">
        <v>-0.80390001264879785</v>
      </c>
    </row>
    <row r="6803" spans="14:15" x14ac:dyDescent="0.2">
      <c r="N6803" s="5">
        <v>6800</v>
      </c>
      <c r="O6803" s="11">
        <v>-0.65991105884021684</v>
      </c>
    </row>
    <row r="6804" spans="14:15" x14ac:dyDescent="0.2">
      <c r="N6804" s="5">
        <v>6801</v>
      </c>
      <c r="O6804" s="11">
        <v>2.2821426350167453</v>
      </c>
    </row>
    <row r="6805" spans="14:15" x14ac:dyDescent="0.2">
      <c r="N6805" s="5">
        <v>6802</v>
      </c>
      <c r="O6805" s="11">
        <v>-19.791039806615608</v>
      </c>
    </row>
    <row r="6806" spans="14:15" x14ac:dyDescent="0.2">
      <c r="N6806" s="5">
        <v>6803</v>
      </c>
      <c r="O6806" s="11">
        <v>-13.309718766645712</v>
      </c>
    </row>
    <row r="6807" spans="14:15" x14ac:dyDescent="0.2">
      <c r="N6807" s="5">
        <v>6804</v>
      </c>
      <c r="O6807" s="11">
        <v>12.118097814302551</v>
      </c>
    </row>
    <row r="6808" spans="14:15" x14ac:dyDescent="0.2">
      <c r="N6808" s="5">
        <v>6805</v>
      </c>
      <c r="O6808" s="11">
        <v>5.7175183225509132</v>
      </c>
    </row>
    <row r="6809" spans="14:15" x14ac:dyDescent="0.2">
      <c r="N6809" s="5">
        <v>6806</v>
      </c>
      <c r="O6809" s="11">
        <v>-13.140323989322731</v>
      </c>
    </row>
    <row r="6810" spans="14:15" x14ac:dyDescent="0.2">
      <c r="N6810" s="5">
        <v>6807</v>
      </c>
      <c r="O6810" s="11">
        <v>-8.847229614922977</v>
      </c>
    </row>
    <row r="6811" spans="14:15" x14ac:dyDescent="0.2">
      <c r="N6811" s="5">
        <v>6808</v>
      </c>
      <c r="O6811" s="11">
        <v>-5.2174658161693381</v>
      </c>
    </row>
    <row r="6812" spans="14:15" x14ac:dyDescent="0.2">
      <c r="N6812" s="5">
        <v>6809</v>
      </c>
      <c r="O6812" s="11">
        <v>-6.2957016097641887</v>
      </c>
    </row>
    <row r="6813" spans="14:15" x14ac:dyDescent="0.2">
      <c r="N6813" s="5">
        <v>6810</v>
      </c>
      <c r="O6813" s="11">
        <v>2.6206086717599089</v>
      </c>
    </row>
    <row r="6814" spans="14:15" x14ac:dyDescent="0.2">
      <c r="N6814" s="5">
        <v>6811</v>
      </c>
      <c r="O6814" s="11">
        <v>25.837143678830547</v>
      </c>
    </row>
    <row r="6815" spans="14:15" x14ac:dyDescent="0.2">
      <c r="N6815" s="5">
        <v>6812</v>
      </c>
      <c r="O6815" s="11">
        <v>1.2711591507834581</v>
      </c>
    </row>
    <row r="6816" spans="14:15" x14ac:dyDescent="0.2">
      <c r="N6816" s="5">
        <v>6813</v>
      </c>
      <c r="O6816" s="11">
        <v>-0.53906358831278922</v>
      </c>
    </row>
    <row r="6817" spans="14:15" x14ac:dyDescent="0.2">
      <c r="N6817" s="5">
        <v>6814</v>
      </c>
      <c r="O6817" s="11">
        <v>-6.3383652738970486</v>
      </c>
    </row>
    <row r="6818" spans="14:15" x14ac:dyDescent="0.2">
      <c r="N6818" s="5">
        <v>6815</v>
      </c>
      <c r="O6818" s="11">
        <v>33.000433694126627</v>
      </c>
    </row>
    <row r="6819" spans="14:15" x14ac:dyDescent="0.2">
      <c r="N6819" s="5">
        <v>6816</v>
      </c>
      <c r="O6819" s="11">
        <v>11.012336641656059</v>
      </c>
    </row>
    <row r="6820" spans="14:15" x14ac:dyDescent="0.2">
      <c r="N6820" s="5">
        <v>6817</v>
      </c>
      <c r="O6820" s="11">
        <v>-3.7076505640692909</v>
      </c>
    </row>
    <row r="6821" spans="14:15" x14ac:dyDescent="0.2">
      <c r="N6821" s="5">
        <v>6818</v>
      </c>
      <c r="O6821" s="11">
        <v>8.0641695274448963</v>
      </c>
    </row>
    <row r="6822" spans="14:15" x14ac:dyDescent="0.2">
      <c r="N6822" s="5">
        <v>6819</v>
      </c>
      <c r="O6822" s="11">
        <v>-8.6931508313943802</v>
      </c>
    </row>
    <row r="6823" spans="14:15" x14ac:dyDescent="0.2">
      <c r="N6823" s="5">
        <v>6820</v>
      </c>
      <c r="O6823" s="11">
        <v>-13.558565279604316</v>
      </c>
    </row>
    <row r="6824" spans="14:15" x14ac:dyDescent="0.2">
      <c r="N6824" s="5">
        <v>6821</v>
      </c>
      <c r="O6824" s="11">
        <v>2.9668335218477542</v>
      </c>
    </row>
    <row r="6825" spans="14:15" x14ac:dyDescent="0.2">
      <c r="N6825" s="5">
        <v>6822</v>
      </c>
      <c r="O6825" s="11">
        <v>-5.3886904168646881</v>
      </c>
    </row>
    <row r="6826" spans="14:15" x14ac:dyDescent="0.2">
      <c r="N6826" s="5">
        <v>6823</v>
      </c>
      <c r="O6826" s="11">
        <v>-6.6611662981127191</v>
      </c>
    </row>
    <row r="6827" spans="14:15" x14ac:dyDescent="0.2">
      <c r="N6827" s="5">
        <v>6824</v>
      </c>
      <c r="O6827" s="11">
        <v>-8.5584641174929175</v>
      </c>
    </row>
    <row r="6828" spans="14:15" x14ac:dyDescent="0.2">
      <c r="N6828" s="5">
        <v>6825</v>
      </c>
      <c r="O6828" s="11">
        <v>9.3076349490954264</v>
      </c>
    </row>
    <row r="6829" spans="14:15" x14ac:dyDescent="0.2">
      <c r="N6829" s="5">
        <v>6826</v>
      </c>
      <c r="O6829" s="11">
        <v>4.9842201688129757</v>
      </c>
    </row>
    <row r="6830" spans="14:15" x14ac:dyDescent="0.2">
      <c r="N6830" s="5">
        <v>6827</v>
      </c>
      <c r="O6830" s="11">
        <v>4.9749310165328833</v>
      </c>
    </row>
    <row r="6831" spans="14:15" x14ac:dyDescent="0.2">
      <c r="N6831" s="5">
        <v>6828</v>
      </c>
      <c r="O6831" s="11">
        <v>0.10003433977585618</v>
      </c>
    </row>
    <row r="6832" spans="14:15" x14ac:dyDescent="0.2">
      <c r="N6832" s="5">
        <v>6829</v>
      </c>
      <c r="O6832" s="11">
        <v>-4.4254980883362469</v>
      </c>
    </row>
    <row r="6833" spans="14:15" x14ac:dyDescent="0.2">
      <c r="N6833" s="5">
        <v>6830</v>
      </c>
      <c r="O6833" s="11">
        <v>11.674040090819034</v>
      </c>
    </row>
    <row r="6834" spans="14:15" x14ac:dyDescent="0.2">
      <c r="N6834" s="5">
        <v>6831</v>
      </c>
      <c r="O6834" s="11">
        <v>11.853036166338232</v>
      </c>
    </row>
    <row r="6835" spans="14:15" x14ac:dyDescent="0.2">
      <c r="N6835" s="5">
        <v>6832</v>
      </c>
      <c r="O6835" s="11">
        <v>3.660845963964654E-2</v>
      </c>
    </row>
    <row r="6836" spans="14:15" x14ac:dyDescent="0.2">
      <c r="N6836" s="5">
        <v>6833</v>
      </c>
      <c r="O6836" s="11">
        <v>4.1882577069736495</v>
      </c>
    </row>
    <row r="6837" spans="14:15" x14ac:dyDescent="0.2">
      <c r="N6837" s="5">
        <v>6834</v>
      </c>
      <c r="O6837" s="11">
        <v>-25.527594618055762</v>
      </c>
    </row>
    <row r="6838" spans="14:15" x14ac:dyDescent="0.2">
      <c r="N6838" s="5">
        <v>6835</v>
      </c>
      <c r="O6838" s="11">
        <v>-11.915495177096933</v>
      </c>
    </row>
    <row r="6839" spans="14:15" x14ac:dyDescent="0.2">
      <c r="N6839" s="5">
        <v>6836</v>
      </c>
      <c r="O6839" s="11">
        <v>5.0548451840148418</v>
      </c>
    </row>
    <row r="6840" spans="14:15" x14ac:dyDescent="0.2">
      <c r="N6840" s="5">
        <v>6837</v>
      </c>
      <c r="O6840" s="11">
        <v>17.594827967394064</v>
      </c>
    </row>
    <row r="6841" spans="14:15" x14ac:dyDescent="0.2">
      <c r="N6841" s="5">
        <v>6838</v>
      </c>
      <c r="O6841" s="11">
        <v>-3.6495321937027585</v>
      </c>
    </row>
    <row r="6842" spans="14:15" x14ac:dyDescent="0.2">
      <c r="N6842" s="5">
        <v>6839</v>
      </c>
      <c r="O6842" s="11">
        <v>-6.6155546571295751</v>
      </c>
    </row>
    <row r="6843" spans="14:15" x14ac:dyDescent="0.2">
      <c r="N6843" s="5">
        <v>6840</v>
      </c>
      <c r="O6843" s="11">
        <v>13.014793192632872</v>
      </c>
    </row>
    <row r="6844" spans="14:15" x14ac:dyDescent="0.2">
      <c r="N6844" s="5">
        <v>6841</v>
      </c>
      <c r="O6844" s="11">
        <v>-2.6295419264819366</v>
      </c>
    </row>
    <row r="6845" spans="14:15" x14ac:dyDescent="0.2">
      <c r="N6845" s="5">
        <v>6842</v>
      </c>
      <c r="O6845" s="11">
        <v>44.363144111230717</v>
      </c>
    </row>
    <row r="6846" spans="14:15" x14ac:dyDescent="0.2">
      <c r="N6846" s="5">
        <v>6843</v>
      </c>
      <c r="O6846" s="11">
        <v>6.9923874727699546</v>
      </c>
    </row>
    <row r="6847" spans="14:15" x14ac:dyDescent="0.2">
      <c r="N6847" s="5">
        <v>6844</v>
      </c>
      <c r="O6847" s="11">
        <v>5.7248689192977666</v>
      </c>
    </row>
    <row r="6848" spans="14:15" x14ac:dyDescent="0.2">
      <c r="N6848" s="5">
        <v>6845</v>
      </c>
      <c r="O6848" s="11">
        <v>2.1124171260224074</v>
      </c>
    </row>
    <row r="6849" spans="14:15" x14ac:dyDescent="0.2">
      <c r="N6849" s="5">
        <v>6846</v>
      </c>
      <c r="O6849" s="11">
        <v>-8.139737789828942</v>
      </c>
    </row>
    <row r="6850" spans="14:15" x14ac:dyDescent="0.2">
      <c r="N6850" s="5">
        <v>6847</v>
      </c>
      <c r="O6850" s="11">
        <v>1.1375965022822911</v>
      </c>
    </row>
    <row r="6851" spans="14:15" x14ac:dyDescent="0.2">
      <c r="N6851" s="5">
        <v>6848</v>
      </c>
      <c r="O6851" s="11">
        <v>1.8042976097220296</v>
      </c>
    </row>
    <row r="6852" spans="14:15" x14ac:dyDescent="0.2">
      <c r="N6852" s="5">
        <v>6849</v>
      </c>
      <c r="O6852" s="11">
        <v>6.2754365390233868</v>
      </c>
    </row>
    <row r="6853" spans="14:15" x14ac:dyDescent="0.2">
      <c r="N6853" s="5">
        <v>6850</v>
      </c>
      <c r="O6853" s="11">
        <v>5.6168741386516015</v>
      </c>
    </row>
    <row r="6854" spans="14:15" x14ac:dyDescent="0.2">
      <c r="N6854" s="5">
        <v>6851</v>
      </c>
      <c r="O6854" s="11">
        <v>14.641848830746007</v>
      </c>
    </row>
    <row r="6855" spans="14:15" x14ac:dyDescent="0.2">
      <c r="N6855" s="5">
        <v>6852</v>
      </c>
      <c r="O6855" s="11">
        <v>-11.973081393665186</v>
      </c>
    </row>
    <row r="6856" spans="14:15" x14ac:dyDescent="0.2">
      <c r="N6856" s="5">
        <v>6853</v>
      </c>
      <c r="O6856" s="11">
        <v>7.5069184314605328</v>
      </c>
    </row>
    <row r="6857" spans="14:15" x14ac:dyDescent="0.2">
      <c r="N6857" s="5">
        <v>6854</v>
      </c>
      <c r="O6857" s="11">
        <v>-8.8373774243028826</v>
      </c>
    </row>
    <row r="6858" spans="14:15" x14ac:dyDescent="0.2">
      <c r="N6858" s="5">
        <v>6855</v>
      </c>
      <c r="O6858" s="11">
        <v>-3.3418378711184227</v>
      </c>
    </row>
    <row r="6859" spans="14:15" x14ac:dyDescent="0.2">
      <c r="N6859" s="5">
        <v>6856</v>
      </c>
      <c r="O6859" s="11">
        <v>-14.349156115402625</v>
      </c>
    </row>
    <row r="6860" spans="14:15" x14ac:dyDescent="0.2">
      <c r="N6860" s="5">
        <v>6857</v>
      </c>
      <c r="O6860" s="11">
        <v>1.5114816015404038</v>
      </c>
    </row>
    <row r="6861" spans="14:15" x14ac:dyDescent="0.2">
      <c r="N6861" s="5">
        <v>6858</v>
      </c>
      <c r="O6861" s="11">
        <v>-18.892664693573874</v>
      </c>
    </row>
    <row r="6862" spans="14:15" x14ac:dyDescent="0.2">
      <c r="N6862" s="5">
        <v>6859</v>
      </c>
      <c r="O6862" s="11">
        <v>-1.0608094083982929</v>
      </c>
    </row>
    <row r="6863" spans="14:15" x14ac:dyDescent="0.2">
      <c r="N6863" s="5">
        <v>6860</v>
      </c>
      <c r="O6863" s="11">
        <v>5.134009884935522</v>
      </c>
    </row>
    <row r="6864" spans="14:15" x14ac:dyDescent="0.2">
      <c r="N6864" s="5">
        <v>6861</v>
      </c>
      <c r="O6864" s="11">
        <v>-10.158135084381339</v>
      </c>
    </row>
    <row r="6865" spans="14:15" x14ac:dyDescent="0.2">
      <c r="N6865" s="5">
        <v>6862</v>
      </c>
      <c r="O6865" s="11">
        <v>33.542112023764574</v>
      </c>
    </row>
    <row r="6866" spans="14:15" x14ac:dyDescent="0.2">
      <c r="N6866" s="5">
        <v>6863</v>
      </c>
      <c r="O6866" s="11">
        <v>22.895734555719773</v>
      </c>
    </row>
    <row r="6867" spans="14:15" x14ac:dyDescent="0.2">
      <c r="N6867" s="5">
        <v>6864</v>
      </c>
      <c r="O6867" s="11">
        <v>-8.9854325819499543</v>
      </c>
    </row>
    <row r="6868" spans="14:15" x14ac:dyDescent="0.2">
      <c r="N6868" s="5">
        <v>6865</v>
      </c>
      <c r="O6868" s="11">
        <v>0.78782160436085047</v>
      </c>
    </row>
    <row r="6869" spans="14:15" x14ac:dyDescent="0.2">
      <c r="N6869" s="5">
        <v>6866</v>
      </c>
      <c r="O6869" s="11">
        <v>-1.8673499700691316</v>
      </c>
    </row>
    <row r="6870" spans="14:15" x14ac:dyDescent="0.2">
      <c r="N6870" s="5">
        <v>6867</v>
      </c>
      <c r="O6870" s="11">
        <v>-22.307759102566582</v>
      </c>
    </row>
    <row r="6871" spans="14:15" x14ac:dyDescent="0.2">
      <c r="N6871" s="5">
        <v>6868</v>
      </c>
      <c r="O6871" s="11">
        <v>10.626656973921055</v>
      </c>
    </row>
    <row r="6872" spans="14:15" x14ac:dyDescent="0.2">
      <c r="N6872" s="5">
        <v>6869</v>
      </c>
      <c r="O6872" s="11">
        <v>12.525579906819583</v>
      </c>
    </row>
    <row r="6873" spans="14:15" x14ac:dyDescent="0.2">
      <c r="N6873" s="5">
        <v>6870</v>
      </c>
      <c r="O6873" s="11">
        <v>-36.318449244120153</v>
      </c>
    </row>
    <row r="6874" spans="14:15" x14ac:dyDescent="0.2">
      <c r="N6874" s="5">
        <v>6871</v>
      </c>
      <c r="O6874" s="11">
        <v>-2.5567074447571669</v>
      </c>
    </row>
    <row r="6875" spans="14:15" x14ac:dyDescent="0.2">
      <c r="N6875" s="5">
        <v>6872</v>
      </c>
      <c r="O6875" s="11">
        <v>2.0153461995636497</v>
      </c>
    </row>
    <row r="6876" spans="14:15" x14ac:dyDescent="0.2">
      <c r="N6876" s="5">
        <v>6873</v>
      </c>
      <c r="O6876" s="11">
        <v>16.460109704692989</v>
      </c>
    </row>
    <row r="6877" spans="14:15" x14ac:dyDescent="0.2">
      <c r="N6877" s="5">
        <v>6874</v>
      </c>
      <c r="O6877" s="11">
        <v>1.6157297436599647</v>
      </c>
    </row>
    <row r="6878" spans="14:15" x14ac:dyDescent="0.2">
      <c r="N6878" s="5">
        <v>6875</v>
      </c>
      <c r="O6878" s="11">
        <v>-4.2139686258807991</v>
      </c>
    </row>
    <row r="6879" spans="14:15" x14ac:dyDescent="0.2">
      <c r="N6879" s="5">
        <v>6876</v>
      </c>
      <c r="O6879" s="11">
        <v>12.259646413851911</v>
      </c>
    </row>
    <row r="6880" spans="14:15" x14ac:dyDescent="0.2">
      <c r="N6880" s="5">
        <v>6877</v>
      </c>
      <c r="O6880" s="11">
        <v>-39.608476673657833</v>
      </c>
    </row>
    <row r="6881" spans="14:15" x14ac:dyDescent="0.2">
      <c r="N6881" s="5">
        <v>6878</v>
      </c>
      <c r="O6881" s="11">
        <v>10.297067882227278</v>
      </c>
    </row>
    <row r="6882" spans="14:15" x14ac:dyDescent="0.2">
      <c r="N6882" s="5">
        <v>6879</v>
      </c>
      <c r="O6882" s="11">
        <v>26.40478298487831</v>
      </c>
    </row>
    <row r="6883" spans="14:15" x14ac:dyDescent="0.2">
      <c r="N6883" s="5">
        <v>6880</v>
      </c>
      <c r="O6883" s="11">
        <v>25.972690489739914</v>
      </c>
    </row>
    <row r="6884" spans="14:15" x14ac:dyDescent="0.2">
      <c r="N6884" s="5">
        <v>6881</v>
      </c>
      <c r="O6884" s="11">
        <v>-2.4953694398647071</v>
      </c>
    </row>
    <row r="6885" spans="14:15" x14ac:dyDescent="0.2">
      <c r="N6885" s="5">
        <v>6882</v>
      </c>
      <c r="O6885" s="11">
        <v>-0.75709801595364112</v>
      </c>
    </row>
    <row r="6886" spans="14:15" x14ac:dyDescent="0.2">
      <c r="N6886" s="5">
        <v>6883</v>
      </c>
      <c r="O6886" s="11">
        <v>37.429377503236921</v>
      </c>
    </row>
    <row r="6887" spans="14:15" x14ac:dyDescent="0.2">
      <c r="N6887" s="5">
        <v>6884</v>
      </c>
      <c r="O6887" s="11">
        <v>-4.620025940562976</v>
      </c>
    </row>
    <row r="6888" spans="14:15" x14ac:dyDescent="0.2">
      <c r="N6888" s="5">
        <v>6885</v>
      </c>
      <c r="O6888" s="11">
        <v>-10.649306176104368</v>
      </c>
    </row>
    <row r="6889" spans="14:15" x14ac:dyDescent="0.2">
      <c r="N6889" s="5">
        <v>6886</v>
      </c>
      <c r="O6889" s="11">
        <v>-29.273248334129608</v>
      </c>
    </row>
    <row r="6890" spans="14:15" x14ac:dyDescent="0.2">
      <c r="N6890" s="5">
        <v>6887</v>
      </c>
      <c r="O6890" s="11">
        <v>-10.029719818789427</v>
      </c>
    </row>
    <row r="6891" spans="14:15" x14ac:dyDescent="0.2">
      <c r="N6891" s="5">
        <v>6888</v>
      </c>
      <c r="O6891" s="11">
        <v>8.7102741203836231</v>
      </c>
    </row>
    <row r="6892" spans="14:15" x14ac:dyDescent="0.2">
      <c r="N6892" s="5">
        <v>6889</v>
      </c>
      <c r="O6892" s="11">
        <v>7.4292372032916525</v>
      </c>
    </row>
    <row r="6893" spans="14:15" x14ac:dyDescent="0.2">
      <c r="N6893" s="5">
        <v>6890</v>
      </c>
      <c r="O6893" s="11">
        <v>-15.564850327989003</v>
      </c>
    </row>
    <row r="6894" spans="14:15" x14ac:dyDescent="0.2">
      <c r="N6894" s="5">
        <v>6891</v>
      </c>
      <c r="O6894" s="11">
        <v>-9.3382606373046286</v>
      </c>
    </row>
    <row r="6895" spans="14:15" x14ac:dyDescent="0.2">
      <c r="N6895" s="5">
        <v>6892</v>
      </c>
      <c r="O6895" s="11">
        <v>-8.0152190143195767</v>
      </c>
    </row>
    <row r="6896" spans="14:15" x14ac:dyDescent="0.2">
      <c r="N6896" s="5">
        <v>6893</v>
      </c>
      <c r="O6896" s="11">
        <v>2.4438665947119911</v>
      </c>
    </row>
    <row r="6897" spans="14:15" x14ac:dyDescent="0.2">
      <c r="N6897" s="5">
        <v>6894</v>
      </c>
      <c r="O6897" s="11">
        <v>1.0877235536249661</v>
      </c>
    </row>
    <row r="6898" spans="14:15" x14ac:dyDescent="0.2">
      <c r="N6898" s="5">
        <v>6895</v>
      </c>
      <c r="O6898" s="11">
        <v>-12.595856995735431</v>
      </c>
    </row>
    <row r="6899" spans="14:15" x14ac:dyDescent="0.2">
      <c r="N6899" s="5">
        <v>6896</v>
      </c>
      <c r="O6899" s="11">
        <v>18.100457332433148</v>
      </c>
    </row>
    <row r="6900" spans="14:15" x14ac:dyDescent="0.2">
      <c r="N6900" s="5">
        <v>6897</v>
      </c>
      <c r="O6900" s="11">
        <v>-11.763253018839603</v>
      </c>
    </row>
    <row r="6901" spans="14:15" x14ac:dyDescent="0.2">
      <c r="N6901" s="5">
        <v>6898</v>
      </c>
      <c r="O6901" s="11">
        <v>5.0889465283552298</v>
      </c>
    </row>
    <row r="6902" spans="14:15" x14ac:dyDescent="0.2">
      <c r="N6902" s="5">
        <v>6899</v>
      </c>
      <c r="O6902" s="11">
        <v>17.861928559344477</v>
      </c>
    </row>
    <row r="6903" spans="14:15" x14ac:dyDescent="0.2">
      <c r="N6903" s="5">
        <v>6900</v>
      </c>
      <c r="O6903" s="11">
        <v>-3.0730643573767074</v>
      </c>
    </row>
    <row r="6904" spans="14:15" x14ac:dyDescent="0.2">
      <c r="N6904" s="5">
        <v>6901</v>
      </c>
      <c r="O6904" s="11">
        <v>-14.786393557887582</v>
      </c>
    </row>
    <row r="6905" spans="14:15" x14ac:dyDescent="0.2">
      <c r="N6905" s="5">
        <v>6902</v>
      </c>
      <c r="O6905" s="11">
        <v>18.903103759825591</v>
      </c>
    </row>
    <row r="6906" spans="14:15" x14ac:dyDescent="0.2">
      <c r="N6906" s="5">
        <v>6903</v>
      </c>
      <c r="O6906" s="11">
        <v>2.4875520884614666</v>
      </c>
    </row>
    <row r="6907" spans="14:15" x14ac:dyDescent="0.2">
      <c r="N6907" s="5">
        <v>6904</v>
      </c>
      <c r="O6907" s="11">
        <v>-13.997297251295784</v>
      </c>
    </row>
    <row r="6908" spans="14:15" x14ac:dyDescent="0.2">
      <c r="N6908" s="5">
        <v>6905</v>
      </c>
      <c r="O6908" s="11">
        <v>17.012564436015598</v>
      </c>
    </row>
    <row r="6909" spans="14:15" x14ac:dyDescent="0.2">
      <c r="N6909" s="5">
        <v>6906</v>
      </c>
      <c r="O6909" s="11">
        <v>-12.465743697004243</v>
      </c>
    </row>
    <row r="6910" spans="14:15" x14ac:dyDescent="0.2">
      <c r="N6910" s="5">
        <v>6907</v>
      </c>
      <c r="O6910" s="11">
        <v>1.0928891587535396</v>
      </c>
    </row>
    <row r="6911" spans="14:15" x14ac:dyDescent="0.2">
      <c r="N6911" s="5">
        <v>6908</v>
      </c>
      <c r="O6911" s="11">
        <v>2.2351457832877872</v>
      </c>
    </row>
    <row r="6912" spans="14:15" x14ac:dyDescent="0.2">
      <c r="N6912" s="5">
        <v>6909</v>
      </c>
      <c r="O6912" s="11">
        <v>-3.267944542212287</v>
      </c>
    </row>
    <row r="6913" spans="14:15" x14ac:dyDescent="0.2">
      <c r="N6913" s="5">
        <v>6910</v>
      </c>
      <c r="O6913" s="11">
        <v>-1.5214177893173417</v>
      </c>
    </row>
    <row r="6914" spans="14:15" x14ac:dyDescent="0.2">
      <c r="N6914" s="5">
        <v>6911</v>
      </c>
      <c r="O6914" s="11">
        <v>9.01913828393511</v>
      </c>
    </row>
    <row r="6915" spans="14:15" x14ac:dyDescent="0.2">
      <c r="N6915" s="5">
        <v>6912</v>
      </c>
      <c r="O6915" s="11">
        <v>5.5629957337433034</v>
      </c>
    </row>
    <row r="6916" spans="14:15" x14ac:dyDescent="0.2">
      <c r="N6916" s="5">
        <v>6913</v>
      </c>
      <c r="O6916" s="11">
        <v>12.60459431246646</v>
      </c>
    </row>
    <row r="6917" spans="14:15" x14ac:dyDescent="0.2">
      <c r="N6917" s="5">
        <v>6914</v>
      </c>
      <c r="O6917" s="11">
        <v>18.21130617570407</v>
      </c>
    </row>
    <row r="6918" spans="14:15" x14ac:dyDescent="0.2">
      <c r="N6918" s="5">
        <v>6915</v>
      </c>
      <c r="O6918" s="11">
        <v>-1.3478545874994841</v>
      </c>
    </row>
    <row r="6919" spans="14:15" x14ac:dyDescent="0.2">
      <c r="N6919" s="5">
        <v>6916</v>
      </c>
      <c r="O6919" s="11">
        <v>18.377533460361832</v>
      </c>
    </row>
    <row r="6920" spans="14:15" x14ac:dyDescent="0.2">
      <c r="N6920" s="5">
        <v>6917</v>
      </c>
      <c r="O6920" s="11">
        <v>25.948169505973937</v>
      </c>
    </row>
    <row r="6921" spans="14:15" x14ac:dyDescent="0.2">
      <c r="N6921" s="5">
        <v>6918</v>
      </c>
      <c r="O6921" s="11">
        <v>4.6548910609383629</v>
      </c>
    </row>
    <row r="6922" spans="14:15" x14ac:dyDescent="0.2">
      <c r="N6922" s="5">
        <v>6919</v>
      </c>
      <c r="O6922" s="11">
        <v>13.338284607676002</v>
      </c>
    </row>
    <row r="6923" spans="14:15" x14ac:dyDescent="0.2">
      <c r="N6923" s="5">
        <v>6920</v>
      </c>
      <c r="O6923" s="11">
        <v>-22.460455245039693</v>
      </c>
    </row>
    <row r="6924" spans="14:15" x14ac:dyDescent="0.2">
      <c r="N6924" s="5">
        <v>6921</v>
      </c>
      <c r="O6924" s="11">
        <v>21.14347295215255</v>
      </c>
    </row>
    <row r="6925" spans="14:15" x14ac:dyDescent="0.2">
      <c r="N6925" s="5">
        <v>6922</v>
      </c>
      <c r="O6925" s="11">
        <v>16.747749131256725</v>
      </c>
    </row>
    <row r="6926" spans="14:15" x14ac:dyDescent="0.2">
      <c r="N6926" s="5">
        <v>6923</v>
      </c>
      <c r="O6926" s="11">
        <v>9.1590468337217104</v>
      </c>
    </row>
    <row r="6927" spans="14:15" x14ac:dyDescent="0.2">
      <c r="N6927" s="5">
        <v>6924</v>
      </c>
      <c r="O6927" s="11">
        <v>-4.6205429242724385</v>
      </c>
    </row>
    <row r="6928" spans="14:15" x14ac:dyDescent="0.2">
      <c r="N6928" s="5">
        <v>6925</v>
      </c>
      <c r="O6928" s="11">
        <v>-1.9621605126574986</v>
      </c>
    </row>
    <row r="6929" spans="14:15" x14ac:dyDescent="0.2">
      <c r="N6929" s="5">
        <v>6926</v>
      </c>
      <c r="O6929" s="11">
        <v>2.3562024749601802</v>
      </c>
    </row>
    <row r="6930" spans="14:15" x14ac:dyDescent="0.2">
      <c r="N6930" s="5">
        <v>6927</v>
      </c>
      <c r="O6930" s="11">
        <v>1.2249545571041613</v>
      </c>
    </row>
    <row r="6931" spans="14:15" x14ac:dyDescent="0.2">
      <c r="N6931" s="5">
        <v>6928</v>
      </c>
      <c r="O6931" s="11">
        <v>-12.527364975885909</v>
      </c>
    </row>
    <row r="6932" spans="14:15" x14ac:dyDescent="0.2">
      <c r="N6932" s="5">
        <v>6929</v>
      </c>
      <c r="O6932" s="11">
        <v>-20.467439627062149</v>
      </c>
    </row>
    <row r="6933" spans="14:15" x14ac:dyDescent="0.2">
      <c r="N6933" s="5">
        <v>6930</v>
      </c>
      <c r="O6933" s="11">
        <v>-4.8819963264329775</v>
      </c>
    </row>
    <row r="6934" spans="14:15" x14ac:dyDescent="0.2">
      <c r="N6934" s="5">
        <v>6931</v>
      </c>
      <c r="O6934" s="11">
        <v>0.16428041907180368</v>
      </c>
    </row>
    <row r="6935" spans="14:15" x14ac:dyDescent="0.2">
      <c r="N6935" s="5">
        <v>6932</v>
      </c>
      <c r="O6935" s="11">
        <v>7.9584275109288187</v>
      </c>
    </row>
    <row r="6936" spans="14:15" x14ac:dyDescent="0.2">
      <c r="N6936" s="5">
        <v>6933</v>
      </c>
      <c r="O6936" s="11">
        <v>-7.7355878358164096</v>
      </c>
    </row>
    <row r="6937" spans="14:15" x14ac:dyDescent="0.2">
      <c r="N6937" s="5">
        <v>6934</v>
      </c>
      <c r="O6937" s="11">
        <v>-1.9275514467203632</v>
      </c>
    </row>
    <row r="6938" spans="14:15" x14ac:dyDescent="0.2">
      <c r="N6938" s="5">
        <v>6935</v>
      </c>
      <c r="O6938" s="11">
        <v>22.938943803609799</v>
      </c>
    </row>
    <row r="6939" spans="14:15" x14ac:dyDescent="0.2">
      <c r="N6939" s="5">
        <v>6936</v>
      </c>
      <c r="O6939" s="11">
        <v>17.542403827749354</v>
      </c>
    </row>
    <row r="6940" spans="14:15" x14ac:dyDescent="0.2">
      <c r="N6940" s="5">
        <v>6937</v>
      </c>
      <c r="O6940" s="11">
        <v>3.7690510427586372</v>
      </c>
    </row>
    <row r="6941" spans="14:15" x14ac:dyDescent="0.2">
      <c r="N6941" s="5">
        <v>6938</v>
      </c>
      <c r="O6941" s="11">
        <v>25.112217448679633</v>
      </c>
    </row>
    <row r="6942" spans="14:15" x14ac:dyDescent="0.2">
      <c r="N6942" s="5">
        <v>6939</v>
      </c>
      <c r="O6942" s="11">
        <v>-8.550126575306038</v>
      </c>
    </row>
    <row r="6943" spans="14:15" x14ac:dyDescent="0.2">
      <c r="N6943" s="5">
        <v>6940</v>
      </c>
      <c r="O6943" s="11">
        <v>-5.9667702081555225</v>
      </c>
    </row>
    <row r="6944" spans="14:15" x14ac:dyDescent="0.2">
      <c r="N6944" s="5">
        <v>6941</v>
      </c>
      <c r="O6944" s="11">
        <v>-0.47865727792451462</v>
      </c>
    </row>
    <row r="6945" spans="14:15" x14ac:dyDescent="0.2">
      <c r="N6945" s="5">
        <v>6942</v>
      </c>
      <c r="O6945" s="11">
        <v>4.6873904663889157</v>
      </c>
    </row>
    <row r="6946" spans="14:15" x14ac:dyDescent="0.2">
      <c r="N6946" s="5">
        <v>6943</v>
      </c>
      <c r="O6946" s="11">
        <v>3.2762674762799335</v>
      </c>
    </row>
    <row r="6947" spans="14:15" x14ac:dyDescent="0.2">
      <c r="N6947" s="5">
        <v>6944</v>
      </c>
      <c r="O6947" s="11">
        <v>-19.505774872772776</v>
      </c>
    </row>
    <row r="6948" spans="14:15" x14ac:dyDescent="0.2">
      <c r="N6948" s="5">
        <v>6945</v>
      </c>
      <c r="O6948" s="11">
        <v>3.7021333449742935</v>
      </c>
    </row>
    <row r="6949" spans="14:15" x14ac:dyDescent="0.2">
      <c r="N6949" s="5">
        <v>6946</v>
      </c>
      <c r="O6949" s="11">
        <v>1.9930418663959242</v>
      </c>
    </row>
    <row r="6950" spans="14:15" x14ac:dyDescent="0.2">
      <c r="N6950" s="5">
        <v>6947</v>
      </c>
      <c r="O6950" s="11">
        <v>-4.5241847184153556</v>
      </c>
    </row>
    <row r="6951" spans="14:15" x14ac:dyDescent="0.2">
      <c r="N6951" s="5">
        <v>6948</v>
      </c>
      <c r="O6951" s="11">
        <v>5.9593454603643385</v>
      </c>
    </row>
    <row r="6952" spans="14:15" x14ac:dyDescent="0.2">
      <c r="N6952" s="5">
        <v>6949</v>
      </c>
      <c r="O6952" s="11">
        <v>1.832933831808248</v>
      </c>
    </row>
    <row r="6953" spans="14:15" x14ac:dyDescent="0.2">
      <c r="N6953" s="5">
        <v>6950</v>
      </c>
      <c r="O6953" s="11">
        <v>-8.0069341074130911</v>
      </c>
    </row>
    <row r="6954" spans="14:15" x14ac:dyDescent="0.2">
      <c r="N6954" s="5">
        <v>6951</v>
      </c>
      <c r="O6954" s="11">
        <v>4.5511098528569907</v>
      </c>
    </row>
    <row r="6955" spans="14:15" x14ac:dyDescent="0.2">
      <c r="N6955" s="5">
        <v>6952</v>
      </c>
      <c r="O6955" s="11">
        <v>6.6487137124434632</v>
      </c>
    </row>
    <row r="6956" spans="14:15" x14ac:dyDescent="0.2">
      <c r="N6956" s="5">
        <v>6953</v>
      </c>
      <c r="O6956" s="11">
        <v>-21.035855408728725</v>
      </c>
    </row>
    <row r="6957" spans="14:15" x14ac:dyDescent="0.2">
      <c r="N6957" s="5">
        <v>6954</v>
      </c>
      <c r="O6957" s="11">
        <v>28.395464587601346</v>
      </c>
    </row>
    <row r="6958" spans="14:15" x14ac:dyDescent="0.2">
      <c r="N6958" s="5">
        <v>6955</v>
      </c>
      <c r="O6958" s="11">
        <v>-15.741742427008223</v>
      </c>
    </row>
    <row r="6959" spans="14:15" x14ac:dyDescent="0.2">
      <c r="N6959" s="5">
        <v>6956</v>
      </c>
      <c r="O6959" s="11">
        <v>16.022744299521278</v>
      </c>
    </row>
    <row r="6960" spans="14:15" x14ac:dyDescent="0.2">
      <c r="N6960" s="5">
        <v>6957</v>
      </c>
      <c r="O6960" s="11">
        <v>-16.787302838697205</v>
      </c>
    </row>
    <row r="6961" spans="14:15" x14ac:dyDescent="0.2">
      <c r="N6961" s="5">
        <v>6958</v>
      </c>
      <c r="O6961" s="11">
        <v>8.2185059689653635</v>
      </c>
    </row>
    <row r="6962" spans="14:15" x14ac:dyDescent="0.2">
      <c r="N6962" s="5">
        <v>6959</v>
      </c>
      <c r="O6962" s="11">
        <v>27.532288858847753</v>
      </c>
    </row>
    <row r="6963" spans="14:15" x14ac:dyDescent="0.2">
      <c r="N6963" s="5">
        <v>6960</v>
      </c>
      <c r="O6963" s="11">
        <v>22.99055362283384</v>
      </c>
    </row>
    <row r="6964" spans="14:15" x14ac:dyDescent="0.2">
      <c r="N6964" s="5">
        <v>6961</v>
      </c>
      <c r="O6964" s="11">
        <v>-8.8910196580890677</v>
      </c>
    </row>
    <row r="6965" spans="14:15" x14ac:dyDescent="0.2">
      <c r="N6965" s="5">
        <v>6962</v>
      </c>
      <c r="O6965" s="11">
        <v>-5.2080254238772064</v>
      </c>
    </row>
    <row r="6966" spans="14:15" x14ac:dyDescent="0.2">
      <c r="N6966" s="5">
        <v>6963</v>
      </c>
      <c r="O6966" s="11">
        <v>-20.055425855375084</v>
      </c>
    </row>
    <row r="6967" spans="14:15" x14ac:dyDescent="0.2">
      <c r="N6967" s="5">
        <v>6964</v>
      </c>
      <c r="O6967" s="11">
        <v>8.4060805274063473</v>
      </c>
    </row>
    <row r="6968" spans="14:15" x14ac:dyDescent="0.2">
      <c r="N6968" s="5">
        <v>6965</v>
      </c>
      <c r="O6968" s="11">
        <v>-8.138618758651468</v>
      </c>
    </row>
    <row r="6969" spans="14:15" x14ac:dyDescent="0.2">
      <c r="N6969" s="5">
        <v>6966</v>
      </c>
      <c r="O6969" s="11">
        <v>16.013250600433402</v>
      </c>
    </row>
    <row r="6970" spans="14:15" x14ac:dyDescent="0.2">
      <c r="N6970" s="5">
        <v>6967</v>
      </c>
      <c r="O6970" s="11">
        <v>1.6730049498873258</v>
      </c>
    </row>
    <row r="6971" spans="14:15" x14ac:dyDescent="0.2">
      <c r="N6971" s="5">
        <v>6968</v>
      </c>
      <c r="O6971" s="11">
        <v>10.888055435108534</v>
      </c>
    </row>
    <row r="6972" spans="14:15" x14ac:dyDescent="0.2">
      <c r="N6972" s="5">
        <v>6969</v>
      </c>
      <c r="O6972" s="11">
        <v>18.312470635963617</v>
      </c>
    </row>
    <row r="6973" spans="14:15" x14ac:dyDescent="0.2">
      <c r="N6973" s="5">
        <v>6970</v>
      </c>
      <c r="O6973" s="11">
        <v>-5.049158730106333</v>
      </c>
    </row>
    <row r="6974" spans="14:15" x14ac:dyDescent="0.2">
      <c r="N6974" s="5">
        <v>6971</v>
      </c>
      <c r="O6974" s="11">
        <v>1.64132111463163</v>
      </c>
    </row>
    <row r="6975" spans="14:15" x14ac:dyDescent="0.2">
      <c r="N6975" s="5">
        <v>6972</v>
      </c>
      <c r="O6975" s="11">
        <v>16.33454438681725</v>
      </c>
    </row>
    <row r="6976" spans="14:15" x14ac:dyDescent="0.2">
      <c r="N6976" s="5">
        <v>6973</v>
      </c>
      <c r="O6976" s="11">
        <v>6.3714650658885539</v>
      </c>
    </row>
    <row r="6977" spans="14:15" x14ac:dyDescent="0.2">
      <c r="N6977" s="5">
        <v>6974</v>
      </c>
      <c r="O6977" s="11">
        <v>6.6328303020299639</v>
      </c>
    </row>
    <row r="6978" spans="14:15" x14ac:dyDescent="0.2">
      <c r="N6978" s="5">
        <v>6975</v>
      </c>
      <c r="O6978" s="11">
        <v>14.686975683161712</v>
      </c>
    </row>
    <row r="6979" spans="14:15" x14ac:dyDescent="0.2">
      <c r="N6979" s="5">
        <v>6976</v>
      </c>
      <c r="O6979" s="11">
        <v>10.760512386378036</v>
      </c>
    </row>
    <row r="6980" spans="14:15" x14ac:dyDescent="0.2">
      <c r="N6980" s="5">
        <v>6977</v>
      </c>
      <c r="O6980" s="11">
        <v>-8.1311477285326035</v>
      </c>
    </row>
    <row r="6981" spans="14:15" x14ac:dyDescent="0.2">
      <c r="N6981" s="5">
        <v>6978</v>
      </c>
      <c r="O6981" s="11">
        <v>1.0560440847631867</v>
      </c>
    </row>
    <row r="6982" spans="14:15" x14ac:dyDescent="0.2">
      <c r="N6982" s="5">
        <v>6979</v>
      </c>
      <c r="O6982" s="11">
        <v>3.913083467903995</v>
      </c>
    </row>
    <row r="6983" spans="14:15" x14ac:dyDescent="0.2">
      <c r="N6983" s="5">
        <v>6980</v>
      </c>
      <c r="O6983" s="11">
        <v>19.335431539480922</v>
      </c>
    </row>
    <row r="6984" spans="14:15" x14ac:dyDescent="0.2">
      <c r="N6984" s="5">
        <v>6981</v>
      </c>
      <c r="O6984" s="11">
        <v>5.0582446846120757</v>
      </c>
    </row>
    <row r="6985" spans="14:15" x14ac:dyDescent="0.2">
      <c r="N6985" s="5">
        <v>6982</v>
      </c>
      <c r="O6985" s="11">
        <v>-3.3908310713879004</v>
      </c>
    </row>
    <row r="6986" spans="14:15" x14ac:dyDescent="0.2">
      <c r="N6986" s="5">
        <v>6983</v>
      </c>
      <c r="O6986" s="11">
        <v>12.271827102124657</v>
      </c>
    </row>
    <row r="6987" spans="14:15" x14ac:dyDescent="0.2">
      <c r="N6987" s="5">
        <v>6984</v>
      </c>
      <c r="O6987" s="11">
        <v>5.8584847452121034</v>
      </c>
    </row>
    <row r="6988" spans="14:15" x14ac:dyDescent="0.2">
      <c r="N6988" s="5">
        <v>6985</v>
      </c>
      <c r="O6988" s="11">
        <v>7.2732966820281453</v>
      </c>
    </row>
    <row r="6989" spans="14:15" x14ac:dyDescent="0.2">
      <c r="N6989" s="5">
        <v>6986</v>
      </c>
      <c r="O6989" s="11">
        <v>1.7684175416335031</v>
      </c>
    </row>
    <row r="6990" spans="14:15" x14ac:dyDescent="0.2">
      <c r="N6990" s="5">
        <v>6987</v>
      </c>
      <c r="O6990" s="11">
        <v>16.231148625721517</v>
      </c>
    </row>
    <row r="6991" spans="14:15" x14ac:dyDescent="0.2">
      <c r="N6991" s="5">
        <v>6988</v>
      </c>
      <c r="O6991" s="11">
        <v>10.428577905219431</v>
      </c>
    </row>
    <row r="6992" spans="14:15" x14ac:dyDescent="0.2">
      <c r="N6992" s="5">
        <v>6989</v>
      </c>
      <c r="O6992" s="11">
        <v>-13.30935193324434</v>
      </c>
    </row>
    <row r="6993" spans="14:15" x14ac:dyDescent="0.2">
      <c r="N6993" s="5">
        <v>6990</v>
      </c>
      <c r="O6993" s="11">
        <v>18.201000632689986</v>
      </c>
    </row>
    <row r="6994" spans="14:15" x14ac:dyDescent="0.2">
      <c r="N6994" s="5">
        <v>6991</v>
      </c>
      <c r="O6994" s="11">
        <v>12.293516862052027</v>
      </c>
    </row>
    <row r="6995" spans="14:15" x14ac:dyDescent="0.2">
      <c r="N6995" s="5">
        <v>6992</v>
      </c>
      <c r="O6995" s="11">
        <v>-20.093106057386649</v>
      </c>
    </row>
    <row r="6996" spans="14:15" x14ac:dyDescent="0.2">
      <c r="N6996" s="5">
        <v>6993</v>
      </c>
      <c r="O6996" s="11">
        <v>-6.1030863459029501</v>
      </c>
    </row>
    <row r="6997" spans="14:15" x14ac:dyDescent="0.2">
      <c r="N6997" s="5">
        <v>6994</v>
      </c>
      <c r="O6997" s="11">
        <v>19.011766085939644</v>
      </c>
    </row>
    <row r="6998" spans="14:15" x14ac:dyDescent="0.2">
      <c r="N6998" s="5">
        <v>6995</v>
      </c>
      <c r="O6998" s="11">
        <v>-6.9980062982644604</v>
      </c>
    </row>
    <row r="6999" spans="14:15" x14ac:dyDescent="0.2">
      <c r="N6999" s="5">
        <v>6996</v>
      </c>
      <c r="O6999" s="11">
        <v>16.039697049837404</v>
      </c>
    </row>
    <row r="7000" spans="14:15" x14ac:dyDescent="0.2">
      <c r="N7000" s="5">
        <v>6997</v>
      </c>
      <c r="O7000" s="11">
        <v>10.7408490845093</v>
      </c>
    </row>
    <row r="7001" spans="14:15" x14ac:dyDescent="0.2">
      <c r="N7001" s="5">
        <v>6998</v>
      </c>
      <c r="O7001" s="11">
        <v>15.246830552781997</v>
      </c>
    </row>
    <row r="7002" spans="14:15" x14ac:dyDescent="0.2">
      <c r="N7002" s="5">
        <v>6999</v>
      </c>
      <c r="O7002" s="11">
        <v>-9.3030763002489785</v>
      </c>
    </row>
    <row r="7003" spans="14:15" x14ac:dyDescent="0.2">
      <c r="N7003" s="5">
        <v>7000</v>
      </c>
      <c r="O7003" s="11">
        <v>-14.475935514021423</v>
      </c>
    </row>
    <row r="7004" spans="14:15" x14ac:dyDescent="0.2">
      <c r="N7004" s="5">
        <v>7001</v>
      </c>
      <c r="O7004" s="11">
        <v>-10.120216180708354</v>
      </c>
    </row>
    <row r="7005" spans="14:15" x14ac:dyDescent="0.2">
      <c r="N7005" s="5">
        <v>7002</v>
      </c>
      <c r="O7005" s="11">
        <v>-13.746358483523029</v>
      </c>
    </row>
    <row r="7006" spans="14:15" x14ac:dyDescent="0.2">
      <c r="N7006" s="5">
        <v>7003</v>
      </c>
      <c r="O7006" s="11">
        <v>3.1440487499728906</v>
      </c>
    </row>
    <row r="7007" spans="14:15" x14ac:dyDescent="0.2">
      <c r="N7007" s="5">
        <v>7004</v>
      </c>
      <c r="O7007" s="11">
        <v>-31.6062767241771</v>
      </c>
    </row>
    <row r="7008" spans="14:15" x14ac:dyDescent="0.2">
      <c r="N7008" s="5">
        <v>7005</v>
      </c>
      <c r="O7008" s="11">
        <v>-13.932992835967053</v>
      </c>
    </row>
    <row r="7009" spans="14:15" x14ac:dyDescent="0.2">
      <c r="N7009" s="5">
        <v>7006</v>
      </c>
      <c r="O7009" s="11">
        <v>-9.418344741880901</v>
      </c>
    </row>
    <row r="7010" spans="14:15" x14ac:dyDescent="0.2">
      <c r="N7010" s="5">
        <v>7007</v>
      </c>
      <c r="O7010" s="11">
        <v>-2.4138766600446799</v>
      </c>
    </row>
    <row r="7011" spans="14:15" x14ac:dyDescent="0.2">
      <c r="N7011" s="5">
        <v>7008</v>
      </c>
      <c r="O7011" s="11">
        <v>-19.377081902121017</v>
      </c>
    </row>
    <row r="7012" spans="14:15" x14ac:dyDescent="0.2">
      <c r="N7012" s="5">
        <v>7009</v>
      </c>
      <c r="O7012" s="11">
        <v>-12.710315421549687</v>
      </c>
    </row>
    <row r="7013" spans="14:15" x14ac:dyDescent="0.2">
      <c r="N7013" s="5">
        <v>7010</v>
      </c>
      <c r="O7013" s="11">
        <v>23.009520764585329</v>
      </c>
    </row>
    <row r="7014" spans="14:15" x14ac:dyDescent="0.2">
      <c r="N7014" s="5">
        <v>7011</v>
      </c>
      <c r="O7014" s="11">
        <v>-2.0735228326531803</v>
      </c>
    </row>
    <row r="7015" spans="14:15" x14ac:dyDescent="0.2">
      <c r="N7015" s="5">
        <v>7012</v>
      </c>
      <c r="O7015" s="11">
        <v>-30.075057037444541</v>
      </c>
    </row>
    <row r="7016" spans="14:15" x14ac:dyDescent="0.2">
      <c r="N7016" s="5">
        <v>7013</v>
      </c>
      <c r="O7016" s="11">
        <v>-8.4342631015783738</v>
      </c>
    </row>
    <row r="7017" spans="14:15" x14ac:dyDescent="0.2">
      <c r="N7017" s="5">
        <v>7014</v>
      </c>
      <c r="O7017" s="11">
        <v>30.41345022347862</v>
      </c>
    </row>
    <row r="7018" spans="14:15" x14ac:dyDescent="0.2">
      <c r="N7018" s="5">
        <v>7015</v>
      </c>
      <c r="O7018" s="11">
        <v>17.054526474120859</v>
      </c>
    </row>
    <row r="7019" spans="14:15" x14ac:dyDescent="0.2">
      <c r="N7019" s="5">
        <v>7016</v>
      </c>
      <c r="O7019" s="11">
        <v>3.2443627208879944</v>
      </c>
    </row>
    <row r="7020" spans="14:15" x14ac:dyDescent="0.2">
      <c r="N7020" s="5">
        <v>7017</v>
      </c>
      <c r="O7020" s="11">
        <v>-36.329734676217669</v>
      </c>
    </row>
    <row r="7021" spans="14:15" x14ac:dyDescent="0.2">
      <c r="N7021" s="5">
        <v>7018</v>
      </c>
      <c r="O7021" s="11">
        <v>-7.8057163555444822</v>
      </c>
    </row>
    <row r="7022" spans="14:15" x14ac:dyDescent="0.2">
      <c r="N7022" s="5">
        <v>7019</v>
      </c>
      <c r="O7022" s="11">
        <v>-29.833725437150019</v>
      </c>
    </row>
    <row r="7023" spans="14:15" x14ac:dyDescent="0.2">
      <c r="N7023" s="5">
        <v>7020</v>
      </c>
      <c r="O7023" s="11">
        <v>7.0333846273714871</v>
      </c>
    </row>
    <row r="7024" spans="14:15" x14ac:dyDescent="0.2">
      <c r="N7024" s="5">
        <v>7021</v>
      </c>
      <c r="O7024" s="11">
        <v>-6.4987026858983832E-2</v>
      </c>
    </row>
    <row r="7025" spans="14:15" x14ac:dyDescent="0.2">
      <c r="N7025" s="5">
        <v>7022</v>
      </c>
      <c r="O7025" s="11">
        <v>-34.620829774968364</v>
      </c>
    </row>
    <row r="7026" spans="14:15" x14ac:dyDescent="0.2">
      <c r="N7026" s="5">
        <v>7023</v>
      </c>
      <c r="O7026" s="11">
        <v>28.525465846337887</v>
      </c>
    </row>
    <row r="7027" spans="14:15" x14ac:dyDescent="0.2">
      <c r="N7027" s="5">
        <v>7024</v>
      </c>
      <c r="O7027" s="11">
        <v>-2.8275311014258602</v>
      </c>
    </row>
    <row r="7028" spans="14:15" x14ac:dyDescent="0.2">
      <c r="N7028" s="5">
        <v>7025</v>
      </c>
      <c r="O7028" s="11">
        <v>-7.5438141368132952</v>
      </c>
    </row>
    <row r="7029" spans="14:15" x14ac:dyDescent="0.2">
      <c r="N7029" s="5">
        <v>7026</v>
      </c>
      <c r="O7029" s="11">
        <v>-5.0845306892911335</v>
      </c>
    </row>
    <row r="7030" spans="14:15" x14ac:dyDescent="0.2">
      <c r="N7030" s="5">
        <v>7027</v>
      </c>
      <c r="O7030" s="11">
        <v>30.790216483895268</v>
      </c>
    </row>
    <row r="7031" spans="14:15" x14ac:dyDescent="0.2">
      <c r="N7031" s="5">
        <v>7028</v>
      </c>
      <c r="O7031" s="11">
        <v>-10.639199588252559</v>
      </c>
    </row>
    <row r="7032" spans="14:15" x14ac:dyDescent="0.2">
      <c r="N7032" s="5">
        <v>7029</v>
      </c>
      <c r="O7032" s="11">
        <v>-8.6436451439908133</v>
      </c>
    </row>
    <row r="7033" spans="14:15" x14ac:dyDescent="0.2">
      <c r="N7033" s="5">
        <v>7030</v>
      </c>
      <c r="O7033" s="11">
        <v>-5.9330079335990868</v>
      </c>
    </row>
    <row r="7034" spans="14:15" x14ac:dyDescent="0.2">
      <c r="N7034" s="5">
        <v>7031</v>
      </c>
      <c r="O7034" s="11">
        <v>10.702897465969208</v>
      </c>
    </row>
    <row r="7035" spans="14:15" x14ac:dyDescent="0.2">
      <c r="N7035" s="5">
        <v>7032</v>
      </c>
      <c r="O7035" s="11">
        <v>-23.231426617893771</v>
      </c>
    </row>
    <row r="7036" spans="14:15" x14ac:dyDescent="0.2">
      <c r="N7036" s="5">
        <v>7033</v>
      </c>
      <c r="O7036" s="11">
        <v>14.085036023114064</v>
      </c>
    </row>
    <row r="7037" spans="14:15" x14ac:dyDescent="0.2">
      <c r="N7037" s="5">
        <v>7034</v>
      </c>
      <c r="O7037" s="11">
        <v>-0.89812709091687126</v>
      </c>
    </row>
    <row r="7038" spans="14:15" x14ac:dyDescent="0.2">
      <c r="N7038" s="5">
        <v>7035</v>
      </c>
      <c r="O7038" s="11">
        <v>8.1186211048580361</v>
      </c>
    </row>
    <row r="7039" spans="14:15" x14ac:dyDescent="0.2">
      <c r="N7039" s="5">
        <v>7036</v>
      </c>
      <c r="O7039" s="11">
        <v>-0.70640755686371048</v>
      </c>
    </row>
    <row r="7040" spans="14:15" x14ac:dyDescent="0.2">
      <c r="N7040" s="5">
        <v>7037</v>
      </c>
      <c r="O7040" s="11">
        <v>-8.0896498984738017</v>
      </c>
    </row>
    <row r="7041" spans="14:15" x14ac:dyDescent="0.2">
      <c r="N7041" s="5">
        <v>7038</v>
      </c>
      <c r="O7041" s="11">
        <v>11.792509488447386</v>
      </c>
    </row>
    <row r="7042" spans="14:15" x14ac:dyDescent="0.2">
      <c r="N7042" s="5">
        <v>7039</v>
      </c>
      <c r="O7042" s="11">
        <v>6.0391896907927736</v>
      </c>
    </row>
    <row r="7043" spans="14:15" x14ac:dyDescent="0.2">
      <c r="N7043" s="5">
        <v>7040</v>
      </c>
      <c r="O7043" s="11">
        <v>-1.9541356515458461</v>
      </c>
    </row>
    <row r="7044" spans="14:15" x14ac:dyDescent="0.2">
      <c r="N7044" s="5">
        <v>7041</v>
      </c>
      <c r="O7044" s="11">
        <v>12.895032486978828</v>
      </c>
    </row>
    <row r="7045" spans="14:15" x14ac:dyDescent="0.2">
      <c r="N7045" s="5">
        <v>7042</v>
      </c>
      <c r="O7045" s="11">
        <v>11.530017255738152</v>
      </c>
    </row>
    <row r="7046" spans="14:15" x14ac:dyDescent="0.2">
      <c r="N7046" s="5">
        <v>7043</v>
      </c>
      <c r="O7046" s="11">
        <v>10.368709617527685</v>
      </c>
    </row>
    <row r="7047" spans="14:15" x14ac:dyDescent="0.2">
      <c r="N7047" s="5">
        <v>7044</v>
      </c>
      <c r="O7047" s="11">
        <v>-9.2949080142891169</v>
      </c>
    </row>
    <row r="7048" spans="14:15" x14ac:dyDescent="0.2">
      <c r="N7048" s="5">
        <v>7045</v>
      </c>
      <c r="O7048" s="11">
        <v>7.5776847804687284</v>
      </c>
    </row>
    <row r="7049" spans="14:15" x14ac:dyDescent="0.2">
      <c r="N7049" s="5">
        <v>7046</v>
      </c>
      <c r="O7049" s="11">
        <v>13.840421072636357</v>
      </c>
    </row>
    <row r="7050" spans="14:15" x14ac:dyDescent="0.2">
      <c r="N7050" s="5">
        <v>7047</v>
      </c>
      <c r="O7050" s="11">
        <v>-4.768843244346999</v>
      </c>
    </row>
    <row r="7051" spans="14:15" x14ac:dyDescent="0.2">
      <c r="N7051" s="5">
        <v>7048</v>
      </c>
      <c r="O7051" s="11">
        <v>4.5212586273080966</v>
      </c>
    </row>
    <row r="7052" spans="14:15" x14ac:dyDescent="0.2">
      <c r="N7052" s="5">
        <v>7049</v>
      </c>
      <c r="O7052" s="11">
        <v>-5.5906554185769339</v>
      </c>
    </row>
    <row r="7053" spans="14:15" x14ac:dyDescent="0.2">
      <c r="N7053" s="5">
        <v>7050</v>
      </c>
      <c r="O7053" s="11">
        <v>14.965117681308666</v>
      </c>
    </row>
    <row r="7054" spans="14:15" x14ac:dyDescent="0.2">
      <c r="N7054" s="5">
        <v>7051</v>
      </c>
      <c r="O7054" s="11">
        <v>11.669471034775331</v>
      </c>
    </row>
    <row r="7055" spans="14:15" x14ac:dyDescent="0.2">
      <c r="N7055" s="5">
        <v>7052</v>
      </c>
      <c r="O7055" s="11">
        <v>11.039368143697576</v>
      </c>
    </row>
    <row r="7056" spans="14:15" x14ac:dyDescent="0.2">
      <c r="N7056" s="5">
        <v>7053</v>
      </c>
      <c r="O7056" s="11">
        <v>9.6085374497003286</v>
      </c>
    </row>
    <row r="7057" spans="14:15" x14ac:dyDescent="0.2">
      <c r="N7057" s="5">
        <v>7054</v>
      </c>
      <c r="O7057" s="11">
        <v>-3.4965834868796497</v>
      </c>
    </row>
    <row r="7058" spans="14:15" x14ac:dyDescent="0.2">
      <c r="N7058" s="5">
        <v>7055</v>
      </c>
      <c r="O7058" s="11">
        <v>7.9372321786994249</v>
      </c>
    </row>
    <row r="7059" spans="14:15" x14ac:dyDescent="0.2">
      <c r="N7059" s="5">
        <v>7056</v>
      </c>
      <c r="O7059" s="11">
        <v>5.1376690038349029</v>
      </c>
    </row>
    <row r="7060" spans="14:15" x14ac:dyDescent="0.2">
      <c r="N7060" s="5">
        <v>7057</v>
      </c>
      <c r="O7060" s="11">
        <v>-28.133068428338905</v>
      </c>
    </row>
    <row r="7061" spans="14:15" x14ac:dyDescent="0.2">
      <c r="N7061" s="5">
        <v>7058</v>
      </c>
      <c r="O7061" s="11">
        <v>2.8398322515624081</v>
      </c>
    </row>
    <row r="7062" spans="14:15" x14ac:dyDescent="0.2">
      <c r="N7062" s="5">
        <v>7059</v>
      </c>
      <c r="O7062" s="11">
        <v>19.35617175757325</v>
      </c>
    </row>
    <row r="7063" spans="14:15" x14ac:dyDescent="0.2">
      <c r="N7063" s="5">
        <v>7060</v>
      </c>
      <c r="O7063" s="11">
        <v>14.610930120758685</v>
      </c>
    </row>
    <row r="7064" spans="14:15" x14ac:dyDescent="0.2">
      <c r="N7064" s="5">
        <v>7061</v>
      </c>
      <c r="O7064" s="11">
        <v>-1.1987104505331754</v>
      </c>
    </row>
    <row r="7065" spans="14:15" x14ac:dyDescent="0.2">
      <c r="N7065" s="5">
        <v>7062</v>
      </c>
      <c r="O7065" s="11">
        <v>-3.0129388075184314</v>
      </c>
    </row>
    <row r="7066" spans="14:15" x14ac:dyDescent="0.2">
      <c r="N7066" s="5">
        <v>7063</v>
      </c>
      <c r="O7066" s="11">
        <v>-12.242491033690627</v>
      </c>
    </row>
    <row r="7067" spans="14:15" x14ac:dyDescent="0.2">
      <c r="N7067" s="5">
        <v>7064</v>
      </c>
      <c r="O7067" s="11">
        <v>14.380973140092216</v>
      </c>
    </row>
    <row r="7068" spans="14:15" x14ac:dyDescent="0.2">
      <c r="N7068" s="5">
        <v>7065</v>
      </c>
      <c r="O7068" s="11">
        <v>-3.5555423695151989</v>
      </c>
    </row>
    <row r="7069" spans="14:15" x14ac:dyDescent="0.2">
      <c r="N7069" s="5">
        <v>7066</v>
      </c>
      <c r="O7069" s="11">
        <v>17.658852130512152</v>
      </c>
    </row>
    <row r="7070" spans="14:15" x14ac:dyDescent="0.2">
      <c r="N7070" s="5">
        <v>7067</v>
      </c>
      <c r="O7070" s="11">
        <v>-2.7870299460858874</v>
      </c>
    </row>
    <row r="7071" spans="14:15" x14ac:dyDescent="0.2">
      <c r="N7071" s="5">
        <v>7068</v>
      </c>
      <c r="O7071" s="11">
        <v>5.5604640629045159</v>
      </c>
    </row>
    <row r="7072" spans="14:15" x14ac:dyDescent="0.2">
      <c r="N7072" s="5">
        <v>7069</v>
      </c>
      <c r="O7072" s="11">
        <v>35.605433776447555</v>
      </c>
    </row>
    <row r="7073" spans="14:15" x14ac:dyDescent="0.2">
      <c r="N7073" s="5">
        <v>7070</v>
      </c>
      <c r="O7073" s="11">
        <v>-19.123445996400164</v>
      </c>
    </row>
    <row r="7074" spans="14:15" x14ac:dyDescent="0.2">
      <c r="N7074" s="5">
        <v>7071</v>
      </c>
      <c r="O7074" s="11">
        <v>-12.745196492965238</v>
      </c>
    </row>
    <row r="7075" spans="14:15" x14ac:dyDescent="0.2">
      <c r="N7075" s="5">
        <v>7072</v>
      </c>
      <c r="O7075" s="11">
        <v>7.2461954791138439</v>
      </c>
    </row>
    <row r="7076" spans="14:15" x14ac:dyDescent="0.2">
      <c r="N7076" s="5">
        <v>7073</v>
      </c>
      <c r="O7076" s="11">
        <v>11.408247707271844</v>
      </c>
    </row>
    <row r="7077" spans="14:15" x14ac:dyDescent="0.2">
      <c r="N7077" s="5">
        <v>7074</v>
      </c>
      <c r="O7077" s="11">
        <v>-16.94344869012367</v>
      </c>
    </row>
    <row r="7078" spans="14:15" x14ac:dyDescent="0.2">
      <c r="N7078" s="5">
        <v>7075</v>
      </c>
      <c r="O7078" s="11">
        <v>-5.2372165607247299</v>
      </c>
    </row>
    <row r="7079" spans="14:15" x14ac:dyDescent="0.2">
      <c r="N7079" s="5">
        <v>7076</v>
      </c>
      <c r="O7079" s="11">
        <v>23.384830615227642</v>
      </c>
    </row>
    <row r="7080" spans="14:15" x14ac:dyDescent="0.2">
      <c r="N7080" s="5">
        <v>7077</v>
      </c>
      <c r="O7080" s="11">
        <v>32.955303299589858</v>
      </c>
    </row>
    <row r="7081" spans="14:15" x14ac:dyDescent="0.2">
      <c r="N7081" s="5">
        <v>7078</v>
      </c>
      <c r="O7081" s="11">
        <v>19.2129344433806</v>
      </c>
    </row>
    <row r="7082" spans="14:15" x14ac:dyDescent="0.2">
      <c r="N7082" s="5">
        <v>7079</v>
      </c>
      <c r="O7082" s="11">
        <v>11.221606149463252</v>
      </c>
    </row>
    <row r="7083" spans="14:15" x14ac:dyDescent="0.2">
      <c r="N7083" s="5">
        <v>7080</v>
      </c>
      <c r="O7083" s="11">
        <v>-6.1399266572951054</v>
      </c>
    </row>
    <row r="7084" spans="14:15" x14ac:dyDescent="0.2">
      <c r="N7084" s="5">
        <v>7081</v>
      </c>
      <c r="O7084" s="11">
        <v>4.5660353968058924</v>
      </c>
    </row>
    <row r="7085" spans="14:15" x14ac:dyDescent="0.2">
      <c r="N7085" s="5">
        <v>7082</v>
      </c>
      <c r="O7085" s="11">
        <v>-5.599514210213492</v>
      </c>
    </row>
    <row r="7086" spans="14:15" x14ac:dyDescent="0.2">
      <c r="N7086" s="5">
        <v>7083</v>
      </c>
      <c r="O7086" s="11">
        <v>11.71808251352936</v>
      </c>
    </row>
    <row r="7087" spans="14:15" x14ac:dyDescent="0.2">
      <c r="N7087" s="5">
        <v>7084</v>
      </c>
      <c r="O7087" s="11">
        <v>19.360381898768093</v>
      </c>
    </row>
    <row r="7088" spans="14:15" x14ac:dyDescent="0.2">
      <c r="N7088" s="5">
        <v>7085</v>
      </c>
      <c r="O7088" s="11">
        <v>21.104593421895832</v>
      </c>
    </row>
    <row r="7089" spans="14:15" x14ac:dyDescent="0.2">
      <c r="N7089" s="5">
        <v>7086</v>
      </c>
      <c r="O7089" s="11">
        <v>25.81997611078128</v>
      </c>
    </row>
    <row r="7090" spans="14:15" x14ac:dyDescent="0.2">
      <c r="N7090" s="5">
        <v>7087</v>
      </c>
      <c r="O7090" s="11">
        <v>-22.820538354690466</v>
      </c>
    </row>
    <row r="7091" spans="14:15" x14ac:dyDescent="0.2">
      <c r="N7091" s="5">
        <v>7088</v>
      </c>
      <c r="O7091" s="11">
        <v>-4.5726475573121093</v>
      </c>
    </row>
    <row r="7092" spans="14:15" x14ac:dyDescent="0.2">
      <c r="N7092" s="5">
        <v>7089</v>
      </c>
      <c r="O7092" s="11">
        <v>7.1236457324702886</v>
      </c>
    </row>
    <row r="7093" spans="14:15" x14ac:dyDescent="0.2">
      <c r="N7093" s="5">
        <v>7090</v>
      </c>
      <c r="O7093" s="11">
        <v>-14.620588248352618</v>
      </c>
    </row>
    <row r="7094" spans="14:15" x14ac:dyDescent="0.2">
      <c r="N7094" s="5">
        <v>7091</v>
      </c>
      <c r="O7094" s="11">
        <v>-1.5234387527538473</v>
      </c>
    </row>
    <row r="7095" spans="14:15" x14ac:dyDescent="0.2">
      <c r="N7095" s="5">
        <v>7092</v>
      </c>
      <c r="O7095" s="11">
        <v>-7.6507237662017884</v>
      </c>
    </row>
    <row r="7096" spans="14:15" x14ac:dyDescent="0.2">
      <c r="N7096" s="5">
        <v>7093</v>
      </c>
      <c r="O7096" s="11">
        <v>15.295826957822651</v>
      </c>
    </row>
    <row r="7097" spans="14:15" x14ac:dyDescent="0.2">
      <c r="N7097" s="5">
        <v>7094</v>
      </c>
      <c r="O7097" s="11">
        <v>13.571946976224883</v>
      </c>
    </row>
    <row r="7098" spans="14:15" x14ac:dyDescent="0.2">
      <c r="N7098" s="5">
        <v>7095</v>
      </c>
      <c r="O7098" s="11">
        <v>-18.031167530735473</v>
      </c>
    </row>
    <row r="7099" spans="14:15" x14ac:dyDescent="0.2">
      <c r="N7099" s="5">
        <v>7096</v>
      </c>
      <c r="O7099" s="11">
        <v>15.696778155624088</v>
      </c>
    </row>
    <row r="7100" spans="14:15" x14ac:dyDescent="0.2">
      <c r="N7100" s="5">
        <v>7097</v>
      </c>
      <c r="O7100" s="11">
        <v>-7.1788314345697666</v>
      </c>
    </row>
    <row r="7101" spans="14:15" x14ac:dyDescent="0.2">
      <c r="N7101" s="5">
        <v>7098</v>
      </c>
      <c r="O7101" s="11">
        <v>-0.94654760235340674</v>
      </c>
    </row>
    <row r="7102" spans="14:15" x14ac:dyDescent="0.2">
      <c r="N7102" s="5">
        <v>7099</v>
      </c>
      <c r="O7102" s="11">
        <v>3.9294642193070626</v>
      </c>
    </row>
    <row r="7103" spans="14:15" x14ac:dyDescent="0.2">
      <c r="N7103" s="5">
        <v>7100</v>
      </c>
      <c r="O7103" s="11">
        <v>11.926191647851155</v>
      </c>
    </row>
    <row r="7104" spans="14:15" x14ac:dyDescent="0.2">
      <c r="N7104" s="5">
        <v>7101</v>
      </c>
      <c r="O7104" s="11">
        <v>2.3870271489758688</v>
      </c>
    </row>
    <row r="7105" spans="14:15" x14ac:dyDescent="0.2">
      <c r="N7105" s="5">
        <v>7102</v>
      </c>
      <c r="O7105" s="11">
        <v>3.0924591756097271</v>
      </c>
    </row>
    <row r="7106" spans="14:15" x14ac:dyDescent="0.2">
      <c r="N7106" s="5">
        <v>7103</v>
      </c>
      <c r="O7106" s="11">
        <v>4.7398456696919951</v>
      </c>
    </row>
    <row r="7107" spans="14:15" x14ac:dyDescent="0.2">
      <c r="N7107" s="5">
        <v>7104</v>
      </c>
      <c r="O7107" s="11">
        <v>-1.5324240059505336</v>
      </c>
    </row>
    <row r="7108" spans="14:15" x14ac:dyDescent="0.2">
      <c r="N7108" s="5">
        <v>7105</v>
      </c>
      <c r="O7108" s="11">
        <v>5.8245866074719839</v>
      </c>
    </row>
    <row r="7109" spans="14:15" x14ac:dyDescent="0.2">
      <c r="N7109" s="5">
        <v>7106</v>
      </c>
      <c r="O7109" s="11">
        <v>-19.813121601659976</v>
      </c>
    </row>
    <row r="7110" spans="14:15" x14ac:dyDescent="0.2">
      <c r="N7110" s="5">
        <v>7107</v>
      </c>
      <c r="O7110" s="11">
        <v>-31.797258807339922</v>
      </c>
    </row>
    <row r="7111" spans="14:15" x14ac:dyDescent="0.2">
      <c r="N7111" s="5">
        <v>7108</v>
      </c>
      <c r="O7111" s="11">
        <v>1.2229150180601613</v>
      </c>
    </row>
    <row r="7112" spans="14:15" x14ac:dyDescent="0.2">
      <c r="N7112" s="5">
        <v>7109</v>
      </c>
      <c r="O7112" s="11">
        <v>3.5745575610972864</v>
      </c>
    </row>
    <row r="7113" spans="14:15" x14ac:dyDescent="0.2">
      <c r="N7113" s="5">
        <v>7110</v>
      </c>
      <c r="O7113" s="11">
        <v>32.397853966876816</v>
      </c>
    </row>
    <row r="7114" spans="14:15" x14ac:dyDescent="0.2">
      <c r="N7114" s="5">
        <v>7111</v>
      </c>
      <c r="O7114" s="11">
        <v>14.226273802969917</v>
      </c>
    </row>
    <row r="7115" spans="14:15" x14ac:dyDescent="0.2">
      <c r="N7115" s="5">
        <v>7112</v>
      </c>
      <c r="O7115" s="11">
        <v>4.9206251356154702</v>
      </c>
    </row>
    <row r="7116" spans="14:15" x14ac:dyDescent="0.2">
      <c r="N7116" s="5">
        <v>7113</v>
      </c>
      <c r="O7116" s="11">
        <v>16.487184036859631</v>
      </c>
    </row>
    <row r="7117" spans="14:15" x14ac:dyDescent="0.2">
      <c r="N7117" s="5">
        <v>7114</v>
      </c>
      <c r="O7117" s="11">
        <v>-14.805601359913009</v>
      </c>
    </row>
    <row r="7118" spans="14:15" x14ac:dyDescent="0.2">
      <c r="N7118" s="5">
        <v>7115</v>
      </c>
      <c r="O7118" s="11">
        <v>11.212687884002971</v>
      </c>
    </row>
    <row r="7119" spans="14:15" x14ac:dyDescent="0.2">
      <c r="N7119" s="5">
        <v>7116</v>
      </c>
      <c r="O7119" s="11">
        <v>18.911808302299104</v>
      </c>
    </row>
    <row r="7120" spans="14:15" x14ac:dyDescent="0.2">
      <c r="N7120" s="5">
        <v>7117</v>
      </c>
      <c r="O7120" s="11">
        <v>-16.137139539815603</v>
      </c>
    </row>
    <row r="7121" spans="14:15" x14ac:dyDescent="0.2">
      <c r="N7121" s="5">
        <v>7118</v>
      </c>
      <c r="O7121" s="11">
        <v>-17.917806912143888</v>
      </c>
    </row>
    <row r="7122" spans="14:15" x14ac:dyDescent="0.2">
      <c r="N7122" s="5">
        <v>7119</v>
      </c>
      <c r="O7122" s="11">
        <v>3.7654665261073008</v>
      </c>
    </row>
    <row r="7123" spans="14:15" x14ac:dyDescent="0.2">
      <c r="N7123" s="5">
        <v>7120</v>
      </c>
      <c r="O7123" s="11">
        <v>-0.99978742260474496</v>
      </c>
    </row>
    <row r="7124" spans="14:15" x14ac:dyDescent="0.2">
      <c r="N7124" s="5">
        <v>7121</v>
      </c>
      <c r="O7124" s="11">
        <v>-10.636832938412603</v>
      </c>
    </row>
    <row r="7125" spans="14:15" x14ac:dyDescent="0.2">
      <c r="N7125" s="5">
        <v>7122</v>
      </c>
      <c r="O7125" s="11">
        <v>-7.1948224559569889</v>
      </c>
    </row>
    <row r="7126" spans="14:15" x14ac:dyDescent="0.2">
      <c r="N7126" s="5">
        <v>7123</v>
      </c>
      <c r="O7126" s="11">
        <v>-14.742533974860795</v>
      </c>
    </row>
    <row r="7127" spans="14:15" x14ac:dyDescent="0.2">
      <c r="N7127" s="5">
        <v>7124</v>
      </c>
      <c r="O7127" s="11">
        <v>36.891440675822054</v>
      </c>
    </row>
    <row r="7128" spans="14:15" x14ac:dyDescent="0.2">
      <c r="N7128" s="5">
        <v>7125</v>
      </c>
      <c r="O7128" s="11">
        <v>25.295547288162926</v>
      </c>
    </row>
    <row r="7129" spans="14:15" x14ac:dyDescent="0.2">
      <c r="N7129" s="5">
        <v>7126</v>
      </c>
      <c r="O7129" s="11">
        <v>-0.33232763742302796</v>
      </c>
    </row>
    <row r="7130" spans="14:15" x14ac:dyDescent="0.2">
      <c r="N7130" s="5">
        <v>7127</v>
      </c>
      <c r="O7130" s="11">
        <v>2.4766157534520685</v>
      </c>
    </row>
    <row r="7131" spans="14:15" x14ac:dyDescent="0.2">
      <c r="N7131" s="5">
        <v>7128</v>
      </c>
      <c r="O7131" s="11">
        <v>-2.0942127530857633</v>
      </c>
    </row>
    <row r="7132" spans="14:15" x14ac:dyDescent="0.2">
      <c r="N7132" s="5">
        <v>7129</v>
      </c>
      <c r="O7132" s="11">
        <v>-14.574824340932935</v>
      </c>
    </row>
    <row r="7133" spans="14:15" x14ac:dyDescent="0.2">
      <c r="N7133" s="5">
        <v>7130</v>
      </c>
      <c r="O7133" s="11">
        <v>-0.61606103504645482</v>
      </c>
    </row>
    <row r="7134" spans="14:15" x14ac:dyDescent="0.2">
      <c r="N7134" s="5">
        <v>7131</v>
      </c>
      <c r="O7134" s="11">
        <v>6.7906776035629042</v>
      </c>
    </row>
    <row r="7135" spans="14:15" x14ac:dyDescent="0.2">
      <c r="N7135" s="5">
        <v>7132</v>
      </c>
      <c r="O7135" s="11">
        <v>-4.9651343158244687</v>
      </c>
    </row>
    <row r="7136" spans="14:15" x14ac:dyDescent="0.2">
      <c r="N7136" s="5">
        <v>7133</v>
      </c>
      <c r="O7136" s="11">
        <v>-9.8753620925495582</v>
      </c>
    </row>
    <row r="7137" spans="14:15" x14ac:dyDescent="0.2">
      <c r="N7137" s="5">
        <v>7134</v>
      </c>
      <c r="O7137" s="11">
        <v>-29.669283902390781</v>
      </c>
    </row>
    <row r="7138" spans="14:15" x14ac:dyDescent="0.2">
      <c r="N7138" s="5">
        <v>7135</v>
      </c>
      <c r="O7138" s="11">
        <v>0.13423603600195322</v>
      </c>
    </row>
    <row r="7139" spans="14:15" x14ac:dyDescent="0.2">
      <c r="N7139" s="5">
        <v>7136</v>
      </c>
      <c r="O7139" s="11">
        <v>22.387433545425559</v>
      </c>
    </row>
    <row r="7140" spans="14:15" x14ac:dyDescent="0.2">
      <c r="N7140" s="5">
        <v>7137</v>
      </c>
      <c r="O7140" s="11">
        <v>-3.9234306811675017</v>
      </c>
    </row>
    <row r="7141" spans="14:15" x14ac:dyDescent="0.2">
      <c r="N7141" s="5">
        <v>7138</v>
      </c>
      <c r="O7141" s="11">
        <v>6.6045086695784274</v>
      </c>
    </row>
    <row r="7142" spans="14:15" x14ac:dyDescent="0.2">
      <c r="N7142" s="5">
        <v>7139</v>
      </c>
      <c r="O7142" s="11">
        <v>-21.674672199370637</v>
      </c>
    </row>
    <row r="7143" spans="14:15" x14ac:dyDescent="0.2">
      <c r="N7143" s="5">
        <v>7140</v>
      </c>
      <c r="O7143" s="11">
        <v>13.981759376820701</v>
      </c>
    </row>
    <row r="7144" spans="14:15" x14ac:dyDescent="0.2">
      <c r="N7144" s="5">
        <v>7141</v>
      </c>
      <c r="O7144" s="11">
        <v>-5.9978553517203999</v>
      </c>
    </row>
    <row r="7145" spans="14:15" x14ac:dyDescent="0.2">
      <c r="N7145" s="5">
        <v>7142</v>
      </c>
      <c r="O7145" s="11">
        <v>20.377668162036919</v>
      </c>
    </row>
    <row r="7146" spans="14:15" x14ac:dyDescent="0.2">
      <c r="N7146" s="5">
        <v>7143</v>
      </c>
      <c r="O7146" s="11">
        <v>3.3207190625865519</v>
      </c>
    </row>
    <row r="7147" spans="14:15" x14ac:dyDescent="0.2">
      <c r="N7147" s="5">
        <v>7144</v>
      </c>
      <c r="O7147" s="11">
        <v>19.927846712831279</v>
      </c>
    </row>
    <row r="7148" spans="14:15" x14ac:dyDescent="0.2">
      <c r="N7148" s="5">
        <v>7145</v>
      </c>
      <c r="O7148" s="11">
        <v>32.34043152191817</v>
      </c>
    </row>
    <row r="7149" spans="14:15" x14ac:dyDescent="0.2">
      <c r="N7149" s="5">
        <v>7146</v>
      </c>
      <c r="O7149" s="11">
        <v>-2.1175923339298359</v>
      </c>
    </row>
    <row r="7150" spans="14:15" x14ac:dyDescent="0.2">
      <c r="N7150" s="5">
        <v>7147</v>
      </c>
      <c r="O7150" s="11">
        <v>-19.716317901982571</v>
      </c>
    </row>
    <row r="7151" spans="14:15" x14ac:dyDescent="0.2">
      <c r="N7151" s="5">
        <v>7148</v>
      </c>
      <c r="O7151" s="11">
        <v>28.149741890041909</v>
      </c>
    </row>
    <row r="7152" spans="14:15" x14ac:dyDescent="0.2">
      <c r="N7152" s="5">
        <v>7149</v>
      </c>
      <c r="O7152" s="11">
        <v>-4.6214288478115568</v>
      </c>
    </row>
    <row r="7153" spans="14:15" x14ac:dyDescent="0.2">
      <c r="N7153" s="5">
        <v>7150</v>
      </c>
      <c r="O7153" s="11">
        <v>6.2140052265552583</v>
      </c>
    </row>
    <row r="7154" spans="14:15" x14ac:dyDescent="0.2">
      <c r="N7154" s="5">
        <v>7151</v>
      </c>
      <c r="O7154" s="11">
        <v>17.03651825609322</v>
      </c>
    </row>
    <row r="7155" spans="14:15" x14ac:dyDescent="0.2">
      <c r="N7155" s="5">
        <v>7152</v>
      </c>
      <c r="O7155" s="11">
        <v>-3.6506611630501844</v>
      </c>
    </row>
    <row r="7156" spans="14:15" x14ac:dyDescent="0.2">
      <c r="N7156" s="5">
        <v>7153</v>
      </c>
      <c r="O7156" s="11">
        <v>23.031603851362753</v>
      </c>
    </row>
    <row r="7157" spans="14:15" x14ac:dyDescent="0.2">
      <c r="N7157" s="5">
        <v>7154</v>
      </c>
      <c r="O7157" s="11">
        <v>18.587091714364824</v>
      </c>
    </row>
    <row r="7158" spans="14:15" x14ac:dyDescent="0.2">
      <c r="N7158" s="5">
        <v>7155</v>
      </c>
      <c r="O7158" s="11">
        <v>4.7882553030830071</v>
      </c>
    </row>
    <row r="7159" spans="14:15" x14ac:dyDescent="0.2">
      <c r="N7159" s="5">
        <v>7156</v>
      </c>
      <c r="O7159" s="11">
        <v>0.10315530939235851</v>
      </c>
    </row>
    <row r="7160" spans="14:15" x14ac:dyDescent="0.2">
      <c r="N7160" s="5">
        <v>7157</v>
      </c>
      <c r="O7160" s="11">
        <v>14.201321373535077</v>
      </c>
    </row>
    <row r="7161" spans="14:15" x14ac:dyDescent="0.2">
      <c r="N7161" s="5">
        <v>7158</v>
      </c>
      <c r="O7161" s="11">
        <v>-29.238707744505003</v>
      </c>
    </row>
    <row r="7162" spans="14:15" x14ac:dyDescent="0.2">
      <c r="N7162" s="5">
        <v>7159</v>
      </c>
      <c r="O7162" s="11">
        <v>-4.4289396556629992</v>
      </c>
    </row>
    <row r="7163" spans="14:15" x14ac:dyDescent="0.2">
      <c r="N7163" s="5">
        <v>7160</v>
      </c>
      <c r="O7163" s="11">
        <v>-0.32926405261631464</v>
      </c>
    </row>
    <row r="7164" spans="14:15" x14ac:dyDescent="0.2">
      <c r="N7164" s="5">
        <v>7161</v>
      </c>
      <c r="O7164" s="11">
        <v>-6.7066279753613198</v>
      </c>
    </row>
    <row r="7165" spans="14:15" x14ac:dyDescent="0.2">
      <c r="N7165" s="5">
        <v>7162</v>
      </c>
      <c r="O7165" s="11">
        <v>7.4823795430145301</v>
      </c>
    </row>
    <row r="7166" spans="14:15" x14ac:dyDescent="0.2">
      <c r="N7166" s="5">
        <v>7163</v>
      </c>
      <c r="O7166" s="11">
        <v>8.1656782440990625</v>
      </c>
    </row>
    <row r="7167" spans="14:15" x14ac:dyDescent="0.2">
      <c r="N7167" s="5">
        <v>7164</v>
      </c>
      <c r="O7167" s="11">
        <v>-2.1300647835725899</v>
      </c>
    </row>
    <row r="7168" spans="14:15" x14ac:dyDescent="0.2">
      <c r="N7168" s="5">
        <v>7165</v>
      </c>
      <c r="O7168" s="11">
        <v>-0.15911333760612989</v>
      </c>
    </row>
    <row r="7169" spans="14:15" x14ac:dyDescent="0.2">
      <c r="N7169" s="5">
        <v>7166</v>
      </c>
      <c r="O7169" s="11">
        <v>7.4526921448913379</v>
      </c>
    </row>
    <row r="7170" spans="14:15" x14ac:dyDescent="0.2">
      <c r="N7170" s="5">
        <v>7167</v>
      </c>
      <c r="O7170" s="11">
        <v>-5.8235442843176379</v>
      </c>
    </row>
    <row r="7171" spans="14:15" x14ac:dyDescent="0.2">
      <c r="N7171" s="5">
        <v>7168</v>
      </c>
      <c r="O7171" s="11">
        <v>-1.466523383686039</v>
      </c>
    </row>
    <row r="7172" spans="14:15" x14ac:dyDescent="0.2">
      <c r="N7172" s="5">
        <v>7169</v>
      </c>
      <c r="O7172" s="11">
        <v>-12.303157548248119</v>
      </c>
    </row>
    <row r="7173" spans="14:15" x14ac:dyDescent="0.2">
      <c r="N7173" s="5">
        <v>7170</v>
      </c>
      <c r="O7173" s="11">
        <v>-2.301228165515433</v>
      </c>
    </row>
    <row r="7174" spans="14:15" x14ac:dyDescent="0.2">
      <c r="N7174" s="5">
        <v>7171</v>
      </c>
      <c r="O7174" s="11">
        <v>-13.705394679264646</v>
      </c>
    </row>
    <row r="7175" spans="14:15" x14ac:dyDescent="0.2">
      <c r="N7175" s="5">
        <v>7172</v>
      </c>
      <c r="O7175" s="11">
        <v>-26.840382747501618</v>
      </c>
    </row>
    <row r="7176" spans="14:15" x14ac:dyDescent="0.2">
      <c r="N7176" s="5">
        <v>7173</v>
      </c>
      <c r="O7176" s="11">
        <v>-1.5527343304275325</v>
      </c>
    </row>
    <row r="7177" spans="14:15" x14ac:dyDescent="0.2">
      <c r="N7177" s="5">
        <v>7174</v>
      </c>
      <c r="O7177" s="11">
        <v>-24.979316390685806</v>
      </c>
    </row>
    <row r="7178" spans="14:15" x14ac:dyDescent="0.2">
      <c r="N7178" s="5">
        <v>7175</v>
      </c>
      <c r="O7178" s="11">
        <v>8.4361704930378458</v>
      </c>
    </row>
    <row r="7179" spans="14:15" x14ac:dyDescent="0.2">
      <c r="N7179" s="5">
        <v>7176</v>
      </c>
      <c r="O7179" s="11">
        <v>8.4434447180267078</v>
      </c>
    </row>
    <row r="7180" spans="14:15" x14ac:dyDescent="0.2">
      <c r="N7180" s="5">
        <v>7177</v>
      </c>
      <c r="O7180" s="11">
        <v>-12.252686896539565</v>
      </c>
    </row>
    <row r="7181" spans="14:15" x14ac:dyDescent="0.2">
      <c r="N7181" s="5">
        <v>7178</v>
      </c>
      <c r="O7181" s="11">
        <v>2.5423038422765707</v>
      </c>
    </row>
    <row r="7182" spans="14:15" x14ac:dyDescent="0.2">
      <c r="N7182" s="5">
        <v>7179</v>
      </c>
      <c r="O7182" s="11">
        <v>-4.1346773514965225</v>
      </c>
    </row>
    <row r="7183" spans="14:15" x14ac:dyDescent="0.2">
      <c r="N7183" s="5">
        <v>7180</v>
      </c>
      <c r="O7183" s="11">
        <v>19.032312088129025</v>
      </c>
    </row>
    <row r="7184" spans="14:15" x14ac:dyDescent="0.2">
      <c r="N7184" s="5">
        <v>7181</v>
      </c>
      <c r="O7184" s="11">
        <v>-3.3463039053637749</v>
      </c>
    </row>
    <row r="7185" spans="14:15" x14ac:dyDescent="0.2">
      <c r="N7185" s="5">
        <v>7182</v>
      </c>
      <c r="O7185" s="11">
        <v>-7.9366716885247586</v>
      </c>
    </row>
    <row r="7186" spans="14:15" x14ac:dyDescent="0.2">
      <c r="N7186" s="5">
        <v>7183</v>
      </c>
      <c r="O7186" s="11">
        <v>15.116496260312566</v>
      </c>
    </row>
    <row r="7187" spans="14:15" x14ac:dyDescent="0.2">
      <c r="N7187" s="5">
        <v>7184</v>
      </c>
      <c r="O7187" s="11">
        <v>-2.6084334866703016</v>
      </c>
    </row>
    <row r="7188" spans="14:15" x14ac:dyDescent="0.2">
      <c r="N7188" s="5">
        <v>7185</v>
      </c>
      <c r="O7188" s="11">
        <v>-9.9209471382511545</v>
      </c>
    </row>
    <row r="7189" spans="14:15" x14ac:dyDescent="0.2">
      <c r="N7189" s="5">
        <v>7186</v>
      </c>
      <c r="O7189" s="11">
        <v>24.561990017856981</v>
      </c>
    </row>
    <row r="7190" spans="14:15" x14ac:dyDescent="0.2">
      <c r="N7190" s="5">
        <v>7187</v>
      </c>
      <c r="O7190" s="11">
        <v>-44.905321237690373</v>
      </c>
    </row>
    <row r="7191" spans="14:15" x14ac:dyDescent="0.2">
      <c r="N7191" s="5">
        <v>7188</v>
      </c>
      <c r="O7191" s="11">
        <v>-20.117166494048323</v>
      </c>
    </row>
    <row r="7192" spans="14:15" x14ac:dyDescent="0.2">
      <c r="N7192" s="5">
        <v>7189</v>
      </c>
      <c r="O7192" s="11">
        <v>2.7036259559554523</v>
      </c>
    </row>
    <row r="7193" spans="14:15" x14ac:dyDescent="0.2">
      <c r="N7193" s="5">
        <v>7190</v>
      </c>
      <c r="O7193" s="11">
        <v>-3.2569458985754505</v>
      </c>
    </row>
    <row r="7194" spans="14:15" x14ac:dyDescent="0.2">
      <c r="N7194" s="5">
        <v>7191</v>
      </c>
      <c r="O7194" s="11">
        <v>11.117644496284115</v>
      </c>
    </row>
    <row r="7195" spans="14:15" x14ac:dyDescent="0.2">
      <c r="N7195" s="5">
        <v>7192</v>
      </c>
      <c r="O7195" s="11">
        <v>0.6377703942325762</v>
      </c>
    </row>
    <row r="7196" spans="14:15" x14ac:dyDescent="0.2">
      <c r="N7196" s="5">
        <v>7193</v>
      </c>
      <c r="O7196" s="11">
        <v>1.8721214141072693</v>
      </c>
    </row>
    <row r="7197" spans="14:15" x14ac:dyDescent="0.2">
      <c r="N7197" s="5">
        <v>7194</v>
      </c>
      <c r="O7197" s="11">
        <v>4.9936693868092235</v>
      </c>
    </row>
    <row r="7198" spans="14:15" x14ac:dyDescent="0.2">
      <c r="N7198" s="5">
        <v>7195</v>
      </c>
      <c r="O7198" s="11">
        <v>-1.6204634502139821</v>
      </c>
    </row>
    <row r="7199" spans="14:15" x14ac:dyDescent="0.2">
      <c r="N7199" s="5">
        <v>7196</v>
      </c>
      <c r="O7199" s="11">
        <v>-9.5976120504882658</v>
      </c>
    </row>
    <row r="7200" spans="14:15" x14ac:dyDescent="0.2">
      <c r="N7200" s="5">
        <v>7197</v>
      </c>
      <c r="O7200" s="11">
        <v>-4.4795697151067433</v>
      </c>
    </row>
    <row r="7201" spans="14:15" x14ac:dyDescent="0.2">
      <c r="N7201" s="5">
        <v>7198</v>
      </c>
      <c r="O7201" s="11">
        <v>6.3109951268188738</v>
      </c>
    </row>
    <row r="7202" spans="14:15" x14ac:dyDescent="0.2">
      <c r="N7202" s="5">
        <v>7199</v>
      </c>
      <c r="O7202" s="11">
        <v>3.8813710435110411</v>
      </c>
    </row>
    <row r="7203" spans="14:15" x14ac:dyDescent="0.2">
      <c r="N7203" s="5">
        <v>7200</v>
      </c>
      <c r="O7203" s="11">
        <v>6.3622717116571206</v>
      </c>
    </row>
    <row r="7204" spans="14:15" x14ac:dyDescent="0.2">
      <c r="N7204" s="5">
        <v>7201</v>
      </c>
      <c r="O7204" s="11">
        <v>13.835356980025217</v>
      </c>
    </row>
    <row r="7205" spans="14:15" x14ac:dyDescent="0.2">
      <c r="N7205" s="5">
        <v>7202</v>
      </c>
      <c r="O7205" s="11">
        <v>9.3488888074234495</v>
      </c>
    </row>
    <row r="7206" spans="14:15" x14ac:dyDescent="0.2">
      <c r="N7206" s="5">
        <v>7203</v>
      </c>
      <c r="O7206" s="11">
        <v>8.5876861396117086</v>
      </c>
    </row>
    <row r="7207" spans="14:15" x14ac:dyDescent="0.2">
      <c r="N7207" s="5">
        <v>7204</v>
      </c>
      <c r="O7207" s="11">
        <v>-9.3549127389480837</v>
      </c>
    </row>
    <row r="7208" spans="14:15" x14ac:dyDescent="0.2">
      <c r="N7208" s="5">
        <v>7205</v>
      </c>
      <c r="O7208" s="11">
        <v>-10.790897758426276</v>
      </c>
    </row>
    <row r="7209" spans="14:15" x14ac:dyDescent="0.2">
      <c r="N7209" s="5">
        <v>7206</v>
      </c>
      <c r="O7209" s="11">
        <v>15.123135093645715</v>
      </c>
    </row>
    <row r="7210" spans="14:15" x14ac:dyDescent="0.2">
      <c r="N7210" s="5">
        <v>7207</v>
      </c>
      <c r="O7210" s="11">
        <v>3.5717481151626749</v>
      </c>
    </row>
    <row r="7211" spans="14:15" x14ac:dyDescent="0.2">
      <c r="N7211" s="5">
        <v>7208</v>
      </c>
      <c r="O7211" s="11">
        <v>-17.203052285436502</v>
      </c>
    </row>
    <row r="7212" spans="14:15" x14ac:dyDescent="0.2">
      <c r="N7212" s="5">
        <v>7209</v>
      </c>
      <c r="O7212" s="11">
        <v>16.949582163975833</v>
      </c>
    </row>
    <row r="7213" spans="14:15" x14ac:dyDescent="0.2">
      <c r="N7213" s="5">
        <v>7210</v>
      </c>
      <c r="O7213" s="11">
        <v>2.8736126547025833</v>
      </c>
    </row>
    <row r="7214" spans="14:15" x14ac:dyDescent="0.2">
      <c r="N7214" s="5">
        <v>7211</v>
      </c>
      <c r="O7214" s="11">
        <v>-6.4461287020385232</v>
      </c>
    </row>
    <row r="7215" spans="14:15" x14ac:dyDescent="0.2">
      <c r="N7215" s="5">
        <v>7212</v>
      </c>
      <c r="O7215" s="11">
        <v>11.494463233002435</v>
      </c>
    </row>
    <row r="7216" spans="14:15" x14ac:dyDescent="0.2">
      <c r="N7216" s="5">
        <v>7213</v>
      </c>
      <c r="O7216" s="11">
        <v>-9.1862295607459465</v>
      </c>
    </row>
    <row r="7217" spans="14:15" x14ac:dyDescent="0.2">
      <c r="N7217" s="5">
        <v>7214</v>
      </c>
      <c r="O7217" s="11">
        <v>5.5197117149759585</v>
      </c>
    </row>
    <row r="7218" spans="14:15" x14ac:dyDescent="0.2">
      <c r="N7218" s="5">
        <v>7215</v>
      </c>
      <c r="O7218" s="11">
        <v>30.809379451347198</v>
      </c>
    </row>
    <row r="7219" spans="14:15" x14ac:dyDescent="0.2">
      <c r="N7219" s="5">
        <v>7216</v>
      </c>
      <c r="O7219" s="11">
        <v>2.7609199914818556</v>
      </c>
    </row>
    <row r="7220" spans="14:15" x14ac:dyDescent="0.2">
      <c r="N7220" s="5">
        <v>7217</v>
      </c>
      <c r="O7220" s="11">
        <v>-17.765512575433608</v>
      </c>
    </row>
    <row r="7221" spans="14:15" x14ac:dyDescent="0.2">
      <c r="N7221" s="5">
        <v>7218</v>
      </c>
      <c r="O7221" s="11">
        <v>-1.4703459805758423</v>
      </c>
    </row>
    <row r="7222" spans="14:15" x14ac:dyDescent="0.2">
      <c r="N7222" s="5">
        <v>7219</v>
      </c>
      <c r="O7222" s="11">
        <v>6.0441070883734422</v>
      </c>
    </row>
    <row r="7223" spans="14:15" x14ac:dyDescent="0.2">
      <c r="N7223" s="5">
        <v>7220</v>
      </c>
      <c r="O7223" s="11">
        <v>5.9311201845189769</v>
      </c>
    </row>
    <row r="7224" spans="14:15" x14ac:dyDescent="0.2">
      <c r="N7224" s="5">
        <v>7221</v>
      </c>
      <c r="O7224" s="11">
        <v>-1.1273949709467646</v>
      </c>
    </row>
    <row r="7225" spans="14:15" x14ac:dyDescent="0.2">
      <c r="N7225" s="5">
        <v>7222</v>
      </c>
      <c r="O7225" s="11">
        <v>8.719901421350059</v>
      </c>
    </row>
    <row r="7226" spans="14:15" x14ac:dyDescent="0.2">
      <c r="N7226" s="5">
        <v>7223</v>
      </c>
      <c r="O7226" s="11">
        <v>-14.461026770787011</v>
      </c>
    </row>
    <row r="7227" spans="14:15" x14ac:dyDescent="0.2">
      <c r="N7227" s="5">
        <v>7224</v>
      </c>
      <c r="O7227" s="11">
        <v>5.01869005854115</v>
      </c>
    </row>
    <row r="7228" spans="14:15" x14ac:dyDescent="0.2">
      <c r="N7228" s="5">
        <v>7225</v>
      </c>
      <c r="O7228" s="11">
        <v>-12.105430844083369</v>
      </c>
    </row>
    <row r="7229" spans="14:15" x14ac:dyDescent="0.2">
      <c r="N7229" s="5">
        <v>7226</v>
      </c>
      <c r="O7229" s="11">
        <v>-11.574427698809373</v>
      </c>
    </row>
    <row r="7230" spans="14:15" x14ac:dyDescent="0.2">
      <c r="N7230" s="5">
        <v>7227</v>
      </c>
      <c r="O7230" s="11">
        <v>-19.949626134175258</v>
      </c>
    </row>
    <row r="7231" spans="14:15" x14ac:dyDescent="0.2">
      <c r="N7231" s="5">
        <v>7228</v>
      </c>
      <c r="O7231" s="11">
        <v>-15.873804235457236</v>
      </c>
    </row>
    <row r="7232" spans="14:15" x14ac:dyDescent="0.2">
      <c r="N7232" s="5">
        <v>7229</v>
      </c>
      <c r="O7232" s="11">
        <v>-22.465276358074515</v>
      </c>
    </row>
    <row r="7233" spans="14:15" x14ac:dyDescent="0.2">
      <c r="N7233" s="5">
        <v>7230</v>
      </c>
      <c r="O7233" s="11">
        <v>-7.034244157062143</v>
      </c>
    </row>
    <row r="7234" spans="14:15" x14ac:dyDescent="0.2">
      <c r="N7234" s="5">
        <v>7231</v>
      </c>
      <c r="O7234" s="11">
        <v>8.6265705704860682</v>
      </c>
    </row>
    <row r="7235" spans="14:15" x14ac:dyDescent="0.2">
      <c r="N7235" s="5">
        <v>7232</v>
      </c>
      <c r="O7235" s="11">
        <v>8.233539969693684</v>
      </c>
    </row>
    <row r="7236" spans="14:15" x14ac:dyDescent="0.2">
      <c r="N7236" s="5">
        <v>7233</v>
      </c>
      <c r="O7236" s="11">
        <v>-17.435054963626424</v>
      </c>
    </row>
    <row r="7237" spans="14:15" x14ac:dyDescent="0.2">
      <c r="N7237" s="5">
        <v>7234</v>
      </c>
      <c r="O7237" s="11">
        <v>-5.1597941731660439</v>
      </c>
    </row>
    <row r="7238" spans="14:15" x14ac:dyDescent="0.2">
      <c r="N7238" s="5">
        <v>7235</v>
      </c>
      <c r="O7238" s="11">
        <v>-4.3064587162471391</v>
      </c>
    </row>
    <row r="7239" spans="14:15" x14ac:dyDescent="0.2">
      <c r="N7239" s="5">
        <v>7236</v>
      </c>
      <c r="O7239" s="11">
        <v>-22.084082304863379</v>
      </c>
    </row>
    <row r="7240" spans="14:15" x14ac:dyDescent="0.2">
      <c r="N7240" s="5">
        <v>7237</v>
      </c>
      <c r="O7240" s="11">
        <v>-6.155332438907176</v>
      </c>
    </row>
    <row r="7241" spans="14:15" x14ac:dyDescent="0.2">
      <c r="N7241" s="5">
        <v>7238</v>
      </c>
      <c r="O7241" s="11">
        <v>2.7467973753333639</v>
      </c>
    </row>
    <row r="7242" spans="14:15" x14ac:dyDescent="0.2">
      <c r="N7242" s="5">
        <v>7239</v>
      </c>
      <c r="O7242" s="11">
        <v>-0.74489230661553463</v>
      </c>
    </row>
    <row r="7243" spans="14:15" x14ac:dyDescent="0.2">
      <c r="N7243" s="5">
        <v>7240</v>
      </c>
      <c r="O7243" s="11">
        <v>4.975914000184777</v>
      </c>
    </row>
    <row r="7244" spans="14:15" x14ac:dyDescent="0.2">
      <c r="N7244" s="5">
        <v>7241</v>
      </c>
      <c r="O7244" s="11">
        <v>2.8697951386128406E-2</v>
      </c>
    </row>
    <row r="7245" spans="14:15" x14ac:dyDescent="0.2">
      <c r="N7245" s="5">
        <v>7242</v>
      </c>
      <c r="O7245" s="11">
        <v>-15.164052650590733</v>
      </c>
    </row>
    <row r="7246" spans="14:15" x14ac:dyDescent="0.2">
      <c r="N7246" s="5">
        <v>7243</v>
      </c>
      <c r="O7246" s="11">
        <v>-6.0138885778094542</v>
      </c>
    </row>
    <row r="7247" spans="14:15" x14ac:dyDescent="0.2">
      <c r="N7247" s="5">
        <v>7244</v>
      </c>
      <c r="O7247" s="11">
        <v>10.913141966758051</v>
      </c>
    </row>
    <row r="7248" spans="14:15" x14ac:dyDescent="0.2">
      <c r="N7248" s="5">
        <v>7245</v>
      </c>
      <c r="O7248" s="11">
        <v>-0.1155921956373166</v>
      </c>
    </row>
    <row r="7249" spans="14:15" x14ac:dyDescent="0.2">
      <c r="N7249" s="5">
        <v>7246</v>
      </c>
      <c r="O7249" s="11">
        <v>-7.0012468107917423</v>
      </c>
    </row>
    <row r="7250" spans="14:15" x14ac:dyDescent="0.2">
      <c r="N7250" s="5">
        <v>7247</v>
      </c>
      <c r="O7250" s="11">
        <v>3.9492595015206002</v>
      </c>
    </row>
    <row r="7251" spans="14:15" x14ac:dyDescent="0.2">
      <c r="N7251" s="5">
        <v>7248</v>
      </c>
      <c r="O7251" s="11">
        <v>-4.9120400573462684</v>
      </c>
    </row>
    <row r="7252" spans="14:15" x14ac:dyDescent="0.2">
      <c r="N7252" s="5">
        <v>7249</v>
      </c>
      <c r="O7252" s="11">
        <v>-12.497584561786233</v>
      </c>
    </row>
    <row r="7253" spans="14:15" x14ac:dyDescent="0.2">
      <c r="N7253" s="5">
        <v>7250</v>
      </c>
      <c r="O7253" s="11">
        <v>-9.5244929318236053</v>
      </c>
    </row>
    <row r="7254" spans="14:15" x14ac:dyDescent="0.2">
      <c r="N7254" s="5">
        <v>7251</v>
      </c>
      <c r="O7254" s="11">
        <v>-0.17265480289581447</v>
      </c>
    </row>
    <row r="7255" spans="14:15" x14ac:dyDescent="0.2">
      <c r="N7255" s="5">
        <v>7252</v>
      </c>
      <c r="O7255" s="11">
        <v>10.948036819895584</v>
      </c>
    </row>
    <row r="7256" spans="14:15" x14ac:dyDescent="0.2">
      <c r="N7256" s="5">
        <v>7253</v>
      </c>
      <c r="O7256" s="11">
        <v>2.0835350054672901</v>
      </c>
    </row>
    <row r="7257" spans="14:15" x14ac:dyDescent="0.2">
      <c r="N7257" s="5">
        <v>7254</v>
      </c>
      <c r="O7257" s="11">
        <v>-22.248576515047581</v>
      </c>
    </row>
    <row r="7258" spans="14:15" x14ac:dyDescent="0.2">
      <c r="N7258" s="5">
        <v>7255</v>
      </c>
      <c r="O7258" s="11">
        <v>10.452563415355868</v>
      </c>
    </row>
    <row r="7259" spans="14:15" x14ac:dyDescent="0.2">
      <c r="N7259" s="5">
        <v>7256</v>
      </c>
      <c r="O7259" s="11">
        <v>12.546917050148824</v>
      </c>
    </row>
    <row r="7260" spans="14:15" x14ac:dyDescent="0.2">
      <c r="N7260" s="5">
        <v>7257</v>
      </c>
      <c r="O7260" s="11">
        <v>-18.857242589265748</v>
      </c>
    </row>
    <row r="7261" spans="14:15" x14ac:dyDescent="0.2">
      <c r="N7261" s="5">
        <v>7258</v>
      </c>
      <c r="O7261" s="11">
        <v>17.690647307024673</v>
      </c>
    </row>
    <row r="7262" spans="14:15" x14ac:dyDescent="0.2">
      <c r="N7262" s="5">
        <v>7259</v>
      </c>
      <c r="O7262" s="11">
        <v>-7.9594522825173923</v>
      </c>
    </row>
    <row r="7263" spans="14:15" x14ac:dyDescent="0.2">
      <c r="N7263" s="5">
        <v>7260</v>
      </c>
      <c r="O7263" s="11">
        <v>-20.604341070967244</v>
      </c>
    </row>
    <row r="7264" spans="14:15" x14ac:dyDescent="0.2">
      <c r="N7264" s="5">
        <v>7261</v>
      </c>
      <c r="O7264" s="11">
        <v>-11.050950906660596</v>
      </c>
    </row>
    <row r="7265" spans="14:15" x14ac:dyDescent="0.2">
      <c r="N7265" s="5">
        <v>7262</v>
      </c>
      <c r="O7265" s="11">
        <v>14.344535330145227</v>
      </c>
    </row>
    <row r="7266" spans="14:15" x14ac:dyDescent="0.2">
      <c r="N7266" s="5">
        <v>7263</v>
      </c>
      <c r="O7266" s="11">
        <v>-11.383262014054434</v>
      </c>
    </row>
    <row r="7267" spans="14:15" x14ac:dyDescent="0.2">
      <c r="N7267" s="5">
        <v>7264</v>
      </c>
      <c r="O7267" s="11">
        <v>-30.9904799959976</v>
      </c>
    </row>
    <row r="7268" spans="14:15" x14ac:dyDescent="0.2">
      <c r="N7268" s="5">
        <v>7265</v>
      </c>
      <c r="O7268" s="11">
        <v>7.5779969427201683</v>
      </c>
    </row>
    <row r="7269" spans="14:15" x14ac:dyDescent="0.2">
      <c r="N7269" s="5">
        <v>7266</v>
      </c>
      <c r="O7269" s="11">
        <v>5.1567502620029106</v>
      </c>
    </row>
    <row r="7270" spans="14:15" x14ac:dyDescent="0.2">
      <c r="N7270" s="5">
        <v>7267</v>
      </c>
      <c r="O7270" s="11">
        <v>12.488334886025431</v>
      </c>
    </row>
    <row r="7271" spans="14:15" x14ac:dyDescent="0.2">
      <c r="N7271" s="5">
        <v>7268</v>
      </c>
      <c r="O7271" s="11">
        <v>-22.096050746539845</v>
      </c>
    </row>
    <row r="7272" spans="14:15" x14ac:dyDescent="0.2">
      <c r="N7272" s="5">
        <v>7269</v>
      </c>
      <c r="O7272" s="11">
        <v>-32.9063676233637</v>
      </c>
    </row>
    <row r="7273" spans="14:15" x14ac:dyDescent="0.2">
      <c r="N7273" s="5">
        <v>7270</v>
      </c>
      <c r="O7273" s="11">
        <v>-9.6561674461959548</v>
      </c>
    </row>
    <row r="7274" spans="14:15" x14ac:dyDescent="0.2">
      <c r="N7274" s="5">
        <v>7271</v>
      </c>
      <c r="O7274" s="11">
        <v>-21.557283196141579</v>
      </c>
    </row>
    <row r="7275" spans="14:15" x14ac:dyDescent="0.2">
      <c r="N7275" s="5">
        <v>7272</v>
      </c>
      <c r="O7275" s="11">
        <v>2.4417881677484141</v>
      </c>
    </row>
    <row r="7276" spans="14:15" x14ac:dyDescent="0.2">
      <c r="N7276" s="5">
        <v>7273</v>
      </c>
      <c r="O7276" s="11">
        <v>-3.903586459061092</v>
      </c>
    </row>
    <row r="7277" spans="14:15" x14ac:dyDescent="0.2">
      <c r="N7277" s="5">
        <v>7274</v>
      </c>
      <c r="O7277" s="11">
        <v>11.135438284900069</v>
      </c>
    </row>
    <row r="7278" spans="14:15" x14ac:dyDescent="0.2">
      <c r="N7278" s="5">
        <v>7275</v>
      </c>
      <c r="O7278" s="11">
        <v>-12.187067784071246</v>
      </c>
    </row>
    <row r="7279" spans="14:15" x14ac:dyDescent="0.2">
      <c r="N7279" s="5">
        <v>7276</v>
      </c>
      <c r="O7279" s="11">
        <v>-15.485452543607686</v>
      </c>
    </row>
    <row r="7280" spans="14:15" x14ac:dyDescent="0.2">
      <c r="N7280" s="5">
        <v>7277</v>
      </c>
      <c r="O7280" s="11">
        <v>-22.61684962909878</v>
      </c>
    </row>
    <row r="7281" spans="14:15" x14ac:dyDescent="0.2">
      <c r="N7281" s="5">
        <v>7278</v>
      </c>
      <c r="O7281" s="11">
        <v>7.8323668258524615</v>
      </c>
    </row>
    <row r="7282" spans="14:15" x14ac:dyDescent="0.2">
      <c r="N7282" s="5">
        <v>7279</v>
      </c>
      <c r="O7282" s="11">
        <v>16.124920092464727</v>
      </c>
    </row>
    <row r="7283" spans="14:15" x14ac:dyDescent="0.2">
      <c r="N7283" s="5">
        <v>7280</v>
      </c>
      <c r="O7283" s="11">
        <v>-3.4309752167177647</v>
      </c>
    </row>
    <row r="7284" spans="14:15" x14ac:dyDescent="0.2">
      <c r="N7284" s="5">
        <v>7281</v>
      </c>
      <c r="O7284" s="11">
        <v>13.492459767994752</v>
      </c>
    </row>
    <row r="7285" spans="14:15" x14ac:dyDescent="0.2">
      <c r="N7285" s="5">
        <v>7282</v>
      </c>
      <c r="O7285" s="11">
        <v>9.7479746162293601</v>
      </c>
    </row>
    <row r="7286" spans="14:15" x14ac:dyDescent="0.2">
      <c r="N7286" s="5">
        <v>7283</v>
      </c>
      <c r="O7286" s="11">
        <v>-12.908094867188968</v>
      </c>
    </row>
    <row r="7287" spans="14:15" x14ac:dyDescent="0.2">
      <c r="N7287" s="5">
        <v>7284</v>
      </c>
      <c r="O7287" s="11">
        <v>-5.3193124220825059</v>
      </c>
    </row>
    <row r="7288" spans="14:15" x14ac:dyDescent="0.2">
      <c r="N7288" s="5">
        <v>7285</v>
      </c>
      <c r="O7288" s="11">
        <v>5.6555968883581764</v>
      </c>
    </row>
    <row r="7289" spans="14:15" x14ac:dyDescent="0.2">
      <c r="N7289" s="5">
        <v>7286</v>
      </c>
      <c r="O7289" s="11">
        <v>-4.4669130606993148</v>
      </c>
    </row>
    <row r="7290" spans="14:15" x14ac:dyDescent="0.2">
      <c r="N7290" s="5">
        <v>7287</v>
      </c>
      <c r="O7290" s="11">
        <v>7.0580901650180969</v>
      </c>
    </row>
    <row r="7291" spans="14:15" x14ac:dyDescent="0.2">
      <c r="N7291" s="5">
        <v>7288</v>
      </c>
      <c r="O7291" s="11">
        <v>14.561873085821038</v>
      </c>
    </row>
    <row r="7292" spans="14:15" x14ac:dyDescent="0.2">
      <c r="N7292" s="5">
        <v>7289</v>
      </c>
      <c r="O7292" s="11">
        <v>-5.6046875127108784</v>
      </c>
    </row>
    <row r="7293" spans="14:15" x14ac:dyDescent="0.2">
      <c r="N7293" s="5">
        <v>7290</v>
      </c>
      <c r="O7293" s="11">
        <v>-6.6665593068440145</v>
      </c>
    </row>
    <row r="7294" spans="14:15" x14ac:dyDescent="0.2">
      <c r="N7294" s="5">
        <v>7291</v>
      </c>
      <c r="O7294" s="11">
        <v>-9.6549717736635401</v>
      </c>
    </row>
    <row r="7295" spans="14:15" x14ac:dyDescent="0.2">
      <c r="N7295" s="5">
        <v>7292</v>
      </c>
      <c r="O7295" s="11">
        <v>-10.181752110650635</v>
      </c>
    </row>
    <row r="7296" spans="14:15" x14ac:dyDescent="0.2">
      <c r="N7296" s="5">
        <v>7293</v>
      </c>
      <c r="O7296" s="11">
        <v>10.050739843297134</v>
      </c>
    </row>
    <row r="7297" spans="14:15" x14ac:dyDescent="0.2">
      <c r="N7297" s="5">
        <v>7294</v>
      </c>
      <c r="O7297" s="11">
        <v>1.2978017774331017</v>
      </c>
    </row>
    <row r="7298" spans="14:15" x14ac:dyDescent="0.2">
      <c r="N7298" s="5">
        <v>7295</v>
      </c>
      <c r="O7298" s="11">
        <v>-25.488094231663183</v>
      </c>
    </row>
    <row r="7299" spans="14:15" x14ac:dyDescent="0.2">
      <c r="N7299" s="5">
        <v>7296</v>
      </c>
      <c r="O7299" s="11">
        <v>17.269806638911096</v>
      </c>
    </row>
    <row r="7300" spans="14:15" x14ac:dyDescent="0.2">
      <c r="N7300" s="5">
        <v>7297</v>
      </c>
      <c r="O7300" s="11">
        <v>-26.938306109822623</v>
      </c>
    </row>
    <row r="7301" spans="14:15" x14ac:dyDescent="0.2">
      <c r="N7301" s="5">
        <v>7298</v>
      </c>
      <c r="O7301" s="11">
        <v>10.104979971904697</v>
      </c>
    </row>
    <row r="7302" spans="14:15" x14ac:dyDescent="0.2">
      <c r="N7302" s="5">
        <v>7299</v>
      </c>
      <c r="O7302" s="11">
        <v>-7.4303841741418806</v>
      </c>
    </row>
    <row r="7303" spans="14:15" x14ac:dyDescent="0.2">
      <c r="N7303" s="5">
        <v>7300</v>
      </c>
      <c r="O7303" s="11">
        <v>-17.313411405521407</v>
      </c>
    </row>
    <row r="7304" spans="14:15" x14ac:dyDescent="0.2">
      <c r="N7304" s="5">
        <v>7301</v>
      </c>
      <c r="O7304" s="11">
        <v>7.8996397844154567</v>
      </c>
    </row>
    <row r="7305" spans="14:15" x14ac:dyDescent="0.2">
      <c r="N7305" s="5">
        <v>7302</v>
      </c>
      <c r="O7305" s="11">
        <v>-19.32326377716787</v>
      </c>
    </row>
    <row r="7306" spans="14:15" x14ac:dyDescent="0.2">
      <c r="N7306" s="5">
        <v>7303</v>
      </c>
      <c r="O7306" s="11">
        <v>-4.7024596566121906</v>
      </c>
    </row>
    <row r="7307" spans="14:15" x14ac:dyDescent="0.2">
      <c r="N7307" s="5">
        <v>7304</v>
      </c>
      <c r="O7307" s="11">
        <v>10.593236475177179</v>
      </c>
    </row>
    <row r="7308" spans="14:15" x14ac:dyDescent="0.2">
      <c r="N7308" s="5">
        <v>7305</v>
      </c>
      <c r="O7308" s="11">
        <v>3.5735542117784402</v>
      </c>
    </row>
    <row r="7309" spans="14:15" x14ac:dyDescent="0.2">
      <c r="N7309" s="5">
        <v>7306</v>
      </c>
      <c r="O7309" s="11">
        <v>3.6570871353344034</v>
      </c>
    </row>
    <row r="7310" spans="14:15" x14ac:dyDescent="0.2">
      <c r="N7310" s="5">
        <v>7307</v>
      </c>
      <c r="O7310" s="11">
        <v>3.2185171712090734</v>
      </c>
    </row>
    <row r="7311" spans="14:15" x14ac:dyDescent="0.2">
      <c r="N7311" s="5">
        <v>7308</v>
      </c>
      <c r="O7311" s="11">
        <v>3.1076678049201103</v>
      </c>
    </row>
    <row r="7312" spans="14:15" x14ac:dyDescent="0.2">
      <c r="N7312" s="5">
        <v>7309</v>
      </c>
      <c r="O7312" s="11">
        <v>4.8742114589289418</v>
      </c>
    </row>
    <row r="7313" spans="14:15" x14ac:dyDescent="0.2">
      <c r="N7313" s="5">
        <v>7310</v>
      </c>
      <c r="O7313" s="11">
        <v>-5.44500115458092</v>
      </c>
    </row>
    <row r="7314" spans="14:15" x14ac:dyDescent="0.2">
      <c r="N7314" s="5">
        <v>7311</v>
      </c>
      <c r="O7314" s="11">
        <v>-15.85802734024476</v>
      </c>
    </row>
    <row r="7315" spans="14:15" x14ac:dyDescent="0.2">
      <c r="N7315" s="5">
        <v>7312</v>
      </c>
      <c r="O7315" s="11">
        <v>-6.9272939885641085</v>
      </c>
    </row>
    <row r="7316" spans="14:15" x14ac:dyDescent="0.2">
      <c r="N7316" s="5">
        <v>7313</v>
      </c>
      <c r="O7316" s="11">
        <v>-23.544226227085588</v>
      </c>
    </row>
    <row r="7317" spans="14:15" x14ac:dyDescent="0.2">
      <c r="N7317" s="5">
        <v>7314</v>
      </c>
      <c r="O7317" s="11">
        <v>5.5381422920324859</v>
      </c>
    </row>
    <row r="7318" spans="14:15" x14ac:dyDescent="0.2">
      <c r="N7318" s="5">
        <v>7315</v>
      </c>
      <c r="O7318" s="11">
        <v>3.1105033007732645</v>
      </c>
    </row>
    <row r="7319" spans="14:15" x14ac:dyDescent="0.2">
      <c r="N7319" s="5">
        <v>7316</v>
      </c>
      <c r="O7319" s="11">
        <v>-32.918105385424504</v>
      </c>
    </row>
    <row r="7320" spans="14:15" x14ac:dyDescent="0.2">
      <c r="N7320" s="5">
        <v>7317</v>
      </c>
      <c r="O7320" s="11">
        <v>0.38786889828292875</v>
      </c>
    </row>
    <row r="7321" spans="14:15" x14ac:dyDescent="0.2">
      <c r="N7321" s="5">
        <v>7318</v>
      </c>
      <c r="O7321" s="11">
        <v>-11.154005734561125</v>
      </c>
    </row>
    <row r="7322" spans="14:15" x14ac:dyDescent="0.2">
      <c r="N7322" s="5">
        <v>7319</v>
      </c>
      <c r="O7322" s="11">
        <v>25.037611805430689</v>
      </c>
    </row>
    <row r="7323" spans="14:15" x14ac:dyDescent="0.2">
      <c r="N7323" s="5">
        <v>7320</v>
      </c>
      <c r="O7323" s="11">
        <v>10.322982082995217</v>
      </c>
    </row>
    <row r="7324" spans="14:15" x14ac:dyDescent="0.2">
      <c r="N7324" s="5">
        <v>7321</v>
      </c>
      <c r="O7324" s="11">
        <v>-3.4530999744506019</v>
      </c>
    </row>
    <row r="7325" spans="14:15" x14ac:dyDescent="0.2">
      <c r="N7325" s="5">
        <v>7322</v>
      </c>
      <c r="O7325" s="11">
        <v>-2.3135322572265005</v>
      </c>
    </row>
    <row r="7326" spans="14:15" x14ac:dyDescent="0.2">
      <c r="N7326" s="5">
        <v>7323</v>
      </c>
      <c r="O7326" s="11">
        <v>-11.858693583022383</v>
      </c>
    </row>
    <row r="7327" spans="14:15" x14ac:dyDescent="0.2">
      <c r="N7327" s="5">
        <v>7324</v>
      </c>
      <c r="O7327" s="11">
        <v>11.962054562689946</v>
      </c>
    </row>
    <row r="7328" spans="14:15" x14ac:dyDescent="0.2">
      <c r="N7328" s="5">
        <v>7325</v>
      </c>
      <c r="O7328" s="11">
        <v>-2.981814551721873E-2</v>
      </c>
    </row>
    <row r="7329" spans="14:15" x14ac:dyDescent="0.2">
      <c r="N7329" s="5">
        <v>7326</v>
      </c>
      <c r="O7329" s="11">
        <v>18.177161828732512</v>
      </c>
    </row>
    <row r="7330" spans="14:15" x14ac:dyDescent="0.2">
      <c r="N7330" s="5">
        <v>7327</v>
      </c>
      <c r="O7330" s="11">
        <v>-19.612080126211421</v>
      </c>
    </row>
    <row r="7331" spans="14:15" x14ac:dyDescent="0.2">
      <c r="N7331" s="5">
        <v>7328</v>
      </c>
      <c r="O7331" s="11">
        <v>-2.708401182150062</v>
      </c>
    </row>
    <row r="7332" spans="14:15" x14ac:dyDescent="0.2">
      <c r="N7332" s="5">
        <v>7329</v>
      </c>
      <c r="O7332" s="11">
        <v>-5.4973386696053428</v>
      </c>
    </row>
    <row r="7333" spans="14:15" x14ac:dyDescent="0.2">
      <c r="N7333" s="5">
        <v>7330</v>
      </c>
      <c r="O7333" s="11">
        <v>-15.481615998558674</v>
      </c>
    </row>
    <row r="7334" spans="14:15" x14ac:dyDescent="0.2">
      <c r="N7334" s="5">
        <v>7331</v>
      </c>
      <c r="O7334" s="11">
        <v>32.590345646005886</v>
      </c>
    </row>
    <row r="7335" spans="14:15" x14ac:dyDescent="0.2">
      <c r="N7335" s="5">
        <v>7332</v>
      </c>
      <c r="O7335" s="11">
        <v>11.90718887085799</v>
      </c>
    </row>
    <row r="7336" spans="14:15" x14ac:dyDescent="0.2">
      <c r="N7336" s="5">
        <v>7333</v>
      </c>
      <c r="O7336" s="11">
        <v>-5.1941803486580822</v>
      </c>
    </row>
    <row r="7337" spans="14:15" x14ac:dyDescent="0.2">
      <c r="N7337" s="5">
        <v>7334</v>
      </c>
      <c r="O7337" s="11">
        <v>-6.6273586470836294</v>
      </c>
    </row>
    <row r="7338" spans="14:15" x14ac:dyDescent="0.2">
      <c r="N7338" s="5">
        <v>7335</v>
      </c>
      <c r="O7338" s="11">
        <v>-2.5769679518255186</v>
      </c>
    </row>
    <row r="7339" spans="14:15" x14ac:dyDescent="0.2">
      <c r="N7339" s="5">
        <v>7336</v>
      </c>
      <c r="O7339" s="11">
        <v>-3.7877041257726596</v>
      </c>
    </row>
    <row r="7340" spans="14:15" x14ac:dyDescent="0.2">
      <c r="N7340" s="5">
        <v>7337</v>
      </c>
      <c r="O7340" s="11">
        <v>-29.7842195393591</v>
      </c>
    </row>
    <row r="7341" spans="14:15" x14ac:dyDescent="0.2">
      <c r="N7341" s="5">
        <v>7338</v>
      </c>
      <c r="O7341" s="11">
        <v>4.9414747810067663</v>
      </c>
    </row>
    <row r="7342" spans="14:15" x14ac:dyDescent="0.2">
      <c r="N7342" s="5">
        <v>7339</v>
      </c>
      <c r="O7342" s="11">
        <v>-4.7531764452912846</v>
      </c>
    </row>
    <row r="7343" spans="14:15" x14ac:dyDescent="0.2">
      <c r="N7343" s="5">
        <v>7340</v>
      </c>
      <c r="O7343" s="11">
        <v>10.154560146332564</v>
      </c>
    </row>
    <row r="7344" spans="14:15" x14ac:dyDescent="0.2">
      <c r="N7344" s="5">
        <v>7341</v>
      </c>
      <c r="O7344" s="11">
        <v>-2.2594981395042208</v>
      </c>
    </row>
    <row r="7345" spans="14:15" x14ac:dyDescent="0.2">
      <c r="N7345" s="5">
        <v>7342</v>
      </c>
      <c r="O7345" s="11">
        <v>1.5980246261801503</v>
      </c>
    </row>
    <row r="7346" spans="14:15" x14ac:dyDescent="0.2">
      <c r="N7346" s="5">
        <v>7343</v>
      </c>
      <c r="O7346" s="11">
        <v>-3.0975707705239528</v>
      </c>
    </row>
    <row r="7347" spans="14:15" x14ac:dyDescent="0.2">
      <c r="N7347" s="5">
        <v>7344</v>
      </c>
      <c r="O7347" s="11">
        <v>-11.463005645657443</v>
      </c>
    </row>
    <row r="7348" spans="14:15" x14ac:dyDescent="0.2">
      <c r="N7348" s="5">
        <v>7345</v>
      </c>
      <c r="O7348" s="11">
        <v>-33.451893510167949</v>
      </c>
    </row>
    <row r="7349" spans="14:15" x14ac:dyDescent="0.2">
      <c r="N7349" s="5">
        <v>7346</v>
      </c>
      <c r="O7349" s="11">
        <v>-26.777320423045538</v>
      </c>
    </row>
    <row r="7350" spans="14:15" x14ac:dyDescent="0.2">
      <c r="N7350" s="5">
        <v>7347</v>
      </c>
      <c r="O7350" s="11">
        <v>-4.4985692101869743</v>
      </c>
    </row>
    <row r="7351" spans="14:15" x14ac:dyDescent="0.2">
      <c r="N7351" s="5">
        <v>7348</v>
      </c>
      <c r="O7351" s="11">
        <v>-6.3363310638964805</v>
      </c>
    </row>
    <row r="7352" spans="14:15" x14ac:dyDescent="0.2">
      <c r="N7352" s="5">
        <v>7349</v>
      </c>
      <c r="O7352" s="11">
        <v>14.382535923746616</v>
      </c>
    </row>
    <row r="7353" spans="14:15" x14ac:dyDescent="0.2">
      <c r="N7353" s="5">
        <v>7350</v>
      </c>
      <c r="O7353" s="11">
        <v>-9.7050910510630857</v>
      </c>
    </row>
    <row r="7354" spans="14:15" x14ac:dyDescent="0.2">
      <c r="N7354" s="5">
        <v>7351</v>
      </c>
      <c r="O7354" s="11">
        <v>0.91268985664917235</v>
      </c>
    </row>
    <row r="7355" spans="14:15" x14ac:dyDescent="0.2">
      <c r="N7355" s="5">
        <v>7352</v>
      </c>
      <c r="O7355" s="11">
        <v>-7.1068371381580562</v>
      </c>
    </row>
    <row r="7356" spans="14:15" x14ac:dyDescent="0.2">
      <c r="N7356" s="5">
        <v>7353</v>
      </c>
      <c r="O7356" s="11">
        <v>16.853289463251418</v>
      </c>
    </row>
    <row r="7357" spans="14:15" x14ac:dyDescent="0.2">
      <c r="N7357" s="5">
        <v>7354</v>
      </c>
      <c r="O7357" s="11">
        <v>7.9971472969211677</v>
      </c>
    </row>
    <row r="7358" spans="14:15" x14ac:dyDescent="0.2">
      <c r="N7358" s="5">
        <v>7355</v>
      </c>
      <c r="O7358" s="11">
        <v>-20.536769930878805</v>
      </c>
    </row>
    <row r="7359" spans="14:15" x14ac:dyDescent="0.2">
      <c r="N7359" s="5">
        <v>7356</v>
      </c>
      <c r="O7359" s="11">
        <v>-2.7146101852509119</v>
      </c>
    </row>
    <row r="7360" spans="14:15" x14ac:dyDescent="0.2">
      <c r="N7360" s="5">
        <v>7357</v>
      </c>
      <c r="O7360" s="11">
        <v>5.1381265913157792</v>
      </c>
    </row>
    <row r="7361" spans="14:15" x14ac:dyDescent="0.2">
      <c r="N7361" s="5">
        <v>7358</v>
      </c>
      <c r="O7361" s="11">
        <v>4.5153463135006469</v>
      </c>
    </row>
    <row r="7362" spans="14:15" x14ac:dyDescent="0.2">
      <c r="N7362" s="5">
        <v>7359</v>
      </c>
      <c r="O7362" s="11">
        <v>3.7523974324589786</v>
      </c>
    </row>
    <row r="7363" spans="14:15" x14ac:dyDescent="0.2">
      <c r="N7363" s="5">
        <v>7360</v>
      </c>
      <c r="O7363" s="11">
        <v>9.5865593580230772</v>
      </c>
    </row>
    <row r="7364" spans="14:15" x14ac:dyDescent="0.2">
      <c r="N7364" s="5">
        <v>7361</v>
      </c>
      <c r="O7364" s="11">
        <v>-3.6786949853693516</v>
      </c>
    </row>
    <row r="7365" spans="14:15" x14ac:dyDescent="0.2">
      <c r="N7365" s="5">
        <v>7362</v>
      </c>
      <c r="O7365" s="11">
        <v>-14.327568747965103</v>
      </c>
    </row>
    <row r="7366" spans="14:15" x14ac:dyDescent="0.2">
      <c r="N7366" s="5">
        <v>7363</v>
      </c>
      <c r="O7366" s="11">
        <v>16.073554317437086</v>
      </c>
    </row>
    <row r="7367" spans="14:15" x14ac:dyDescent="0.2">
      <c r="N7367" s="5">
        <v>7364</v>
      </c>
      <c r="O7367" s="11">
        <v>9.571895931418215</v>
      </c>
    </row>
    <row r="7368" spans="14:15" x14ac:dyDescent="0.2">
      <c r="N7368" s="5">
        <v>7365</v>
      </c>
      <c r="O7368" s="11">
        <v>-8.9255446064280299</v>
      </c>
    </row>
    <row r="7369" spans="14:15" x14ac:dyDescent="0.2">
      <c r="N7369" s="5">
        <v>7366</v>
      </c>
      <c r="O7369" s="11">
        <v>-9.6568602995861568</v>
      </c>
    </row>
    <row r="7370" spans="14:15" x14ac:dyDescent="0.2">
      <c r="N7370" s="5">
        <v>7367</v>
      </c>
      <c r="O7370" s="11">
        <v>-0.28746466574281448</v>
      </c>
    </row>
    <row r="7371" spans="14:15" x14ac:dyDescent="0.2">
      <c r="N7371" s="5">
        <v>7368</v>
      </c>
      <c r="O7371" s="11">
        <v>3.9062656115596357</v>
      </c>
    </row>
    <row r="7372" spans="14:15" x14ac:dyDescent="0.2">
      <c r="N7372" s="5">
        <v>7369</v>
      </c>
      <c r="O7372" s="11">
        <v>17.458359348092195</v>
      </c>
    </row>
    <row r="7373" spans="14:15" x14ac:dyDescent="0.2">
      <c r="N7373" s="5">
        <v>7370</v>
      </c>
      <c r="O7373" s="11">
        <v>5.4824078396973697</v>
      </c>
    </row>
    <row r="7374" spans="14:15" x14ac:dyDescent="0.2">
      <c r="N7374" s="5">
        <v>7371</v>
      </c>
      <c r="O7374" s="11">
        <v>-27.357501902960067</v>
      </c>
    </row>
    <row r="7375" spans="14:15" x14ac:dyDescent="0.2">
      <c r="N7375" s="5">
        <v>7372</v>
      </c>
      <c r="O7375" s="11">
        <v>-0.89068140813269125</v>
      </c>
    </row>
    <row r="7376" spans="14:15" x14ac:dyDescent="0.2">
      <c r="N7376" s="5">
        <v>7373</v>
      </c>
      <c r="O7376" s="11">
        <v>11.488145696565748</v>
      </c>
    </row>
    <row r="7377" spans="14:15" x14ac:dyDescent="0.2">
      <c r="N7377" s="5">
        <v>7374</v>
      </c>
      <c r="O7377" s="11">
        <v>28.623264182519097</v>
      </c>
    </row>
    <row r="7378" spans="14:15" x14ac:dyDescent="0.2">
      <c r="N7378" s="5">
        <v>7375</v>
      </c>
      <c r="O7378" s="11">
        <v>16.226481150991891</v>
      </c>
    </row>
    <row r="7379" spans="14:15" x14ac:dyDescent="0.2">
      <c r="N7379" s="5">
        <v>7376</v>
      </c>
      <c r="O7379" s="11">
        <v>18.572294655275055</v>
      </c>
    </row>
    <row r="7380" spans="14:15" x14ac:dyDescent="0.2">
      <c r="N7380" s="5">
        <v>7377</v>
      </c>
      <c r="O7380" s="11">
        <v>2.5582986925634774</v>
      </c>
    </row>
    <row r="7381" spans="14:15" x14ac:dyDescent="0.2">
      <c r="N7381" s="5">
        <v>7378</v>
      </c>
      <c r="O7381" s="11">
        <v>1.9795339214853014</v>
      </c>
    </row>
    <row r="7382" spans="14:15" x14ac:dyDescent="0.2">
      <c r="N7382" s="5">
        <v>7379</v>
      </c>
      <c r="O7382" s="11">
        <v>5.8021921324217089</v>
      </c>
    </row>
    <row r="7383" spans="14:15" x14ac:dyDescent="0.2">
      <c r="N7383" s="5">
        <v>7380</v>
      </c>
      <c r="O7383" s="11">
        <v>-16.455942354175892</v>
      </c>
    </row>
    <row r="7384" spans="14:15" x14ac:dyDescent="0.2">
      <c r="N7384" s="5">
        <v>7381</v>
      </c>
      <c r="O7384" s="11">
        <v>-10.348165229628449</v>
      </c>
    </row>
    <row r="7385" spans="14:15" x14ac:dyDescent="0.2">
      <c r="N7385" s="5">
        <v>7382</v>
      </c>
      <c r="O7385" s="11">
        <v>-6.6279065446556036</v>
      </c>
    </row>
    <row r="7386" spans="14:15" x14ac:dyDescent="0.2">
      <c r="N7386" s="5">
        <v>7383</v>
      </c>
      <c r="O7386" s="11">
        <v>-3.4396874723860771E-2</v>
      </c>
    </row>
    <row r="7387" spans="14:15" x14ac:dyDescent="0.2">
      <c r="N7387" s="5">
        <v>7384</v>
      </c>
      <c r="O7387" s="11">
        <v>-3.5381697793225424</v>
      </c>
    </row>
    <row r="7388" spans="14:15" x14ac:dyDescent="0.2">
      <c r="N7388" s="5">
        <v>7385</v>
      </c>
      <c r="O7388" s="11">
        <v>17.054909028986994</v>
      </c>
    </row>
    <row r="7389" spans="14:15" x14ac:dyDescent="0.2">
      <c r="N7389" s="5">
        <v>7386</v>
      </c>
      <c r="O7389" s="11">
        <v>20.902298360990535</v>
      </c>
    </row>
    <row r="7390" spans="14:15" x14ac:dyDescent="0.2">
      <c r="N7390" s="5">
        <v>7387</v>
      </c>
      <c r="O7390" s="11">
        <v>15.139280948286835</v>
      </c>
    </row>
    <row r="7391" spans="14:15" x14ac:dyDescent="0.2">
      <c r="N7391" s="5">
        <v>7388</v>
      </c>
      <c r="O7391" s="11">
        <v>10.779900336311378</v>
      </c>
    </row>
    <row r="7392" spans="14:15" x14ac:dyDescent="0.2">
      <c r="N7392" s="5">
        <v>7389</v>
      </c>
      <c r="O7392" s="11">
        <v>22.77695934098292</v>
      </c>
    </row>
    <row r="7393" spans="14:15" x14ac:dyDescent="0.2">
      <c r="N7393" s="5">
        <v>7390</v>
      </c>
      <c r="O7393" s="11">
        <v>1.4931358797404037</v>
      </c>
    </row>
    <row r="7394" spans="14:15" x14ac:dyDescent="0.2">
      <c r="N7394" s="5">
        <v>7391</v>
      </c>
      <c r="O7394" s="11">
        <v>0.20367989064923675</v>
      </c>
    </row>
    <row r="7395" spans="14:15" x14ac:dyDescent="0.2">
      <c r="N7395" s="5">
        <v>7392</v>
      </c>
      <c r="O7395" s="11">
        <v>-6.7975456673924981</v>
      </c>
    </row>
    <row r="7396" spans="14:15" x14ac:dyDescent="0.2">
      <c r="N7396" s="5">
        <v>7393</v>
      </c>
      <c r="O7396" s="11">
        <v>15.753461690441593</v>
      </c>
    </row>
    <row r="7397" spans="14:15" x14ac:dyDescent="0.2">
      <c r="N7397" s="5">
        <v>7394</v>
      </c>
      <c r="O7397" s="11">
        <v>-16.908695387818444</v>
      </c>
    </row>
    <row r="7398" spans="14:15" x14ac:dyDescent="0.2">
      <c r="N7398" s="5">
        <v>7395</v>
      </c>
      <c r="O7398" s="11">
        <v>-17.372858607245764</v>
      </c>
    </row>
    <row r="7399" spans="14:15" x14ac:dyDescent="0.2">
      <c r="N7399" s="5">
        <v>7396</v>
      </c>
      <c r="O7399" s="11">
        <v>3.4318583334119879</v>
      </c>
    </row>
    <row r="7400" spans="14:15" x14ac:dyDescent="0.2">
      <c r="N7400" s="5">
        <v>7397</v>
      </c>
      <c r="O7400" s="11">
        <v>-8.2932842887480582</v>
      </c>
    </row>
    <row r="7401" spans="14:15" x14ac:dyDescent="0.2">
      <c r="N7401" s="5">
        <v>7398</v>
      </c>
      <c r="O7401" s="11">
        <v>-9.6888041699378036E-2</v>
      </c>
    </row>
    <row r="7402" spans="14:15" x14ac:dyDescent="0.2">
      <c r="N7402" s="5">
        <v>7399</v>
      </c>
      <c r="O7402" s="11">
        <v>2.332618296656634</v>
      </c>
    </row>
    <row r="7403" spans="14:15" x14ac:dyDescent="0.2">
      <c r="N7403" s="5">
        <v>7400</v>
      </c>
      <c r="O7403" s="11">
        <v>-2.8089964625259336</v>
      </c>
    </row>
    <row r="7404" spans="14:15" x14ac:dyDescent="0.2">
      <c r="N7404" s="5">
        <v>7401</v>
      </c>
      <c r="O7404" s="11">
        <v>-7.565666285504915</v>
      </c>
    </row>
    <row r="7405" spans="14:15" x14ac:dyDescent="0.2">
      <c r="N7405" s="5">
        <v>7402</v>
      </c>
      <c r="O7405" s="11">
        <v>13.256123427810696</v>
      </c>
    </row>
    <row r="7406" spans="14:15" x14ac:dyDescent="0.2">
      <c r="N7406" s="5">
        <v>7403</v>
      </c>
      <c r="O7406" s="11">
        <v>12.120597662263425</v>
      </c>
    </row>
    <row r="7407" spans="14:15" x14ac:dyDescent="0.2">
      <c r="N7407" s="5">
        <v>7404</v>
      </c>
      <c r="O7407" s="11">
        <v>-29.650697083628536</v>
      </c>
    </row>
    <row r="7408" spans="14:15" x14ac:dyDescent="0.2">
      <c r="N7408" s="5">
        <v>7405</v>
      </c>
      <c r="O7408" s="11">
        <v>-9.1418852537781667</v>
      </c>
    </row>
    <row r="7409" spans="14:15" x14ac:dyDescent="0.2">
      <c r="N7409" s="5">
        <v>7406</v>
      </c>
      <c r="O7409" s="11">
        <v>8.942181231350677</v>
      </c>
    </row>
    <row r="7410" spans="14:15" x14ac:dyDescent="0.2">
      <c r="N7410" s="5">
        <v>7407</v>
      </c>
      <c r="O7410" s="11">
        <v>11.068244200285921</v>
      </c>
    </row>
    <row r="7411" spans="14:15" x14ac:dyDescent="0.2">
      <c r="N7411" s="5">
        <v>7408</v>
      </c>
      <c r="O7411" s="11">
        <v>-1.8674763267358006</v>
      </c>
    </row>
    <row r="7412" spans="14:15" x14ac:dyDescent="0.2">
      <c r="N7412" s="5">
        <v>7409</v>
      </c>
      <c r="O7412" s="11">
        <v>-10.216757359820225</v>
      </c>
    </row>
    <row r="7413" spans="14:15" x14ac:dyDescent="0.2">
      <c r="N7413" s="5">
        <v>7410</v>
      </c>
      <c r="O7413" s="11">
        <v>12.458007856943905</v>
      </c>
    </row>
    <row r="7414" spans="14:15" x14ac:dyDescent="0.2">
      <c r="N7414" s="5">
        <v>7411</v>
      </c>
      <c r="O7414" s="11">
        <v>-14.908224667307028</v>
      </c>
    </row>
    <row r="7415" spans="14:15" x14ac:dyDescent="0.2">
      <c r="N7415" s="5">
        <v>7412</v>
      </c>
      <c r="O7415" s="11">
        <v>-2.5058927512224054</v>
      </c>
    </row>
    <row r="7416" spans="14:15" x14ac:dyDescent="0.2">
      <c r="N7416" s="5">
        <v>7413</v>
      </c>
      <c r="O7416" s="11">
        <v>10.244048547711756</v>
      </c>
    </row>
    <row r="7417" spans="14:15" x14ac:dyDescent="0.2">
      <c r="N7417" s="5">
        <v>7414</v>
      </c>
      <c r="O7417" s="11">
        <v>-2.1472613088334525</v>
      </c>
    </row>
    <row r="7418" spans="14:15" x14ac:dyDescent="0.2">
      <c r="N7418" s="5">
        <v>7415</v>
      </c>
      <c r="O7418" s="11">
        <v>-1.2745428219644128</v>
      </c>
    </row>
    <row r="7419" spans="14:15" x14ac:dyDescent="0.2">
      <c r="N7419" s="5">
        <v>7416</v>
      </c>
      <c r="O7419" s="11">
        <v>8.5521658660908209</v>
      </c>
    </row>
    <row r="7420" spans="14:15" x14ac:dyDescent="0.2">
      <c r="N7420" s="5">
        <v>7417</v>
      </c>
      <c r="O7420" s="11">
        <v>-2.7787016422852511</v>
      </c>
    </row>
    <row r="7421" spans="14:15" x14ac:dyDescent="0.2">
      <c r="N7421" s="5">
        <v>7418</v>
      </c>
      <c r="O7421" s="11">
        <v>14.865486498593501</v>
      </c>
    </row>
    <row r="7422" spans="14:15" x14ac:dyDescent="0.2">
      <c r="N7422" s="5">
        <v>7419</v>
      </c>
      <c r="O7422" s="11">
        <v>22.368460396658129</v>
      </c>
    </row>
    <row r="7423" spans="14:15" x14ac:dyDescent="0.2">
      <c r="N7423" s="5">
        <v>7420</v>
      </c>
      <c r="O7423" s="11">
        <v>-9.7539744041499574</v>
      </c>
    </row>
    <row r="7424" spans="14:15" x14ac:dyDescent="0.2">
      <c r="N7424" s="5">
        <v>7421</v>
      </c>
      <c r="O7424" s="11">
        <v>7.2544547823102361</v>
      </c>
    </row>
    <row r="7425" spans="14:15" x14ac:dyDescent="0.2">
      <c r="N7425" s="5">
        <v>7422</v>
      </c>
      <c r="O7425" s="11">
        <v>-19.654404419401626</v>
      </c>
    </row>
    <row r="7426" spans="14:15" x14ac:dyDescent="0.2">
      <c r="N7426" s="5">
        <v>7423</v>
      </c>
      <c r="O7426" s="11">
        <v>-12.294585844597822</v>
      </c>
    </row>
    <row r="7427" spans="14:15" x14ac:dyDescent="0.2">
      <c r="N7427" s="5">
        <v>7424</v>
      </c>
      <c r="O7427" s="11">
        <v>10.990767536427235</v>
      </c>
    </row>
    <row r="7428" spans="14:15" x14ac:dyDescent="0.2">
      <c r="N7428" s="5">
        <v>7425</v>
      </c>
      <c r="O7428" s="11">
        <v>-27.506889928114877</v>
      </c>
    </row>
    <row r="7429" spans="14:15" x14ac:dyDescent="0.2">
      <c r="N7429" s="5">
        <v>7426</v>
      </c>
      <c r="O7429" s="11">
        <v>4.4392872894064563</v>
      </c>
    </row>
    <row r="7430" spans="14:15" x14ac:dyDescent="0.2">
      <c r="N7430" s="5">
        <v>7427</v>
      </c>
      <c r="O7430" s="11">
        <v>2.1141021459826312</v>
      </c>
    </row>
    <row r="7431" spans="14:15" x14ac:dyDescent="0.2">
      <c r="N7431" s="5">
        <v>7428</v>
      </c>
      <c r="O7431" s="11">
        <v>1.4206323198015984</v>
      </c>
    </row>
    <row r="7432" spans="14:15" x14ac:dyDescent="0.2">
      <c r="N7432" s="5">
        <v>7429</v>
      </c>
      <c r="O7432" s="11">
        <v>-9.914858410695981</v>
      </c>
    </row>
    <row r="7433" spans="14:15" x14ac:dyDescent="0.2">
      <c r="N7433" s="5">
        <v>7430</v>
      </c>
      <c r="O7433" s="11">
        <v>19.176086209420095</v>
      </c>
    </row>
    <row r="7434" spans="14:15" x14ac:dyDescent="0.2">
      <c r="N7434" s="5">
        <v>7431</v>
      </c>
      <c r="O7434" s="11">
        <v>-15.282386444317726</v>
      </c>
    </row>
    <row r="7435" spans="14:15" x14ac:dyDescent="0.2">
      <c r="N7435" s="5">
        <v>7432</v>
      </c>
      <c r="O7435" s="11">
        <v>-0.8184042447454829</v>
      </c>
    </row>
    <row r="7436" spans="14:15" x14ac:dyDescent="0.2">
      <c r="N7436" s="5">
        <v>7433</v>
      </c>
      <c r="O7436" s="11">
        <v>3.5240233779288945</v>
      </c>
    </row>
    <row r="7437" spans="14:15" x14ac:dyDescent="0.2">
      <c r="N7437" s="5">
        <v>7434</v>
      </c>
      <c r="O7437" s="11">
        <v>-12.015405957421581</v>
      </c>
    </row>
    <row r="7438" spans="14:15" x14ac:dyDescent="0.2">
      <c r="N7438" s="5">
        <v>7435</v>
      </c>
      <c r="O7438" s="11">
        <v>-14.308181588523837</v>
      </c>
    </row>
    <row r="7439" spans="14:15" x14ac:dyDescent="0.2">
      <c r="N7439" s="5">
        <v>7436</v>
      </c>
      <c r="O7439" s="11">
        <v>-2.4360287747296705</v>
      </c>
    </row>
    <row r="7440" spans="14:15" x14ac:dyDescent="0.2">
      <c r="N7440" s="5">
        <v>7437</v>
      </c>
      <c r="O7440" s="11">
        <v>10.363298532928312</v>
      </c>
    </row>
    <row r="7441" spans="14:15" x14ac:dyDescent="0.2">
      <c r="N7441" s="5">
        <v>7438</v>
      </c>
      <c r="O7441" s="11">
        <v>-16.16456253647948</v>
      </c>
    </row>
    <row r="7442" spans="14:15" x14ac:dyDescent="0.2">
      <c r="N7442" s="5">
        <v>7439</v>
      </c>
      <c r="O7442" s="11">
        <v>-13.762275364058077</v>
      </c>
    </row>
    <row r="7443" spans="14:15" x14ac:dyDescent="0.2">
      <c r="N7443" s="5">
        <v>7440</v>
      </c>
      <c r="O7443" s="11">
        <v>-24.412548998522965</v>
      </c>
    </row>
    <row r="7444" spans="14:15" x14ac:dyDescent="0.2">
      <c r="N7444" s="5">
        <v>7441</v>
      </c>
      <c r="O7444" s="11">
        <v>-7.1877301975704091</v>
      </c>
    </row>
    <row r="7445" spans="14:15" x14ac:dyDescent="0.2">
      <c r="N7445" s="5">
        <v>7442</v>
      </c>
      <c r="O7445" s="11">
        <v>-6.757833446563505</v>
      </c>
    </row>
    <row r="7446" spans="14:15" x14ac:dyDescent="0.2">
      <c r="N7446" s="5">
        <v>7443</v>
      </c>
      <c r="O7446" s="11">
        <v>-10.019960328840607</v>
      </c>
    </row>
    <row r="7447" spans="14:15" x14ac:dyDescent="0.2">
      <c r="N7447" s="5">
        <v>7444</v>
      </c>
      <c r="O7447" s="11">
        <v>10.08233654425797</v>
      </c>
    </row>
    <row r="7448" spans="14:15" x14ac:dyDescent="0.2">
      <c r="N7448" s="5">
        <v>7445</v>
      </c>
      <c r="O7448" s="11">
        <v>-5.1095177528053615</v>
      </c>
    </row>
    <row r="7449" spans="14:15" x14ac:dyDescent="0.2">
      <c r="N7449" s="5">
        <v>7446</v>
      </c>
      <c r="O7449" s="11">
        <v>9.518556742891537</v>
      </c>
    </row>
    <row r="7450" spans="14:15" x14ac:dyDescent="0.2">
      <c r="N7450" s="5">
        <v>7447</v>
      </c>
      <c r="O7450" s="11">
        <v>12.356370756339711</v>
      </c>
    </row>
    <row r="7451" spans="14:15" x14ac:dyDescent="0.2">
      <c r="N7451" s="5">
        <v>7448</v>
      </c>
      <c r="O7451" s="11">
        <v>-5.3735124928354123</v>
      </c>
    </row>
    <row r="7452" spans="14:15" x14ac:dyDescent="0.2">
      <c r="N7452" s="5">
        <v>7449</v>
      </c>
      <c r="O7452" s="11">
        <v>4.5572818082167945</v>
      </c>
    </row>
    <row r="7453" spans="14:15" x14ac:dyDescent="0.2">
      <c r="N7453" s="5">
        <v>7450</v>
      </c>
      <c r="O7453" s="11">
        <v>-13.211474904903984</v>
      </c>
    </row>
    <row r="7454" spans="14:15" x14ac:dyDescent="0.2">
      <c r="N7454" s="5">
        <v>7451</v>
      </c>
      <c r="O7454" s="11">
        <v>11.114134942445293</v>
      </c>
    </row>
    <row r="7455" spans="14:15" x14ac:dyDescent="0.2">
      <c r="N7455" s="5">
        <v>7452</v>
      </c>
      <c r="O7455" s="11">
        <v>-8.6916644771753546</v>
      </c>
    </row>
    <row r="7456" spans="14:15" x14ac:dyDescent="0.2">
      <c r="N7456" s="5">
        <v>7453</v>
      </c>
      <c r="O7456" s="11">
        <v>7.281190857997478</v>
      </c>
    </row>
    <row r="7457" spans="14:15" x14ac:dyDescent="0.2">
      <c r="N7457" s="5">
        <v>7454</v>
      </c>
      <c r="O7457" s="11">
        <v>-3.8994691592066735</v>
      </c>
    </row>
    <row r="7458" spans="14:15" x14ac:dyDescent="0.2">
      <c r="N7458" s="5">
        <v>7455</v>
      </c>
      <c r="O7458" s="11">
        <v>1.835202904008512</v>
      </c>
    </row>
    <row r="7459" spans="14:15" x14ac:dyDescent="0.2">
      <c r="N7459" s="5">
        <v>7456</v>
      </c>
      <c r="O7459" s="11">
        <v>9.3742699524044077</v>
      </c>
    </row>
    <row r="7460" spans="14:15" x14ac:dyDescent="0.2">
      <c r="N7460" s="5">
        <v>7457</v>
      </c>
      <c r="O7460" s="11">
        <v>-3.765836903609511</v>
      </c>
    </row>
    <row r="7461" spans="14:15" x14ac:dyDescent="0.2">
      <c r="N7461" s="5">
        <v>7458</v>
      </c>
      <c r="O7461" s="11">
        <v>9.596802966914094</v>
      </c>
    </row>
    <row r="7462" spans="14:15" x14ac:dyDescent="0.2">
      <c r="N7462" s="5">
        <v>7459</v>
      </c>
      <c r="O7462" s="11">
        <v>30.886064389610734</v>
      </c>
    </row>
    <row r="7463" spans="14:15" x14ac:dyDescent="0.2">
      <c r="N7463" s="5">
        <v>7460</v>
      </c>
      <c r="O7463" s="11">
        <v>24.70526656332348</v>
      </c>
    </row>
    <row r="7464" spans="14:15" x14ac:dyDescent="0.2">
      <c r="N7464" s="5">
        <v>7461</v>
      </c>
      <c r="O7464" s="11">
        <v>11.204822224746668</v>
      </c>
    </row>
    <row r="7465" spans="14:15" x14ac:dyDescent="0.2">
      <c r="N7465" s="5">
        <v>7462</v>
      </c>
      <c r="O7465" s="11">
        <v>8.8201002299818185</v>
      </c>
    </row>
    <row r="7466" spans="14:15" x14ac:dyDescent="0.2">
      <c r="N7466" s="5">
        <v>7463</v>
      </c>
      <c r="O7466" s="11">
        <v>0.29091489836194862</v>
      </c>
    </row>
    <row r="7467" spans="14:15" x14ac:dyDescent="0.2">
      <c r="N7467" s="5">
        <v>7464</v>
      </c>
      <c r="O7467" s="11">
        <v>13.768256698935559</v>
      </c>
    </row>
    <row r="7468" spans="14:15" x14ac:dyDescent="0.2">
      <c r="N7468" s="5">
        <v>7465</v>
      </c>
      <c r="O7468" s="11">
        <v>-20.697315344099131</v>
      </c>
    </row>
    <row r="7469" spans="14:15" x14ac:dyDescent="0.2">
      <c r="N7469" s="5">
        <v>7466</v>
      </c>
      <c r="O7469" s="11">
        <v>5.4941922495342084</v>
      </c>
    </row>
    <row r="7470" spans="14:15" x14ac:dyDescent="0.2">
      <c r="N7470" s="5">
        <v>7467</v>
      </c>
      <c r="O7470" s="11">
        <v>9.8893951423635649</v>
      </c>
    </row>
    <row r="7471" spans="14:15" x14ac:dyDescent="0.2">
      <c r="N7471" s="5">
        <v>7468</v>
      </c>
      <c r="O7471" s="11">
        <v>-4.876497496146059</v>
      </c>
    </row>
    <row r="7472" spans="14:15" x14ac:dyDescent="0.2">
      <c r="N7472" s="5">
        <v>7469</v>
      </c>
      <c r="O7472" s="11">
        <v>-25.143248453718584</v>
      </c>
    </row>
    <row r="7473" spans="14:15" x14ac:dyDescent="0.2">
      <c r="N7473" s="5">
        <v>7470</v>
      </c>
      <c r="O7473" s="11">
        <v>0.46468136996057058</v>
      </c>
    </row>
    <row r="7474" spans="14:15" x14ac:dyDescent="0.2">
      <c r="N7474" s="5">
        <v>7471</v>
      </c>
      <c r="O7474" s="11">
        <v>-7.8923679724922762</v>
      </c>
    </row>
    <row r="7475" spans="14:15" x14ac:dyDescent="0.2">
      <c r="N7475" s="5">
        <v>7472</v>
      </c>
      <c r="O7475" s="11">
        <v>17.221426052996641</v>
      </c>
    </row>
    <row r="7476" spans="14:15" x14ac:dyDescent="0.2">
      <c r="N7476" s="5">
        <v>7473</v>
      </c>
      <c r="O7476" s="11">
        <v>25.390867014407736</v>
      </c>
    </row>
    <row r="7477" spans="14:15" x14ac:dyDescent="0.2">
      <c r="N7477" s="5">
        <v>7474</v>
      </c>
      <c r="O7477" s="11">
        <v>18.72753648359966</v>
      </c>
    </row>
    <row r="7478" spans="14:15" x14ac:dyDescent="0.2">
      <c r="N7478" s="5">
        <v>7475</v>
      </c>
      <c r="O7478" s="11">
        <v>14.497768359606926</v>
      </c>
    </row>
    <row r="7479" spans="14:15" x14ac:dyDescent="0.2">
      <c r="N7479" s="5">
        <v>7476</v>
      </c>
      <c r="O7479" s="11">
        <v>0.2477311492983027</v>
      </c>
    </row>
    <row r="7480" spans="14:15" x14ac:dyDescent="0.2">
      <c r="N7480" s="5">
        <v>7477</v>
      </c>
      <c r="O7480" s="11">
        <v>-17.50201245905594</v>
      </c>
    </row>
    <row r="7481" spans="14:15" x14ac:dyDescent="0.2">
      <c r="N7481" s="5">
        <v>7478</v>
      </c>
      <c r="O7481" s="11">
        <v>-2.2044767786634294</v>
      </c>
    </row>
    <row r="7482" spans="14:15" x14ac:dyDescent="0.2">
      <c r="N7482" s="5">
        <v>7479</v>
      </c>
      <c r="O7482" s="11">
        <v>14.543132143834018</v>
      </c>
    </row>
    <row r="7483" spans="14:15" x14ac:dyDescent="0.2">
      <c r="N7483" s="5">
        <v>7480</v>
      </c>
      <c r="O7483" s="11">
        <v>10.806686892687033</v>
      </c>
    </row>
    <row r="7484" spans="14:15" x14ac:dyDescent="0.2">
      <c r="N7484" s="5">
        <v>7481</v>
      </c>
      <c r="O7484" s="11">
        <v>-0.29949518603568515</v>
      </c>
    </row>
    <row r="7485" spans="14:15" x14ac:dyDescent="0.2">
      <c r="N7485" s="5">
        <v>7482</v>
      </c>
      <c r="O7485" s="11">
        <v>6.1342796667442654</v>
      </c>
    </row>
    <row r="7486" spans="14:15" x14ac:dyDescent="0.2">
      <c r="N7486" s="5">
        <v>7483</v>
      </c>
      <c r="O7486" s="11">
        <v>11.109540869922505</v>
      </c>
    </row>
    <row r="7487" spans="14:15" x14ac:dyDescent="0.2">
      <c r="N7487" s="5">
        <v>7484</v>
      </c>
      <c r="O7487" s="11">
        <v>8.0364629670153089</v>
      </c>
    </row>
    <row r="7488" spans="14:15" x14ac:dyDescent="0.2">
      <c r="N7488" s="5">
        <v>7485</v>
      </c>
      <c r="O7488" s="11">
        <v>-5.2018163853396686</v>
      </c>
    </row>
    <row r="7489" spans="14:15" x14ac:dyDescent="0.2">
      <c r="N7489" s="5">
        <v>7486</v>
      </c>
      <c r="O7489" s="11">
        <v>10.485909669712683</v>
      </c>
    </row>
    <row r="7490" spans="14:15" x14ac:dyDescent="0.2">
      <c r="N7490" s="5">
        <v>7487</v>
      </c>
      <c r="O7490" s="11">
        <v>-8.2002149579761969</v>
      </c>
    </row>
    <row r="7491" spans="14:15" x14ac:dyDescent="0.2">
      <c r="N7491" s="5">
        <v>7488</v>
      </c>
      <c r="O7491" s="11">
        <v>-11.774636856196327</v>
      </c>
    </row>
    <row r="7492" spans="14:15" x14ac:dyDescent="0.2">
      <c r="N7492" s="5">
        <v>7489</v>
      </c>
      <c r="O7492" s="11">
        <v>-1.4521306515568368</v>
      </c>
    </row>
    <row r="7493" spans="14:15" x14ac:dyDescent="0.2">
      <c r="N7493" s="5">
        <v>7490</v>
      </c>
      <c r="O7493" s="11">
        <v>-11.377270674166329</v>
      </c>
    </row>
    <row r="7494" spans="14:15" x14ac:dyDescent="0.2">
      <c r="N7494" s="5">
        <v>7491</v>
      </c>
      <c r="O7494" s="11">
        <v>-8.0832584582253397E-2</v>
      </c>
    </row>
    <row r="7495" spans="14:15" x14ac:dyDescent="0.2">
      <c r="N7495" s="5">
        <v>7492</v>
      </c>
      <c r="O7495" s="11">
        <v>-15.005782477760615</v>
      </c>
    </row>
    <row r="7496" spans="14:15" x14ac:dyDescent="0.2">
      <c r="N7496" s="5">
        <v>7493</v>
      </c>
      <c r="O7496" s="11">
        <v>-2.6505686996760405</v>
      </c>
    </row>
    <row r="7497" spans="14:15" x14ac:dyDescent="0.2">
      <c r="N7497" s="5">
        <v>7494</v>
      </c>
      <c r="O7497" s="11">
        <v>11.167809288367298</v>
      </c>
    </row>
    <row r="7498" spans="14:15" x14ac:dyDescent="0.2">
      <c r="N7498" s="5">
        <v>7495</v>
      </c>
      <c r="O7498" s="11">
        <v>6.2914246376243677</v>
      </c>
    </row>
    <row r="7499" spans="14:15" x14ac:dyDescent="0.2">
      <c r="N7499" s="5">
        <v>7496</v>
      </c>
      <c r="O7499" s="11">
        <v>-2.2323059058204358</v>
      </c>
    </row>
    <row r="7500" spans="14:15" x14ac:dyDescent="0.2">
      <c r="N7500" s="5">
        <v>7497</v>
      </c>
      <c r="O7500" s="11">
        <v>23.578294338437331</v>
      </c>
    </row>
    <row r="7501" spans="14:15" x14ac:dyDescent="0.2">
      <c r="N7501" s="5">
        <v>7498</v>
      </c>
      <c r="O7501" s="11">
        <v>22.165739590805263</v>
      </c>
    </row>
    <row r="7502" spans="14:15" x14ac:dyDescent="0.2">
      <c r="N7502" s="5">
        <v>7499</v>
      </c>
      <c r="O7502" s="11">
        <v>3.0954413343256699</v>
      </c>
    </row>
    <row r="7503" spans="14:15" x14ac:dyDescent="0.2">
      <c r="N7503" s="5">
        <v>7500</v>
      </c>
      <c r="O7503" s="11">
        <v>18.772508268782456</v>
      </c>
    </row>
    <row r="7504" spans="14:15" x14ac:dyDescent="0.2">
      <c r="N7504" s="5">
        <v>7501</v>
      </c>
      <c r="O7504" s="11">
        <v>-3.9746828094382103</v>
      </c>
    </row>
    <row r="7505" spans="14:15" x14ac:dyDescent="0.2">
      <c r="N7505" s="5">
        <v>7502</v>
      </c>
      <c r="O7505" s="11">
        <v>5.8564528022757498</v>
      </c>
    </row>
    <row r="7506" spans="14:15" x14ac:dyDescent="0.2">
      <c r="N7506" s="5">
        <v>7503</v>
      </c>
      <c r="O7506" s="11">
        <v>-24.645450709523679</v>
      </c>
    </row>
    <row r="7507" spans="14:15" x14ac:dyDescent="0.2">
      <c r="N7507" s="5">
        <v>7504</v>
      </c>
      <c r="O7507" s="11">
        <v>7.812021101088134</v>
      </c>
    </row>
    <row r="7508" spans="14:15" x14ac:dyDescent="0.2">
      <c r="N7508" s="5">
        <v>7505</v>
      </c>
      <c r="O7508" s="11">
        <v>15.028796374645658</v>
      </c>
    </row>
    <row r="7509" spans="14:15" x14ac:dyDescent="0.2">
      <c r="N7509" s="5">
        <v>7506</v>
      </c>
      <c r="O7509" s="11">
        <v>-3.6098574688637566</v>
      </c>
    </row>
    <row r="7510" spans="14:15" x14ac:dyDescent="0.2">
      <c r="N7510" s="5">
        <v>7507</v>
      </c>
      <c r="O7510" s="11">
        <v>2.4654386565135527</v>
      </c>
    </row>
    <row r="7511" spans="14:15" x14ac:dyDescent="0.2">
      <c r="N7511" s="5">
        <v>7508</v>
      </c>
      <c r="O7511" s="11">
        <v>-5.0117984929560135</v>
      </c>
    </row>
    <row r="7512" spans="14:15" x14ac:dyDescent="0.2">
      <c r="N7512" s="5">
        <v>7509</v>
      </c>
      <c r="O7512" s="11">
        <v>24.961719511629141</v>
      </c>
    </row>
    <row r="7513" spans="14:15" x14ac:dyDescent="0.2">
      <c r="N7513" s="5">
        <v>7510</v>
      </c>
      <c r="O7513" s="11">
        <v>4.4656907912457964</v>
      </c>
    </row>
    <row r="7514" spans="14:15" x14ac:dyDescent="0.2">
      <c r="N7514" s="5">
        <v>7511</v>
      </c>
      <c r="O7514" s="11">
        <v>16.953103290444226</v>
      </c>
    </row>
    <row r="7515" spans="14:15" x14ac:dyDescent="0.2">
      <c r="N7515" s="5">
        <v>7512</v>
      </c>
      <c r="O7515" s="11">
        <v>16.02529599422493</v>
      </c>
    </row>
    <row r="7516" spans="14:15" x14ac:dyDescent="0.2">
      <c r="N7516" s="5">
        <v>7513</v>
      </c>
      <c r="O7516" s="11">
        <v>-18.485561008776145</v>
      </c>
    </row>
    <row r="7517" spans="14:15" x14ac:dyDescent="0.2">
      <c r="N7517" s="5">
        <v>7514</v>
      </c>
      <c r="O7517" s="11">
        <v>-15.450526774999194</v>
      </c>
    </row>
    <row r="7518" spans="14:15" x14ac:dyDescent="0.2">
      <c r="N7518" s="5">
        <v>7515</v>
      </c>
      <c r="O7518" s="11">
        <v>0.15606903009824069</v>
      </c>
    </row>
    <row r="7519" spans="14:15" x14ac:dyDescent="0.2">
      <c r="N7519" s="5">
        <v>7516</v>
      </c>
      <c r="O7519" s="11">
        <v>6.5239029350959905</v>
      </c>
    </row>
    <row r="7520" spans="14:15" x14ac:dyDescent="0.2">
      <c r="N7520" s="5">
        <v>7517</v>
      </c>
      <c r="O7520" s="11">
        <v>-21.3053540408612</v>
      </c>
    </row>
    <row r="7521" spans="14:15" x14ac:dyDescent="0.2">
      <c r="N7521" s="5">
        <v>7518</v>
      </c>
      <c r="O7521" s="11">
        <v>-2.889061389959914</v>
      </c>
    </row>
    <row r="7522" spans="14:15" x14ac:dyDescent="0.2">
      <c r="N7522" s="5">
        <v>7519</v>
      </c>
      <c r="O7522" s="11">
        <v>-0.11108204120071008</v>
      </c>
    </row>
    <row r="7523" spans="14:15" x14ac:dyDescent="0.2">
      <c r="N7523" s="5">
        <v>7520</v>
      </c>
      <c r="O7523" s="11">
        <v>24.510518634072302</v>
      </c>
    </row>
    <row r="7524" spans="14:15" x14ac:dyDescent="0.2">
      <c r="N7524" s="5">
        <v>7521</v>
      </c>
      <c r="O7524" s="11">
        <v>7.3748863383808798</v>
      </c>
    </row>
    <row r="7525" spans="14:15" x14ac:dyDescent="0.2">
      <c r="N7525" s="5">
        <v>7522</v>
      </c>
      <c r="O7525" s="11">
        <v>-23.644228641300394</v>
      </c>
    </row>
    <row r="7526" spans="14:15" x14ac:dyDescent="0.2">
      <c r="N7526" s="5">
        <v>7523</v>
      </c>
      <c r="O7526" s="11">
        <v>-5.3362374661046941</v>
      </c>
    </row>
    <row r="7527" spans="14:15" x14ac:dyDescent="0.2">
      <c r="N7527" s="5">
        <v>7524</v>
      </c>
      <c r="O7527" s="11">
        <v>-6.0093779198323887</v>
      </c>
    </row>
    <row r="7528" spans="14:15" x14ac:dyDescent="0.2">
      <c r="N7528" s="5">
        <v>7525</v>
      </c>
      <c r="O7528" s="11">
        <v>11.715237804359461</v>
      </c>
    </row>
    <row r="7529" spans="14:15" x14ac:dyDescent="0.2">
      <c r="N7529" s="5">
        <v>7526</v>
      </c>
      <c r="O7529" s="11">
        <v>13.539468705107925</v>
      </c>
    </row>
    <row r="7530" spans="14:15" x14ac:dyDescent="0.2">
      <c r="N7530" s="5">
        <v>7527</v>
      </c>
      <c r="O7530" s="11">
        <v>-0.79515012082522607</v>
      </c>
    </row>
    <row r="7531" spans="14:15" x14ac:dyDescent="0.2">
      <c r="N7531" s="5">
        <v>7528</v>
      </c>
      <c r="O7531" s="11">
        <v>17.309277940788377</v>
      </c>
    </row>
    <row r="7532" spans="14:15" x14ac:dyDescent="0.2">
      <c r="N7532" s="5">
        <v>7529</v>
      </c>
      <c r="O7532" s="11">
        <v>4.3951050852052642</v>
      </c>
    </row>
    <row r="7533" spans="14:15" x14ac:dyDescent="0.2">
      <c r="N7533" s="5">
        <v>7530</v>
      </c>
      <c r="O7533" s="11">
        <v>-5.780902484587866</v>
      </c>
    </row>
    <row r="7534" spans="14:15" x14ac:dyDescent="0.2">
      <c r="N7534" s="5">
        <v>7531</v>
      </c>
      <c r="O7534" s="11">
        <v>-32.485774625810755</v>
      </c>
    </row>
    <row r="7535" spans="14:15" x14ac:dyDescent="0.2">
      <c r="N7535" s="5">
        <v>7532</v>
      </c>
      <c r="O7535" s="11">
        <v>-3.2273283755936903</v>
      </c>
    </row>
    <row r="7536" spans="14:15" x14ac:dyDescent="0.2">
      <c r="N7536" s="5">
        <v>7533</v>
      </c>
      <c r="O7536" s="11">
        <v>0.26560881080400572</v>
      </c>
    </row>
    <row r="7537" spans="14:15" x14ac:dyDescent="0.2">
      <c r="N7537" s="5">
        <v>7534</v>
      </c>
      <c r="O7537" s="11">
        <v>-7.8619087026903687</v>
      </c>
    </row>
    <row r="7538" spans="14:15" x14ac:dyDescent="0.2">
      <c r="N7538" s="5">
        <v>7535</v>
      </c>
      <c r="O7538" s="11">
        <v>4.9275365830171136</v>
      </c>
    </row>
    <row r="7539" spans="14:15" x14ac:dyDescent="0.2">
      <c r="N7539" s="5">
        <v>7536</v>
      </c>
      <c r="O7539" s="11">
        <v>-13.151936926073471</v>
      </c>
    </row>
    <row r="7540" spans="14:15" x14ac:dyDescent="0.2">
      <c r="N7540" s="5">
        <v>7537</v>
      </c>
      <c r="O7540" s="11">
        <v>-13.116683878894655</v>
      </c>
    </row>
    <row r="7541" spans="14:15" x14ac:dyDescent="0.2">
      <c r="N7541" s="5">
        <v>7538</v>
      </c>
      <c r="O7541" s="11">
        <v>18.997736970325064</v>
      </c>
    </row>
    <row r="7542" spans="14:15" x14ac:dyDescent="0.2">
      <c r="N7542" s="5">
        <v>7539</v>
      </c>
      <c r="O7542" s="11">
        <v>-10.483794770877648</v>
      </c>
    </row>
    <row r="7543" spans="14:15" x14ac:dyDescent="0.2">
      <c r="N7543" s="5">
        <v>7540</v>
      </c>
      <c r="O7543" s="11">
        <v>10.034309714282934</v>
      </c>
    </row>
    <row r="7544" spans="14:15" x14ac:dyDescent="0.2">
      <c r="N7544" s="5">
        <v>7541</v>
      </c>
      <c r="O7544" s="11">
        <v>-8.3111301903267147</v>
      </c>
    </row>
    <row r="7545" spans="14:15" x14ac:dyDescent="0.2">
      <c r="N7545" s="5">
        <v>7542</v>
      </c>
      <c r="O7545" s="11">
        <v>-5.6400981506731087</v>
      </c>
    </row>
    <row r="7546" spans="14:15" x14ac:dyDescent="0.2">
      <c r="N7546" s="5">
        <v>7543</v>
      </c>
      <c r="O7546" s="11">
        <v>1.7970470364767817</v>
      </c>
    </row>
    <row r="7547" spans="14:15" x14ac:dyDescent="0.2">
      <c r="N7547" s="5">
        <v>7544</v>
      </c>
      <c r="O7547" s="11">
        <v>-4.4432264935310037</v>
      </c>
    </row>
    <row r="7548" spans="14:15" x14ac:dyDescent="0.2">
      <c r="N7548" s="5">
        <v>7545</v>
      </c>
      <c r="O7548" s="11">
        <v>1.504346747378756</v>
      </c>
    </row>
    <row r="7549" spans="14:15" x14ac:dyDescent="0.2">
      <c r="N7549" s="5">
        <v>7546</v>
      </c>
      <c r="O7549" s="11">
        <v>2.1406128663086177</v>
      </c>
    </row>
    <row r="7550" spans="14:15" x14ac:dyDescent="0.2">
      <c r="N7550" s="5">
        <v>7547</v>
      </c>
      <c r="O7550" s="11">
        <v>-11.373960120145124</v>
      </c>
    </row>
    <row r="7551" spans="14:15" x14ac:dyDescent="0.2">
      <c r="N7551" s="5">
        <v>7548</v>
      </c>
      <c r="O7551" s="11">
        <v>-14.882537752755336</v>
      </c>
    </row>
    <row r="7552" spans="14:15" x14ac:dyDescent="0.2">
      <c r="N7552" s="5">
        <v>7549</v>
      </c>
      <c r="O7552" s="11">
        <v>18.698543771828</v>
      </c>
    </row>
    <row r="7553" spans="14:15" x14ac:dyDescent="0.2">
      <c r="N7553" s="5">
        <v>7550</v>
      </c>
      <c r="O7553" s="11">
        <v>-17.213023379548922</v>
      </c>
    </row>
    <row r="7554" spans="14:15" x14ac:dyDescent="0.2">
      <c r="N7554" s="5">
        <v>7551</v>
      </c>
      <c r="O7554" s="11">
        <v>5.9450407982371107</v>
      </c>
    </row>
    <row r="7555" spans="14:15" x14ac:dyDescent="0.2">
      <c r="N7555" s="5">
        <v>7552</v>
      </c>
      <c r="O7555" s="11">
        <v>-6.818431225286635</v>
      </c>
    </row>
    <row r="7556" spans="14:15" x14ac:dyDescent="0.2">
      <c r="N7556" s="5">
        <v>7553</v>
      </c>
      <c r="O7556" s="11">
        <v>-19.508335056137113</v>
      </c>
    </row>
    <row r="7557" spans="14:15" x14ac:dyDescent="0.2">
      <c r="N7557" s="5">
        <v>7554</v>
      </c>
      <c r="O7557" s="11">
        <v>-18.580308299456377</v>
      </c>
    </row>
    <row r="7558" spans="14:15" x14ac:dyDescent="0.2">
      <c r="N7558" s="5">
        <v>7555</v>
      </c>
      <c r="O7558" s="11">
        <v>11.028504301849118</v>
      </c>
    </row>
    <row r="7559" spans="14:15" x14ac:dyDescent="0.2">
      <c r="N7559" s="5">
        <v>7556</v>
      </c>
      <c r="O7559" s="11">
        <v>20.525494329332947</v>
      </c>
    </row>
    <row r="7560" spans="14:15" x14ac:dyDescent="0.2">
      <c r="N7560" s="5">
        <v>7557</v>
      </c>
      <c r="O7560" s="11">
        <v>-36.20861573919376</v>
      </c>
    </row>
    <row r="7561" spans="14:15" x14ac:dyDescent="0.2">
      <c r="N7561" s="5">
        <v>7558</v>
      </c>
      <c r="O7561" s="11">
        <v>5.7447441117062894</v>
      </c>
    </row>
    <row r="7562" spans="14:15" x14ac:dyDescent="0.2">
      <c r="N7562" s="5">
        <v>7559</v>
      </c>
      <c r="O7562" s="11">
        <v>-14.251445981834191</v>
      </c>
    </row>
    <row r="7563" spans="14:15" x14ac:dyDescent="0.2">
      <c r="N7563" s="5">
        <v>7560</v>
      </c>
      <c r="O7563" s="11">
        <v>-6.7341805444265495</v>
      </c>
    </row>
    <row r="7564" spans="14:15" x14ac:dyDescent="0.2">
      <c r="N7564" s="5">
        <v>7561</v>
      </c>
      <c r="O7564" s="11">
        <v>11.911511448299983</v>
      </c>
    </row>
    <row r="7565" spans="14:15" x14ac:dyDescent="0.2">
      <c r="N7565" s="5">
        <v>7562</v>
      </c>
      <c r="O7565" s="11">
        <v>-6.5566429883159083</v>
      </c>
    </row>
    <row r="7566" spans="14:15" x14ac:dyDescent="0.2">
      <c r="N7566" s="5">
        <v>7563</v>
      </c>
      <c r="O7566" s="11">
        <v>5.9165968732389143</v>
      </c>
    </row>
    <row r="7567" spans="14:15" x14ac:dyDescent="0.2">
      <c r="N7567" s="5">
        <v>7564</v>
      </c>
      <c r="O7567" s="11">
        <v>12.299686175079856</v>
      </c>
    </row>
    <row r="7568" spans="14:15" x14ac:dyDescent="0.2">
      <c r="N7568" s="5">
        <v>7565</v>
      </c>
      <c r="O7568" s="11">
        <v>-1.7255392507607215</v>
      </c>
    </row>
    <row r="7569" spans="14:15" x14ac:dyDescent="0.2">
      <c r="N7569" s="5">
        <v>7566</v>
      </c>
      <c r="O7569" s="11">
        <v>5.4996362825328555</v>
      </c>
    </row>
    <row r="7570" spans="14:15" x14ac:dyDescent="0.2">
      <c r="N7570" s="5">
        <v>7567</v>
      </c>
      <c r="O7570" s="11">
        <v>28.259261067931618</v>
      </c>
    </row>
    <row r="7571" spans="14:15" x14ac:dyDescent="0.2">
      <c r="N7571" s="5">
        <v>7568</v>
      </c>
      <c r="O7571" s="11">
        <v>0.65627299404592276</v>
      </c>
    </row>
    <row r="7572" spans="14:15" x14ac:dyDescent="0.2">
      <c r="N7572" s="5">
        <v>7569</v>
      </c>
      <c r="O7572" s="11">
        <v>6.9054649503787875</v>
      </c>
    </row>
    <row r="7573" spans="14:15" x14ac:dyDescent="0.2">
      <c r="N7573" s="5">
        <v>7570</v>
      </c>
      <c r="O7573" s="11">
        <v>3.3937802245618438</v>
      </c>
    </row>
    <row r="7574" spans="14:15" x14ac:dyDescent="0.2">
      <c r="N7574" s="5">
        <v>7571</v>
      </c>
      <c r="O7574" s="11">
        <v>-2.4222289805644861</v>
      </c>
    </row>
    <row r="7575" spans="14:15" x14ac:dyDescent="0.2">
      <c r="N7575" s="5">
        <v>7572</v>
      </c>
      <c r="O7575" s="11">
        <v>1.6148252409910349</v>
      </c>
    </row>
    <row r="7576" spans="14:15" x14ac:dyDescent="0.2">
      <c r="N7576" s="5">
        <v>7573</v>
      </c>
      <c r="O7576" s="11">
        <v>-3.804911802086119</v>
      </c>
    </row>
    <row r="7577" spans="14:15" x14ac:dyDescent="0.2">
      <c r="N7577" s="5">
        <v>7574</v>
      </c>
      <c r="O7577" s="11">
        <v>-16.327877958317412</v>
      </c>
    </row>
    <row r="7578" spans="14:15" x14ac:dyDescent="0.2">
      <c r="N7578" s="5">
        <v>7575</v>
      </c>
      <c r="O7578" s="11">
        <v>24.63870208694761</v>
      </c>
    </row>
    <row r="7579" spans="14:15" x14ac:dyDescent="0.2">
      <c r="N7579" s="5">
        <v>7576</v>
      </c>
      <c r="O7579" s="11">
        <v>10.202852931461589</v>
      </c>
    </row>
    <row r="7580" spans="14:15" x14ac:dyDescent="0.2">
      <c r="N7580" s="5">
        <v>7577</v>
      </c>
      <c r="O7580" s="11">
        <v>0.14256469594842636</v>
      </c>
    </row>
    <row r="7581" spans="14:15" x14ac:dyDescent="0.2">
      <c r="N7581" s="5">
        <v>7578</v>
      </c>
      <c r="O7581" s="11">
        <v>-9.0809579657156227</v>
      </c>
    </row>
    <row r="7582" spans="14:15" x14ac:dyDescent="0.2">
      <c r="N7582" s="5">
        <v>7579</v>
      </c>
      <c r="O7582" s="11">
        <v>-32.574249200135384</v>
      </c>
    </row>
    <row r="7583" spans="14:15" x14ac:dyDescent="0.2">
      <c r="N7583" s="5">
        <v>7580</v>
      </c>
      <c r="O7583" s="11">
        <v>1.7983237194666613</v>
      </c>
    </row>
    <row r="7584" spans="14:15" x14ac:dyDescent="0.2">
      <c r="N7584" s="5">
        <v>7581</v>
      </c>
      <c r="O7584" s="11">
        <v>-12.093527786022321</v>
      </c>
    </row>
    <row r="7585" spans="14:15" x14ac:dyDescent="0.2">
      <c r="N7585" s="5">
        <v>7582</v>
      </c>
      <c r="O7585" s="11">
        <v>11.521132120327767</v>
      </c>
    </row>
    <row r="7586" spans="14:15" x14ac:dyDescent="0.2">
      <c r="N7586" s="5">
        <v>7583</v>
      </c>
      <c r="O7586" s="11">
        <v>11.143825064225862</v>
      </c>
    </row>
    <row r="7587" spans="14:15" x14ac:dyDescent="0.2">
      <c r="N7587" s="5">
        <v>7584</v>
      </c>
      <c r="O7587" s="11">
        <v>3.0630042544631939</v>
      </c>
    </row>
    <row r="7588" spans="14:15" x14ac:dyDescent="0.2">
      <c r="N7588" s="5">
        <v>7585</v>
      </c>
      <c r="O7588" s="11">
        <v>29.67241543714044</v>
      </c>
    </row>
    <row r="7589" spans="14:15" x14ac:dyDescent="0.2">
      <c r="N7589" s="5">
        <v>7586</v>
      </c>
      <c r="O7589" s="11">
        <v>23.655822126926356</v>
      </c>
    </row>
    <row r="7590" spans="14:15" x14ac:dyDescent="0.2">
      <c r="N7590" s="5">
        <v>7587</v>
      </c>
      <c r="O7590" s="11">
        <v>2.1103535501778712</v>
      </c>
    </row>
    <row r="7591" spans="14:15" x14ac:dyDescent="0.2">
      <c r="N7591" s="5">
        <v>7588</v>
      </c>
      <c r="O7591" s="11">
        <v>12.59785234574213</v>
      </c>
    </row>
    <row r="7592" spans="14:15" x14ac:dyDescent="0.2">
      <c r="N7592" s="5">
        <v>7589</v>
      </c>
      <c r="O7592" s="11">
        <v>15.710926222763291</v>
      </c>
    </row>
    <row r="7593" spans="14:15" x14ac:dyDescent="0.2">
      <c r="N7593" s="5">
        <v>7590</v>
      </c>
      <c r="O7593" s="11">
        <v>-0.36905331719065693</v>
      </c>
    </row>
    <row r="7594" spans="14:15" x14ac:dyDescent="0.2">
      <c r="N7594" s="5">
        <v>7591</v>
      </c>
      <c r="O7594" s="11">
        <v>-17.894172645319227</v>
      </c>
    </row>
    <row r="7595" spans="14:15" x14ac:dyDescent="0.2">
      <c r="N7595" s="5">
        <v>7592</v>
      </c>
      <c r="O7595" s="11">
        <v>-1.2918653541116003</v>
      </c>
    </row>
    <row r="7596" spans="14:15" x14ac:dyDescent="0.2">
      <c r="N7596" s="5">
        <v>7593</v>
      </c>
      <c r="O7596" s="11">
        <v>4.2353641534302975</v>
      </c>
    </row>
    <row r="7597" spans="14:15" x14ac:dyDescent="0.2">
      <c r="N7597" s="5">
        <v>7594</v>
      </c>
      <c r="O7597" s="11">
        <v>12.558299532317971</v>
      </c>
    </row>
    <row r="7598" spans="14:15" x14ac:dyDescent="0.2">
      <c r="N7598" s="5">
        <v>7595</v>
      </c>
      <c r="O7598" s="11">
        <v>-21.770525036629483</v>
      </c>
    </row>
    <row r="7599" spans="14:15" x14ac:dyDescent="0.2">
      <c r="N7599" s="5">
        <v>7596</v>
      </c>
      <c r="O7599" s="11">
        <v>23.696784841325783</v>
      </c>
    </row>
    <row r="7600" spans="14:15" x14ac:dyDescent="0.2">
      <c r="N7600" s="5">
        <v>7597</v>
      </c>
      <c r="O7600" s="11">
        <v>-20.333555074518252</v>
      </c>
    </row>
    <row r="7601" spans="14:15" x14ac:dyDescent="0.2">
      <c r="N7601" s="5">
        <v>7598</v>
      </c>
      <c r="O7601" s="11">
        <v>0.48610784917064409</v>
      </c>
    </row>
    <row r="7602" spans="14:15" x14ac:dyDescent="0.2">
      <c r="N7602" s="5">
        <v>7599</v>
      </c>
      <c r="O7602" s="11">
        <v>0.59401963210306097</v>
      </c>
    </row>
    <row r="7603" spans="14:15" x14ac:dyDescent="0.2">
      <c r="N7603" s="5">
        <v>7600</v>
      </c>
      <c r="O7603" s="11">
        <v>-14.769891643875447</v>
      </c>
    </row>
    <row r="7604" spans="14:15" x14ac:dyDescent="0.2">
      <c r="N7604" s="5">
        <v>7601</v>
      </c>
      <c r="O7604" s="11">
        <v>-15.989865344175012</v>
      </c>
    </row>
    <row r="7605" spans="14:15" x14ac:dyDescent="0.2">
      <c r="N7605" s="5">
        <v>7602</v>
      </c>
      <c r="O7605" s="11">
        <v>27.570016622989492</v>
      </c>
    </row>
    <row r="7606" spans="14:15" x14ac:dyDescent="0.2">
      <c r="N7606" s="5">
        <v>7603</v>
      </c>
      <c r="O7606" s="11">
        <v>22.557389295364501</v>
      </c>
    </row>
    <row r="7607" spans="14:15" x14ac:dyDescent="0.2">
      <c r="N7607" s="5">
        <v>7604</v>
      </c>
      <c r="O7607" s="11">
        <v>7.2566967008139018</v>
      </c>
    </row>
    <row r="7608" spans="14:15" x14ac:dyDescent="0.2">
      <c r="N7608" s="5">
        <v>7605</v>
      </c>
      <c r="O7608" s="11">
        <v>-20.026675455269363</v>
      </c>
    </row>
    <row r="7609" spans="14:15" x14ac:dyDescent="0.2">
      <c r="N7609" s="5">
        <v>7606</v>
      </c>
      <c r="O7609" s="11">
        <v>-9.0060998494856044</v>
      </c>
    </row>
    <row r="7610" spans="14:15" x14ac:dyDescent="0.2">
      <c r="N7610" s="5">
        <v>7607</v>
      </c>
      <c r="O7610" s="11">
        <v>-31.405155258742646</v>
      </c>
    </row>
    <row r="7611" spans="14:15" x14ac:dyDescent="0.2">
      <c r="N7611" s="5">
        <v>7608</v>
      </c>
      <c r="O7611" s="11">
        <v>20.912828731393589</v>
      </c>
    </row>
    <row r="7612" spans="14:15" x14ac:dyDescent="0.2">
      <c r="N7612" s="5">
        <v>7609</v>
      </c>
      <c r="O7612" s="11">
        <v>3.8410657415398171</v>
      </c>
    </row>
    <row r="7613" spans="14:15" x14ac:dyDescent="0.2">
      <c r="N7613" s="5">
        <v>7610</v>
      </c>
      <c r="O7613" s="11">
        <v>-13.198415904771856</v>
      </c>
    </row>
    <row r="7614" spans="14:15" x14ac:dyDescent="0.2">
      <c r="N7614" s="5">
        <v>7611</v>
      </c>
      <c r="O7614" s="11">
        <v>10.223208330777044</v>
      </c>
    </row>
    <row r="7615" spans="14:15" x14ac:dyDescent="0.2">
      <c r="N7615" s="5">
        <v>7612</v>
      </c>
      <c r="O7615" s="11">
        <v>14.732964357241386</v>
      </c>
    </row>
    <row r="7616" spans="14:15" x14ac:dyDescent="0.2">
      <c r="N7616" s="5">
        <v>7613</v>
      </c>
      <c r="O7616" s="11">
        <v>3.6873831492975726</v>
      </c>
    </row>
    <row r="7617" spans="14:15" x14ac:dyDescent="0.2">
      <c r="N7617" s="5">
        <v>7614</v>
      </c>
      <c r="O7617" s="11">
        <v>-17.980083721708436</v>
      </c>
    </row>
    <row r="7618" spans="14:15" x14ac:dyDescent="0.2">
      <c r="N7618" s="5">
        <v>7615</v>
      </c>
      <c r="O7618" s="11">
        <v>7.9381960069461748</v>
      </c>
    </row>
    <row r="7619" spans="14:15" x14ac:dyDescent="0.2">
      <c r="N7619" s="5">
        <v>7616</v>
      </c>
      <c r="O7619" s="11">
        <v>9.2610010167448564</v>
      </c>
    </row>
    <row r="7620" spans="14:15" x14ac:dyDescent="0.2">
      <c r="N7620" s="5">
        <v>7617</v>
      </c>
      <c r="O7620" s="11">
        <v>11.854560308233047</v>
      </c>
    </row>
    <row r="7621" spans="14:15" x14ac:dyDescent="0.2">
      <c r="N7621" s="5">
        <v>7618</v>
      </c>
      <c r="O7621" s="11">
        <v>-11.090103405914252</v>
      </c>
    </row>
    <row r="7622" spans="14:15" x14ac:dyDescent="0.2">
      <c r="N7622" s="5">
        <v>7619</v>
      </c>
      <c r="O7622" s="11">
        <v>22.519020935512827</v>
      </c>
    </row>
    <row r="7623" spans="14:15" x14ac:dyDescent="0.2">
      <c r="N7623" s="5">
        <v>7620</v>
      </c>
      <c r="O7623" s="11">
        <v>14.364979258284052</v>
      </c>
    </row>
    <row r="7624" spans="14:15" x14ac:dyDescent="0.2">
      <c r="N7624" s="5">
        <v>7621</v>
      </c>
      <c r="O7624" s="11">
        <v>-15.389504587033173</v>
      </c>
    </row>
    <row r="7625" spans="14:15" x14ac:dyDescent="0.2">
      <c r="N7625" s="5">
        <v>7622</v>
      </c>
      <c r="O7625" s="11">
        <v>7.714686173868559</v>
      </c>
    </row>
    <row r="7626" spans="14:15" x14ac:dyDescent="0.2">
      <c r="N7626" s="5">
        <v>7623</v>
      </c>
      <c r="O7626" s="11">
        <v>2.8082213112048362</v>
      </c>
    </row>
    <row r="7627" spans="14:15" x14ac:dyDescent="0.2">
      <c r="N7627" s="5">
        <v>7624</v>
      </c>
      <c r="O7627" s="11">
        <v>0.36226226124745292</v>
      </c>
    </row>
    <row r="7628" spans="14:15" x14ac:dyDescent="0.2">
      <c r="N7628" s="5">
        <v>7625</v>
      </c>
      <c r="O7628" s="11">
        <v>17.916610285060241</v>
      </c>
    </row>
    <row r="7629" spans="14:15" x14ac:dyDescent="0.2">
      <c r="N7629" s="5">
        <v>7626</v>
      </c>
      <c r="O7629" s="11">
        <v>3.1225738922805832</v>
      </c>
    </row>
    <row r="7630" spans="14:15" x14ac:dyDescent="0.2">
      <c r="N7630" s="5">
        <v>7627</v>
      </c>
      <c r="O7630" s="11">
        <v>-9.6222411842786748</v>
      </c>
    </row>
    <row r="7631" spans="14:15" x14ac:dyDescent="0.2">
      <c r="N7631" s="5">
        <v>7628</v>
      </c>
      <c r="O7631" s="11">
        <v>-16.185036413881484</v>
      </c>
    </row>
    <row r="7632" spans="14:15" x14ac:dyDescent="0.2">
      <c r="N7632" s="5">
        <v>7629</v>
      </c>
      <c r="O7632" s="11">
        <v>6.8878292236848022</v>
      </c>
    </row>
    <row r="7633" spans="14:15" x14ac:dyDescent="0.2">
      <c r="N7633" s="5">
        <v>7630</v>
      </c>
      <c r="O7633" s="11">
        <v>11.908935120950265</v>
      </c>
    </row>
    <row r="7634" spans="14:15" x14ac:dyDescent="0.2">
      <c r="N7634" s="5">
        <v>7631</v>
      </c>
      <c r="O7634" s="11">
        <v>14.528586886354624</v>
      </c>
    </row>
    <row r="7635" spans="14:15" x14ac:dyDescent="0.2">
      <c r="N7635" s="5">
        <v>7632</v>
      </c>
      <c r="O7635" s="11">
        <v>16.559225564980014</v>
      </c>
    </row>
    <row r="7636" spans="14:15" x14ac:dyDescent="0.2">
      <c r="N7636" s="5">
        <v>7633</v>
      </c>
      <c r="O7636" s="11">
        <v>-10.607127962466503</v>
      </c>
    </row>
    <row r="7637" spans="14:15" x14ac:dyDescent="0.2">
      <c r="N7637" s="5">
        <v>7634</v>
      </c>
      <c r="O7637" s="11">
        <v>-25.371037305295683</v>
      </c>
    </row>
    <row r="7638" spans="14:15" x14ac:dyDescent="0.2">
      <c r="N7638" s="5">
        <v>7635</v>
      </c>
      <c r="O7638" s="11">
        <v>10.432768224103558</v>
      </c>
    </row>
    <row r="7639" spans="14:15" x14ac:dyDescent="0.2">
      <c r="N7639" s="5">
        <v>7636</v>
      </c>
      <c r="O7639" s="11">
        <v>8.8709355970417967</v>
      </c>
    </row>
    <row r="7640" spans="14:15" x14ac:dyDescent="0.2">
      <c r="N7640" s="5">
        <v>7637</v>
      </c>
      <c r="O7640" s="11">
        <v>20.65846313114265</v>
      </c>
    </row>
    <row r="7641" spans="14:15" x14ac:dyDescent="0.2">
      <c r="N7641" s="5">
        <v>7638</v>
      </c>
      <c r="O7641" s="11">
        <v>26.82294436397925</v>
      </c>
    </row>
    <row r="7642" spans="14:15" x14ac:dyDescent="0.2">
      <c r="N7642" s="5">
        <v>7639</v>
      </c>
      <c r="O7642" s="11">
        <v>-18.240944463598481</v>
      </c>
    </row>
    <row r="7643" spans="14:15" x14ac:dyDescent="0.2">
      <c r="N7643" s="5">
        <v>7640</v>
      </c>
      <c r="O7643" s="11">
        <v>20.35707718153002</v>
      </c>
    </row>
    <row r="7644" spans="14:15" x14ac:dyDescent="0.2">
      <c r="N7644" s="5">
        <v>7641</v>
      </c>
      <c r="O7644" s="11">
        <v>1.8719851747585128</v>
      </c>
    </row>
    <row r="7645" spans="14:15" x14ac:dyDescent="0.2">
      <c r="N7645" s="5">
        <v>7642</v>
      </c>
      <c r="O7645" s="11">
        <v>-11.879237175406974</v>
      </c>
    </row>
    <row r="7646" spans="14:15" x14ac:dyDescent="0.2">
      <c r="N7646" s="5">
        <v>7643</v>
      </c>
      <c r="O7646" s="11">
        <v>-5.2427972669183003</v>
      </c>
    </row>
    <row r="7647" spans="14:15" x14ac:dyDescent="0.2">
      <c r="N7647" s="5">
        <v>7644</v>
      </c>
      <c r="O7647" s="11">
        <v>0.35020248768803763</v>
      </c>
    </row>
    <row r="7648" spans="14:15" x14ac:dyDescent="0.2">
      <c r="N7648" s="5">
        <v>7645</v>
      </c>
      <c r="O7648" s="11">
        <v>4.2471037479981248</v>
      </c>
    </row>
    <row r="7649" spans="14:15" x14ac:dyDescent="0.2">
      <c r="N7649" s="5">
        <v>7646</v>
      </c>
      <c r="O7649" s="11">
        <v>4.7357087851114921E-2</v>
      </c>
    </row>
    <row r="7650" spans="14:15" x14ac:dyDescent="0.2">
      <c r="N7650" s="5">
        <v>7647</v>
      </c>
      <c r="O7650" s="11">
        <v>-8.8062455393146237</v>
      </c>
    </row>
    <row r="7651" spans="14:15" x14ac:dyDescent="0.2">
      <c r="N7651" s="5">
        <v>7648</v>
      </c>
      <c r="O7651" s="11">
        <v>23.531416309331199</v>
      </c>
    </row>
    <row r="7652" spans="14:15" x14ac:dyDescent="0.2">
      <c r="N7652" s="5">
        <v>7649</v>
      </c>
      <c r="O7652" s="11">
        <v>8.689752832434273</v>
      </c>
    </row>
    <row r="7653" spans="14:15" x14ac:dyDescent="0.2">
      <c r="N7653" s="5">
        <v>7650</v>
      </c>
      <c r="O7653" s="11">
        <v>-3.4495372402650517</v>
      </c>
    </row>
    <row r="7654" spans="14:15" x14ac:dyDescent="0.2">
      <c r="N7654" s="5">
        <v>7651</v>
      </c>
      <c r="O7654" s="11">
        <v>15.046774126322084</v>
      </c>
    </row>
    <row r="7655" spans="14:15" x14ac:dyDescent="0.2">
      <c r="N7655" s="5">
        <v>7652</v>
      </c>
      <c r="O7655" s="11">
        <v>4.5699124729319687</v>
      </c>
    </row>
    <row r="7656" spans="14:15" x14ac:dyDescent="0.2">
      <c r="N7656" s="5">
        <v>7653</v>
      </c>
      <c r="O7656" s="11">
        <v>-10.926760254573392</v>
      </c>
    </row>
    <row r="7657" spans="14:15" x14ac:dyDescent="0.2">
      <c r="N7657" s="5">
        <v>7654</v>
      </c>
      <c r="O7657" s="11">
        <v>-6.7027315798013261</v>
      </c>
    </row>
    <row r="7658" spans="14:15" x14ac:dyDescent="0.2">
      <c r="N7658" s="5">
        <v>7655</v>
      </c>
      <c r="O7658" s="11">
        <v>25.285899011723444</v>
      </c>
    </row>
    <row r="7659" spans="14:15" x14ac:dyDescent="0.2">
      <c r="N7659" s="5">
        <v>7656</v>
      </c>
      <c r="O7659" s="11">
        <v>-21.788288076200399</v>
      </c>
    </row>
    <row r="7660" spans="14:15" x14ac:dyDescent="0.2">
      <c r="N7660" s="5">
        <v>7657</v>
      </c>
      <c r="O7660" s="11">
        <v>15.149328832851605</v>
      </c>
    </row>
    <row r="7661" spans="14:15" x14ac:dyDescent="0.2">
      <c r="N7661" s="5">
        <v>7658</v>
      </c>
      <c r="O7661" s="11">
        <v>-18.515908549888064</v>
      </c>
    </row>
    <row r="7662" spans="14:15" x14ac:dyDescent="0.2">
      <c r="N7662" s="5">
        <v>7659</v>
      </c>
      <c r="O7662" s="11">
        <v>1.432587071006183</v>
      </c>
    </row>
    <row r="7663" spans="14:15" x14ac:dyDescent="0.2">
      <c r="N7663" s="5">
        <v>7660</v>
      </c>
      <c r="O7663" s="11">
        <v>0.83048872241592042</v>
      </c>
    </row>
    <row r="7664" spans="14:15" x14ac:dyDescent="0.2">
      <c r="N7664" s="5">
        <v>7661</v>
      </c>
      <c r="O7664" s="11">
        <v>9.5294601377712773</v>
      </c>
    </row>
    <row r="7665" spans="14:15" x14ac:dyDescent="0.2">
      <c r="N7665" s="5">
        <v>7662</v>
      </c>
      <c r="O7665" s="11">
        <v>-22.575893685180301</v>
      </c>
    </row>
    <row r="7666" spans="14:15" x14ac:dyDescent="0.2">
      <c r="N7666" s="5">
        <v>7663</v>
      </c>
      <c r="O7666" s="11">
        <v>21.885204265318819</v>
      </c>
    </row>
    <row r="7667" spans="14:15" x14ac:dyDescent="0.2">
      <c r="N7667" s="5">
        <v>7664</v>
      </c>
      <c r="O7667" s="11">
        <v>-16.317879941748327</v>
      </c>
    </row>
    <row r="7668" spans="14:15" x14ac:dyDescent="0.2">
      <c r="N7668" s="5">
        <v>7665</v>
      </c>
      <c r="O7668" s="11">
        <v>1.5713919287988902</v>
      </c>
    </row>
    <row r="7669" spans="14:15" x14ac:dyDescent="0.2">
      <c r="N7669" s="5">
        <v>7666</v>
      </c>
      <c r="O7669" s="11">
        <v>7.6611497317391413</v>
      </c>
    </row>
    <row r="7670" spans="14:15" x14ac:dyDescent="0.2">
      <c r="N7670" s="5">
        <v>7667</v>
      </c>
      <c r="O7670" s="11">
        <v>-2.7596115665004026</v>
      </c>
    </row>
    <row r="7671" spans="14:15" x14ac:dyDescent="0.2">
      <c r="N7671" s="5">
        <v>7668</v>
      </c>
      <c r="O7671" s="11">
        <v>-8.1145224278459089</v>
      </c>
    </row>
    <row r="7672" spans="14:15" x14ac:dyDescent="0.2">
      <c r="N7672" s="5">
        <v>7669</v>
      </c>
      <c r="O7672" s="11">
        <v>-11.698634049584811</v>
      </c>
    </row>
    <row r="7673" spans="14:15" x14ac:dyDescent="0.2">
      <c r="N7673" s="5">
        <v>7670</v>
      </c>
      <c r="O7673" s="11">
        <v>10.630724079909832</v>
      </c>
    </row>
    <row r="7674" spans="14:15" x14ac:dyDescent="0.2">
      <c r="N7674" s="5">
        <v>7671</v>
      </c>
      <c r="O7674" s="11">
        <v>14.795424737521969</v>
      </c>
    </row>
    <row r="7675" spans="14:15" x14ac:dyDescent="0.2">
      <c r="N7675" s="5">
        <v>7672</v>
      </c>
      <c r="O7675" s="11">
        <v>-4.6962898130661515</v>
      </c>
    </row>
    <row r="7676" spans="14:15" x14ac:dyDescent="0.2">
      <c r="N7676" s="5">
        <v>7673</v>
      </c>
      <c r="O7676" s="11">
        <v>-16.361085352650228</v>
      </c>
    </row>
    <row r="7677" spans="14:15" x14ac:dyDescent="0.2">
      <c r="N7677" s="5">
        <v>7674</v>
      </c>
      <c r="O7677" s="11">
        <v>-13.644043122140427</v>
      </c>
    </row>
    <row r="7678" spans="14:15" x14ac:dyDescent="0.2">
      <c r="N7678" s="5">
        <v>7675</v>
      </c>
      <c r="O7678" s="11">
        <v>-30.342508691195395</v>
      </c>
    </row>
    <row r="7679" spans="14:15" x14ac:dyDescent="0.2">
      <c r="N7679" s="5">
        <v>7676</v>
      </c>
      <c r="O7679" s="11">
        <v>12.588101235915733</v>
      </c>
    </row>
    <row r="7680" spans="14:15" x14ac:dyDescent="0.2">
      <c r="N7680" s="5">
        <v>7677</v>
      </c>
      <c r="O7680" s="11">
        <v>12.375297381918365</v>
      </c>
    </row>
    <row r="7681" spans="14:15" x14ac:dyDescent="0.2">
      <c r="N7681" s="5">
        <v>7678</v>
      </c>
      <c r="O7681" s="11">
        <v>14.113274997397355</v>
      </c>
    </row>
    <row r="7682" spans="14:15" x14ac:dyDescent="0.2">
      <c r="N7682" s="5">
        <v>7679</v>
      </c>
      <c r="O7682" s="11">
        <v>9.9488813842366284</v>
      </c>
    </row>
    <row r="7683" spans="14:15" x14ac:dyDescent="0.2">
      <c r="N7683" s="5">
        <v>7680</v>
      </c>
      <c r="O7683" s="11">
        <v>-14.309474322532793</v>
      </c>
    </row>
    <row r="7684" spans="14:15" x14ac:dyDescent="0.2">
      <c r="N7684" s="5">
        <v>7681</v>
      </c>
      <c r="O7684" s="11">
        <v>-23.39354830441275</v>
      </c>
    </row>
    <row r="7685" spans="14:15" x14ac:dyDescent="0.2">
      <c r="N7685" s="5">
        <v>7682</v>
      </c>
      <c r="O7685" s="11">
        <v>4.239868640063575</v>
      </c>
    </row>
    <row r="7686" spans="14:15" x14ac:dyDescent="0.2">
      <c r="N7686" s="5">
        <v>7683</v>
      </c>
      <c r="O7686" s="11">
        <v>-5.7600921384396324</v>
      </c>
    </row>
    <row r="7687" spans="14:15" x14ac:dyDescent="0.2">
      <c r="N7687" s="5">
        <v>7684</v>
      </c>
      <c r="O7687" s="11">
        <v>-18.299630915930774</v>
      </c>
    </row>
    <row r="7688" spans="14:15" x14ac:dyDescent="0.2">
      <c r="N7688" s="5">
        <v>7685</v>
      </c>
      <c r="O7688" s="11">
        <v>1.2564200763912099</v>
      </c>
    </row>
    <row r="7689" spans="14:15" x14ac:dyDescent="0.2">
      <c r="N7689" s="5">
        <v>7686</v>
      </c>
      <c r="O7689" s="11">
        <v>3.4804387721379899</v>
      </c>
    </row>
    <row r="7690" spans="14:15" x14ac:dyDescent="0.2">
      <c r="N7690" s="5">
        <v>7687</v>
      </c>
      <c r="O7690" s="11">
        <v>-23.845114899828214</v>
      </c>
    </row>
    <row r="7691" spans="14:15" x14ac:dyDescent="0.2">
      <c r="N7691" s="5">
        <v>7688</v>
      </c>
      <c r="O7691" s="11">
        <v>1.0874578988061543</v>
      </c>
    </row>
    <row r="7692" spans="14:15" x14ac:dyDescent="0.2">
      <c r="N7692" s="5">
        <v>7689</v>
      </c>
      <c r="O7692" s="11">
        <v>-5.7798300757538588</v>
      </c>
    </row>
    <row r="7693" spans="14:15" x14ac:dyDescent="0.2">
      <c r="N7693" s="5">
        <v>7690</v>
      </c>
      <c r="O7693" s="11">
        <v>35.261173122572792</v>
      </c>
    </row>
    <row r="7694" spans="14:15" x14ac:dyDescent="0.2">
      <c r="N7694" s="5">
        <v>7691</v>
      </c>
      <c r="O7694" s="11">
        <v>-5.3549768217165195</v>
      </c>
    </row>
    <row r="7695" spans="14:15" x14ac:dyDescent="0.2">
      <c r="N7695" s="5">
        <v>7692</v>
      </c>
      <c r="O7695" s="11">
        <v>7.1501569167383909</v>
      </c>
    </row>
    <row r="7696" spans="14:15" x14ac:dyDescent="0.2">
      <c r="N7696" s="5">
        <v>7693</v>
      </c>
      <c r="O7696" s="11">
        <v>6.6120784384145441</v>
      </c>
    </row>
    <row r="7697" spans="14:15" x14ac:dyDescent="0.2">
      <c r="N7697" s="5">
        <v>7694</v>
      </c>
      <c r="O7697" s="11">
        <v>-1.7124697978566235</v>
      </c>
    </row>
    <row r="7698" spans="14:15" x14ac:dyDescent="0.2">
      <c r="N7698" s="5">
        <v>7695</v>
      </c>
      <c r="O7698" s="11">
        <v>20.744636240493186</v>
      </c>
    </row>
    <row r="7699" spans="14:15" x14ac:dyDescent="0.2">
      <c r="N7699" s="5">
        <v>7696</v>
      </c>
      <c r="O7699" s="11">
        <v>11.595044282319662</v>
      </c>
    </row>
    <row r="7700" spans="14:15" x14ac:dyDescent="0.2">
      <c r="N7700" s="5">
        <v>7697</v>
      </c>
      <c r="O7700" s="11">
        <v>-20.154630557106255</v>
      </c>
    </row>
    <row r="7701" spans="14:15" x14ac:dyDescent="0.2">
      <c r="N7701" s="5">
        <v>7698</v>
      </c>
      <c r="O7701" s="11">
        <v>27.881469266397897</v>
      </c>
    </row>
    <row r="7702" spans="14:15" x14ac:dyDescent="0.2">
      <c r="N7702" s="5">
        <v>7699</v>
      </c>
      <c r="O7702" s="11">
        <v>17.280274958217841</v>
      </c>
    </row>
    <row r="7703" spans="14:15" x14ac:dyDescent="0.2">
      <c r="N7703" s="5">
        <v>7700</v>
      </c>
      <c r="O7703" s="11">
        <v>11.699619378490517</v>
      </c>
    </row>
    <row r="7704" spans="14:15" x14ac:dyDescent="0.2">
      <c r="N7704" s="5">
        <v>7701</v>
      </c>
      <c r="O7704" s="11">
        <v>6.9168558851990642</v>
      </c>
    </row>
    <row r="7705" spans="14:15" x14ac:dyDescent="0.2">
      <c r="N7705" s="5">
        <v>7702</v>
      </c>
      <c r="O7705" s="11">
        <v>-8.3122283513228332</v>
      </c>
    </row>
    <row r="7706" spans="14:15" x14ac:dyDescent="0.2">
      <c r="N7706" s="5">
        <v>7703</v>
      </c>
      <c r="O7706" s="11">
        <v>-7.6055298363637638</v>
      </c>
    </row>
    <row r="7707" spans="14:15" x14ac:dyDescent="0.2">
      <c r="N7707" s="5">
        <v>7704</v>
      </c>
      <c r="O7707" s="11">
        <v>-0.32766788640910072</v>
      </c>
    </row>
    <row r="7708" spans="14:15" x14ac:dyDescent="0.2">
      <c r="N7708" s="5">
        <v>7705</v>
      </c>
      <c r="O7708" s="11">
        <v>0.47069446447179386</v>
      </c>
    </row>
    <row r="7709" spans="14:15" x14ac:dyDescent="0.2">
      <c r="N7709" s="5">
        <v>7706</v>
      </c>
      <c r="O7709" s="11">
        <v>19.45311367076474</v>
      </c>
    </row>
    <row r="7710" spans="14:15" x14ac:dyDescent="0.2">
      <c r="N7710" s="5">
        <v>7707</v>
      </c>
      <c r="O7710" s="11">
        <v>-4.3522714998943881</v>
      </c>
    </row>
    <row r="7711" spans="14:15" x14ac:dyDescent="0.2">
      <c r="N7711" s="5">
        <v>7708</v>
      </c>
      <c r="O7711" s="11">
        <v>-3.6190149436661017</v>
      </c>
    </row>
    <row r="7712" spans="14:15" x14ac:dyDescent="0.2">
      <c r="N7712" s="5">
        <v>7709</v>
      </c>
      <c r="O7712" s="11">
        <v>5.1249365472116075</v>
      </c>
    </row>
    <row r="7713" spans="14:15" x14ac:dyDescent="0.2">
      <c r="N7713" s="5">
        <v>7710</v>
      </c>
      <c r="O7713" s="11">
        <v>11.647857817164756</v>
      </c>
    </row>
    <row r="7714" spans="14:15" x14ac:dyDescent="0.2">
      <c r="N7714" s="5">
        <v>7711</v>
      </c>
      <c r="O7714" s="11">
        <v>-16.179339910144307</v>
      </c>
    </row>
    <row r="7715" spans="14:15" x14ac:dyDescent="0.2">
      <c r="N7715" s="5">
        <v>7712</v>
      </c>
      <c r="O7715" s="11">
        <v>17.599916114895052</v>
      </c>
    </row>
    <row r="7716" spans="14:15" x14ac:dyDescent="0.2">
      <c r="N7716" s="5">
        <v>7713</v>
      </c>
      <c r="O7716" s="11">
        <v>10.11409693021486</v>
      </c>
    </row>
    <row r="7717" spans="14:15" x14ac:dyDescent="0.2">
      <c r="N7717" s="5">
        <v>7714</v>
      </c>
      <c r="O7717" s="11">
        <v>-0.36469575330855952</v>
      </c>
    </row>
    <row r="7718" spans="14:15" x14ac:dyDescent="0.2">
      <c r="N7718" s="5">
        <v>7715</v>
      </c>
      <c r="O7718" s="11">
        <v>1.5708033214567254</v>
      </c>
    </row>
    <row r="7719" spans="14:15" x14ac:dyDescent="0.2">
      <c r="N7719" s="5">
        <v>7716</v>
      </c>
      <c r="O7719" s="11">
        <v>6.904835306425797</v>
      </c>
    </row>
    <row r="7720" spans="14:15" x14ac:dyDescent="0.2">
      <c r="N7720" s="5">
        <v>7717</v>
      </c>
      <c r="O7720" s="11">
        <v>17.446153284549954</v>
      </c>
    </row>
    <row r="7721" spans="14:15" x14ac:dyDescent="0.2">
      <c r="N7721" s="5">
        <v>7718</v>
      </c>
      <c r="O7721" s="11">
        <v>-4.4805263502220605</v>
      </c>
    </row>
    <row r="7722" spans="14:15" x14ac:dyDescent="0.2">
      <c r="N7722" s="5">
        <v>7719</v>
      </c>
      <c r="O7722" s="11">
        <v>-4.6578753492281049</v>
      </c>
    </row>
    <row r="7723" spans="14:15" x14ac:dyDescent="0.2">
      <c r="N7723" s="5">
        <v>7720</v>
      </c>
      <c r="O7723" s="11">
        <v>-9.3380251451891354</v>
      </c>
    </row>
    <row r="7724" spans="14:15" x14ac:dyDescent="0.2">
      <c r="N7724" s="5">
        <v>7721</v>
      </c>
      <c r="O7724" s="11">
        <v>8.2647411176480858</v>
      </c>
    </row>
    <row r="7725" spans="14:15" x14ac:dyDescent="0.2">
      <c r="N7725" s="5">
        <v>7722</v>
      </c>
      <c r="O7725" s="11">
        <v>-10.127670348067756</v>
      </c>
    </row>
    <row r="7726" spans="14:15" x14ac:dyDescent="0.2">
      <c r="N7726" s="5">
        <v>7723</v>
      </c>
      <c r="O7726" s="11">
        <v>18.540381871896344</v>
      </c>
    </row>
    <row r="7727" spans="14:15" x14ac:dyDescent="0.2">
      <c r="N7727" s="5">
        <v>7724</v>
      </c>
      <c r="O7727" s="11">
        <v>-20.68732282250291</v>
      </c>
    </row>
    <row r="7728" spans="14:15" x14ac:dyDescent="0.2">
      <c r="N7728" s="5">
        <v>7725</v>
      </c>
      <c r="O7728" s="11">
        <v>23.816323432122122</v>
      </c>
    </row>
    <row r="7729" spans="14:15" x14ac:dyDescent="0.2">
      <c r="N7729" s="5">
        <v>7726</v>
      </c>
      <c r="O7729" s="11">
        <v>6.488756534359454</v>
      </c>
    </row>
    <row r="7730" spans="14:15" x14ac:dyDescent="0.2">
      <c r="N7730" s="5">
        <v>7727</v>
      </c>
      <c r="O7730" s="11">
        <v>-5.1735256337532851</v>
      </c>
    </row>
    <row r="7731" spans="14:15" x14ac:dyDescent="0.2">
      <c r="N7731" s="5">
        <v>7728</v>
      </c>
      <c r="O7731" s="11">
        <v>22.246612016393563</v>
      </c>
    </row>
    <row r="7732" spans="14:15" x14ac:dyDescent="0.2">
      <c r="N7732" s="5">
        <v>7729</v>
      </c>
      <c r="O7732" s="11">
        <v>6.6378423851139186</v>
      </c>
    </row>
    <row r="7733" spans="14:15" x14ac:dyDescent="0.2">
      <c r="N7733" s="5">
        <v>7730</v>
      </c>
      <c r="O7733" s="11">
        <v>-1.2533990430054678</v>
      </c>
    </row>
    <row r="7734" spans="14:15" x14ac:dyDescent="0.2">
      <c r="N7734" s="5">
        <v>7731</v>
      </c>
      <c r="O7734" s="11">
        <v>0.81962667816731616</v>
      </c>
    </row>
    <row r="7735" spans="14:15" x14ac:dyDescent="0.2">
      <c r="N7735" s="5">
        <v>7732</v>
      </c>
      <c r="O7735" s="11">
        <v>14.79703752827599</v>
      </c>
    </row>
    <row r="7736" spans="14:15" x14ac:dyDescent="0.2">
      <c r="N7736" s="5">
        <v>7733</v>
      </c>
      <c r="O7736" s="11">
        <v>-18.135755133752493</v>
      </c>
    </row>
    <row r="7737" spans="14:15" x14ac:dyDescent="0.2">
      <c r="N7737" s="5">
        <v>7734</v>
      </c>
      <c r="O7737" s="11">
        <v>-9.7815009893136278</v>
      </c>
    </row>
    <row r="7738" spans="14:15" x14ac:dyDescent="0.2">
      <c r="N7738" s="5">
        <v>7735</v>
      </c>
      <c r="O7738" s="11">
        <v>23.177087810478419</v>
      </c>
    </row>
    <row r="7739" spans="14:15" x14ac:dyDescent="0.2">
      <c r="N7739" s="5">
        <v>7736</v>
      </c>
      <c r="O7739" s="11">
        <v>17.706605224296794</v>
      </c>
    </row>
    <row r="7740" spans="14:15" x14ac:dyDescent="0.2">
      <c r="N7740" s="5">
        <v>7737</v>
      </c>
      <c r="O7740" s="11">
        <v>1.7690530153951041</v>
      </c>
    </row>
    <row r="7741" spans="14:15" x14ac:dyDescent="0.2">
      <c r="N7741" s="5">
        <v>7738</v>
      </c>
      <c r="O7741" s="11">
        <v>25.092639347548833</v>
      </c>
    </row>
    <row r="7742" spans="14:15" x14ac:dyDescent="0.2">
      <c r="N7742" s="5">
        <v>7739</v>
      </c>
      <c r="O7742" s="11">
        <v>8.9843243934588273</v>
      </c>
    </row>
    <row r="7743" spans="14:15" x14ac:dyDescent="0.2">
      <c r="N7743" s="5">
        <v>7740</v>
      </c>
      <c r="O7743" s="11">
        <v>6.9899192662393075</v>
      </c>
    </row>
    <row r="7744" spans="14:15" x14ac:dyDescent="0.2">
      <c r="N7744" s="5">
        <v>7741</v>
      </c>
      <c r="O7744" s="11">
        <v>13.022387403769837</v>
      </c>
    </row>
    <row r="7745" spans="14:15" x14ac:dyDescent="0.2">
      <c r="N7745" s="5">
        <v>7742</v>
      </c>
      <c r="O7745" s="11">
        <v>3.9251702286177368</v>
      </c>
    </row>
    <row r="7746" spans="14:15" x14ac:dyDescent="0.2">
      <c r="N7746" s="5">
        <v>7743</v>
      </c>
      <c r="O7746" s="11">
        <v>-8.0514848064751448</v>
      </c>
    </row>
    <row r="7747" spans="14:15" x14ac:dyDescent="0.2">
      <c r="N7747" s="5">
        <v>7744</v>
      </c>
      <c r="O7747" s="11">
        <v>-1.7180173572986717</v>
      </c>
    </row>
    <row r="7748" spans="14:15" x14ac:dyDescent="0.2">
      <c r="N7748" s="5">
        <v>7745</v>
      </c>
      <c r="O7748" s="11">
        <v>1.945941760442266</v>
      </c>
    </row>
    <row r="7749" spans="14:15" x14ac:dyDescent="0.2">
      <c r="N7749" s="5">
        <v>7746</v>
      </c>
      <c r="O7749" s="11">
        <v>18.451208258768418</v>
      </c>
    </row>
    <row r="7750" spans="14:15" x14ac:dyDescent="0.2">
      <c r="N7750" s="5">
        <v>7747</v>
      </c>
      <c r="O7750" s="11">
        <v>10.991926058983424</v>
      </c>
    </row>
    <row r="7751" spans="14:15" x14ac:dyDescent="0.2">
      <c r="N7751" s="5">
        <v>7748</v>
      </c>
      <c r="O7751" s="11">
        <v>25.949345555266429</v>
      </c>
    </row>
    <row r="7752" spans="14:15" x14ac:dyDescent="0.2">
      <c r="N7752" s="5">
        <v>7749</v>
      </c>
      <c r="O7752" s="11">
        <v>23.420376015331914</v>
      </c>
    </row>
    <row r="7753" spans="14:15" x14ac:dyDescent="0.2">
      <c r="N7753" s="5">
        <v>7750</v>
      </c>
      <c r="O7753" s="11">
        <v>-22.748404220558246</v>
      </c>
    </row>
    <row r="7754" spans="14:15" x14ac:dyDescent="0.2">
      <c r="N7754" s="5">
        <v>7751</v>
      </c>
      <c r="O7754" s="11">
        <v>-17.207693789304987</v>
      </c>
    </row>
    <row r="7755" spans="14:15" x14ac:dyDescent="0.2">
      <c r="N7755" s="5">
        <v>7752</v>
      </c>
      <c r="O7755" s="11">
        <v>15.836931054919354</v>
      </c>
    </row>
    <row r="7756" spans="14:15" x14ac:dyDescent="0.2">
      <c r="N7756" s="5">
        <v>7753</v>
      </c>
      <c r="O7756" s="11">
        <v>-6.4942294991840166</v>
      </c>
    </row>
    <row r="7757" spans="14:15" x14ac:dyDescent="0.2">
      <c r="N7757" s="5">
        <v>7754</v>
      </c>
      <c r="O7757" s="11">
        <v>0.28203082617480801</v>
      </c>
    </row>
    <row r="7758" spans="14:15" x14ac:dyDescent="0.2">
      <c r="N7758" s="5">
        <v>7755</v>
      </c>
      <c r="O7758" s="11">
        <v>-25.017255816779819</v>
      </c>
    </row>
    <row r="7759" spans="14:15" x14ac:dyDescent="0.2">
      <c r="N7759" s="5">
        <v>7756</v>
      </c>
      <c r="O7759" s="11">
        <v>16.854367386548844</v>
      </c>
    </row>
    <row r="7760" spans="14:15" x14ac:dyDescent="0.2">
      <c r="N7760" s="5">
        <v>7757</v>
      </c>
      <c r="O7760" s="11">
        <v>-6.6668727392836482</v>
      </c>
    </row>
    <row r="7761" spans="14:15" x14ac:dyDescent="0.2">
      <c r="N7761" s="5">
        <v>7758</v>
      </c>
      <c r="O7761" s="11">
        <v>-36.048902250441223</v>
      </c>
    </row>
    <row r="7762" spans="14:15" x14ac:dyDescent="0.2">
      <c r="N7762" s="5">
        <v>7759</v>
      </c>
      <c r="O7762" s="11">
        <v>46.966871838627256</v>
      </c>
    </row>
    <row r="7763" spans="14:15" x14ac:dyDescent="0.2">
      <c r="N7763" s="5">
        <v>7760</v>
      </c>
      <c r="O7763" s="11">
        <v>-15.185793724890246</v>
      </c>
    </row>
    <row r="7764" spans="14:15" x14ac:dyDescent="0.2">
      <c r="N7764" s="5">
        <v>7761</v>
      </c>
      <c r="O7764" s="11">
        <v>-10.048685737281936</v>
      </c>
    </row>
    <row r="7765" spans="14:15" x14ac:dyDescent="0.2">
      <c r="N7765" s="5">
        <v>7762</v>
      </c>
      <c r="O7765" s="11">
        <v>-3.843461370031946</v>
      </c>
    </row>
    <row r="7766" spans="14:15" x14ac:dyDescent="0.2">
      <c r="N7766" s="5">
        <v>7763</v>
      </c>
      <c r="O7766" s="11">
        <v>7.1766370448702492</v>
      </c>
    </row>
    <row r="7767" spans="14:15" x14ac:dyDescent="0.2">
      <c r="N7767" s="5">
        <v>7764</v>
      </c>
      <c r="O7767" s="11">
        <v>7.2999426191032599</v>
      </c>
    </row>
    <row r="7768" spans="14:15" x14ac:dyDescent="0.2">
      <c r="N7768" s="5">
        <v>7765</v>
      </c>
      <c r="O7768" s="11">
        <v>20.691160718008828</v>
      </c>
    </row>
    <row r="7769" spans="14:15" x14ac:dyDescent="0.2">
      <c r="N7769" s="5">
        <v>7766</v>
      </c>
      <c r="O7769" s="11">
        <v>-22.691915754752287</v>
      </c>
    </row>
    <row r="7770" spans="14:15" x14ac:dyDescent="0.2">
      <c r="N7770" s="5">
        <v>7767</v>
      </c>
      <c r="O7770" s="11">
        <v>21.646420579352657</v>
      </c>
    </row>
    <row r="7771" spans="14:15" x14ac:dyDescent="0.2">
      <c r="N7771" s="5">
        <v>7768</v>
      </c>
      <c r="O7771" s="11">
        <v>-5.6357903901157167</v>
      </c>
    </row>
    <row r="7772" spans="14:15" x14ac:dyDescent="0.2">
      <c r="N7772" s="5">
        <v>7769</v>
      </c>
      <c r="O7772" s="11">
        <v>25.237163471717835</v>
      </c>
    </row>
    <row r="7773" spans="14:15" x14ac:dyDescent="0.2">
      <c r="N7773" s="5">
        <v>7770</v>
      </c>
      <c r="O7773" s="11">
        <v>-14.560323398915866</v>
      </c>
    </row>
    <row r="7774" spans="14:15" x14ac:dyDescent="0.2">
      <c r="N7774" s="5">
        <v>7771</v>
      </c>
      <c r="O7774" s="11">
        <v>3.7787289389220624</v>
      </c>
    </row>
    <row r="7775" spans="14:15" x14ac:dyDescent="0.2">
      <c r="N7775" s="5">
        <v>7772</v>
      </c>
      <c r="O7775" s="11">
        <v>-8.1812017611432992</v>
      </c>
    </row>
    <row r="7776" spans="14:15" x14ac:dyDescent="0.2">
      <c r="N7776" s="5">
        <v>7773</v>
      </c>
      <c r="O7776" s="11">
        <v>22.222296393896951</v>
      </c>
    </row>
    <row r="7777" spans="14:15" x14ac:dyDescent="0.2">
      <c r="N7777" s="5">
        <v>7774</v>
      </c>
      <c r="O7777" s="11">
        <v>-7.9114350282292678</v>
      </c>
    </row>
    <row r="7778" spans="14:15" x14ac:dyDescent="0.2">
      <c r="N7778" s="5">
        <v>7775</v>
      </c>
      <c r="O7778" s="11">
        <v>-10.758509099026508</v>
      </c>
    </row>
    <row r="7779" spans="14:15" x14ac:dyDescent="0.2">
      <c r="N7779" s="5">
        <v>7776</v>
      </c>
      <c r="O7779" s="11">
        <v>-9.821542718842359</v>
      </c>
    </row>
    <row r="7780" spans="14:15" x14ac:dyDescent="0.2">
      <c r="N7780" s="5">
        <v>7777</v>
      </c>
      <c r="O7780" s="11">
        <v>-23.005288713260043</v>
      </c>
    </row>
    <row r="7781" spans="14:15" x14ac:dyDescent="0.2">
      <c r="N7781" s="5">
        <v>7778</v>
      </c>
      <c r="O7781" s="11">
        <v>-3.3877994772760482</v>
      </c>
    </row>
    <row r="7782" spans="14:15" x14ac:dyDescent="0.2">
      <c r="N7782" s="5">
        <v>7779</v>
      </c>
      <c r="O7782" s="11">
        <v>0.48261904878453743</v>
      </c>
    </row>
    <row r="7783" spans="14:15" x14ac:dyDescent="0.2">
      <c r="N7783" s="5">
        <v>7780</v>
      </c>
      <c r="O7783" s="11">
        <v>-9.2011400534456023</v>
      </c>
    </row>
    <row r="7784" spans="14:15" x14ac:dyDescent="0.2">
      <c r="N7784" s="5">
        <v>7781</v>
      </c>
      <c r="O7784" s="11">
        <v>0.82608659554890107</v>
      </c>
    </row>
    <row r="7785" spans="14:15" x14ac:dyDescent="0.2">
      <c r="N7785" s="5">
        <v>7782</v>
      </c>
      <c r="O7785" s="11">
        <v>12.906772355815235</v>
      </c>
    </row>
    <row r="7786" spans="14:15" x14ac:dyDescent="0.2">
      <c r="N7786" s="5">
        <v>7783</v>
      </c>
      <c r="O7786" s="11">
        <v>-2.1736478317832568</v>
      </c>
    </row>
    <row r="7787" spans="14:15" x14ac:dyDescent="0.2">
      <c r="N7787" s="5">
        <v>7784</v>
      </c>
      <c r="O7787" s="11">
        <v>2.5110324264960617</v>
      </c>
    </row>
    <row r="7788" spans="14:15" x14ac:dyDescent="0.2">
      <c r="N7788" s="5">
        <v>7785</v>
      </c>
      <c r="O7788" s="11">
        <v>7.2308304345667196</v>
      </c>
    </row>
    <row r="7789" spans="14:15" x14ac:dyDescent="0.2">
      <c r="N7789" s="5">
        <v>7786</v>
      </c>
      <c r="O7789" s="11">
        <v>6.8907602763714531</v>
      </c>
    </row>
    <row r="7790" spans="14:15" x14ac:dyDescent="0.2">
      <c r="N7790" s="5">
        <v>7787</v>
      </c>
      <c r="O7790" s="11">
        <v>-6.4246465547472349</v>
      </c>
    </row>
    <row r="7791" spans="14:15" x14ac:dyDescent="0.2">
      <c r="N7791" s="5">
        <v>7788</v>
      </c>
      <c r="O7791" s="11">
        <v>-4.6099371422717894</v>
      </c>
    </row>
    <row r="7792" spans="14:15" x14ac:dyDescent="0.2">
      <c r="N7792" s="5">
        <v>7789</v>
      </c>
      <c r="O7792" s="11">
        <v>9.1893463866688556</v>
      </c>
    </row>
    <row r="7793" spans="14:15" x14ac:dyDescent="0.2">
      <c r="N7793" s="5">
        <v>7790</v>
      </c>
      <c r="O7793" s="11">
        <v>11.109595200402566</v>
      </c>
    </row>
    <row r="7794" spans="14:15" x14ac:dyDescent="0.2">
      <c r="N7794" s="5">
        <v>7791</v>
      </c>
      <c r="O7794" s="11">
        <v>-2.2640423754077394</v>
      </c>
    </row>
    <row r="7795" spans="14:15" x14ac:dyDescent="0.2">
      <c r="N7795" s="5">
        <v>7792</v>
      </c>
      <c r="O7795" s="11">
        <v>-3.5675605343167653</v>
      </c>
    </row>
    <row r="7796" spans="14:15" x14ac:dyDescent="0.2">
      <c r="N7796" s="5">
        <v>7793</v>
      </c>
      <c r="O7796" s="11">
        <v>-15.078613751569527</v>
      </c>
    </row>
    <row r="7797" spans="14:15" x14ac:dyDescent="0.2">
      <c r="N7797" s="5">
        <v>7794</v>
      </c>
      <c r="O7797" s="11">
        <v>2.305427573982417</v>
      </c>
    </row>
    <row r="7798" spans="14:15" x14ac:dyDescent="0.2">
      <c r="N7798" s="5">
        <v>7795</v>
      </c>
      <c r="O7798" s="11">
        <v>2.8628248805110341</v>
      </c>
    </row>
    <row r="7799" spans="14:15" x14ac:dyDescent="0.2">
      <c r="N7799" s="5">
        <v>7796</v>
      </c>
      <c r="O7799" s="11">
        <v>10.261747995016812</v>
      </c>
    </row>
    <row r="7800" spans="14:15" x14ac:dyDescent="0.2">
      <c r="N7800" s="5">
        <v>7797</v>
      </c>
      <c r="O7800" s="11">
        <v>-0.70963298770827188</v>
      </c>
    </row>
    <row r="7801" spans="14:15" x14ac:dyDescent="0.2">
      <c r="N7801" s="5">
        <v>7798</v>
      </c>
      <c r="O7801" s="11">
        <v>-4.8874080753897555</v>
      </c>
    </row>
    <row r="7802" spans="14:15" x14ac:dyDescent="0.2">
      <c r="N7802" s="5">
        <v>7799</v>
      </c>
      <c r="O7802" s="11">
        <v>17.496097700729123</v>
      </c>
    </row>
    <row r="7803" spans="14:15" x14ac:dyDescent="0.2">
      <c r="N7803" s="5">
        <v>7800</v>
      </c>
      <c r="O7803" s="11">
        <v>-4.9402923121313096</v>
      </c>
    </row>
    <row r="7804" spans="14:15" x14ac:dyDescent="0.2">
      <c r="N7804" s="5">
        <v>7801</v>
      </c>
      <c r="O7804" s="11">
        <v>-17.962987915208263</v>
      </c>
    </row>
    <row r="7805" spans="14:15" x14ac:dyDescent="0.2">
      <c r="N7805" s="5">
        <v>7802</v>
      </c>
      <c r="O7805" s="11">
        <v>6.6282901041525788</v>
      </c>
    </row>
    <row r="7806" spans="14:15" x14ac:dyDescent="0.2">
      <c r="N7806" s="5">
        <v>7803</v>
      </c>
      <c r="O7806" s="11">
        <v>-10.361324669422416</v>
      </c>
    </row>
    <row r="7807" spans="14:15" x14ac:dyDescent="0.2">
      <c r="N7807" s="5">
        <v>7804</v>
      </c>
      <c r="O7807" s="11">
        <v>2.0052208050943139</v>
      </c>
    </row>
    <row r="7808" spans="14:15" x14ac:dyDescent="0.2">
      <c r="N7808" s="5">
        <v>7805</v>
      </c>
      <c r="O7808" s="11">
        <v>17.537387272969806</v>
      </c>
    </row>
    <row r="7809" spans="14:15" x14ac:dyDescent="0.2">
      <c r="N7809" s="5">
        <v>7806</v>
      </c>
      <c r="O7809" s="11">
        <v>10.197383750072362</v>
      </c>
    </row>
    <row r="7810" spans="14:15" x14ac:dyDescent="0.2">
      <c r="N7810" s="5">
        <v>7807</v>
      </c>
      <c r="O7810" s="11">
        <v>-18.88962663424633</v>
      </c>
    </row>
    <row r="7811" spans="14:15" x14ac:dyDescent="0.2">
      <c r="N7811" s="5">
        <v>7808</v>
      </c>
      <c r="O7811" s="11">
        <v>11.433996667384324</v>
      </c>
    </row>
    <row r="7812" spans="14:15" x14ac:dyDescent="0.2">
      <c r="N7812" s="5">
        <v>7809</v>
      </c>
      <c r="O7812" s="11">
        <v>9.5313738156295713</v>
      </c>
    </row>
    <row r="7813" spans="14:15" x14ac:dyDescent="0.2">
      <c r="N7813" s="5">
        <v>7810</v>
      </c>
      <c r="O7813" s="11">
        <v>-34.769985943308939</v>
      </c>
    </row>
    <row r="7814" spans="14:15" x14ac:dyDescent="0.2">
      <c r="N7814" s="5">
        <v>7811</v>
      </c>
      <c r="O7814" s="11">
        <v>14.439277228448688</v>
      </c>
    </row>
    <row r="7815" spans="14:15" x14ac:dyDescent="0.2">
      <c r="N7815" s="5">
        <v>7812</v>
      </c>
      <c r="O7815" s="11">
        <v>-6.5567350181423132</v>
      </c>
    </row>
    <row r="7816" spans="14:15" x14ac:dyDescent="0.2">
      <c r="N7816" s="5">
        <v>7813</v>
      </c>
      <c r="O7816" s="11">
        <v>8.0510356523914517</v>
      </c>
    </row>
    <row r="7817" spans="14:15" x14ac:dyDescent="0.2">
      <c r="N7817" s="5">
        <v>7814</v>
      </c>
      <c r="O7817" s="11">
        <v>-4.6902581910906624</v>
      </c>
    </row>
    <row r="7818" spans="14:15" x14ac:dyDescent="0.2">
      <c r="N7818" s="5">
        <v>7815</v>
      </c>
      <c r="O7818" s="11">
        <v>31.539864836407887</v>
      </c>
    </row>
    <row r="7819" spans="14:15" x14ac:dyDescent="0.2">
      <c r="N7819" s="5">
        <v>7816</v>
      </c>
      <c r="O7819" s="11">
        <v>-7.7969297764284091</v>
      </c>
    </row>
    <row r="7820" spans="14:15" x14ac:dyDescent="0.2">
      <c r="N7820" s="5">
        <v>7817</v>
      </c>
      <c r="O7820" s="11">
        <v>15.370454155048886</v>
      </c>
    </row>
    <row r="7821" spans="14:15" x14ac:dyDescent="0.2">
      <c r="N7821" s="5">
        <v>7818</v>
      </c>
      <c r="O7821" s="11">
        <v>1.6782138826773516</v>
      </c>
    </row>
    <row r="7822" spans="14:15" x14ac:dyDescent="0.2">
      <c r="N7822" s="5">
        <v>7819</v>
      </c>
      <c r="O7822" s="11">
        <v>-6.5140054762193058</v>
      </c>
    </row>
    <row r="7823" spans="14:15" x14ac:dyDescent="0.2">
      <c r="N7823" s="5">
        <v>7820</v>
      </c>
      <c r="O7823" s="11">
        <v>17.634992278181493</v>
      </c>
    </row>
    <row r="7824" spans="14:15" x14ac:dyDescent="0.2">
      <c r="N7824" s="5">
        <v>7821</v>
      </c>
      <c r="O7824" s="11">
        <v>13.730976817828267</v>
      </c>
    </row>
    <row r="7825" spans="14:15" x14ac:dyDescent="0.2">
      <c r="N7825" s="5">
        <v>7822</v>
      </c>
      <c r="O7825" s="11">
        <v>0.58571092452043372</v>
      </c>
    </row>
    <row r="7826" spans="14:15" x14ac:dyDescent="0.2">
      <c r="N7826" s="5">
        <v>7823</v>
      </c>
      <c r="O7826" s="11">
        <v>-7.8782479404283121</v>
      </c>
    </row>
    <row r="7827" spans="14:15" x14ac:dyDescent="0.2">
      <c r="N7827" s="5">
        <v>7824</v>
      </c>
      <c r="O7827" s="11">
        <v>34.186497418476996</v>
      </c>
    </row>
    <row r="7828" spans="14:15" x14ac:dyDescent="0.2">
      <c r="N7828" s="5">
        <v>7825</v>
      </c>
      <c r="O7828" s="11">
        <v>11.504657706151068</v>
      </c>
    </row>
    <row r="7829" spans="14:15" x14ac:dyDescent="0.2">
      <c r="N7829" s="5">
        <v>7826</v>
      </c>
      <c r="O7829" s="11">
        <v>9.7460164756002321</v>
      </c>
    </row>
    <row r="7830" spans="14:15" x14ac:dyDescent="0.2">
      <c r="N7830" s="5">
        <v>7827</v>
      </c>
      <c r="O7830" s="11">
        <v>-15.953404473318543</v>
      </c>
    </row>
    <row r="7831" spans="14:15" x14ac:dyDescent="0.2">
      <c r="N7831" s="5">
        <v>7828</v>
      </c>
      <c r="O7831" s="11">
        <v>-11.123915787673472</v>
      </c>
    </row>
    <row r="7832" spans="14:15" x14ac:dyDescent="0.2">
      <c r="N7832" s="5">
        <v>7829</v>
      </c>
      <c r="O7832" s="11">
        <v>-3.8530029789557823</v>
      </c>
    </row>
    <row r="7833" spans="14:15" x14ac:dyDescent="0.2">
      <c r="N7833" s="5">
        <v>7830</v>
      </c>
      <c r="O7833" s="11">
        <v>-2.645101405067515</v>
      </c>
    </row>
    <row r="7834" spans="14:15" x14ac:dyDescent="0.2">
      <c r="N7834" s="5">
        <v>7831</v>
      </c>
      <c r="O7834" s="11">
        <v>8.6669560656388462</v>
      </c>
    </row>
    <row r="7835" spans="14:15" x14ac:dyDescent="0.2">
      <c r="N7835" s="5">
        <v>7832</v>
      </c>
      <c r="O7835" s="11">
        <v>3.2574874853656919</v>
      </c>
    </row>
    <row r="7836" spans="14:15" x14ac:dyDescent="0.2">
      <c r="N7836" s="5">
        <v>7833</v>
      </c>
      <c r="O7836" s="11">
        <v>14.124877143240305</v>
      </c>
    </row>
    <row r="7837" spans="14:15" x14ac:dyDescent="0.2">
      <c r="N7837" s="5">
        <v>7834</v>
      </c>
      <c r="O7837" s="11">
        <v>7.9326058408082458</v>
      </c>
    </row>
    <row r="7838" spans="14:15" x14ac:dyDescent="0.2">
      <c r="N7838" s="5">
        <v>7835</v>
      </c>
      <c r="O7838" s="11">
        <v>-29.316560912108148</v>
      </c>
    </row>
    <row r="7839" spans="14:15" x14ac:dyDescent="0.2">
      <c r="N7839" s="5">
        <v>7836</v>
      </c>
      <c r="O7839" s="11">
        <v>9.380060077699639</v>
      </c>
    </row>
    <row r="7840" spans="14:15" x14ac:dyDescent="0.2">
      <c r="N7840" s="5">
        <v>7837</v>
      </c>
      <c r="O7840" s="11">
        <v>11.524977668885604</v>
      </c>
    </row>
    <row r="7841" spans="14:15" x14ac:dyDescent="0.2">
      <c r="N7841" s="5">
        <v>7838</v>
      </c>
      <c r="O7841" s="11">
        <v>0.90681076673831695</v>
      </c>
    </row>
    <row r="7842" spans="14:15" x14ac:dyDescent="0.2">
      <c r="N7842" s="5">
        <v>7839</v>
      </c>
      <c r="O7842" s="11">
        <v>3.7135894751686842</v>
      </c>
    </row>
    <row r="7843" spans="14:15" x14ac:dyDescent="0.2">
      <c r="N7843" s="5">
        <v>7840</v>
      </c>
      <c r="O7843" s="11">
        <v>9.2631128211905605</v>
      </c>
    </row>
    <row r="7844" spans="14:15" x14ac:dyDescent="0.2">
      <c r="N7844" s="5">
        <v>7841</v>
      </c>
      <c r="O7844" s="11">
        <v>-1.8494016580342572</v>
      </c>
    </row>
    <row r="7845" spans="14:15" x14ac:dyDescent="0.2">
      <c r="N7845" s="5">
        <v>7842</v>
      </c>
      <c r="O7845" s="11">
        <v>-15.870821690393559</v>
      </c>
    </row>
    <row r="7846" spans="14:15" x14ac:dyDescent="0.2">
      <c r="N7846" s="5">
        <v>7843</v>
      </c>
      <c r="O7846" s="11">
        <v>-5.1803917108321169</v>
      </c>
    </row>
    <row r="7847" spans="14:15" x14ac:dyDescent="0.2">
      <c r="N7847" s="5">
        <v>7844</v>
      </c>
      <c r="O7847" s="11">
        <v>-14.03598630636872</v>
      </c>
    </row>
    <row r="7848" spans="14:15" x14ac:dyDescent="0.2">
      <c r="N7848" s="5">
        <v>7845</v>
      </c>
      <c r="O7848" s="11">
        <v>-22.537124709781523</v>
      </c>
    </row>
    <row r="7849" spans="14:15" x14ac:dyDescent="0.2">
      <c r="N7849" s="5">
        <v>7846</v>
      </c>
      <c r="O7849" s="11">
        <v>5.9844890511148447</v>
      </c>
    </row>
    <row r="7850" spans="14:15" x14ac:dyDescent="0.2">
      <c r="N7850" s="5">
        <v>7847</v>
      </c>
      <c r="O7850" s="11">
        <v>-10.428175015962971</v>
      </c>
    </row>
    <row r="7851" spans="14:15" x14ac:dyDescent="0.2">
      <c r="N7851" s="5">
        <v>7848</v>
      </c>
      <c r="O7851" s="11">
        <v>5.0005235180286371</v>
      </c>
    </row>
    <row r="7852" spans="14:15" x14ac:dyDescent="0.2">
      <c r="N7852" s="5">
        <v>7849</v>
      </c>
      <c r="O7852" s="11">
        <v>-3.1388385106963712</v>
      </c>
    </row>
    <row r="7853" spans="14:15" x14ac:dyDescent="0.2">
      <c r="N7853" s="5">
        <v>7850</v>
      </c>
      <c r="O7853" s="11">
        <v>12.987908769681543</v>
      </c>
    </row>
    <row r="7854" spans="14:15" x14ac:dyDescent="0.2">
      <c r="N7854" s="5">
        <v>7851</v>
      </c>
      <c r="O7854" s="11">
        <v>4.6289326197709251</v>
      </c>
    </row>
    <row r="7855" spans="14:15" x14ac:dyDescent="0.2">
      <c r="N7855" s="5">
        <v>7852</v>
      </c>
      <c r="O7855" s="11">
        <v>18.998150514617485</v>
      </c>
    </row>
    <row r="7856" spans="14:15" x14ac:dyDescent="0.2">
      <c r="N7856" s="5">
        <v>7853</v>
      </c>
      <c r="O7856" s="11">
        <v>-14.742177296628213</v>
      </c>
    </row>
    <row r="7857" spans="14:15" x14ac:dyDescent="0.2">
      <c r="N7857" s="5">
        <v>7854</v>
      </c>
      <c r="O7857" s="11">
        <v>11.85998108735911</v>
      </c>
    </row>
    <row r="7858" spans="14:15" x14ac:dyDescent="0.2">
      <c r="N7858" s="5">
        <v>7855</v>
      </c>
      <c r="O7858" s="11">
        <v>18.418249323890098</v>
      </c>
    </row>
    <row r="7859" spans="14:15" x14ac:dyDescent="0.2">
      <c r="N7859" s="5">
        <v>7856</v>
      </c>
      <c r="O7859" s="11">
        <v>5.5361750776580587</v>
      </c>
    </row>
    <row r="7860" spans="14:15" x14ac:dyDescent="0.2">
      <c r="N7860" s="5">
        <v>7857</v>
      </c>
      <c r="O7860" s="11">
        <v>-14.328474478328289</v>
      </c>
    </row>
    <row r="7861" spans="14:15" x14ac:dyDescent="0.2">
      <c r="N7861" s="5">
        <v>7858</v>
      </c>
      <c r="O7861" s="11">
        <v>-2.2944104418722207</v>
      </c>
    </row>
    <row r="7862" spans="14:15" x14ac:dyDescent="0.2">
      <c r="N7862" s="5">
        <v>7859</v>
      </c>
      <c r="O7862" s="11">
        <v>-0.88271003819157934</v>
      </c>
    </row>
    <row r="7863" spans="14:15" x14ac:dyDescent="0.2">
      <c r="N7863" s="5">
        <v>7860</v>
      </c>
      <c r="O7863" s="11">
        <v>19.564735775495578</v>
      </c>
    </row>
    <row r="7864" spans="14:15" x14ac:dyDescent="0.2">
      <c r="N7864" s="5">
        <v>7861</v>
      </c>
      <c r="O7864" s="11">
        <v>14.283715065050778</v>
      </c>
    </row>
    <row r="7865" spans="14:15" x14ac:dyDescent="0.2">
      <c r="N7865" s="5">
        <v>7862</v>
      </c>
      <c r="O7865" s="11">
        <v>-17.119162456449345</v>
      </c>
    </row>
    <row r="7866" spans="14:15" x14ac:dyDescent="0.2">
      <c r="N7866" s="5">
        <v>7863</v>
      </c>
      <c r="O7866" s="11">
        <v>4.5615126445364549</v>
      </c>
    </row>
    <row r="7867" spans="14:15" x14ac:dyDescent="0.2">
      <c r="N7867" s="5">
        <v>7864</v>
      </c>
      <c r="O7867" s="11">
        <v>-23.509421382584321</v>
      </c>
    </row>
    <row r="7868" spans="14:15" x14ac:dyDescent="0.2">
      <c r="N7868" s="5">
        <v>7865</v>
      </c>
      <c r="O7868" s="11">
        <v>15.988260183986824</v>
      </c>
    </row>
    <row r="7869" spans="14:15" x14ac:dyDescent="0.2">
      <c r="N7869" s="5">
        <v>7866</v>
      </c>
      <c r="O7869" s="11">
        <v>-15.426261850348979</v>
      </c>
    </row>
    <row r="7870" spans="14:15" x14ac:dyDescent="0.2">
      <c r="N7870" s="5">
        <v>7867</v>
      </c>
      <c r="O7870" s="11">
        <v>13.197324682268679</v>
      </c>
    </row>
    <row r="7871" spans="14:15" x14ac:dyDescent="0.2">
      <c r="N7871" s="5">
        <v>7868</v>
      </c>
      <c r="O7871" s="11">
        <v>-7.7668363577722461</v>
      </c>
    </row>
    <row r="7872" spans="14:15" x14ac:dyDescent="0.2">
      <c r="N7872" s="5">
        <v>7869</v>
      </c>
      <c r="O7872" s="11">
        <v>-18.505885007754252</v>
      </c>
    </row>
    <row r="7873" spans="14:15" x14ac:dyDescent="0.2">
      <c r="N7873" s="5">
        <v>7870</v>
      </c>
      <c r="O7873" s="11">
        <v>13.180906138351755</v>
      </c>
    </row>
    <row r="7874" spans="14:15" x14ac:dyDescent="0.2">
      <c r="N7874" s="5">
        <v>7871</v>
      </c>
      <c r="O7874" s="11">
        <v>-9.4750444680662511</v>
      </c>
    </row>
    <row r="7875" spans="14:15" x14ac:dyDescent="0.2">
      <c r="N7875" s="5">
        <v>7872</v>
      </c>
      <c r="O7875" s="11">
        <v>-15.622720981364711</v>
      </c>
    </row>
    <row r="7876" spans="14:15" x14ac:dyDescent="0.2">
      <c r="N7876" s="5">
        <v>7873</v>
      </c>
      <c r="O7876" s="11">
        <v>4.1050303310264153</v>
      </c>
    </row>
    <row r="7877" spans="14:15" x14ac:dyDescent="0.2">
      <c r="N7877" s="5">
        <v>7874</v>
      </c>
      <c r="O7877" s="11">
        <v>10.550337658901611</v>
      </c>
    </row>
    <row r="7878" spans="14:15" x14ac:dyDescent="0.2">
      <c r="N7878" s="5">
        <v>7875</v>
      </c>
      <c r="O7878" s="11">
        <v>3.6388943974733916</v>
      </c>
    </row>
    <row r="7879" spans="14:15" x14ac:dyDescent="0.2">
      <c r="N7879" s="5">
        <v>7876</v>
      </c>
      <c r="O7879" s="11">
        <v>16.155295494348834</v>
      </c>
    </row>
    <row r="7880" spans="14:15" x14ac:dyDescent="0.2">
      <c r="N7880" s="5">
        <v>7877</v>
      </c>
      <c r="O7880" s="11">
        <v>15.700959285930161</v>
      </c>
    </row>
    <row r="7881" spans="14:15" x14ac:dyDescent="0.2">
      <c r="N7881" s="5">
        <v>7878</v>
      </c>
      <c r="O7881" s="11">
        <v>-4.7252351999361029</v>
      </c>
    </row>
    <row r="7882" spans="14:15" x14ac:dyDescent="0.2">
      <c r="N7882" s="5">
        <v>7879</v>
      </c>
      <c r="O7882" s="11">
        <v>0.42221596993291982</v>
      </c>
    </row>
    <row r="7883" spans="14:15" x14ac:dyDescent="0.2">
      <c r="N7883" s="5">
        <v>7880</v>
      </c>
      <c r="O7883" s="11">
        <v>-31.248970108103727</v>
      </c>
    </row>
    <row r="7884" spans="14:15" x14ac:dyDescent="0.2">
      <c r="N7884" s="5">
        <v>7881</v>
      </c>
      <c r="O7884" s="11">
        <v>29.070442262091035</v>
      </c>
    </row>
    <row r="7885" spans="14:15" x14ac:dyDescent="0.2">
      <c r="N7885" s="5">
        <v>7882</v>
      </c>
      <c r="O7885" s="11">
        <v>-10.288147309023671</v>
      </c>
    </row>
    <row r="7886" spans="14:15" x14ac:dyDescent="0.2">
      <c r="N7886" s="5">
        <v>7883</v>
      </c>
      <c r="O7886" s="11">
        <v>10.026820748399384</v>
      </c>
    </row>
    <row r="7887" spans="14:15" x14ac:dyDescent="0.2">
      <c r="N7887" s="5">
        <v>7884</v>
      </c>
      <c r="O7887" s="11">
        <v>-2.5051003258315871</v>
      </c>
    </row>
    <row r="7888" spans="14:15" x14ac:dyDescent="0.2">
      <c r="N7888" s="5">
        <v>7885</v>
      </c>
      <c r="O7888" s="11">
        <v>29.508127887624163</v>
      </c>
    </row>
    <row r="7889" spans="14:15" x14ac:dyDescent="0.2">
      <c r="N7889" s="5">
        <v>7886</v>
      </c>
      <c r="O7889" s="11">
        <v>-32.27876938579513</v>
      </c>
    </row>
    <row r="7890" spans="14:15" x14ac:dyDescent="0.2">
      <c r="N7890" s="5">
        <v>7887</v>
      </c>
      <c r="O7890" s="11">
        <v>6.3244636193024615</v>
      </c>
    </row>
    <row r="7891" spans="14:15" x14ac:dyDescent="0.2">
      <c r="N7891" s="5">
        <v>7888</v>
      </c>
      <c r="O7891" s="11">
        <v>-2.999126597291534</v>
      </c>
    </row>
    <row r="7892" spans="14:15" x14ac:dyDescent="0.2">
      <c r="N7892" s="5">
        <v>7889</v>
      </c>
      <c r="O7892" s="11">
        <v>1.2440904367820245</v>
      </c>
    </row>
    <row r="7893" spans="14:15" x14ac:dyDescent="0.2">
      <c r="N7893" s="5">
        <v>7890</v>
      </c>
      <c r="O7893" s="11">
        <v>7.006539532215089</v>
      </c>
    </row>
    <row r="7894" spans="14:15" x14ac:dyDescent="0.2">
      <c r="N7894" s="5">
        <v>7891</v>
      </c>
      <c r="O7894" s="11">
        <v>-37.3768414721022</v>
      </c>
    </row>
    <row r="7895" spans="14:15" x14ac:dyDescent="0.2">
      <c r="N7895" s="5">
        <v>7892</v>
      </c>
      <c r="O7895" s="11">
        <v>-15.189868823764471</v>
      </c>
    </row>
    <row r="7896" spans="14:15" x14ac:dyDescent="0.2">
      <c r="N7896" s="5">
        <v>7893</v>
      </c>
      <c r="O7896" s="11">
        <v>0.41186083703976217</v>
      </c>
    </row>
    <row r="7897" spans="14:15" x14ac:dyDescent="0.2">
      <c r="N7897" s="5">
        <v>7894</v>
      </c>
      <c r="O7897" s="11">
        <v>-5.8497636028930975</v>
      </c>
    </row>
    <row r="7898" spans="14:15" x14ac:dyDescent="0.2">
      <c r="N7898" s="5">
        <v>7895</v>
      </c>
      <c r="O7898" s="11">
        <v>-12.696634963970673</v>
      </c>
    </row>
    <row r="7899" spans="14:15" x14ac:dyDescent="0.2">
      <c r="N7899" s="5">
        <v>7896</v>
      </c>
      <c r="O7899" s="11">
        <v>13.697008154372288</v>
      </c>
    </row>
    <row r="7900" spans="14:15" x14ac:dyDescent="0.2">
      <c r="N7900" s="5">
        <v>7897</v>
      </c>
      <c r="O7900" s="11">
        <v>20.615584962425949</v>
      </c>
    </row>
    <row r="7901" spans="14:15" x14ac:dyDescent="0.2">
      <c r="N7901" s="5">
        <v>7898</v>
      </c>
      <c r="O7901" s="11">
        <v>13.53697859234406</v>
      </c>
    </row>
    <row r="7902" spans="14:15" x14ac:dyDescent="0.2">
      <c r="N7902" s="5">
        <v>7899</v>
      </c>
      <c r="O7902" s="11">
        <v>-1.0460600381318741</v>
      </c>
    </row>
    <row r="7903" spans="14:15" x14ac:dyDescent="0.2">
      <c r="N7903" s="5">
        <v>7900</v>
      </c>
      <c r="O7903" s="11">
        <v>-31.68254750704078</v>
      </c>
    </row>
    <row r="7904" spans="14:15" x14ac:dyDescent="0.2">
      <c r="N7904" s="5">
        <v>7901</v>
      </c>
      <c r="O7904" s="11">
        <v>-19.930472513999838</v>
      </c>
    </row>
    <row r="7905" spans="14:15" x14ac:dyDescent="0.2">
      <c r="N7905" s="5">
        <v>7902</v>
      </c>
      <c r="O7905" s="11">
        <v>-7.500921896867518</v>
      </c>
    </row>
    <row r="7906" spans="14:15" x14ac:dyDescent="0.2">
      <c r="N7906" s="5">
        <v>7903</v>
      </c>
      <c r="O7906" s="11">
        <v>-9.8918309407667842</v>
      </c>
    </row>
    <row r="7907" spans="14:15" x14ac:dyDescent="0.2">
      <c r="N7907" s="5">
        <v>7904</v>
      </c>
      <c r="O7907" s="11">
        <v>-7.5006377209963313</v>
      </c>
    </row>
    <row r="7908" spans="14:15" x14ac:dyDescent="0.2">
      <c r="N7908" s="5">
        <v>7905</v>
      </c>
      <c r="O7908" s="11">
        <v>2.7253760045863684</v>
      </c>
    </row>
    <row r="7909" spans="14:15" x14ac:dyDescent="0.2">
      <c r="N7909" s="5">
        <v>7906</v>
      </c>
      <c r="O7909" s="11">
        <v>3.4657366468235176</v>
      </c>
    </row>
    <row r="7910" spans="14:15" x14ac:dyDescent="0.2">
      <c r="N7910" s="5">
        <v>7907</v>
      </c>
      <c r="O7910" s="11">
        <v>6.8578420662664215</v>
      </c>
    </row>
    <row r="7911" spans="14:15" x14ac:dyDescent="0.2">
      <c r="N7911" s="5">
        <v>7908</v>
      </c>
      <c r="O7911" s="11">
        <v>-4.7962426270925871</v>
      </c>
    </row>
    <row r="7912" spans="14:15" x14ac:dyDescent="0.2">
      <c r="N7912" s="5">
        <v>7909</v>
      </c>
      <c r="O7912" s="11">
        <v>-1.5354367115180207</v>
      </c>
    </row>
    <row r="7913" spans="14:15" x14ac:dyDescent="0.2">
      <c r="N7913" s="5">
        <v>7910</v>
      </c>
      <c r="O7913" s="11">
        <v>16.116537035731586</v>
      </c>
    </row>
    <row r="7914" spans="14:15" x14ac:dyDescent="0.2">
      <c r="N7914" s="5">
        <v>7911</v>
      </c>
      <c r="O7914" s="11">
        <v>-0.1078990146762151</v>
      </c>
    </row>
    <row r="7915" spans="14:15" x14ac:dyDescent="0.2">
      <c r="N7915" s="5">
        <v>7912</v>
      </c>
      <c r="O7915" s="11">
        <v>-2.1085067780075204</v>
      </c>
    </row>
    <row r="7916" spans="14:15" x14ac:dyDescent="0.2">
      <c r="N7916" s="5">
        <v>7913</v>
      </c>
      <c r="O7916" s="11">
        <v>0.85454167987394558</v>
      </c>
    </row>
    <row r="7917" spans="14:15" x14ac:dyDescent="0.2">
      <c r="N7917" s="5">
        <v>7914</v>
      </c>
      <c r="O7917" s="11">
        <v>-5.6726577874824251</v>
      </c>
    </row>
    <row r="7918" spans="14:15" x14ac:dyDescent="0.2">
      <c r="N7918" s="5">
        <v>7915</v>
      </c>
      <c r="O7918" s="11">
        <v>-11.630119337942645</v>
      </c>
    </row>
    <row r="7919" spans="14:15" x14ac:dyDescent="0.2">
      <c r="N7919" s="5">
        <v>7916</v>
      </c>
      <c r="O7919" s="11">
        <v>19.183127798327678</v>
      </c>
    </row>
    <row r="7920" spans="14:15" x14ac:dyDescent="0.2">
      <c r="N7920" s="5">
        <v>7917</v>
      </c>
      <c r="O7920" s="11">
        <v>-7.2439901019315531</v>
      </c>
    </row>
    <row r="7921" spans="14:15" x14ac:dyDescent="0.2">
      <c r="N7921" s="5">
        <v>7918</v>
      </c>
      <c r="O7921" s="11">
        <v>-1.0912869688833542</v>
      </c>
    </row>
    <row r="7922" spans="14:15" x14ac:dyDescent="0.2">
      <c r="N7922" s="5">
        <v>7919</v>
      </c>
      <c r="O7922" s="11">
        <v>24.947286904282887</v>
      </c>
    </row>
    <row r="7923" spans="14:15" x14ac:dyDescent="0.2">
      <c r="N7923" s="5">
        <v>7920</v>
      </c>
      <c r="O7923" s="11">
        <v>-4.7900681647398091</v>
      </c>
    </row>
    <row r="7924" spans="14:15" x14ac:dyDescent="0.2">
      <c r="N7924" s="5">
        <v>7921</v>
      </c>
      <c r="O7924" s="11">
        <v>10.002661477791616</v>
      </c>
    </row>
    <row r="7925" spans="14:15" x14ac:dyDescent="0.2">
      <c r="N7925" s="5">
        <v>7922</v>
      </c>
      <c r="O7925" s="11">
        <v>-20.378572053583035</v>
      </c>
    </row>
    <row r="7926" spans="14:15" x14ac:dyDescent="0.2">
      <c r="N7926" s="5">
        <v>7923</v>
      </c>
      <c r="O7926" s="11">
        <v>-14.208500086268359</v>
      </c>
    </row>
    <row r="7927" spans="14:15" x14ac:dyDescent="0.2">
      <c r="N7927" s="5">
        <v>7924</v>
      </c>
      <c r="O7927" s="11">
        <v>9.9061321478865274</v>
      </c>
    </row>
    <row r="7928" spans="14:15" x14ac:dyDescent="0.2">
      <c r="N7928" s="5">
        <v>7925</v>
      </c>
      <c r="O7928" s="11">
        <v>-3.0300940671621537</v>
      </c>
    </row>
    <row r="7929" spans="14:15" x14ac:dyDescent="0.2">
      <c r="N7929" s="5">
        <v>7926</v>
      </c>
      <c r="O7929" s="11">
        <v>19.583384080286336</v>
      </c>
    </row>
    <row r="7930" spans="14:15" x14ac:dyDescent="0.2">
      <c r="N7930" s="5">
        <v>7927</v>
      </c>
      <c r="O7930" s="11">
        <v>11.03399307436484</v>
      </c>
    </row>
    <row r="7931" spans="14:15" x14ac:dyDescent="0.2">
      <c r="N7931" s="5">
        <v>7928</v>
      </c>
      <c r="O7931" s="11">
        <v>-1.0995123438371937</v>
      </c>
    </row>
    <row r="7932" spans="14:15" x14ac:dyDescent="0.2">
      <c r="N7932" s="5">
        <v>7929</v>
      </c>
      <c r="O7932" s="11">
        <v>16.055027174506208</v>
      </c>
    </row>
    <row r="7933" spans="14:15" x14ac:dyDescent="0.2">
      <c r="N7933" s="5">
        <v>7930</v>
      </c>
      <c r="O7933" s="11">
        <v>20.418460367346512</v>
      </c>
    </row>
    <row r="7934" spans="14:15" x14ac:dyDescent="0.2">
      <c r="N7934" s="5">
        <v>7931</v>
      </c>
      <c r="O7934" s="11">
        <v>11.363467435071094</v>
      </c>
    </row>
    <row r="7935" spans="14:15" x14ac:dyDescent="0.2">
      <c r="N7935" s="5">
        <v>7932</v>
      </c>
      <c r="O7935" s="11">
        <v>-14.305169958352295</v>
      </c>
    </row>
    <row r="7936" spans="14:15" x14ac:dyDescent="0.2">
      <c r="N7936" s="5">
        <v>7933</v>
      </c>
      <c r="O7936" s="11">
        <v>2.9867396447294241</v>
      </c>
    </row>
    <row r="7937" spans="14:15" x14ac:dyDescent="0.2">
      <c r="N7937" s="5">
        <v>7934</v>
      </c>
      <c r="O7937" s="11">
        <v>9.2520448816885938</v>
      </c>
    </row>
    <row r="7938" spans="14:15" x14ac:dyDescent="0.2">
      <c r="N7938" s="5">
        <v>7935</v>
      </c>
      <c r="O7938" s="11">
        <v>-27.160393463181862</v>
      </c>
    </row>
    <row r="7939" spans="14:15" x14ac:dyDescent="0.2">
      <c r="N7939" s="5">
        <v>7936</v>
      </c>
      <c r="O7939" s="11">
        <v>21.804061408164674</v>
      </c>
    </row>
    <row r="7940" spans="14:15" x14ac:dyDescent="0.2">
      <c r="N7940" s="5">
        <v>7937</v>
      </c>
      <c r="O7940" s="11">
        <v>-22.862069995370646</v>
      </c>
    </row>
    <row r="7941" spans="14:15" x14ac:dyDescent="0.2">
      <c r="N7941" s="5">
        <v>7938</v>
      </c>
      <c r="O7941" s="11">
        <v>13.638352669412047</v>
      </c>
    </row>
    <row r="7942" spans="14:15" x14ac:dyDescent="0.2">
      <c r="N7942" s="5">
        <v>7939</v>
      </c>
      <c r="O7942" s="11">
        <v>-3.2295506541528685E-2</v>
      </c>
    </row>
    <row r="7943" spans="14:15" x14ac:dyDescent="0.2">
      <c r="N7943" s="5">
        <v>7940</v>
      </c>
      <c r="O7943" s="11">
        <v>20.825383655785313</v>
      </c>
    </row>
    <row r="7944" spans="14:15" x14ac:dyDescent="0.2">
      <c r="N7944" s="5">
        <v>7941</v>
      </c>
      <c r="O7944" s="11">
        <v>7.4001373415892493</v>
      </c>
    </row>
    <row r="7945" spans="14:15" x14ac:dyDescent="0.2">
      <c r="N7945" s="5">
        <v>7942</v>
      </c>
      <c r="O7945" s="11">
        <v>-38.10720839915458</v>
      </c>
    </row>
    <row r="7946" spans="14:15" x14ac:dyDescent="0.2">
      <c r="N7946" s="5">
        <v>7943</v>
      </c>
      <c r="O7946" s="11">
        <v>-10.966327358606083</v>
      </c>
    </row>
    <row r="7947" spans="14:15" x14ac:dyDescent="0.2">
      <c r="N7947" s="5">
        <v>7944</v>
      </c>
      <c r="O7947" s="11">
        <v>4.7862474927779255</v>
      </c>
    </row>
    <row r="7948" spans="14:15" x14ac:dyDescent="0.2">
      <c r="N7948" s="5">
        <v>7945</v>
      </c>
      <c r="O7948" s="11">
        <v>0.4844594825745332</v>
      </c>
    </row>
    <row r="7949" spans="14:15" x14ac:dyDescent="0.2">
      <c r="N7949" s="5">
        <v>7946</v>
      </c>
      <c r="O7949" s="11">
        <v>-11.346436716581973</v>
      </c>
    </row>
    <row r="7950" spans="14:15" x14ac:dyDescent="0.2">
      <c r="N7950" s="5">
        <v>7947</v>
      </c>
      <c r="O7950" s="11">
        <v>-7.9802696459048379</v>
      </c>
    </row>
    <row r="7951" spans="14:15" x14ac:dyDescent="0.2">
      <c r="N7951" s="5">
        <v>7948</v>
      </c>
      <c r="O7951" s="11">
        <v>7.3473917537382114</v>
      </c>
    </row>
    <row r="7952" spans="14:15" x14ac:dyDescent="0.2">
      <c r="N7952" s="5">
        <v>7949</v>
      </c>
      <c r="O7952" s="11">
        <v>-8.6321108348632407</v>
      </c>
    </row>
    <row r="7953" spans="14:15" x14ac:dyDescent="0.2">
      <c r="N7953" s="5">
        <v>7950</v>
      </c>
      <c r="O7953" s="11">
        <v>-14.534459733835874</v>
      </c>
    </row>
    <row r="7954" spans="14:15" x14ac:dyDescent="0.2">
      <c r="N7954" s="5">
        <v>7951</v>
      </c>
      <c r="O7954" s="11">
        <v>19.101696558047941</v>
      </c>
    </row>
    <row r="7955" spans="14:15" x14ac:dyDescent="0.2">
      <c r="N7955" s="5">
        <v>7952</v>
      </c>
      <c r="O7955" s="11">
        <v>2.0032367362620667</v>
      </c>
    </row>
    <row r="7956" spans="14:15" x14ac:dyDescent="0.2">
      <c r="N7956" s="5">
        <v>7953</v>
      </c>
      <c r="O7956" s="11">
        <v>-19.420317016097066</v>
      </c>
    </row>
    <row r="7957" spans="14:15" x14ac:dyDescent="0.2">
      <c r="N7957" s="5">
        <v>7954</v>
      </c>
      <c r="O7957" s="11">
        <v>-0.62080303793713743</v>
      </c>
    </row>
    <row r="7958" spans="14:15" x14ac:dyDescent="0.2">
      <c r="N7958" s="5">
        <v>7955</v>
      </c>
      <c r="O7958" s="11">
        <v>3.0584669243119995</v>
      </c>
    </row>
    <row r="7959" spans="14:15" x14ac:dyDescent="0.2">
      <c r="N7959" s="5">
        <v>7956</v>
      </c>
      <c r="O7959" s="11">
        <v>-2.6175182509284092</v>
      </c>
    </row>
    <row r="7960" spans="14:15" x14ac:dyDescent="0.2">
      <c r="N7960" s="5">
        <v>7957</v>
      </c>
      <c r="O7960" s="11">
        <v>-0.67671227135877698</v>
      </c>
    </row>
    <row r="7961" spans="14:15" x14ac:dyDescent="0.2">
      <c r="N7961" s="5">
        <v>7958</v>
      </c>
      <c r="O7961" s="11">
        <v>33.297682924155552</v>
      </c>
    </row>
    <row r="7962" spans="14:15" x14ac:dyDescent="0.2">
      <c r="N7962" s="5">
        <v>7959</v>
      </c>
      <c r="O7962" s="11">
        <v>-7.3615917949610941</v>
      </c>
    </row>
    <row r="7963" spans="14:15" x14ac:dyDescent="0.2">
      <c r="N7963" s="5">
        <v>7960</v>
      </c>
      <c r="O7963" s="11">
        <v>-1.8408578647357561</v>
      </c>
    </row>
    <row r="7964" spans="14:15" x14ac:dyDescent="0.2">
      <c r="N7964" s="5">
        <v>7961</v>
      </c>
      <c r="O7964" s="11">
        <v>-4.1379428073030651</v>
      </c>
    </row>
    <row r="7965" spans="14:15" x14ac:dyDescent="0.2">
      <c r="N7965" s="5">
        <v>7962</v>
      </c>
      <c r="O7965" s="11">
        <v>-7.1172592654924784</v>
      </c>
    </row>
    <row r="7966" spans="14:15" x14ac:dyDescent="0.2">
      <c r="N7966" s="5">
        <v>7963</v>
      </c>
      <c r="O7966" s="11">
        <v>10.52303792730854</v>
      </c>
    </row>
    <row r="7967" spans="14:15" x14ac:dyDescent="0.2">
      <c r="N7967" s="5">
        <v>7964</v>
      </c>
      <c r="O7967" s="11">
        <v>1.2163217767795704</v>
      </c>
    </row>
    <row r="7968" spans="14:15" x14ac:dyDescent="0.2">
      <c r="N7968" s="5">
        <v>7965</v>
      </c>
      <c r="O7968" s="11">
        <v>5.1478150789506465</v>
      </c>
    </row>
    <row r="7969" spans="14:15" x14ac:dyDescent="0.2">
      <c r="N7969" s="5">
        <v>7966</v>
      </c>
      <c r="O7969" s="11">
        <v>23.682395247782438</v>
      </c>
    </row>
    <row r="7970" spans="14:15" x14ac:dyDescent="0.2">
      <c r="N7970" s="5">
        <v>7967</v>
      </c>
      <c r="O7970" s="11">
        <v>22.275640191140322</v>
      </c>
    </row>
    <row r="7971" spans="14:15" x14ac:dyDescent="0.2">
      <c r="N7971" s="5">
        <v>7968</v>
      </c>
      <c r="O7971" s="11">
        <v>-12.434246263479476</v>
      </c>
    </row>
    <row r="7972" spans="14:15" x14ac:dyDescent="0.2">
      <c r="N7972" s="5">
        <v>7969</v>
      </c>
      <c r="O7972" s="11">
        <v>11.502823221072575</v>
      </c>
    </row>
    <row r="7973" spans="14:15" x14ac:dyDescent="0.2">
      <c r="N7973" s="5">
        <v>7970</v>
      </c>
      <c r="O7973" s="11">
        <v>15.567757489901801</v>
      </c>
    </row>
    <row r="7974" spans="14:15" x14ac:dyDescent="0.2">
      <c r="N7974" s="5">
        <v>7971</v>
      </c>
      <c r="O7974" s="11">
        <v>12.232603839055724</v>
      </c>
    </row>
    <row r="7975" spans="14:15" x14ac:dyDescent="0.2">
      <c r="N7975" s="5">
        <v>7972</v>
      </c>
      <c r="O7975" s="11">
        <v>25.290490288668678</v>
      </c>
    </row>
    <row r="7976" spans="14:15" x14ac:dyDescent="0.2">
      <c r="N7976" s="5">
        <v>7973</v>
      </c>
      <c r="O7976" s="11">
        <v>7.4296695773523149</v>
      </c>
    </row>
    <row r="7977" spans="14:15" x14ac:dyDescent="0.2">
      <c r="N7977" s="5">
        <v>7974</v>
      </c>
      <c r="O7977" s="11">
        <v>-0.70980882004883927</v>
      </c>
    </row>
    <row r="7978" spans="14:15" x14ac:dyDescent="0.2">
      <c r="N7978" s="5">
        <v>7975</v>
      </c>
      <c r="O7978" s="11">
        <v>10.94394037498596</v>
      </c>
    </row>
    <row r="7979" spans="14:15" x14ac:dyDescent="0.2">
      <c r="N7979" s="5">
        <v>7976</v>
      </c>
      <c r="O7979" s="11">
        <v>-3.2010364761270584</v>
      </c>
    </row>
    <row r="7980" spans="14:15" x14ac:dyDescent="0.2">
      <c r="N7980" s="5">
        <v>7977</v>
      </c>
      <c r="O7980" s="11">
        <v>1.2090442721725769</v>
      </c>
    </row>
    <row r="7981" spans="14:15" x14ac:dyDescent="0.2">
      <c r="N7981" s="5">
        <v>7978</v>
      </c>
      <c r="O7981" s="11">
        <v>-1.1821789016900686</v>
      </c>
    </row>
    <row r="7982" spans="14:15" x14ac:dyDescent="0.2">
      <c r="N7982" s="5">
        <v>7979</v>
      </c>
      <c r="O7982" s="11">
        <v>-6.6367850824892791</v>
      </c>
    </row>
    <row r="7983" spans="14:15" x14ac:dyDescent="0.2">
      <c r="N7983" s="5">
        <v>7980</v>
      </c>
      <c r="O7983" s="11">
        <v>27.695258249096593</v>
      </c>
    </row>
    <row r="7984" spans="14:15" x14ac:dyDescent="0.2">
      <c r="N7984" s="5">
        <v>7981</v>
      </c>
      <c r="O7984" s="11">
        <v>12.584290098698766</v>
      </c>
    </row>
    <row r="7985" spans="14:15" x14ac:dyDescent="0.2">
      <c r="N7985" s="5">
        <v>7982</v>
      </c>
      <c r="O7985" s="11">
        <v>16.837019603079369</v>
      </c>
    </row>
    <row r="7986" spans="14:15" x14ac:dyDescent="0.2">
      <c r="N7986" s="5">
        <v>7983</v>
      </c>
      <c r="O7986" s="11">
        <v>5.0767134373981184</v>
      </c>
    </row>
    <row r="7987" spans="14:15" x14ac:dyDescent="0.2">
      <c r="N7987" s="5">
        <v>7984</v>
      </c>
      <c r="O7987" s="11">
        <v>3.4440252575443702</v>
      </c>
    </row>
    <row r="7988" spans="14:15" x14ac:dyDescent="0.2">
      <c r="N7988" s="5">
        <v>7985</v>
      </c>
      <c r="O7988" s="11">
        <v>-5.2509855500873162</v>
      </c>
    </row>
    <row r="7989" spans="14:15" x14ac:dyDescent="0.2">
      <c r="N7989" s="5">
        <v>7986</v>
      </c>
      <c r="O7989" s="11">
        <v>-12.713273040918068</v>
      </c>
    </row>
    <row r="7990" spans="14:15" x14ac:dyDescent="0.2">
      <c r="N7990" s="5">
        <v>7987</v>
      </c>
      <c r="O7990" s="11">
        <v>5.5923338016742719</v>
      </c>
    </row>
    <row r="7991" spans="14:15" x14ac:dyDescent="0.2">
      <c r="N7991" s="5">
        <v>7988</v>
      </c>
      <c r="O7991" s="11">
        <v>21.405043304267952</v>
      </c>
    </row>
    <row r="7992" spans="14:15" x14ac:dyDescent="0.2">
      <c r="N7992" s="5">
        <v>7989</v>
      </c>
      <c r="O7992" s="11">
        <v>0.45033131113256292</v>
      </c>
    </row>
    <row r="7993" spans="14:15" x14ac:dyDescent="0.2">
      <c r="N7993" s="5">
        <v>7990</v>
      </c>
      <c r="O7993" s="11">
        <v>3.2098640732976218</v>
      </c>
    </row>
    <row r="7994" spans="14:15" x14ac:dyDescent="0.2">
      <c r="N7994" s="5">
        <v>7991</v>
      </c>
      <c r="O7994" s="11">
        <v>11.974299626209877</v>
      </c>
    </row>
    <row r="7995" spans="14:15" x14ac:dyDescent="0.2">
      <c r="N7995" s="5">
        <v>7992</v>
      </c>
      <c r="O7995" s="11">
        <v>42.401571334691639</v>
      </c>
    </row>
    <row r="7996" spans="14:15" x14ac:dyDescent="0.2">
      <c r="N7996" s="5">
        <v>7993</v>
      </c>
      <c r="O7996" s="11">
        <v>0.52760012968548864</v>
      </c>
    </row>
    <row r="7997" spans="14:15" x14ac:dyDescent="0.2">
      <c r="N7997" s="5">
        <v>7994</v>
      </c>
      <c r="O7997" s="11">
        <v>-6.4655817136074818</v>
      </c>
    </row>
    <row r="7998" spans="14:15" x14ac:dyDescent="0.2">
      <c r="N7998" s="5">
        <v>7995</v>
      </c>
      <c r="O7998" s="11">
        <v>19.124694757774655</v>
      </c>
    </row>
    <row r="7999" spans="14:15" x14ac:dyDescent="0.2">
      <c r="N7999" s="5">
        <v>7996</v>
      </c>
      <c r="O7999" s="11">
        <v>-5.0432167653519757</v>
      </c>
    </row>
    <row r="8000" spans="14:15" x14ac:dyDescent="0.2">
      <c r="N8000" s="5">
        <v>7997</v>
      </c>
      <c r="O8000" s="11">
        <v>7.1745188860339075</v>
      </c>
    </row>
    <row r="8001" spans="14:15" x14ac:dyDescent="0.2">
      <c r="N8001" s="5">
        <v>7998</v>
      </c>
      <c r="O8001" s="11">
        <v>3.8051889653686657</v>
      </c>
    </row>
    <row r="8002" spans="14:15" x14ac:dyDescent="0.2">
      <c r="N8002" s="5">
        <v>7999</v>
      </c>
      <c r="O8002" s="11">
        <v>-8.089073705660919</v>
      </c>
    </row>
    <row r="8003" spans="14:15" x14ac:dyDescent="0.2">
      <c r="N8003" s="5">
        <v>8000</v>
      </c>
      <c r="O8003" s="11">
        <v>-0.56949304452484384</v>
      </c>
    </row>
    <row r="8004" spans="14:15" x14ac:dyDescent="0.2">
      <c r="N8004" s="5">
        <v>8001</v>
      </c>
      <c r="O8004" s="11">
        <v>4.7574541363611491</v>
      </c>
    </row>
    <row r="8005" spans="14:15" x14ac:dyDescent="0.2">
      <c r="N8005" s="5">
        <v>8002</v>
      </c>
      <c r="O8005" s="11">
        <v>-0.4980300647791378</v>
      </c>
    </row>
    <row r="8006" spans="14:15" x14ac:dyDescent="0.2">
      <c r="N8006" s="5">
        <v>8003</v>
      </c>
      <c r="O8006" s="11">
        <v>-1.0928385382000403</v>
      </c>
    </row>
    <row r="8007" spans="14:15" x14ac:dyDescent="0.2">
      <c r="N8007" s="5">
        <v>8004</v>
      </c>
      <c r="O8007" s="11">
        <v>16.56381500579899</v>
      </c>
    </row>
    <row r="8008" spans="14:15" x14ac:dyDescent="0.2">
      <c r="N8008" s="5">
        <v>8005</v>
      </c>
      <c r="O8008" s="11">
        <v>28.079257742407812</v>
      </c>
    </row>
    <row r="8009" spans="14:15" x14ac:dyDescent="0.2">
      <c r="N8009" s="5">
        <v>8006</v>
      </c>
      <c r="O8009" s="11">
        <v>8.3363187999724122</v>
      </c>
    </row>
    <row r="8010" spans="14:15" x14ac:dyDescent="0.2">
      <c r="N8010" s="5">
        <v>8007</v>
      </c>
      <c r="O8010" s="11">
        <v>-5.9113011176407326E-2</v>
      </c>
    </row>
    <row r="8011" spans="14:15" x14ac:dyDescent="0.2">
      <c r="N8011" s="5">
        <v>8008</v>
      </c>
      <c r="O8011" s="11">
        <v>-17.177232322229571</v>
      </c>
    </row>
    <row r="8012" spans="14:15" x14ac:dyDescent="0.2">
      <c r="N8012" s="5">
        <v>8009</v>
      </c>
      <c r="O8012" s="11">
        <v>-6.8886559808051224</v>
      </c>
    </row>
    <row r="8013" spans="14:15" x14ac:dyDescent="0.2">
      <c r="N8013" s="5">
        <v>8010</v>
      </c>
      <c r="O8013" s="11">
        <v>-6.1827288817547608</v>
      </c>
    </row>
    <row r="8014" spans="14:15" x14ac:dyDescent="0.2">
      <c r="N8014" s="5">
        <v>8011</v>
      </c>
      <c r="O8014" s="11">
        <v>-4.1830836355257688</v>
      </c>
    </row>
    <row r="8015" spans="14:15" x14ac:dyDescent="0.2">
      <c r="N8015" s="5">
        <v>8012</v>
      </c>
      <c r="O8015" s="11">
        <v>-11.190440878793954</v>
      </c>
    </row>
    <row r="8016" spans="14:15" x14ac:dyDescent="0.2">
      <c r="N8016" s="5">
        <v>8013</v>
      </c>
      <c r="O8016" s="11">
        <v>-6.2338888858286117</v>
      </c>
    </row>
    <row r="8017" spans="14:15" x14ac:dyDescent="0.2">
      <c r="N8017" s="5">
        <v>8014</v>
      </c>
      <c r="O8017" s="11">
        <v>-11.845992718252834</v>
      </c>
    </row>
    <row r="8018" spans="14:15" x14ac:dyDescent="0.2">
      <c r="N8018" s="5">
        <v>8015</v>
      </c>
      <c r="O8018" s="11">
        <v>13.835279345486743</v>
      </c>
    </row>
    <row r="8019" spans="14:15" x14ac:dyDescent="0.2">
      <c r="N8019" s="5">
        <v>8016</v>
      </c>
      <c r="O8019" s="11">
        <v>-23.182843292871681</v>
      </c>
    </row>
    <row r="8020" spans="14:15" x14ac:dyDescent="0.2">
      <c r="N8020" s="5">
        <v>8017</v>
      </c>
      <c r="O8020" s="11">
        <v>8.1243263627863076</v>
      </c>
    </row>
    <row r="8021" spans="14:15" x14ac:dyDescent="0.2">
      <c r="N8021" s="5">
        <v>8018</v>
      </c>
      <c r="O8021" s="11">
        <v>-3.3467082923043225</v>
      </c>
    </row>
    <row r="8022" spans="14:15" x14ac:dyDescent="0.2">
      <c r="N8022" s="5">
        <v>8019</v>
      </c>
      <c r="O8022" s="11">
        <v>-3.7461895883098499</v>
      </c>
    </row>
    <row r="8023" spans="14:15" x14ac:dyDescent="0.2">
      <c r="N8023" s="5">
        <v>8020</v>
      </c>
      <c r="O8023" s="11">
        <v>-24.806948161006613</v>
      </c>
    </row>
    <row r="8024" spans="14:15" x14ac:dyDescent="0.2">
      <c r="N8024" s="5">
        <v>8021</v>
      </c>
      <c r="O8024" s="11">
        <v>-0.26099843009763835</v>
      </c>
    </row>
    <row r="8025" spans="14:15" x14ac:dyDescent="0.2">
      <c r="N8025" s="5">
        <v>8022</v>
      </c>
      <c r="O8025" s="11">
        <v>1.5301375099508945</v>
      </c>
    </row>
    <row r="8026" spans="14:15" x14ac:dyDescent="0.2">
      <c r="N8026" s="5">
        <v>8023</v>
      </c>
      <c r="O8026" s="11">
        <v>6.3449904165705293</v>
      </c>
    </row>
    <row r="8027" spans="14:15" x14ac:dyDescent="0.2">
      <c r="N8027" s="5">
        <v>8024</v>
      </c>
      <c r="O8027" s="11">
        <v>-25.976562964028687</v>
      </c>
    </row>
    <row r="8028" spans="14:15" x14ac:dyDescent="0.2">
      <c r="N8028" s="5">
        <v>8025</v>
      </c>
      <c r="O8028" s="11">
        <v>2.7710476370938277</v>
      </c>
    </row>
    <row r="8029" spans="14:15" x14ac:dyDescent="0.2">
      <c r="N8029" s="5">
        <v>8026</v>
      </c>
      <c r="O8029" s="11">
        <v>-1.8131160581364223</v>
      </c>
    </row>
    <row r="8030" spans="14:15" x14ac:dyDescent="0.2">
      <c r="N8030" s="5">
        <v>8027</v>
      </c>
      <c r="O8030" s="11">
        <v>17.13477597013479</v>
      </c>
    </row>
    <row r="8031" spans="14:15" x14ac:dyDescent="0.2">
      <c r="N8031" s="5">
        <v>8028</v>
      </c>
      <c r="O8031" s="11">
        <v>-19.849713612352044</v>
      </c>
    </row>
    <row r="8032" spans="14:15" x14ac:dyDescent="0.2">
      <c r="N8032" s="5">
        <v>8029</v>
      </c>
      <c r="O8032" s="11">
        <v>6.0130380030442918</v>
      </c>
    </row>
    <row r="8033" spans="14:15" x14ac:dyDescent="0.2">
      <c r="N8033" s="5">
        <v>8030</v>
      </c>
      <c r="O8033" s="11">
        <v>10.302919815102118</v>
      </c>
    </row>
    <row r="8034" spans="14:15" x14ac:dyDescent="0.2">
      <c r="N8034" s="5">
        <v>8031</v>
      </c>
      <c r="O8034" s="11">
        <v>-1.8299991108294904</v>
      </c>
    </row>
    <row r="8035" spans="14:15" x14ac:dyDescent="0.2">
      <c r="N8035" s="5">
        <v>8032</v>
      </c>
      <c r="O8035" s="11">
        <v>6.5938295506400468</v>
      </c>
    </row>
    <row r="8036" spans="14:15" x14ac:dyDescent="0.2">
      <c r="N8036" s="5">
        <v>8033</v>
      </c>
      <c r="O8036" s="11">
        <v>13.318353017108915</v>
      </c>
    </row>
    <row r="8037" spans="14:15" x14ac:dyDescent="0.2">
      <c r="N8037" s="5">
        <v>8034</v>
      </c>
      <c r="O8037" s="11">
        <v>-4.6326913272919779</v>
      </c>
    </row>
    <row r="8038" spans="14:15" x14ac:dyDescent="0.2">
      <c r="N8038" s="5">
        <v>8035</v>
      </c>
      <c r="O8038" s="11">
        <v>8.7486602209836022</v>
      </c>
    </row>
    <row r="8039" spans="14:15" x14ac:dyDescent="0.2">
      <c r="N8039" s="5">
        <v>8036</v>
      </c>
      <c r="O8039" s="11">
        <v>12.238518814983603</v>
      </c>
    </row>
    <row r="8040" spans="14:15" x14ac:dyDescent="0.2">
      <c r="N8040" s="5">
        <v>8037</v>
      </c>
      <c r="O8040" s="11">
        <v>8.4138374731036123</v>
      </c>
    </row>
    <row r="8041" spans="14:15" x14ac:dyDescent="0.2">
      <c r="N8041" s="5">
        <v>8038</v>
      </c>
      <c r="O8041" s="11">
        <v>-22.786210321071383</v>
      </c>
    </row>
    <row r="8042" spans="14:15" x14ac:dyDescent="0.2">
      <c r="N8042" s="5">
        <v>8039</v>
      </c>
      <c r="O8042" s="11">
        <v>-1.0347567468292502</v>
      </c>
    </row>
    <row r="8043" spans="14:15" x14ac:dyDescent="0.2">
      <c r="N8043" s="5">
        <v>8040</v>
      </c>
      <c r="O8043" s="11">
        <v>13.169623720068671</v>
      </c>
    </row>
    <row r="8044" spans="14:15" x14ac:dyDescent="0.2">
      <c r="N8044" s="5">
        <v>8041</v>
      </c>
      <c r="O8044" s="11">
        <v>4.1402218923991274</v>
      </c>
    </row>
    <row r="8045" spans="14:15" x14ac:dyDescent="0.2">
      <c r="N8045" s="5">
        <v>8042</v>
      </c>
      <c r="O8045" s="11">
        <v>-8.6763389899952834</v>
      </c>
    </row>
    <row r="8046" spans="14:15" x14ac:dyDescent="0.2">
      <c r="N8046" s="5">
        <v>8043</v>
      </c>
      <c r="O8046" s="11">
        <v>-24.10773463086187</v>
      </c>
    </row>
    <row r="8047" spans="14:15" x14ac:dyDescent="0.2">
      <c r="N8047" s="5">
        <v>8044</v>
      </c>
      <c r="O8047" s="11">
        <v>-5.8610990377586658</v>
      </c>
    </row>
    <row r="8048" spans="14:15" x14ac:dyDescent="0.2">
      <c r="N8048" s="5">
        <v>8045</v>
      </c>
      <c r="O8048" s="11">
        <v>-31.316174245285723</v>
      </c>
    </row>
    <row r="8049" spans="14:15" x14ac:dyDescent="0.2">
      <c r="N8049" s="5">
        <v>8046</v>
      </c>
      <c r="O8049" s="11">
        <v>15.891441034778104</v>
      </c>
    </row>
    <row r="8050" spans="14:15" x14ac:dyDescent="0.2">
      <c r="N8050" s="5">
        <v>8047</v>
      </c>
      <c r="O8050" s="11">
        <v>-16.346065557203829</v>
      </c>
    </row>
    <row r="8051" spans="14:15" x14ac:dyDescent="0.2">
      <c r="N8051" s="5">
        <v>8048</v>
      </c>
      <c r="O8051" s="11">
        <v>-15.134626677644295</v>
      </c>
    </row>
    <row r="8052" spans="14:15" x14ac:dyDescent="0.2">
      <c r="N8052" s="5">
        <v>8049</v>
      </c>
      <c r="O8052" s="11">
        <v>-27.453097461484173</v>
      </c>
    </row>
    <row r="8053" spans="14:15" x14ac:dyDescent="0.2">
      <c r="N8053" s="5">
        <v>8050</v>
      </c>
      <c r="O8053" s="11">
        <v>-3.0794766759076277</v>
      </c>
    </row>
    <row r="8054" spans="14:15" x14ac:dyDescent="0.2">
      <c r="N8054" s="5">
        <v>8051</v>
      </c>
      <c r="O8054" s="11">
        <v>-11.157722401102674</v>
      </c>
    </row>
    <row r="8055" spans="14:15" x14ac:dyDescent="0.2">
      <c r="N8055" s="5">
        <v>8052</v>
      </c>
      <c r="O8055" s="11">
        <v>24.474344740371393</v>
      </c>
    </row>
    <row r="8056" spans="14:15" x14ac:dyDescent="0.2">
      <c r="N8056" s="5">
        <v>8053</v>
      </c>
      <c r="O8056" s="11">
        <v>-20.133847919695324</v>
      </c>
    </row>
    <row r="8057" spans="14:15" x14ac:dyDescent="0.2">
      <c r="N8057" s="5">
        <v>8054</v>
      </c>
      <c r="O8057" s="11">
        <v>-22.408256714371827</v>
      </c>
    </row>
    <row r="8058" spans="14:15" x14ac:dyDescent="0.2">
      <c r="N8058" s="5">
        <v>8055</v>
      </c>
      <c r="O8058" s="11">
        <v>2.2193917105100001</v>
      </c>
    </row>
    <row r="8059" spans="14:15" x14ac:dyDescent="0.2">
      <c r="N8059" s="5">
        <v>8056</v>
      </c>
      <c r="O8059" s="11">
        <v>-24.339043345896958</v>
      </c>
    </row>
    <row r="8060" spans="14:15" x14ac:dyDescent="0.2">
      <c r="N8060" s="5">
        <v>8057</v>
      </c>
      <c r="O8060" s="11">
        <v>-6.7266927605218969</v>
      </c>
    </row>
    <row r="8061" spans="14:15" x14ac:dyDescent="0.2">
      <c r="N8061" s="5">
        <v>8058</v>
      </c>
      <c r="O8061" s="11">
        <v>-0.64490843200830317</v>
      </c>
    </row>
    <row r="8062" spans="14:15" x14ac:dyDescent="0.2">
      <c r="N8062" s="5">
        <v>8059</v>
      </c>
      <c r="O8062" s="11">
        <v>6.9862056472524934</v>
      </c>
    </row>
    <row r="8063" spans="14:15" x14ac:dyDescent="0.2">
      <c r="N8063" s="5">
        <v>8060</v>
      </c>
      <c r="O8063" s="11">
        <v>3.6203229975522233</v>
      </c>
    </row>
    <row r="8064" spans="14:15" x14ac:dyDescent="0.2">
      <c r="N8064" s="5">
        <v>8061</v>
      </c>
      <c r="O8064" s="11">
        <v>-16.929925029875765</v>
      </c>
    </row>
    <row r="8065" spans="14:15" x14ac:dyDescent="0.2">
      <c r="N8065" s="5">
        <v>8062</v>
      </c>
      <c r="O8065" s="11">
        <v>26.322436397590653</v>
      </c>
    </row>
    <row r="8066" spans="14:15" x14ac:dyDescent="0.2">
      <c r="N8066" s="5">
        <v>8063</v>
      </c>
      <c r="O8066" s="11">
        <v>-7.5418019494893249</v>
      </c>
    </row>
    <row r="8067" spans="14:15" x14ac:dyDescent="0.2">
      <c r="N8067" s="5">
        <v>8064</v>
      </c>
      <c r="O8067" s="11">
        <v>12.472857339725664</v>
      </c>
    </row>
    <row r="8068" spans="14:15" x14ac:dyDescent="0.2">
      <c r="N8068" s="5">
        <v>8065</v>
      </c>
      <c r="O8068" s="11">
        <v>8.1120660174131629</v>
      </c>
    </row>
    <row r="8069" spans="14:15" x14ac:dyDescent="0.2">
      <c r="N8069" s="5">
        <v>8066</v>
      </c>
      <c r="O8069" s="11">
        <v>-6.5816352379134946</v>
      </c>
    </row>
    <row r="8070" spans="14:15" x14ac:dyDescent="0.2">
      <c r="N8070" s="5">
        <v>8067</v>
      </c>
      <c r="O8070" s="11">
        <v>-10.190141504503845</v>
      </c>
    </row>
    <row r="8071" spans="14:15" x14ac:dyDescent="0.2">
      <c r="N8071" s="5">
        <v>8068</v>
      </c>
      <c r="O8071" s="11">
        <v>-12.156684767793603</v>
      </c>
    </row>
    <row r="8072" spans="14:15" x14ac:dyDescent="0.2">
      <c r="N8072" s="5">
        <v>8069</v>
      </c>
      <c r="O8072" s="11">
        <v>-23.636760199840651</v>
      </c>
    </row>
    <row r="8073" spans="14:15" x14ac:dyDescent="0.2">
      <c r="N8073" s="5">
        <v>8070</v>
      </c>
      <c r="O8073" s="11">
        <v>6.1769557550741681</v>
      </c>
    </row>
    <row r="8074" spans="14:15" x14ac:dyDescent="0.2">
      <c r="N8074" s="5">
        <v>8071</v>
      </c>
      <c r="O8074" s="11">
        <v>13.129640923750088</v>
      </c>
    </row>
    <row r="8075" spans="14:15" x14ac:dyDescent="0.2">
      <c r="N8075" s="5">
        <v>8072</v>
      </c>
      <c r="O8075" s="11">
        <v>15.994215329357335</v>
      </c>
    </row>
    <row r="8076" spans="14:15" x14ac:dyDescent="0.2">
      <c r="N8076" s="5">
        <v>8073</v>
      </c>
      <c r="O8076" s="11">
        <v>-3.4225460582177076</v>
      </c>
    </row>
    <row r="8077" spans="14:15" x14ac:dyDescent="0.2">
      <c r="N8077" s="5">
        <v>8074</v>
      </c>
      <c r="O8077" s="11">
        <v>-15.517955014950843</v>
      </c>
    </row>
    <row r="8078" spans="14:15" x14ac:dyDescent="0.2">
      <c r="N8078" s="5">
        <v>8075</v>
      </c>
      <c r="O8078" s="11">
        <v>6.1988920552377795</v>
      </c>
    </row>
    <row r="8079" spans="14:15" x14ac:dyDescent="0.2">
      <c r="N8079" s="5">
        <v>8076</v>
      </c>
      <c r="O8079" s="11">
        <v>-32.542758082637242</v>
      </c>
    </row>
    <row r="8080" spans="14:15" x14ac:dyDescent="0.2">
      <c r="N8080" s="5">
        <v>8077</v>
      </c>
      <c r="O8080" s="11">
        <v>-3.4273559980292827</v>
      </c>
    </row>
    <row r="8081" spans="14:15" x14ac:dyDescent="0.2">
      <c r="N8081" s="5">
        <v>8078</v>
      </c>
      <c r="O8081" s="11">
        <v>9.4587482561733118</v>
      </c>
    </row>
    <row r="8082" spans="14:15" x14ac:dyDescent="0.2">
      <c r="N8082" s="5">
        <v>8079</v>
      </c>
      <c r="O8082" s="11">
        <v>2.6425985827316159</v>
      </c>
    </row>
    <row r="8083" spans="14:15" x14ac:dyDescent="0.2">
      <c r="N8083" s="5">
        <v>8080</v>
      </c>
      <c r="O8083" s="11">
        <v>7.2919728984889187E-2</v>
      </c>
    </row>
    <row r="8084" spans="14:15" x14ac:dyDescent="0.2">
      <c r="N8084" s="5">
        <v>8081</v>
      </c>
      <c r="O8084" s="11">
        <v>14.979355341250557</v>
      </c>
    </row>
    <row r="8085" spans="14:15" x14ac:dyDescent="0.2">
      <c r="N8085" s="5">
        <v>8082</v>
      </c>
      <c r="O8085" s="11">
        <v>12.449493571736514</v>
      </c>
    </row>
    <row r="8086" spans="14:15" x14ac:dyDescent="0.2">
      <c r="N8086" s="5">
        <v>8083</v>
      </c>
      <c r="O8086" s="11">
        <v>-12.184920838711975</v>
      </c>
    </row>
    <row r="8087" spans="14:15" x14ac:dyDescent="0.2">
      <c r="N8087" s="5">
        <v>8084</v>
      </c>
      <c r="O8087" s="11">
        <v>12.798119374126358</v>
      </c>
    </row>
    <row r="8088" spans="14:15" x14ac:dyDescent="0.2">
      <c r="N8088" s="5">
        <v>8085</v>
      </c>
      <c r="O8088" s="11">
        <v>-6.5164803720477824</v>
      </c>
    </row>
    <row r="8089" spans="14:15" x14ac:dyDescent="0.2">
      <c r="N8089" s="5">
        <v>8086</v>
      </c>
      <c r="O8089" s="11">
        <v>0.78055997166769142</v>
      </c>
    </row>
    <row r="8090" spans="14:15" x14ac:dyDescent="0.2">
      <c r="N8090" s="5">
        <v>8087</v>
      </c>
      <c r="O8090" s="11">
        <v>-11.697230923371613</v>
      </c>
    </row>
    <row r="8091" spans="14:15" x14ac:dyDescent="0.2">
      <c r="N8091" s="5">
        <v>8088</v>
      </c>
      <c r="O8091" s="11">
        <v>5.9787160885440449E-2</v>
      </c>
    </row>
    <row r="8092" spans="14:15" x14ac:dyDescent="0.2">
      <c r="N8092" s="5">
        <v>8089</v>
      </c>
      <c r="O8092" s="11">
        <v>-20.107721824534714</v>
      </c>
    </row>
    <row r="8093" spans="14:15" x14ac:dyDescent="0.2">
      <c r="N8093" s="5">
        <v>8090</v>
      </c>
      <c r="O8093" s="11">
        <v>16.017215130190912</v>
      </c>
    </row>
    <row r="8094" spans="14:15" x14ac:dyDescent="0.2">
      <c r="N8094" s="5">
        <v>8091</v>
      </c>
      <c r="O8094" s="11">
        <v>0.38750641476910069</v>
      </c>
    </row>
    <row r="8095" spans="14:15" x14ac:dyDescent="0.2">
      <c r="N8095" s="5">
        <v>8092</v>
      </c>
      <c r="O8095" s="11">
        <v>19.974436655984562</v>
      </c>
    </row>
    <row r="8096" spans="14:15" x14ac:dyDescent="0.2">
      <c r="N8096" s="5">
        <v>8093</v>
      </c>
      <c r="O8096" s="11">
        <v>12.791753074060701</v>
      </c>
    </row>
    <row r="8097" spans="14:15" x14ac:dyDescent="0.2">
      <c r="N8097" s="5">
        <v>8094</v>
      </c>
      <c r="O8097" s="11">
        <v>-3.5495770645362423</v>
      </c>
    </row>
    <row r="8098" spans="14:15" x14ac:dyDescent="0.2">
      <c r="N8098" s="5">
        <v>8095</v>
      </c>
      <c r="O8098" s="11">
        <v>-4.2191992104474618</v>
      </c>
    </row>
    <row r="8099" spans="14:15" x14ac:dyDescent="0.2">
      <c r="N8099" s="5">
        <v>8096</v>
      </c>
      <c r="O8099" s="11">
        <v>13.041996789543127</v>
      </c>
    </row>
    <row r="8100" spans="14:15" x14ac:dyDescent="0.2">
      <c r="N8100" s="5">
        <v>8097</v>
      </c>
      <c r="O8100" s="11">
        <v>2.2775593245296522</v>
      </c>
    </row>
    <row r="8101" spans="14:15" x14ac:dyDescent="0.2">
      <c r="N8101" s="5">
        <v>8098</v>
      </c>
      <c r="O8101" s="11">
        <v>-3.1087270293927451</v>
      </c>
    </row>
    <row r="8102" spans="14:15" x14ac:dyDescent="0.2">
      <c r="N8102" s="5">
        <v>8099</v>
      </c>
      <c r="O8102" s="11">
        <v>-6.958800906678011</v>
      </c>
    </row>
    <row r="8103" spans="14:15" x14ac:dyDescent="0.2">
      <c r="N8103" s="5">
        <v>8100</v>
      </c>
      <c r="O8103" s="11">
        <v>5.1023157780307073</v>
      </c>
    </row>
    <row r="8104" spans="14:15" x14ac:dyDescent="0.2">
      <c r="N8104" s="5">
        <v>8101</v>
      </c>
      <c r="O8104" s="11">
        <v>9.1149260890073194</v>
      </c>
    </row>
    <row r="8105" spans="14:15" x14ac:dyDescent="0.2">
      <c r="N8105" s="5">
        <v>8102</v>
      </c>
      <c r="O8105" s="11">
        <v>12.973099245894169</v>
      </c>
    </row>
    <row r="8106" spans="14:15" x14ac:dyDescent="0.2">
      <c r="N8106" s="5">
        <v>8103</v>
      </c>
      <c r="O8106" s="11">
        <v>-18.1745564518144</v>
      </c>
    </row>
    <row r="8107" spans="14:15" x14ac:dyDescent="0.2">
      <c r="N8107" s="5">
        <v>8104</v>
      </c>
      <c r="O8107" s="11">
        <v>14.940246616965947</v>
      </c>
    </row>
    <row r="8108" spans="14:15" x14ac:dyDescent="0.2">
      <c r="N8108" s="5">
        <v>8105</v>
      </c>
      <c r="O8108" s="11">
        <v>-3.7843232340844324</v>
      </c>
    </row>
    <row r="8109" spans="14:15" x14ac:dyDescent="0.2">
      <c r="N8109" s="5">
        <v>8106</v>
      </c>
      <c r="O8109" s="11">
        <v>7.560613612460112</v>
      </c>
    </row>
    <row r="8110" spans="14:15" x14ac:dyDescent="0.2">
      <c r="N8110" s="5">
        <v>8107</v>
      </c>
      <c r="O8110" s="11">
        <v>-19.753970368023435</v>
      </c>
    </row>
    <row r="8111" spans="14:15" x14ac:dyDescent="0.2">
      <c r="N8111" s="5">
        <v>8108</v>
      </c>
      <c r="O8111" s="11">
        <v>14.217199696797763</v>
      </c>
    </row>
    <row r="8112" spans="14:15" x14ac:dyDescent="0.2">
      <c r="N8112" s="5">
        <v>8109</v>
      </c>
      <c r="O8112" s="11">
        <v>4.9054368289809949</v>
      </c>
    </row>
    <row r="8113" spans="14:15" x14ac:dyDescent="0.2">
      <c r="N8113" s="5">
        <v>8110</v>
      </c>
      <c r="O8113" s="11">
        <v>-34.752861002305607</v>
      </c>
    </row>
    <row r="8114" spans="14:15" x14ac:dyDescent="0.2">
      <c r="N8114" s="5">
        <v>8111</v>
      </c>
      <c r="O8114" s="11">
        <v>2.7585290293509779</v>
      </c>
    </row>
    <row r="8115" spans="14:15" x14ac:dyDescent="0.2">
      <c r="N8115" s="5">
        <v>8112</v>
      </c>
      <c r="O8115" s="11">
        <v>-14.672015550116615</v>
      </c>
    </row>
    <row r="8116" spans="14:15" x14ac:dyDescent="0.2">
      <c r="N8116" s="5">
        <v>8113</v>
      </c>
      <c r="O8116" s="11">
        <v>9.2612044112966601</v>
      </c>
    </row>
    <row r="8117" spans="14:15" x14ac:dyDescent="0.2">
      <c r="N8117" s="5">
        <v>8114</v>
      </c>
      <c r="O8117" s="11">
        <v>8.2436712218668085</v>
      </c>
    </row>
    <row r="8118" spans="14:15" x14ac:dyDescent="0.2">
      <c r="N8118" s="5">
        <v>8115</v>
      </c>
      <c r="O8118" s="11">
        <v>-10.723386305912374</v>
      </c>
    </row>
    <row r="8119" spans="14:15" x14ac:dyDescent="0.2">
      <c r="N8119" s="5">
        <v>8116</v>
      </c>
      <c r="O8119" s="11">
        <v>0.40605134449377661</v>
      </c>
    </row>
    <row r="8120" spans="14:15" x14ac:dyDescent="0.2">
      <c r="N8120" s="5">
        <v>8117</v>
      </c>
      <c r="O8120" s="11">
        <v>-22.267122443839938</v>
      </c>
    </row>
    <row r="8121" spans="14:15" x14ac:dyDescent="0.2">
      <c r="N8121" s="5">
        <v>8118</v>
      </c>
      <c r="O8121" s="11">
        <v>-0.68458464939547636</v>
      </c>
    </row>
    <row r="8122" spans="14:15" x14ac:dyDescent="0.2">
      <c r="N8122" s="5">
        <v>8119</v>
      </c>
      <c r="O8122" s="11">
        <v>19.751536073831847</v>
      </c>
    </row>
    <row r="8123" spans="14:15" x14ac:dyDescent="0.2">
      <c r="N8123" s="5">
        <v>8120</v>
      </c>
      <c r="O8123" s="11">
        <v>2.1673166730910438</v>
      </c>
    </row>
    <row r="8124" spans="14:15" x14ac:dyDescent="0.2">
      <c r="N8124" s="5">
        <v>8121</v>
      </c>
      <c r="O8124" s="11">
        <v>-18.953146321502061</v>
      </c>
    </row>
    <row r="8125" spans="14:15" x14ac:dyDescent="0.2">
      <c r="N8125" s="5">
        <v>8122</v>
      </c>
      <c r="O8125" s="11">
        <v>15.237975507453168</v>
      </c>
    </row>
    <row r="8126" spans="14:15" x14ac:dyDescent="0.2">
      <c r="N8126" s="5">
        <v>8123</v>
      </c>
      <c r="O8126" s="11">
        <v>15.076537401325936</v>
      </c>
    </row>
    <row r="8127" spans="14:15" x14ac:dyDescent="0.2">
      <c r="N8127" s="5">
        <v>8124</v>
      </c>
      <c r="O8127" s="11">
        <v>-2.9139559629486484</v>
      </c>
    </row>
    <row r="8128" spans="14:15" x14ac:dyDescent="0.2">
      <c r="N8128" s="5">
        <v>8125</v>
      </c>
      <c r="O8128" s="11">
        <v>-2.5300585150671928</v>
      </c>
    </row>
    <row r="8129" spans="14:15" x14ac:dyDescent="0.2">
      <c r="N8129" s="5">
        <v>8126</v>
      </c>
      <c r="O8129" s="11">
        <v>-24.941610057936266</v>
      </c>
    </row>
    <row r="8130" spans="14:15" x14ac:dyDescent="0.2">
      <c r="N8130" s="5">
        <v>8127</v>
      </c>
      <c r="O8130" s="11">
        <v>-4.0482910387887809</v>
      </c>
    </row>
    <row r="8131" spans="14:15" x14ac:dyDescent="0.2">
      <c r="N8131" s="5">
        <v>8128</v>
      </c>
      <c r="O8131" s="11">
        <v>-6.0274990325156024</v>
      </c>
    </row>
    <row r="8132" spans="14:15" x14ac:dyDescent="0.2">
      <c r="N8132" s="5">
        <v>8129</v>
      </c>
      <c r="O8132" s="11">
        <v>12.538135790623308</v>
      </c>
    </row>
    <row r="8133" spans="14:15" x14ac:dyDescent="0.2">
      <c r="N8133" s="5">
        <v>8130</v>
      </c>
      <c r="O8133" s="11">
        <v>-12.309578526899575</v>
      </c>
    </row>
    <row r="8134" spans="14:15" x14ac:dyDescent="0.2">
      <c r="N8134" s="5">
        <v>8131</v>
      </c>
      <c r="O8134" s="11">
        <v>-7.0852339486921139</v>
      </c>
    </row>
    <row r="8135" spans="14:15" x14ac:dyDescent="0.2">
      <c r="N8135" s="5">
        <v>8132</v>
      </c>
      <c r="O8135" s="11">
        <v>-7.8837839112718511</v>
      </c>
    </row>
    <row r="8136" spans="14:15" x14ac:dyDescent="0.2">
      <c r="N8136" s="5">
        <v>8133</v>
      </c>
      <c r="O8136" s="11">
        <v>-0.24988836910773038</v>
      </c>
    </row>
    <row r="8137" spans="14:15" x14ac:dyDescent="0.2">
      <c r="N8137" s="5">
        <v>8134</v>
      </c>
      <c r="O8137" s="11">
        <v>-25.535206744814928</v>
      </c>
    </row>
    <row r="8138" spans="14:15" x14ac:dyDescent="0.2">
      <c r="N8138" s="5">
        <v>8135</v>
      </c>
      <c r="O8138" s="11">
        <v>16.255726252219691</v>
      </c>
    </row>
    <row r="8139" spans="14:15" x14ac:dyDescent="0.2">
      <c r="N8139" s="5">
        <v>8136</v>
      </c>
      <c r="O8139" s="11">
        <v>4.5763949254460936</v>
      </c>
    </row>
    <row r="8140" spans="14:15" x14ac:dyDescent="0.2">
      <c r="N8140" s="5">
        <v>8137</v>
      </c>
      <c r="O8140" s="11">
        <v>2.9684597969882751</v>
      </c>
    </row>
    <row r="8141" spans="14:15" x14ac:dyDescent="0.2">
      <c r="N8141" s="5">
        <v>8138</v>
      </c>
      <c r="O8141" s="11">
        <v>-3.7846105969781911</v>
      </c>
    </row>
    <row r="8142" spans="14:15" x14ac:dyDescent="0.2">
      <c r="N8142" s="5">
        <v>8139</v>
      </c>
      <c r="O8142" s="11">
        <v>-20.259752585933491</v>
      </c>
    </row>
    <row r="8143" spans="14:15" x14ac:dyDescent="0.2">
      <c r="N8143" s="5">
        <v>8140</v>
      </c>
      <c r="O8143" s="11">
        <v>-8.9875862172047327</v>
      </c>
    </row>
    <row r="8144" spans="14:15" x14ac:dyDescent="0.2">
      <c r="N8144" s="5">
        <v>8141</v>
      </c>
      <c r="O8144" s="11">
        <v>-5.2425546122715101</v>
      </c>
    </row>
    <row r="8145" spans="14:15" x14ac:dyDescent="0.2">
      <c r="N8145" s="5">
        <v>8142</v>
      </c>
      <c r="O8145" s="11">
        <v>-3.609085591753634</v>
      </c>
    </row>
    <row r="8146" spans="14:15" x14ac:dyDescent="0.2">
      <c r="N8146" s="5">
        <v>8143</v>
      </c>
      <c r="O8146" s="11">
        <v>19.295069557095662</v>
      </c>
    </row>
    <row r="8147" spans="14:15" x14ac:dyDescent="0.2">
      <c r="N8147" s="5">
        <v>8144</v>
      </c>
      <c r="O8147" s="11">
        <v>11.300822142106654</v>
      </c>
    </row>
    <row r="8148" spans="14:15" x14ac:dyDescent="0.2">
      <c r="N8148" s="5">
        <v>8145</v>
      </c>
      <c r="O8148" s="11">
        <v>-19.996642643684211</v>
      </c>
    </row>
    <row r="8149" spans="14:15" x14ac:dyDescent="0.2">
      <c r="N8149" s="5">
        <v>8146</v>
      </c>
      <c r="O8149" s="11">
        <v>-16.443182986319464</v>
      </c>
    </row>
    <row r="8150" spans="14:15" x14ac:dyDescent="0.2">
      <c r="N8150" s="5">
        <v>8147</v>
      </c>
      <c r="O8150" s="11">
        <v>6.9461597711069265</v>
      </c>
    </row>
    <row r="8151" spans="14:15" x14ac:dyDescent="0.2">
      <c r="N8151" s="5">
        <v>8148</v>
      </c>
      <c r="O8151" s="11">
        <v>16.649790797422252</v>
      </c>
    </row>
    <row r="8152" spans="14:15" x14ac:dyDescent="0.2">
      <c r="N8152" s="5">
        <v>8149</v>
      </c>
      <c r="O8152" s="11">
        <v>17.167221760286253</v>
      </c>
    </row>
    <row r="8153" spans="14:15" x14ac:dyDescent="0.2">
      <c r="N8153" s="5">
        <v>8150</v>
      </c>
      <c r="O8153" s="11">
        <v>19.258658986653277</v>
      </c>
    </row>
    <row r="8154" spans="14:15" x14ac:dyDescent="0.2">
      <c r="N8154" s="5">
        <v>8151</v>
      </c>
      <c r="O8154" s="11">
        <v>6.0101033737114502</v>
      </c>
    </row>
    <row r="8155" spans="14:15" x14ac:dyDescent="0.2">
      <c r="N8155" s="5">
        <v>8152</v>
      </c>
      <c r="O8155" s="11">
        <v>-1.4774502614951066</v>
      </c>
    </row>
    <row r="8156" spans="14:15" x14ac:dyDescent="0.2">
      <c r="N8156" s="5">
        <v>8153</v>
      </c>
      <c r="O8156" s="11">
        <v>15.961954596996215</v>
      </c>
    </row>
    <row r="8157" spans="14:15" x14ac:dyDescent="0.2">
      <c r="N8157" s="5">
        <v>8154</v>
      </c>
      <c r="O8157" s="11">
        <v>-9.5232389614107547</v>
      </c>
    </row>
    <row r="8158" spans="14:15" x14ac:dyDescent="0.2">
      <c r="N8158" s="5">
        <v>8155</v>
      </c>
      <c r="O8158" s="11">
        <v>-1.6627397108704458</v>
      </c>
    </row>
    <row r="8159" spans="14:15" x14ac:dyDescent="0.2">
      <c r="N8159" s="5">
        <v>8156</v>
      </c>
      <c r="O8159" s="11">
        <v>2.0631858192052146</v>
      </c>
    </row>
    <row r="8160" spans="14:15" x14ac:dyDescent="0.2">
      <c r="N8160" s="5">
        <v>8157</v>
      </c>
      <c r="O8160" s="11">
        <v>-4.931811273690295</v>
      </c>
    </row>
    <row r="8161" spans="14:15" x14ac:dyDescent="0.2">
      <c r="N8161" s="5">
        <v>8158</v>
      </c>
      <c r="O8161" s="11">
        <v>27.355746295522941</v>
      </c>
    </row>
    <row r="8162" spans="14:15" x14ac:dyDescent="0.2">
      <c r="N8162" s="5">
        <v>8159</v>
      </c>
      <c r="O8162" s="11">
        <v>-9.2186922124555082</v>
      </c>
    </row>
    <row r="8163" spans="14:15" x14ac:dyDescent="0.2">
      <c r="N8163" s="5">
        <v>8160</v>
      </c>
      <c r="O8163" s="11">
        <v>11.912644200371776</v>
      </c>
    </row>
    <row r="8164" spans="14:15" x14ac:dyDescent="0.2">
      <c r="N8164" s="5">
        <v>8161</v>
      </c>
      <c r="O8164" s="11">
        <v>4.1311981230004253</v>
      </c>
    </row>
    <row r="8165" spans="14:15" x14ac:dyDescent="0.2">
      <c r="N8165" s="5">
        <v>8162</v>
      </c>
      <c r="O8165" s="11">
        <v>1.8776707565254978</v>
      </c>
    </row>
    <row r="8166" spans="14:15" x14ac:dyDescent="0.2">
      <c r="N8166" s="5">
        <v>8163</v>
      </c>
      <c r="O8166" s="11">
        <v>-4.1986630238978329</v>
      </c>
    </row>
    <row r="8167" spans="14:15" x14ac:dyDescent="0.2">
      <c r="N8167" s="5">
        <v>8164</v>
      </c>
      <c r="O8167" s="11">
        <v>-11.690261475879186</v>
      </c>
    </row>
    <row r="8168" spans="14:15" x14ac:dyDescent="0.2">
      <c r="N8168" s="5">
        <v>8165</v>
      </c>
      <c r="O8168" s="11">
        <v>12.021087239149601</v>
      </c>
    </row>
    <row r="8169" spans="14:15" x14ac:dyDescent="0.2">
      <c r="N8169" s="5">
        <v>8166</v>
      </c>
      <c r="O8169" s="11">
        <v>3.6147652565263866</v>
      </c>
    </row>
    <row r="8170" spans="14:15" x14ac:dyDescent="0.2">
      <c r="N8170" s="5">
        <v>8167</v>
      </c>
      <c r="O8170" s="11">
        <v>2.1058980937066032</v>
      </c>
    </row>
    <row r="8171" spans="14:15" x14ac:dyDescent="0.2">
      <c r="N8171" s="5">
        <v>8168</v>
      </c>
      <c r="O8171" s="11">
        <v>4.5936090174227688</v>
      </c>
    </row>
    <row r="8172" spans="14:15" x14ac:dyDescent="0.2">
      <c r="N8172" s="5">
        <v>8169</v>
      </c>
      <c r="O8172" s="11">
        <v>8.8385184541113126</v>
      </c>
    </row>
    <row r="8173" spans="14:15" x14ac:dyDescent="0.2">
      <c r="N8173" s="5">
        <v>8170</v>
      </c>
      <c r="O8173" s="11">
        <v>-15.287685952273311</v>
      </c>
    </row>
    <row r="8174" spans="14:15" x14ac:dyDescent="0.2">
      <c r="N8174" s="5">
        <v>8171</v>
      </c>
      <c r="O8174" s="11">
        <v>9.2703615331214024</v>
      </c>
    </row>
    <row r="8175" spans="14:15" x14ac:dyDescent="0.2">
      <c r="N8175" s="5">
        <v>8172</v>
      </c>
      <c r="O8175" s="11">
        <v>-20.849817720278658</v>
      </c>
    </row>
    <row r="8176" spans="14:15" x14ac:dyDescent="0.2">
      <c r="N8176" s="5">
        <v>8173</v>
      </c>
      <c r="O8176" s="11">
        <v>-20.631900550127263</v>
      </c>
    </row>
    <row r="8177" spans="14:15" x14ac:dyDescent="0.2">
      <c r="N8177" s="5">
        <v>8174</v>
      </c>
      <c r="O8177" s="11">
        <v>0.83620964208025828</v>
      </c>
    </row>
    <row r="8178" spans="14:15" x14ac:dyDescent="0.2">
      <c r="N8178" s="5">
        <v>8175</v>
      </c>
      <c r="O8178" s="11">
        <v>11.593236788426001</v>
      </c>
    </row>
    <row r="8179" spans="14:15" x14ac:dyDescent="0.2">
      <c r="N8179" s="5">
        <v>8176</v>
      </c>
      <c r="O8179" s="11">
        <v>-23.945029241299167</v>
      </c>
    </row>
    <row r="8180" spans="14:15" x14ac:dyDescent="0.2">
      <c r="N8180" s="5">
        <v>8177</v>
      </c>
      <c r="O8180" s="11">
        <v>0.62040003324064497</v>
      </c>
    </row>
    <row r="8181" spans="14:15" x14ac:dyDescent="0.2">
      <c r="N8181" s="5">
        <v>8178</v>
      </c>
      <c r="O8181" s="11">
        <v>19.100071083304567</v>
      </c>
    </row>
    <row r="8182" spans="14:15" x14ac:dyDescent="0.2">
      <c r="N8182" s="5">
        <v>8179</v>
      </c>
      <c r="O8182" s="11">
        <v>-15.99126532884263</v>
      </c>
    </row>
    <row r="8183" spans="14:15" x14ac:dyDescent="0.2">
      <c r="N8183" s="5">
        <v>8180</v>
      </c>
      <c r="O8183" s="11">
        <v>-0.14502550799681135</v>
      </c>
    </row>
    <row r="8184" spans="14:15" x14ac:dyDescent="0.2">
      <c r="N8184" s="5">
        <v>8181</v>
      </c>
      <c r="O8184" s="11">
        <v>2.0991804721412564</v>
      </c>
    </row>
    <row r="8185" spans="14:15" x14ac:dyDescent="0.2">
      <c r="N8185" s="5">
        <v>8182</v>
      </c>
      <c r="O8185" s="11">
        <v>-1.2370047165971103</v>
      </c>
    </row>
    <row r="8186" spans="14:15" x14ac:dyDescent="0.2">
      <c r="N8186" s="5">
        <v>8183</v>
      </c>
      <c r="O8186" s="11">
        <v>-16.005346790329625</v>
      </c>
    </row>
    <row r="8187" spans="14:15" x14ac:dyDescent="0.2">
      <c r="N8187" s="5">
        <v>8184</v>
      </c>
      <c r="O8187" s="11">
        <v>8.0414121241504937</v>
      </c>
    </row>
    <row r="8188" spans="14:15" x14ac:dyDescent="0.2">
      <c r="N8188" s="5">
        <v>8185</v>
      </c>
      <c r="O8188" s="11">
        <v>5.9761358368777149</v>
      </c>
    </row>
    <row r="8189" spans="14:15" x14ac:dyDescent="0.2">
      <c r="N8189" s="5">
        <v>8186</v>
      </c>
      <c r="O8189" s="11">
        <v>24.228183351767356</v>
      </c>
    </row>
    <row r="8190" spans="14:15" x14ac:dyDescent="0.2">
      <c r="N8190" s="5">
        <v>8187</v>
      </c>
      <c r="O8190" s="11">
        <v>30.292795831030961</v>
      </c>
    </row>
    <row r="8191" spans="14:15" x14ac:dyDescent="0.2">
      <c r="N8191" s="5">
        <v>8188</v>
      </c>
      <c r="O8191" s="11">
        <v>-2.2606481233260283</v>
      </c>
    </row>
    <row r="8192" spans="14:15" x14ac:dyDescent="0.2">
      <c r="N8192" s="5">
        <v>8189</v>
      </c>
      <c r="O8192" s="11">
        <v>14.73832034762891</v>
      </c>
    </row>
    <row r="8193" spans="14:15" x14ac:dyDescent="0.2">
      <c r="N8193" s="5">
        <v>8190</v>
      </c>
      <c r="O8193" s="11">
        <v>-8.4824130635143753</v>
      </c>
    </row>
    <row r="8194" spans="14:15" x14ac:dyDescent="0.2">
      <c r="N8194" s="5">
        <v>8191</v>
      </c>
      <c r="O8194" s="11">
        <v>-13.459992661905854</v>
      </c>
    </row>
    <row r="8195" spans="14:15" x14ac:dyDescent="0.2">
      <c r="N8195" s="5">
        <v>8192</v>
      </c>
      <c r="O8195" s="11">
        <v>3.2713840963761545</v>
      </c>
    </row>
    <row r="8196" spans="14:15" x14ac:dyDescent="0.2">
      <c r="N8196" s="5">
        <v>8193</v>
      </c>
      <c r="O8196" s="11">
        <v>-26.617950324556805</v>
      </c>
    </row>
    <row r="8197" spans="14:15" x14ac:dyDescent="0.2">
      <c r="N8197" s="5">
        <v>8194</v>
      </c>
      <c r="O8197" s="11">
        <v>-10.606865655353431</v>
      </c>
    </row>
    <row r="8198" spans="14:15" x14ac:dyDescent="0.2">
      <c r="N8198" s="5">
        <v>8195</v>
      </c>
      <c r="O8198" s="11">
        <v>11.742145024458374</v>
      </c>
    </row>
    <row r="8199" spans="14:15" x14ac:dyDescent="0.2">
      <c r="N8199" s="5">
        <v>8196</v>
      </c>
      <c r="O8199" s="11">
        <v>-23.300508639995719</v>
      </c>
    </row>
    <row r="8200" spans="14:15" x14ac:dyDescent="0.2">
      <c r="N8200" s="5">
        <v>8197</v>
      </c>
      <c r="O8200" s="11">
        <v>-1.1616131356094164</v>
      </c>
    </row>
    <row r="8201" spans="14:15" x14ac:dyDescent="0.2">
      <c r="N8201" s="5">
        <v>8198</v>
      </c>
      <c r="O8201" s="11">
        <v>-12.938441549173778</v>
      </c>
    </row>
    <row r="8202" spans="14:15" x14ac:dyDescent="0.2">
      <c r="N8202" s="5">
        <v>8199</v>
      </c>
      <c r="O8202" s="11">
        <v>-4.9624311251597879</v>
      </c>
    </row>
    <row r="8203" spans="14:15" x14ac:dyDescent="0.2">
      <c r="N8203" s="5">
        <v>8200</v>
      </c>
      <c r="O8203" s="11">
        <v>1.4156380060414477</v>
      </c>
    </row>
    <row r="8204" spans="14:15" x14ac:dyDescent="0.2">
      <c r="N8204" s="5">
        <v>8201</v>
      </c>
      <c r="O8204" s="11">
        <v>-20.40948906397837</v>
      </c>
    </row>
    <row r="8205" spans="14:15" x14ac:dyDescent="0.2">
      <c r="N8205" s="5">
        <v>8202</v>
      </c>
      <c r="O8205" s="11">
        <v>7.2521569960063257</v>
      </c>
    </row>
    <row r="8206" spans="14:15" x14ac:dyDescent="0.2">
      <c r="N8206" s="5">
        <v>8203</v>
      </c>
      <c r="O8206" s="11">
        <v>21.572135734949299</v>
      </c>
    </row>
    <row r="8207" spans="14:15" x14ac:dyDescent="0.2">
      <c r="N8207" s="5">
        <v>8204</v>
      </c>
      <c r="O8207" s="11">
        <v>-7.0482510967326517</v>
      </c>
    </row>
    <row r="8208" spans="14:15" x14ac:dyDescent="0.2">
      <c r="N8208" s="5">
        <v>8205</v>
      </c>
      <c r="O8208" s="11">
        <v>0.43377042881412153</v>
      </c>
    </row>
    <row r="8209" spans="14:15" x14ac:dyDescent="0.2">
      <c r="N8209" s="5">
        <v>8206</v>
      </c>
      <c r="O8209" s="11">
        <v>-3.3069753990563768</v>
      </c>
    </row>
    <row r="8210" spans="14:15" x14ac:dyDescent="0.2">
      <c r="N8210" s="5">
        <v>8207</v>
      </c>
      <c r="O8210" s="11">
        <v>-3.4507270460484607</v>
      </c>
    </row>
    <row r="8211" spans="14:15" x14ac:dyDescent="0.2">
      <c r="N8211" s="5">
        <v>8208</v>
      </c>
      <c r="O8211" s="11">
        <v>19.151577511621461</v>
      </c>
    </row>
    <row r="8212" spans="14:15" x14ac:dyDescent="0.2">
      <c r="N8212" s="5">
        <v>8209</v>
      </c>
      <c r="O8212" s="11">
        <v>5.1119284485814189</v>
      </c>
    </row>
    <row r="8213" spans="14:15" x14ac:dyDescent="0.2">
      <c r="N8213" s="5">
        <v>8210</v>
      </c>
      <c r="O8213" s="11">
        <v>-17.580854438523346</v>
      </c>
    </row>
    <row r="8214" spans="14:15" x14ac:dyDescent="0.2">
      <c r="N8214" s="5">
        <v>8211</v>
      </c>
      <c r="O8214" s="11">
        <v>-1.8780338219284056</v>
      </c>
    </row>
    <row r="8215" spans="14:15" x14ac:dyDescent="0.2">
      <c r="N8215" s="5">
        <v>8212</v>
      </c>
      <c r="O8215" s="11">
        <v>13.726958462553075</v>
      </c>
    </row>
    <row r="8216" spans="14:15" x14ac:dyDescent="0.2">
      <c r="N8216" s="5">
        <v>8213</v>
      </c>
      <c r="O8216" s="11">
        <v>17.002379898822923</v>
      </c>
    </row>
    <row r="8217" spans="14:15" x14ac:dyDescent="0.2">
      <c r="N8217" s="5">
        <v>8214</v>
      </c>
      <c r="O8217" s="11">
        <v>-0.16892797722075981</v>
      </c>
    </row>
    <row r="8218" spans="14:15" x14ac:dyDescent="0.2">
      <c r="N8218" s="5">
        <v>8215</v>
      </c>
      <c r="O8218" s="11">
        <v>-16.665014006997382</v>
      </c>
    </row>
    <row r="8219" spans="14:15" x14ac:dyDescent="0.2">
      <c r="N8219" s="5">
        <v>8216</v>
      </c>
      <c r="O8219" s="11">
        <v>-23.577904050317301</v>
      </c>
    </row>
    <row r="8220" spans="14:15" x14ac:dyDescent="0.2">
      <c r="N8220" s="5">
        <v>8217</v>
      </c>
      <c r="O8220" s="11">
        <v>-27.018597338055606</v>
      </c>
    </row>
    <row r="8221" spans="14:15" x14ac:dyDescent="0.2">
      <c r="N8221" s="5">
        <v>8218</v>
      </c>
      <c r="O8221" s="11">
        <v>-8.760317183121888</v>
      </c>
    </row>
    <row r="8222" spans="14:15" x14ac:dyDescent="0.2">
      <c r="N8222" s="5">
        <v>8219</v>
      </c>
      <c r="O8222" s="11">
        <v>-17.505100275549037</v>
      </c>
    </row>
    <row r="8223" spans="14:15" x14ac:dyDescent="0.2">
      <c r="N8223" s="5">
        <v>8220</v>
      </c>
      <c r="O8223" s="11">
        <v>31.640814906966355</v>
      </c>
    </row>
    <row r="8224" spans="14:15" x14ac:dyDescent="0.2">
      <c r="N8224" s="5">
        <v>8221</v>
      </c>
      <c r="O8224" s="11">
        <v>5.9245596360673138</v>
      </c>
    </row>
    <row r="8225" spans="14:15" x14ac:dyDescent="0.2">
      <c r="N8225" s="5">
        <v>8222</v>
      </c>
      <c r="O8225" s="11">
        <v>-3.4996248582584855</v>
      </c>
    </row>
    <row r="8226" spans="14:15" x14ac:dyDescent="0.2">
      <c r="N8226" s="5">
        <v>8223</v>
      </c>
      <c r="O8226" s="11">
        <v>17.72295503164834</v>
      </c>
    </row>
    <row r="8227" spans="14:15" x14ac:dyDescent="0.2">
      <c r="N8227" s="5">
        <v>8224</v>
      </c>
      <c r="O8227" s="11">
        <v>14.605384419420268</v>
      </c>
    </row>
    <row r="8228" spans="14:15" x14ac:dyDescent="0.2">
      <c r="N8228" s="5">
        <v>8225</v>
      </c>
      <c r="O8228" s="11">
        <v>2.7398581723309081</v>
      </c>
    </row>
    <row r="8229" spans="14:15" x14ac:dyDescent="0.2">
      <c r="N8229" s="5">
        <v>8226</v>
      </c>
      <c r="O8229" s="11">
        <v>-6.9220290766678012</v>
      </c>
    </row>
    <row r="8230" spans="14:15" x14ac:dyDescent="0.2">
      <c r="N8230" s="5">
        <v>8227</v>
      </c>
      <c r="O8230" s="11">
        <v>3.3942325414362942</v>
      </c>
    </row>
    <row r="8231" spans="14:15" x14ac:dyDescent="0.2">
      <c r="N8231" s="5">
        <v>8228</v>
      </c>
      <c r="O8231" s="11">
        <v>-5.6125727150078832</v>
      </c>
    </row>
    <row r="8232" spans="14:15" x14ac:dyDescent="0.2">
      <c r="N8232" s="5">
        <v>8229</v>
      </c>
      <c r="O8232" s="11">
        <v>-0.5244858076952541</v>
      </c>
    </row>
    <row r="8233" spans="14:15" x14ac:dyDescent="0.2">
      <c r="N8233" s="5">
        <v>8230</v>
      </c>
      <c r="O8233" s="11">
        <v>-9.6886011157348229</v>
      </c>
    </row>
    <row r="8234" spans="14:15" x14ac:dyDescent="0.2">
      <c r="N8234" s="5">
        <v>8231</v>
      </c>
      <c r="O8234" s="11">
        <v>3.9691318651748824</v>
      </c>
    </row>
    <row r="8235" spans="14:15" x14ac:dyDescent="0.2">
      <c r="N8235" s="5">
        <v>8232</v>
      </c>
      <c r="O8235" s="11">
        <v>-11.452834254246078</v>
      </c>
    </row>
    <row r="8236" spans="14:15" x14ac:dyDescent="0.2">
      <c r="N8236" s="5">
        <v>8233</v>
      </c>
      <c r="O8236" s="11">
        <v>-24.25837431905353</v>
      </c>
    </row>
    <row r="8237" spans="14:15" x14ac:dyDescent="0.2">
      <c r="N8237" s="5">
        <v>8234</v>
      </c>
      <c r="O8237" s="11">
        <v>-8.4759037393556902</v>
      </c>
    </row>
    <row r="8238" spans="14:15" x14ac:dyDescent="0.2">
      <c r="N8238" s="5">
        <v>8235</v>
      </c>
      <c r="O8238" s="11">
        <v>9.7247485903512825</v>
      </c>
    </row>
    <row r="8239" spans="14:15" x14ac:dyDescent="0.2">
      <c r="N8239" s="5">
        <v>8236</v>
      </c>
      <c r="O8239" s="11">
        <v>7.7803226904253897</v>
      </c>
    </row>
    <row r="8240" spans="14:15" x14ac:dyDescent="0.2">
      <c r="N8240" s="5">
        <v>8237</v>
      </c>
      <c r="O8240" s="11">
        <v>-24.692464913684283</v>
      </c>
    </row>
    <row r="8241" spans="14:15" x14ac:dyDescent="0.2">
      <c r="N8241" s="5">
        <v>8238</v>
      </c>
      <c r="O8241" s="11">
        <v>-15.841881091368723</v>
      </c>
    </row>
    <row r="8242" spans="14:15" x14ac:dyDescent="0.2">
      <c r="N8242" s="5">
        <v>8239</v>
      </c>
      <c r="O8242" s="11">
        <v>-6.739082671282862</v>
      </c>
    </row>
    <row r="8243" spans="14:15" x14ac:dyDescent="0.2">
      <c r="N8243" s="5">
        <v>8240</v>
      </c>
      <c r="O8243" s="11">
        <v>2.9708709378037672</v>
      </c>
    </row>
    <row r="8244" spans="14:15" x14ac:dyDescent="0.2">
      <c r="N8244" s="5">
        <v>8241</v>
      </c>
      <c r="O8244" s="11">
        <v>-0.71731300029265688</v>
      </c>
    </row>
    <row r="8245" spans="14:15" x14ac:dyDescent="0.2">
      <c r="N8245" s="5">
        <v>8242</v>
      </c>
      <c r="O8245" s="11">
        <v>-6.4750660300927994</v>
      </c>
    </row>
    <row r="8246" spans="14:15" x14ac:dyDescent="0.2">
      <c r="N8246" s="5">
        <v>8243</v>
      </c>
      <c r="O8246" s="11">
        <v>-11.167522866699468</v>
      </c>
    </row>
    <row r="8247" spans="14:15" x14ac:dyDescent="0.2">
      <c r="N8247" s="5">
        <v>8244</v>
      </c>
      <c r="O8247" s="11">
        <v>-31.338645935264289</v>
      </c>
    </row>
    <row r="8248" spans="14:15" x14ac:dyDescent="0.2">
      <c r="N8248" s="5">
        <v>8245</v>
      </c>
      <c r="O8248" s="11">
        <v>-0.41234583581638029</v>
      </c>
    </row>
    <row r="8249" spans="14:15" x14ac:dyDescent="0.2">
      <c r="N8249" s="5">
        <v>8246</v>
      </c>
      <c r="O8249" s="11">
        <v>1.3912278422560953</v>
      </c>
    </row>
    <row r="8250" spans="14:15" x14ac:dyDescent="0.2">
      <c r="N8250" s="5">
        <v>8247</v>
      </c>
      <c r="O8250" s="11">
        <v>13.629476215357169</v>
      </c>
    </row>
    <row r="8251" spans="14:15" x14ac:dyDescent="0.2">
      <c r="N8251" s="5">
        <v>8248</v>
      </c>
      <c r="O8251" s="11">
        <v>-12.267614521885417</v>
      </c>
    </row>
    <row r="8252" spans="14:15" x14ac:dyDescent="0.2">
      <c r="N8252" s="5">
        <v>8249</v>
      </c>
      <c r="O8252" s="11">
        <v>6.3928680780841924</v>
      </c>
    </row>
    <row r="8253" spans="14:15" x14ac:dyDescent="0.2">
      <c r="N8253" s="5">
        <v>8250</v>
      </c>
      <c r="O8253" s="11">
        <v>8.5485943353514635</v>
      </c>
    </row>
    <row r="8254" spans="14:15" x14ac:dyDescent="0.2">
      <c r="N8254" s="5">
        <v>8251</v>
      </c>
      <c r="O8254" s="11">
        <v>-13.002558501741838</v>
      </c>
    </row>
    <row r="8255" spans="14:15" x14ac:dyDescent="0.2">
      <c r="N8255" s="5">
        <v>8252</v>
      </c>
      <c r="O8255" s="11">
        <v>-19.407303747198917</v>
      </c>
    </row>
    <row r="8256" spans="14:15" x14ac:dyDescent="0.2">
      <c r="N8256" s="5">
        <v>8253</v>
      </c>
      <c r="O8256" s="11">
        <v>-16.506654742452156</v>
      </c>
    </row>
    <row r="8257" spans="14:15" x14ac:dyDescent="0.2">
      <c r="N8257" s="5">
        <v>8254</v>
      </c>
      <c r="O8257" s="11">
        <v>-34.35808497790255</v>
      </c>
    </row>
    <row r="8258" spans="14:15" x14ac:dyDescent="0.2">
      <c r="N8258" s="5">
        <v>8255</v>
      </c>
      <c r="O8258" s="11">
        <v>19.157492608774369</v>
      </c>
    </row>
    <row r="8259" spans="14:15" x14ac:dyDescent="0.2">
      <c r="N8259" s="5">
        <v>8256</v>
      </c>
      <c r="O8259" s="11">
        <v>14.23930693228148</v>
      </c>
    </row>
    <row r="8260" spans="14:15" x14ac:dyDescent="0.2">
      <c r="N8260" s="5">
        <v>8257</v>
      </c>
      <c r="O8260" s="11">
        <v>9.6659964713170723</v>
      </c>
    </row>
    <row r="8261" spans="14:15" x14ac:dyDescent="0.2">
      <c r="N8261" s="5">
        <v>8258</v>
      </c>
      <c r="O8261" s="11">
        <v>-2.5707967227851545</v>
      </c>
    </row>
    <row r="8262" spans="14:15" x14ac:dyDescent="0.2">
      <c r="N8262" s="5">
        <v>8259</v>
      </c>
      <c r="O8262" s="11">
        <v>-25.427274129120807</v>
      </c>
    </row>
    <row r="8263" spans="14:15" x14ac:dyDescent="0.2">
      <c r="N8263" s="5">
        <v>8260</v>
      </c>
      <c r="O8263" s="11">
        <v>-5.9369237705761373</v>
      </c>
    </row>
    <row r="8264" spans="14:15" x14ac:dyDescent="0.2">
      <c r="N8264" s="5">
        <v>8261</v>
      </c>
      <c r="O8264" s="11">
        <v>21.118854287418497</v>
      </c>
    </row>
    <row r="8265" spans="14:15" x14ac:dyDescent="0.2">
      <c r="N8265" s="5">
        <v>8262</v>
      </c>
      <c r="O8265" s="11">
        <v>2.661079729820683</v>
      </c>
    </row>
    <row r="8266" spans="14:15" x14ac:dyDescent="0.2">
      <c r="N8266" s="5">
        <v>8263</v>
      </c>
      <c r="O8266" s="11">
        <v>19.75165302022835</v>
      </c>
    </row>
    <row r="8267" spans="14:15" x14ac:dyDescent="0.2">
      <c r="N8267" s="5">
        <v>8264</v>
      </c>
      <c r="O8267" s="11">
        <v>8.2055322318076165</v>
      </c>
    </row>
    <row r="8268" spans="14:15" x14ac:dyDescent="0.2">
      <c r="N8268" s="5">
        <v>8265</v>
      </c>
      <c r="O8268" s="11">
        <v>-36.104411423156016</v>
      </c>
    </row>
    <row r="8269" spans="14:15" x14ac:dyDescent="0.2">
      <c r="N8269" s="5">
        <v>8266</v>
      </c>
      <c r="O8269" s="11">
        <v>-10.044589767082748</v>
      </c>
    </row>
    <row r="8270" spans="14:15" x14ac:dyDescent="0.2">
      <c r="N8270" s="5">
        <v>8267</v>
      </c>
      <c r="O8270" s="11">
        <v>-9.1236610452085642</v>
      </c>
    </row>
    <row r="8271" spans="14:15" x14ac:dyDescent="0.2">
      <c r="N8271" s="5">
        <v>8268</v>
      </c>
      <c r="O8271" s="11">
        <v>-22.315354817355132</v>
      </c>
    </row>
    <row r="8272" spans="14:15" x14ac:dyDescent="0.2">
      <c r="N8272" s="5">
        <v>8269</v>
      </c>
      <c r="O8272" s="11">
        <v>-1.2264047611257787</v>
      </c>
    </row>
    <row r="8273" spans="14:15" x14ac:dyDescent="0.2">
      <c r="N8273" s="5">
        <v>8270</v>
      </c>
      <c r="O8273" s="11">
        <v>17.137815866353087</v>
      </c>
    </row>
    <row r="8274" spans="14:15" x14ac:dyDescent="0.2">
      <c r="N8274" s="5">
        <v>8271</v>
      </c>
      <c r="O8274" s="11">
        <v>-3.6204980729475107</v>
      </c>
    </row>
    <row r="8275" spans="14:15" x14ac:dyDescent="0.2">
      <c r="N8275" s="5">
        <v>8272</v>
      </c>
      <c r="O8275" s="11">
        <v>-24.119530197786652</v>
      </c>
    </row>
    <row r="8276" spans="14:15" x14ac:dyDescent="0.2">
      <c r="N8276" s="5">
        <v>8273</v>
      </c>
      <c r="O8276" s="11">
        <v>-11.760842000848669</v>
      </c>
    </row>
    <row r="8277" spans="14:15" x14ac:dyDescent="0.2">
      <c r="N8277" s="5">
        <v>8274</v>
      </c>
      <c r="O8277" s="11">
        <v>6.1770101537184363</v>
      </c>
    </row>
    <row r="8278" spans="14:15" x14ac:dyDescent="0.2">
      <c r="N8278" s="5">
        <v>8275</v>
      </c>
      <c r="O8278" s="11">
        <v>-11.628387054754974</v>
      </c>
    </row>
    <row r="8279" spans="14:15" x14ac:dyDescent="0.2">
      <c r="N8279" s="5">
        <v>8276</v>
      </c>
      <c r="O8279" s="11">
        <v>14.0960357882607</v>
      </c>
    </row>
    <row r="8280" spans="14:15" x14ac:dyDescent="0.2">
      <c r="N8280" s="5">
        <v>8277</v>
      </c>
      <c r="O8280" s="11">
        <v>2.2197379661048604</v>
      </c>
    </row>
    <row r="8281" spans="14:15" x14ac:dyDescent="0.2">
      <c r="N8281" s="5">
        <v>8278</v>
      </c>
      <c r="O8281" s="11">
        <v>4.6039722223229225</v>
      </c>
    </row>
    <row r="8282" spans="14:15" x14ac:dyDescent="0.2">
      <c r="N8282" s="5">
        <v>8279</v>
      </c>
      <c r="O8282" s="11">
        <v>-33.628908194447057</v>
      </c>
    </row>
    <row r="8283" spans="14:15" x14ac:dyDescent="0.2">
      <c r="N8283" s="5">
        <v>8280</v>
      </c>
      <c r="O8283" s="11">
        <v>-0.46737360461246436</v>
      </c>
    </row>
    <row r="8284" spans="14:15" x14ac:dyDescent="0.2">
      <c r="N8284" s="5">
        <v>8281</v>
      </c>
      <c r="O8284" s="11">
        <v>-7.1782591380305529</v>
      </c>
    </row>
    <row r="8285" spans="14:15" x14ac:dyDescent="0.2">
      <c r="N8285" s="5">
        <v>8282</v>
      </c>
      <c r="O8285" s="11">
        <v>7.6365406993185503E-2</v>
      </c>
    </row>
    <row r="8286" spans="14:15" x14ac:dyDescent="0.2">
      <c r="N8286" s="5">
        <v>8283</v>
      </c>
      <c r="O8286" s="11">
        <v>-1.5903731639428398</v>
      </c>
    </row>
    <row r="8287" spans="14:15" x14ac:dyDescent="0.2">
      <c r="N8287" s="5">
        <v>8284</v>
      </c>
      <c r="O8287" s="11">
        <v>8.7042469352771867</v>
      </c>
    </row>
    <row r="8288" spans="14:15" x14ac:dyDescent="0.2">
      <c r="N8288" s="5">
        <v>8285</v>
      </c>
      <c r="O8288" s="11">
        <v>3.7006117870276114</v>
      </c>
    </row>
    <row r="8289" spans="14:15" x14ac:dyDescent="0.2">
      <c r="N8289" s="5">
        <v>8286</v>
      </c>
      <c r="O8289" s="11">
        <v>31.863760774437655</v>
      </c>
    </row>
    <row r="8290" spans="14:15" x14ac:dyDescent="0.2">
      <c r="N8290" s="5">
        <v>8287</v>
      </c>
      <c r="O8290" s="11">
        <v>11.880772090214453</v>
      </c>
    </row>
    <row r="8291" spans="14:15" x14ac:dyDescent="0.2">
      <c r="N8291" s="5">
        <v>8288</v>
      </c>
      <c r="O8291" s="11">
        <v>6.742480627157315</v>
      </c>
    </row>
    <row r="8292" spans="14:15" x14ac:dyDescent="0.2">
      <c r="N8292" s="5">
        <v>8289</v>
      </c>
      <c r="O8292" s="11">
        <v>-5.8956735672834446</v>
      </c>
    </row>
    <row r="8293" spans="14:15" x14ac:dyDescent="0.2">
      <c r="N8293" s="5">
        <v>8290</v>
      </c>
      <c r="O8293" s="11">
        <v>4.0324879304059067</v>
      </c>
    </row>
    <row r="8294" spans="14:15" x14ac:dyDescent="0.2">
      <c r="N8294" s="5">
        <v>8291</v>
      </c>
      <c r="O8294" s="11">
        <v>-5.8661176776745672</v>
      </c>
    </row>
    <row r="8295" spans="14:15" x14ac:dyDescent="0.2">
      <c r="N8295" s="5">
        <v>8292</v>
      </c>
      <c r="O8295" s="11">
        <v>30.203023686338796</v>
      </c>
    </row>
    <row r="8296" spans="14:15" x14ac:dyDescent="0.2">
      <c r="N8296" s="5">
        <v>8293</v>
      </c>
      <c r="O8296" s="11">
        <v>-16.0580090323643</v>
      </c>
    </row>
    <row r="8297" spans="14:15" x14ac:dyDescent="0.2">
      <c r="N8297" s="5">
        <v>8294</v>
      </c>
      <c r="O8297" s="11">
        <v>-18.572130137970138</v>
      </c>
    </row>
    <row r="8298" spans="14:15" x14ac:dyDescent="0.2">
      <c r="N8298" s="5">
        <v>8295</v>
      </c>
      <c r="O8298" s="11">
        <v>10.259557088519486</v>
      </c>
    </row>
    <row r="8299" spans="14:15" x14ac:dyDescent="0.2">
      <c r="N8299" s="5">
        <v>8296</v>
      </c>
      <c r="O8299" s="11">
        <v>-24.3958831072128</v>
      </c>
    </row>
    <row r="8300" spans="14:15" x14ac:dyDescent="0.2">
      <c r="N8300" s="5">
        <v>8297</v>
      </c>
      <c r="O8300" s="11">
        <v>4.0972826033932011</v>
      </c>
    </row>
    <row r="8301" spans="14:15" x14ac:dyDescent="0.2">
      <c r="N8301" s="5">
        <v>8298</v>
      </c>
      <c r="O8301" s="11">
        <v>-3.7947660655387381</v>
      </c>
    </row>
    <row r="8302" spans="14:15" x14ac:dyDescent="0.2">
      <c r="N8302" s="5">
        <v>8299</v>
      </c>
      <c r="O8302" s="11">
        <v>34.238668922599011</v>
      </c>
    </row>
    <row r="8303" spans="14:15" x14ac:dyDescent="0.2">
      <c r="N8303" s="5">
        <v>8300</v>
      </c>
      <c r="O8303" s="11">
        <v>16.527557849382404</v>
      </c>
    </row>
    <row r="8304" spans="14:15" x14ac:dyDescent="0.2">
      <c r="N8304" s="5">
        <v>8301</v>
      </c>
      <c r="O8304" s="11">
        <v>27.573292332995752</v>
      </c>
    </row>
    <row r="8305" spans="14:15" x14ac:dyDescent="0.2">
      <c r="N8305" s="5">
        <v>8302</v>
      </c>
      <c r="O8305" s="11">
        <v>-6.3148373373383455</v>
      </c>
    </row>
    <row r="8306" spans="14:15" x14ac:dyDescent="0.2">
      <c r="N8306" s="5">
        <v>8303</v>
      </c>
      <c r="O8306" s="11">
        <v>18.262529470260265</v>
      </c>
    </row>
    <row r="8307" spans="14:15" x14ac:dyDescent="0.2">
      <c r="N8307" s="5">
        <v>8304</v>
      </c>
      <c r="O8307" s="11">
        <v>-36.387489949665266</v>
      </c>
    </row>
    <row r="8308" spans="14:15" x14ac:dyDescent="0.2">
      <c r="N8308" s="5">
        <v>8305</v>
      </c>
      <c r="O8308" s="11">
        <v>13.069591981067745</v>
      </c>
    </row>
    <row r="8309" spans="14:15" x14ac:dyDescent="0.2">
      <c r="N8309" s="5">
        <v>8306</v>
      </c>
      <c r="O8309" s="11">
        <v>-9.8876001270946183</v>
      </c>
    </row>
    <row r="8310" spans="14:15" x14ac:dyDescent="0.2">
      <c r="N8310" s="5">
        <v>8307</v>
      </c>
      <c r="O8310" s="11">
        <v>9.1268913572321111</v>
      </c>
    </row>
    <row r="8311" spans="14:15" x14ac:dyDescent="0.2">
      <c r="N8311" s="5">
        <v>8308</v>
      </c>
      <c r="O8311" s="11">
        <v>-13.070476629352076</v>
      </c>
    </row>
    <row r="8312" spans="14:15" x14ac:dyDescent="0.2">
      <c r="N8312" s="5">
        <v>8309</v>
      </c>
      <c r="O8312" s="11">
        <v>-7.6288423168016299</v>
      </c>
    </row>
    <row r="8313" spans="14:15" x14ac:dyDescent="0.2">
      <c r="N8313" s="5">
        <v>8310</v>
      </c>
      <c r="O8313" s="11">
        <v>3.5646284294996557</v>
      </c>
    </row>
    <row r="8314" spans="14:15" x14ac:dyDescent="0.2">
      <c r="N8314" s="5">
        <v>8311</v>
      </c>
      <c r="O8314" s="11">
        <v>-13.916862290246446</v>
      </c>
    </row>
    <row r="8315" spans="14:15" x14ac:dyDescent="0.2">
      <c r="N8315" s="5">
        <v>8312</v>
      </c>
      <c r="O8315" s="11">
        <v>5.7642667099430991</v>
      </c>
    </row>
    <row r="8316" spans="14:15" x14ac:dyDescent="0.2">
      <c r="N8316" s="5">
        <v>8313</v>
      </c>
      <c r="O8316" s="11">
        <v>11.669446181998499</v>
      </c>
    </row>
    <row r="8317" spans="14:15" x14ac:dyDescent="0.2">
      <c r="N8317" s="5">
        <v>8314</v>
      </c>
      <c r="O8317" s="11">
        <v>-3.8937333130435388</v>
      </c>
    </row>
    <row r="8318" spans="14:15" x14ac:dyDescent="0.2">
      <c r="N8318" s="5">
        <v>8315</v>
      </c>
      <c r="O8318" s="11">
        <v>-13.03658094695648</v>
      </c>
    </row>
    <row r="8319" spans="14:15" x14ac:dyDescent="0.2">
      <c r="N8319" s="5">
        <v>8316</v>
      </c>
      <c r="O8319" s="11">
        <v>4.3256577598187933</v>
      </c>
    </row>
    <row r="8320" spans="14:15" x14ac:dyDescent="0.2">
      <c r="N8320" s="5">
        <v>8317</v>
      </c>
      <c r="O8320" s="11">
        <v>-5.9810241497110352</v>
      </c>
    </row>
    <row r="8321" spans="14:15" x14ac:dyDescent="0.2">
      <c r="N8321" s="5">
        <v>8318</v>
      </c>
      <c r="O8321" s="11">
        <v>5.6226424991056341</v>
      </c>
    </row>
    <row r="8322" spans="14:15" x14ac:dyDescent="0.2">
      <c r="N8322" s="5">
        <v>8319</v>
      </c>
      <c r="O8322" s="11">
        <v>16.160411537762215</v>
      </c>
    </row>
    <row r="8323" spans="14:15" x14ac:dyDescent="0.2">
      <c r="N8323" s="5">
        <v>8320</v>
      </c>
      <c r="O8323" s="11">
        <v>-10.306633418743218</v>
      </c>
    </row>
    <row r="8324" spans="14:15" x14ac:dyDescent="0.2">
      <c r="N8324" s="5">
        <v>8321</v>
      </c>
      <c r="O8324" s="11">
        <v>-14.401132165495593</v>
      </c>
    </row>
    <row r="8325" spans="14:15" x14ac:dyDescent="0.2">
      <c r="N8325" s="5">
        <v>8322</v>
      </c>
      <c r="O8325" s="11">
        <v>8.9040212587039136</v>
      </c>
    </row>
    <row r="8326" spans="14:15" x14ac:dyDescent="0.2">
      <c r="N8326" s="5">
        <v>8323</v>
      </c>
      <c r="O8326" s="11">
        <v>16.736270752362437</v>
      </c>
    </row>
    <row r="8327" spans="14:15" x14ac:dyDescent="0.2">
      <c r="N8327" s="5">
        <v>8324</v>
      </c>
      <c r="O8327" s="11">
        <v>13.136197371461286</v>
      </c>
    </row>
    <row r="8328" spans="14:15" x14ac:dyDescent="0.2">
      <c r="N8328" s="5">
        <v>8325</v>
      </c>
      <c r="O8328" s="11">
        <v>14.460673029157977</v>
      </c>
    </row>
    <row r="8329" spans="14:15" x14ac:dyDescent="0.2">
      <c r="N8329" s="5">
        <v>8326</v>
      </c>
      <c r="O8329" s="11">
        <v>-3.1150697022216169</v>
      </c>
    </row>
    <row r="8330" spans="14:15" x14ac:dyDescent="0.2">
      <c r="N8330" s="5">
        <v>8327</v>
      </c>
      <c r="O8330" s="11">
        <v>-4.492594490136546</v>
      </c>
    </row>
    <row r="8331" spans="14:15" x14ac:dyDescent="0.2">
      <c r="N8331" s="5">
        <v>8328</v>
      </c>
      <c r="O8331" s="11">
        <v>-23.070003574335651</v>
      </c>
    </row>
    <row r="8332" spans="14:15" x14ac:dyDescent="0.2">
      <c r="N8332" s="5">
        <v>8329</v>
      </c>
      <c r="O8332" s="11">
        <v>-12.857673623808754</v>
      </c>
    </row>
    <row r="8333" spans="14:15" x14ac:dyDescent="0.2">
      <c r="N8333" s="5">
        <v>8330</v>
      </c>
      <c r="O8333" s="11">
        <v>0.12608690084720153</v>
      </c>
    </row>
    <row r="8334" spans="14:15" x14ac:dyDescent="0.2">
      <c r="N8334" s="5">
        <v>8331</v>
      </c>
      <c r="O8334" s="11">
        <v>-2.5826204432693465</v>
      </c>
    </row>
    <row r="8335" spans="14:15" x14ac:dyDescent="0.2">
      <c r="N8335" s="5">
        <v>8332</v>
      </c>
      <c r="O8335" s="11">
        <v>0.27167774630060448</v>
      </c>
    </row>
    <row r="8336" spans="14:15" x14ac:dyDescent="0.2">
      <c r="N8336" s="5">
        <v>8333</v>
      </c>
      <c r="O8336" s="11">
        <v>9.8914306407706398</v>
      </c>
    </row>
    <row r="8337" spans="14:15" x14ac:dyDescent="0.2">
      <c r="N8337" s="5">
        <v>8334</v>
      </c>
      <c r="O8337" s="11">
        <v>-0.96497904490916553</v>
      </c>
    </row>
    <row r="8338" spans="14:15" x14ac:dyDescent="0.2">
      <c r="N8338" s="5">
        <v>8335</v>
      </c>
      <c r="O8338" s="11">
        <v>-15.408932123982435</v>
      </c>
    </row>
    <row r="8339" spans="14:15" x14ac:dyDescent="0.2">
      <c r="N8339" s="5">
        <v>8336</v>
      </c>
      <c r="O8339" s="11">
        <v>17.238437813259004</v>
      </c>
    </row>
    <row r="8340" spans="14:15" x14ac:dyDescent="0.2">
      <c r="N8340" s="5">
        <v>8337</v>
      </c>
      <c r="O8340" s="11">
        <v>-9.2288844930670884</v>
      </c>
    </row>
    <row r="8341" spans="14:15" x14ac:dyDescent="0.2">
      <c r="N8341" s="5">
        <v>8338</v>
      </c>
      <c r="O8341" s="11">
        <v>16.390291931825715</v>
      </c>
    </row>
    <row r="8342" spans="14:15" x14ac:dyDescent="0.2">
      <c r="N8342" s="5">
        <v>8339</v>
      </c>
      <c r="O8342" s="11">
        <v>-15.429015242136501</v>
      </c>
    </row>
    <row r="8343" spans="14:15" x14ac:dyDescent="0.2">
      <c r="N8343" s="5">
        <v>8340</v>
      </c>
      <c r="O8343" s="11">
        <v>17.243089829906907</v>
      </c>
    </row>
    <row r="8344" spans="14:15" x14ac:dyDescent="0.2">
      <c r="N8344" s="5">
        <v>8341</v>
      </c>
      <c r="O8344" s="11">
        <v>13.02942673221683</v>
      </c>
    </row>
    <row r="8345" spans="14:15" x14ac:dyDescent="0.2">
      <c r="N8345" s="5">
        <v>8342</v>
      </c>
      <c r="O8345" s="11">
        <v>-14.167873327079747</v>
      </c>
    </row>
    <row r="8346" spans="14:15" x14ac:dyDescent="0.2">
      <c r="N8346" s="5">
        <v>8343</v>
      </c>
      <c r="O8346" s="11">
        <v>5.4172940809995938</v>
      </c>
    </row>
    <row r="8347" spans="14:15" x14ac:dyDescent="0.2">
      <c r="N8347" s="5">
        <v>8344</v>
      </c>
      <c r="O8347" s="11">
        <v>-19.923519550182739</v>
      </c>
    </row>
    <row r="8348" spans="14:15" x14ac:dyDescent="0.2">
      <c r="N8348" s="5">
        <v>8345</v>
      </c>
      <c r="O8348" s="11">
        <v>-14.552554015749571</v>
      </c>
    </row>
    <row r="8349" spans="14:15" x14ac:dyDescent="0.2">
      <c r="N8349" s="5">
        <v>8346</v>
      </c>
      <c r="O8349" s="11">
        <v>4.0234063194760035</v>
      </c>
    </row>
    <row r="8350" spans="14:15" x14ac:dyDescent="0.2">
      <c r="N8350" s="5">
        <v>8347</v>
      </c>
      <c r="O8350" s="11">
        <v>-35.357424492333557</v>
      </c>
    </row>
    <row r="8351" spans="14:15" x14ac:dyDescent="0.2">
      <c r="N8351" s="5">
        <v>8348</v>
      </c>
      <c r="O8351" s="11">
        <v>-16.016359105210284</v>
      </c>
    </row>
    <row r="8352" spans="14:15" x14ac:dyDescent="0.2">
      <c r="N8352" s="5">
        <v>8349</v>
      </c>
      <c r="O8352" s="11">
        <v>26.268105864645765</v>
      </c>
    </row>
    <row r="8353" spans="14:15" x14ac:dyDescent="0.2">
      <c r="N8353" s="5">
        <v>8350</v>
      </c>
      <c r="O8353" s="11">
        <v>24.182441758338655</v>
      </c>
    </row>
    <row r="8354" spans="14:15" x14ac:dyDescent="0.2">
      <c r="N8354" s="5">
        <v>8351</v>
      </c>
      <c r="O8354" s="11">
        <v>-4.0942106593359524</v>
      </c>
    </row>
    <row r="8355" spans="14:15" x14ac:dyDescent="0.2">
      <c r="N8355" s="5">
        <v>8352</v>
      </c>
      <c r="O8355" s="11">
        <v>-32.160803410606007</v>
      </c>
    </row>
    <row r="8356" spans="14:15" x14ac:dyDescent="0.2">
      <c r="N8356" s="5">
        <v>8353</v>
      </c>
      <c r="O8356" s="11">
        <v>24.021599024150241</v>
      </c>
    </row>
    <row r="8357" spans="14:15" x14ac:dyDescent="0.2">
      <c r="N8357" s="5">
        <v>8354</v>
      </c>
      <c r="O8357" s="11">
        <v>-9.6578667842661865</v>
      </c>
    </row>
    <row r="8358" spans="14:15" x14ac:dyDescent="0.2">
      <c r="N8358" s="5">
        <v>8355</v>
      </c>
      <c r="O8358" s="11">
        <v>-22.733807411916068</v>
      </c>
    </row>
    <row r="8359" spans="14:15" x14ac:dyDescent="0.2">
      <c r="N8359" s="5">
        <v>8356</v>
      </c>
      <c r="O8359" s="11">
        <v>16.932416836598723</v>
      </c>
    </row>
    <row r="8360" spans="14:15" x14ac:dyDescent="0.2">
      <c r="N8360" s="5">
        <v>8357</v>
      </c>
      <c r="O8360" s="11">
        <v>6.0177266601544472</v>
      </c>
    </row>
    <row r="8361" spans="14:15" x14ac:dyDescent="0.2">
      <c r="N8361" s="5">
        <v>8358</v>
      </c>
      <c r="O8361" s="11">
        <v>2.2591896796375583</v>
      </c>
    </row>
    <row r="8362" spans="14:15" x14ac:dyDescent="0.2">
      <c r="N8362" s="5">
        <v>8359</v>
      </c>
      <c r="O8362" s="11">
        <v>12.884584610677681</v>
      </c>
    </row>
    <row r="8363" spans="14:15" x14ac:dyDescent="0.2">
      <c r="N8363" s="5">
        <v>8360</v>
      </c>
      <c r="O8363" s="11">
        <v>23.551426409329167</v>
      </c>
    </row>
    <row r="8364" spans="14:15" x14ac:dyDescent="0.2">
      <c r="N8364" s="5">
        <v>8361</v>
      </c>
      <c r="O8364" s="11">
        <v>-9.4557918053923089</v>
      </c>
    </row>
    <row r="8365" spans="14:15" x14ac:dyDescent="0.2">
      <c r="N8365" s="5">
        <v>8362</v>
      </c>
      <c r="O8365" s="11">
        <v>9.5727082891767701</v>
      </c>
    </row>
    <row r="8366" spans="14:15" x14ac:dyDescent="0.2">
      <c r="N8366" s="5">
        <v>8363</v>
      </c>
      <c r="O8366" s="11">
        <v>15.755935364526962</v>
      </c>
    </row>
    <row r="8367" spans="14:15" x14ac:dyDescent="0.2">
      <c r="N8367" s="5">
        <v>8364</v>
      </c>
      <c r="O8367" s="11">
        <v>-3.4850780645219066</v>
      </c>
    </row>
    <row r="8368" spans="14:15" x14ac:dyDescent="0.2">
      <c r="N8368" s="5">
        <v>8365</v>
      </c>
      <c r="O8368" s="11">
        <v>-28.302578464498215</v>
      </c>
    </row>
    <row r="8369" spans="14:15" x14ac:dyDescent="0.2">
      <c r="N8369" s="5">
        <v>8366</v>
      </c>
      <c r="O8369" s="11">
        <v>-5.6286273248631851</v>
      </c>
    </row>
    <row r="8370" spans="14:15" x14ac:dyDescent="0.2">
      <c r="N8370" s="5">
        <v>8367</v>
      </c>
      <c r="O8370" s="11">
        <v>17.339179262017296</v>
      </c>
    </row>
    <row r="8371" spans="14:15" x14ac:dyDescent="0.2">
      <c r="N8371" s="5">
        <v>8368</v>
      </c>
      <c r="O8371" s="11">
        <v>-3.4466709225770602</v>
      </c>
    </row>
    <row r="8372" spans="14:15" x14ac:dyDescent="0.2">
      <c r="N8372" s="5">
        <v>8369</v>
      </c>
      <c r="O8372" s="11">
        <v>-8.0055492452571393</v>
      </c>
    </row>
    <row r="8373" spans="14:15" x14ac:dyDescent="0.2">
      <c r="N8373" s="5">
        <v>8370</v>
      </c>
      <c r="O8373" s="11">
        <v>0.13234072937599184</v>
      </c>
    </row>
    <row r="8374" spans="14:15" x14ac:dyDescent="0.2">
      <c r="N8374" s="5">
        <v>8371</v>
      </c>
      <c r="O8374" s="11">
        <v>-4.2095655111308572</v>
      </c>
    </row>
    <row r="8375" spans="14:15" x14ac:dyDescent="0.2">
      <c r="N8375" s="5">
        <v>8372</v>
      </c>
      <c r="O8375" s="11">
        <v>5.1854664616381028</v>
      </c>
    </row>
    <row r="8376" spans="14:15" x14ac:dyDescent="0.2">
      <c r="N8376" s="5">
        <v>8373</v>
      </c>
      <c r="O8376" s="11">
        <v>-1.07905204447008</v>
      </c>
    </row>
    <row r="8377" spans="14:15" x14ac:dyDescent="0.2">
      <c r="N8377" s="5">
        <v>8374</v>
      </c>
      <c r="O8377" s="11">
        <v>6.688686909403998</v>
      </c>
    </row>
    <row r="8378" spans="14:15" x14ac:dyDescent="0.2">
      <c r="N8378" s="5">
        <v>8375</v>
      </c>
      <c r="O8378" s="11">
        <v>18.930264227483697</v>
      </c>
    </row>
    <row r="8379" spans="14:15" x14ac:dyDescent="0.2">
      <c r="N8379" s="5">
        <v>8376</v>
      </c>
      <c r="O8379" s="11">
        <v>-6.7943120535527379</v>
      </c>
    </row>
    <row r="8380" spans="14:15" x14ac:dyDescent="0.2">
      <c r="N8380" s="5">
        <v>8377</v>
      </c>
      <c r="O8380" s="11">
        <v>-18.635031653106079</v>
      </c>
    </row>
    <row r="8381" spans="14:15" x14ac:dyDescent="0.2">
      <c r="N8381" s="5">
        <v>8378</v>
      </c>
      <c r="O8381" s="11">
        <v>4.9188576313030667</v>
      </c>
    </row>
    <row r="8382" spans="14:15" x14ac:dyDescent="0.2">
      <c r="N8382" s="5">
        <v>8379</v>
      </c>
      <c r="O8382" s="11">
        <v>-11.830472248695823</v>
      </c>
    </row>
    <row r="8383" spans="14:15" x14ac:dyDescent="0.2">
      <c r="N8383" s="5">
        <v>8380</v>
      </c>
      <c r="O8383" s="11">
        <v>-7.8557468356363609</v>
      </c>
    </row>
    <row r="8384" spans="14:15" x14ac:dyDescent="0.2">
      <c r="N8384" s="5">
        <v>8381</v>
      </c>
      <c r="O8384" s="11">
        <v>-4.0031366055583657</v>
      </c>
    </row>
    <row r="8385" spans="14:15" x14ac:dyDescent="0.2">
      <c r="N8385" s="5">
        <v>8382</v>
      </c>
      <c r="O8385" s="11">
        <v>-5.7475059393762473</v>
      </c>
    </row>
    <row r="8386" spans="14:15" x14ac:dyDescent="0.2">
      <c r="N8386" s="5">
        <v>8383</v>
      </c>
      <c r="O8386" s="11">
        <v>28.032631595365309</v>
      </c>
    </row>
    <row r="8387" spans="14:15" x14ac:dyDescent="0.2">
      <c r="N8387" s="5">
        <v>8384</v>
      </c>
      <c r="O8387" s="11">
        <v>-13.378715715280901</v>
      </c>
    </row>
    <row r="8388" spans="14:15" x14ac:dyDescent="0.2">
      <c r="N8388" s="5">
        <v>8385</v>
      </c>
      <c r="O8388" s="11">
        <v>15.889836658529756</v>
      </c>
    </row>
    <row r="8389" spans="14:15" x14ac:dyDescent="0.2">
      <c r="N8389" s="5">
        <v>8386</v>
      </c>
      <c r="O8389" s="11">
        <v>-11.101130732897513</v>
      </c>
    </row>
    <row r="8390" spans="14:15" x14ac:dyDescent="0.2">
      <c r="N8390" s="5">
        <v>8387</v>
      </c>
      <c r="O8390" s="11">
        <v>-3.2011610355973628</v>
      </c>
    </row>
    <row r="8391" spans="14:15" x14ac:dyDescent="0.2">
      <c r="N8391" s="5">
        <v>8388</v>
      </c>
      <c r="O8391" s="11">
        <v>12.362325681136106</v>
      </c>
    </row>
    <row r="8392" spans="14:15" x14ac:dyDescent="0.2">
      <c r="N8392" s="5">
        <v>8389</v>
      </c>
      <c r="O8392" s="11">
        <v>-4.4449267936699339</v>
      </c>
    </row>
    <row r="8393" spans="14:15" x14ac:dyDescent="0.2">
      <c r="N8393" s="5">
        <v>8390</v>
      </c>
      <c r="O8393" s="11">
        <v>-17.994951428281187</v>
      </c>
    </row>
    <row r="8394" spans="14:15" x14ac:dyDescent="0.2">
      <c r="N8394" s="5">
        <v>8391</v>
      </c>
      <c r="O8394" s="11">
        <v>7.011021908900041</v>
      </c>
    </row>
    <row r="8395" spans="14:15" x14ac:dyDescent="0.2">
      <c r="N8395" s="5">
        <v>8392</v>
      </c>
      <c r="O8395" s="11">
        <v>-3.2916711779687273</v>
      </c>
    </row>
    <row r="8396" spans="14:15" x14ac:dyDescent="0.2">
      <c r="N8396" s="5">
        <v>8393</v>
      </c>
      <c r="O8396" s="11">
        <v>-4.7877800327517557</v>
      </c>
    </row>
    <row r="8397" spans="14:15" x14ac:dyDescent="0.2">
      <c r="N8397" s="5">
        <v>8394</v>
      </c>
      <c r="O8397" s="11">
        <v>16.726136170814708</v>
      </c>
    </row>
    <row r="8398" spans="14:15" x14ac:dyDescent="0.2">
      <c r="N8398" s="5">
        <v>8395</v>
      </c>
      <c r="O8398" s="11">
        <v>-13.931637589637948</v>
      </c>
    </row>
    <row r="8399" spans="14:15" x14ac:dyDescent="0.2">
      <c r="N8399" s="5">
        <v>8396</v>
      </c>
      <c r="O8399" s="11">
        <v>2.0423265634224634</v>
      </c>
    </row>
    <row r="8400" spans="14:15" x14ac:dyDescent="0.2">
      <c r="N8400" s="5">
        <v>8397</v>
      </c>
      <c r="O8400" s="11">
        <v>-8.2970640828204552</v>
      </c>
    </row>
    <row r="8401" spans="14:15" x14ac:dyDescent="0.2">
      <c r="N8401" s="5">
        <v>8398</v>
      </c>
      <c r="O8401" s="11">
        <v>12.720142717962787</v>
      </c>
    </row>
    <row r="8402" spans="14:15" x14ac:dyDescent="0.2">
      <c r="N8402" s="5">
        <v>8399</v>
      </c>
      <c r="O8402" s="11">
        <v>-24.747056471691334</v>
      </c>
    </row>
    <row r="8403" spans="14:15" x14ac:dyDescent="0.2">
      <c r="N8403" s="5">
        <v>8400</v>
      </c>
      <c r="O8403" s="11">
        <v>-25.509147572034838</v>
      </c>
    </row>
    <row r="8404" spans="14:15" x14ac:dyDescent="0.2">
      <c r="N8404" s="5">
        <v>8401</v>
      </c>
      <c r="O8404" s="11">
        <v>-24.467531729425723</v>
      </c>
    </row>
    <row r="8405" spans="14:15" x14ac:dyDescent="0.2">
      <c r="N8405" s="5">
        <v>8402</v>
      </c>
      <c r="O8405" s="11">
        <v>7.2034975955472094</v>
      </c>
    </row>
    <row r="8406" spans="14:15" x14ac:dyDescent="0.2">
      <c r="N8406" s="5">
        <v>8403</v>
      </c>
      <c r="O8406" s="11">
        <v>30.225714589208454</v>
      </c>
    </row>
    <row r="8407" spans="14:15" x14ac:dyDescent="0.2">
      <c r="N8407" s="5">
        <v>8404</v>
      </c>
      <c r="O8407" s="11">
        <v>8.0498594762341398</v>
      </c>
    </row>
    <row r="8408" spans="14:15" x14ac:dyDescent="0.2">
      <c r="N8408" s="5">
        <v>8405</v>
      </c>
      <c r="O8408" s="11">
        <v>-13.812934692280624</v>
      </c>
    </row>
    <row r="8409" spans="14:15" x14ac:dyDescent="0.2">
      <c r="N8409" s="5">
        <v>8406</v>
      </c>
      <c r="O8409" s="11">
        <v>16.089874660460225</v>
      </c>
    </row>
    <row r="8410" spans="14:15" x14ac:dyDescent="0.2">
      <c r="N8410" s="5">
        <v>8407</v>
      </c>
      <c r="O8410" s="11">
        <v>9.289478518094576</v>
      </c>
    </row>
    <row r="8411" spans="14:15" x14ac:dyDescent="0.2">
      <c r="N8411" s="5">
        <v>8408</v>
      </c>
      <c r="O8411" s="11">
        <v>-10.489278036612035</v>
      </c>
    </row>
    <row r="8412" spans="14:15" x14ac:dyDescent="0.2">
      <c r="N8412" s="5">
        <v>8409</v>
      </c>
      <c r="O8412" s="11">
        <v>9.7658567231953555</v>
      </c>
    </row>
    <row r="8413" spans="14:15" x14ac:dyDescent="0.2">
      <c r="N8413" s="5">
        <v>8410</v>
      </c>
      <c r="O8413" s="11">
        <v>16.005521447607681</v>
      </c>
    </row>
    <row r="8414" spans="14:15" x14ac:dyDescent="0.2">
      <c r="N8414" s="5">
        <v>8411</v>
      </c>
      <c r="O8414" s="11">
        <v>-11.64521338568127</v>
      </c>
    </row>
    <row r="8415" spans="14:15" x14ac:dyDescent="0.2">
      <c r="N8415" s="5">
        <v>8412</v>
      </c>
      <c r="O8415" s="11">
        <v>24.517179034055296</v>
      </c>
    </row>
    <row r="8416" spans="14:15" x14ac:dyDescent="0.2">
      <c r="N8416" s="5">
        <v>8413</v>
      </c>
      <c r="O8416" s="11">
        <v>37.091210608525017</v>
      </c>
    </row>
    <row r="8417" spans="14:15" x14ac:dyDescent="0.2">
      <c r="N8417" s="5">
        <v>8414</v>
      </c>
      <c r="O8417" s="11">
        <v>-12.545646158250399</v>
      </c>
    </row>
    <row r="8418" spans="14:15" x14ac:dyDescent="0.2">
      <c r="N8418" s="5">
        <v>8415</v>
      </c>
      <c r="O8418" s="11">
        <v>4.4521449820593482</v>
      </c>
    </row>
    <row r="8419" spans="14:15" x14ac:dyDescent="0.2">
      <c r="N8419" s="5">
        <v>8416</v>
      </c>
      <c r="O8419" s="11">
        <v>-16.560199123166829</v>
      </c>
    </row>
    <row r="8420" spans="14:15" x14ac:dyDescent="0.2">
      <c r="N8420" s="5">
        <v>8417</v>
      </c>
      <c r="O8420" s="11">
        <v>2.0632728382442478</v>
      </c>
    </row>
    <row r="8421" spans="14:15" x14ac:dyDescent="0.2">
      <c r="N8421" s="5">
        <v>8418</v>
      </c>
      <c r="O8421" s="11">
        <v>-2.625330195851713</v>
      </c>
    </row>
    <row r="8422" spans="14:15" x14ac:dyDescent="0.2">
      <c r="N8422" s="5">
        <v>8419</v>
      </c>
      <c r="O8422" s="11">
        <v>-15.661726780431547</v>
      </c>
    </row>
    <row r="8423" spans="14:15" x14ac:dyDescent="0.2">
      <c r="N8423" s="5">
        <v>8420</v>
      </c>
      <c r="O8423" s="11">
        <v>-4.6158881835813554</v>
      </c>
    </row>
    <row r="8424" spans="14:15" x14ac:dyDescent="0.2">
      <c r="N8424" s="5">
        <v>8421</v>
      </c>
      <c r="O8424" s="11">
        <v>4.7187585174270277</v>
      </c>
    </row>
    <row r="8425" spans="14:15" x14ac:dyDescent="0.2">
      <c r="N8425" s="5">
        <v>8422</v>
      </c>
      <c r="O8425" s="11">
        <v>-9.4996415480126295</v>
      </c>
    </row>
    <row r="8426" spans="14:15" x14ac:dyDescent="0.2">
      <c r="N8426" s="5">
        <v>8423</v>
      </c>
      <c r="O8426" s="11">
        <v>-5.3303623108939862</v>
      </c>
    </row>
    <row r="8427" spans="14:15" x14ac:dyDescent="0.2">
      <c r="N8427" s="5">
        <v>8424</v>
      </c>
      <c r="O8427" s="11">
        <v>17.968787628873873</v>
      </c>
    </row>
    <row r="8428" spans="14:15" x14ac:dyDescent="0.2">
      <c r="N8428" s="5">
        <v>8425</v>
      </c>
      <c r="O8428" s="11">
        <v>-33.510626149540137</v>
      </c>
    </row>
    <row r="8429" spans="14:15" x14ac:dyDescent="0.2">
      <c r="N8429" s="5">
        <v>8426</v>
      </c>
      <c r="O8429" s="11">
        <v>5.5230865426383549</v>
      </c>
    </row>
    <row r="8430" spans="14:15" x14ac:dyDescent="0.2">
      <c r="N8430" s="5">
        <v>8427</v>
      </c>
      <c r="O8430" s="11">
        <v>-4.4497753512347433</v>
      </c>
    </row>
    <row r="8431" spans="14:15" x14ac:dyDescent="0.2">
      <c r="N8431" s="5">
        <v>8428</v>
      </c>
      <c r="O8431" s="11">
        <v>8.0484652492473572</v>
      </c>
    </row>
    <row r="8432" spans="14:15" x14ac:dyDescent="0.2">
      <c r="N8432" s="5">
        <v>8429</v>
      </c>
      <c r="O8432" s="11">
        <v>14.031764237812681</v>
      </c>
    </row>
    <row r="8433" spans="14:15" x14ac:dyDescent="0.2">
      <c r="N8433" s="5">
        <v>8430</v>
      </c>
      <c r="O8433" s="11">
        <v>-26.217628030296297</v>
      </c>
    </row>
    <row r="8434" spans="14:15" x14ac:dyDescent="0.2">
      <c r="N8434" s="5">
        <v>8431</v>
      </c>
      <c r="O8434" s="11">
        <v>6.1982988796609453</v>
      </c>
    </row>
    <row r="8435" spans="14:15" x14ac:dyDescent="0.2">
      <c r="N8435" s="5">
        <v>8432</v>
      </c>
      <c r="O8435" s="11">
        <v>2.4355522648736629</v>
      </c>
    </row>
    <row r="8436" spans="14:15" x14ac:dyDescent="0.2">
      <c r="N8436" s="5">
        <v>8433</v>
      </c>
      <c r="O8436" s="11">
        <v>3.0168923157682856</v>
      </c>
    </row>
    <row r="8437" spans="14:15" x14ac:dyDescent="0.2">
      <c r="N8437" s="5">
        <v>8434</v>
      </c>
      <c r="O8437" s="11">
        <v>-1.9433024356284689</v>
      </c>
    </row>
    <row r="8438" spans="14:15" x14ac:dyDescent="0.2">
      <c r="N8438" s="5">
        <v>8435</v>
      </c>
      <c r="O8438" s="11">
        <v>-0.73526940226561988</v>
      </c>
    </row>
    <row r="8439" spans="14:15" x14ac:dyDescent="0.2">
      <c r="N8439" s="5">
        <v>8436</v>
      </c>
      <c r="O8439" s="11">
        <v>9.0116651980841986</v>
      </c>
    </row>
    <row r="8440" spans="14:15" x14ac:dyDescent="0.2">
      <c r="N8440" s="5">
        <v>8437</v>
      </c>
      <c r="O8440" s="11">
        <v>-11.862239573370292</v>
      </c>
    </row>
    <row r="8441" spans="14:15" x14ac:dyDescent="0.2">
      <c r="N8441" s="5">
        <v>8438</v>
      </c>
      <c r="O8441" s="11">
        <v>-6.0905089108909296</v>
      </c>
    </row>
    <row r="8442" spans="14:15" x14ac:dyDescent="0.2">
      <c r="N8442" s="5">
        <v>8439</v>
      </c>
      <c r="O8442" s="11">
        <v>1.7878716850444343</v>
      </c>
    </row>
    <row r="8443" spans="14:15" x14ac:dyDescent="0.2">
      <c r="N8443" s="5">
        <v>8440</v>
      </c>
      <c r="O8443" s="11">
        <v>19.406511253486276</v>
      </c>
    </row>
    <row r="8444" spans="14:15" x14ac:dyDescent="0.2">
      <c r="N8444" s="5">
        <v>8441</v>
      </c>
      <c r="O8444" s="11">
        <v>-5.7756996810991197</v>
      </c>
    </row>
    <row r="8445" spans="14:15" x14ac:dyDescent="0.2">
      <c r="N8445" s="5">
        <v>8442</v>
      </c>
      <c r="O8445" s="11">
        <v>-3.2518101179509986</v>
      </c>
    </row>
    <row r="8446" spans="14:15" x14ac:dyDescent="0.2">
      <c r="N8446" s="5">
        <v>8443</v>
      </c>
      <c r="O8446" s="11">
        <v>-6.1872982773857963</v>
      </c>
    </row>
    <row r="8447" spans="14:15" x14ac:dyDescent="0.2">
      <c r="N8447" s="5">
        <v>8444</v>
      </c>
      <c r="O8447" s="11">
        <v>-22.182326771727869</v>
      </c>
    </row>
    <row r="8448" spans="14:15" x14ac:dyDescent="0.2">
      <c r="N8448" s="5">
        <v>8445</v>
      </c>
      <c r="O8448" s="11">
        <v>-23.132154640421298</v>
      </c>
    </row>
    <row r="8449" spans="14:15" x14ac:dyDescent="0.2">
      <c r="N8449" s="5">
        <v>8446</v>
      </c>
      <c r="O8449" s="11">
        <v>8.7078915651615496</v>
      </c>
    </row>
    <row r="8450" spans="14:15" x14ac:dyDescent="0.2">
      <c r="N8450" s="5">
        <v>8447</v>
      </c>
      <c r="O8450" s="11">
        <v>2.6148383367325181</v>
      </c>
    </row>
    <row r="8451" spans="14:15" x14ac:dyDescent="0.2">
      <c r="N8451" s="5">
        <v>8448</v>
      </c>
      <c r="O8451" s="11">
        <v>-6.2402222016160591</v>
      </c>
    </row>
    <row r="8452" spans="14:15" x14ac:dyDescent="0.2">
      <c r="N8452" s="5">
        <v>8449</v>
      </c>
      <c r="O8452" s="11">
        <v>26.734812684929068</v>
      </c>
    </row>
    <row r="8453" spans="14:15" x14ac:dyDescent="0.2">
      <c r="N8453" s="5">
        <v>8450</v>
      </c>
      <c r="O8453" s="11">
        <v>-11.581712869237656</v>
      </c>
    </row>
    <row r="8454" spans="14:15" x14ac:dyDescent="0.2">
      <c r="N8454" s="5">
        <v>8451</v>
      </c>
      <c r="O8454" s="11">
        <v>-2.1832646431963409</v>
      </c>
    </row>
    <row r="8455" spans="14:15" x14ac:dyDescent="0.2">
      <c r="N8455" s="5">
        <v>8452</v>
      </c>
      <c r="O8455" s="11">
        <v>21.151304770604327</v>
      </c>
    </row>
    <row r="8456" spans="14:15" x14ac:dyDescent="0.2">
      <c r="N8456" s="5">
        <v>8453</v>
      </c>
      <c r="O8456" s="11">
        <v>7.53512268789832</v>
      </c>
    </row>
    <row r="8457" spans="14:15" x14ac:dyDescent="0.2">
      <c r="N8457" s="5">
        <v>8454</v>
      </c>
      <c r="O8457" s="11">
        <v>-7.2454794167974219</v>
      </c>
    </row>
    <row r="8458" spans="14:15" x14ac:dyDescent="0.2">
      <c r="N8458" s="5">
        <v>8455</v>
      </c>
      <c r="O8458" s="11">
        <v>-5.8333326623585471</v>
      </c>
    </row>
    <row r="8459" spans="14:15" x14ac:dyDescent="0.2">
      <c r="N8459" s="5">
        <v>8456</v>
      </c>
      <c r="O8459" s="11">
        <v>9.5625128827981918</v>
      </c>
    </row>
    <row r="8460" spans="14:15" x14ac:dyDescent="0.2">
      <c r="N8460" s="5">
        <v>8457</v>
      </c>
      <c r="O8460" s="11">
        <v>-5.6164395856932847</v>
      </c>
    </row>
    <row r="8461" spans="14:15" x14ac:dyDescent="0.2">
      <c r="N8461" s="5">
        <v>8458</v>
      </c>
      <c r="O8461" s="11">
        <v>-6.9761315635355547</v>
      </c>
    </row>
    <row r="8462" spans="14:15" x14ac:dyDescent="0.2">
      <c r="N8462" s="5">
        <v>8459</v>
      </c>
      <c r="O8462" s="11">
        <v>18.01637077285282</v>
      </c>
    </row>
    <row r="8463" spans="14:15" x14ac:dyDescent="0.2">
      <c r="N8463" s="5">
        <v>8460</v>
      </c>
      <c r="O8463" s="11">
        <v>-6.5625480430786469</v>
      </c>
    </row>
    <row r="8464" spans="14:15" x14ac:dyDescent="0.2">
      <c r="N8464" s="5">
        <v>8461</v>
      </c>
      <c r="O8464" s="11">
        <v>2.3186164050321421</v>
      </c>
    </row>
    <row r="8465" spans="14:15" x14ac:dyDescent="0.2">
      <c r="N8465" s="5">
        <v>8462</v>
      </c>
      <c r="O8465" s="11">
        <v>0.97703797143809479</v>
      </c>
    </row>
    <row r="8466" spans="14:15" x14ac:dyDescent="0.2">
      <c r="N8466" s="5">
        <v>8463</v>
      </c>
      <c r="O8466" s="11">
        <v>0.15119566626710346</v>
      </c>
    </row>
    <row r="8467" spans="14:15" x14ac:dyDescent="0.2">
      <c r="N8467" s="5">
        <v>8464</v>
      </c>
      <c r="O8467" s="11">
        <v>-2.9345109757904173</v>
      </c>
    </row>
    <row r="8468" spans="14:15" x14ac:dyDescent="0.2">
      <c r="N8468" s="5">
        <v>8465</v>
      </c>
      <c r="O8468" s="11">
        <v>-36.844232253730247</v>
      </c>
    </row>
    <row r="8469" spans="14:15" x14ac:dyDescent="0.2">
      <c r="N8469" s="5">
        <v>8466</v>
      </c>
      <c r="O8469" s="11">
        <v>-10.014340250202054</v>
      </c>
    </row>
    <row r="8470" spans="14:15" x14ac:dyDescent="0.2">
      <c r="N8470" s="5">
        <v>8467</v>
      </c>
      <c r="O8470" s="11">
        <v>18.839307289669261</v>
      </c>
    </row>
    <row r="8471" spans="14:15" x14ac:dyDescent="0.2">
      <c r="N8471" s="5">
        <v>8468</v>
      </c>
      <c r="O8471" s="11">
        <v>-19.014269502132361</v>
      </c>
    </row>
    <row r="8472" spans="14:15" x14ac:dyDescent="0.2">
      <c r="N8472" s="5">
        <v>8469</v>
      </c>
      <c r="O8472" s="11">
        <v>-23.474856031563</v>
      </c>
    </row>
    <row r="8473" spans="14:15" x14ac:dyDescent="0.2">
      <c r="N8473" s="5">
        <v>8470</v>
      </c>
      <c r="O8473" s="11">
        <v>4.719887662077646</v>
      </c>
    </row>
    <row r="8474" spans="14:15" x14ac:dyDescent="0.2">
      <c r="N8474" s="5">
        <v>8471</v>
      </c>
      <c r="O8474" s="11">
        <v>3.9413074010416436</v>
      </c>
    </row>
    <row r="8475" spans="14:15" x14ac:dyDescent="0.2">
      <c r="N8475" s="5">
        <v>8472</v>
      </c>
      <c r="O8475" s="11">
        <v>4.1198982384815892</v>
      </c>
    </row>
    <row r="8476" spans="14:15" x14ac:dyDescent="0.2">
      <c r="N8476" s="5">
        <v>8473</v>
      </c>
      <c r="O8476" s="11">
        <v>16.38314961608684</v>
      </c>
    </row>
    <row r="8477" spans="14:15" x14ac:dyDescent="0.2">
      <c r="N8477" s="5">
        <v>8474</v>
      </c>
      <c r="O8477" s="11">
        <v>8.2989722335317868</v>
      </c>
    </row>
    <row r="8478" spans="14:15" x14ac:dyDescent="0.2">
      <c r="N8478" s="5">
        <v>8475</v>
      </c>
      <c r="O8478" s="11">
        <v>-43.371875035504615</v>
      </c>
    </row>
    <row r="8479" spans="14:15" x14ac:dyDescent="0.2">
      <c r="N8479" s="5">
        <v>8476</v>
      </c>
      <c r="O8479" s="11">
        <v>9.2346679535875538</v>
      </c>
    </row>
    <row r="8480" spans="14:15" x14ac:dyDescent="0.2">
      <c r="N8480" s="5">
        <v>8477</v>
      </c>
      <c r="O8480" s="11">
        <v>6.602719819962994</v>
      </c>
    </row>
    <row r="8481" spans="14:15" x14ac:dyDescent="0.2">
      <c r="N8481" s="5">
        <v>8478</v>
      </c>
      <c r="O8481" s="11">
        <v>-16.218484808578591</v>
      </c>
    </row>
    <row r="8482" spans="14:15" x14ac:dyDescent="0.2">
      <c r="N8482" s="5">
        <v>8479</v>
      </c>
      <c r="O8482" s="11">
        <v>10.246131411632152</v>
      </c>
    </row>
    <row r="8483" spans="14:15" x14ac:dyDescent="0.2">
      <c r="N8483" s="5">
        <v>8480</v>
      </c>
      <c r="O8483" s="11">
        <v>4.843669591650694</v>
      </c>
    </row>
    <row r="8484" spans="14:15" x14ac:dyDescent="0.2">
      <c r="N8484" s="5">
        <v>8481</v>
      </c>
      <c r="O8484" s="11">
        <v>-9.6109210411280728</v>
      </c>
    </row>
    <row r="8485" spans="14:15" x14ac:dyDescent="0.2">
      <c r="N8485" s="5">
        <v>8482</v>
      </c>
      <c r="O8485" s="11">
        <v>9.0828252782303949</v>
      </c>
    </row>
    <row r="8486" spans="14:15" x14ac:dyDescent="0.2">
      <c r="N8486" s="5">
        <v>8483</v>
      </c>
      <c r="O8486" s="11">
        <v>15.571812007927292</v>
      </c>
    </row>
    <row r="8487" spans="14:15" x14ac:dyDescent="0.2">
      <c r="N8487" s="5">
        <v>8484</v>
      </c>
      <c r="O8487" s="11">
        <v>19.188101898599907</v>
      </c>
    </row>
    <row r="8488" spans="14:15" x14ac:dyDescent="0.2">
      <c r="N8488" s="5">
        <v>8485</v>
      </c>
      <c r="O8488" s="11">
        <v>4.2541289989437896</v>
      </c>
    </row>
    <row r="8489" spans="14:15" x14ac:dyDescent="0.2">
      <c r="N8489" s="5">
        <v>8486</v>
      </c>
      <c r="O8489" s="11">
        <v>-33.605495992058152</v>
      </c>
    </row>
    <row r="8490" spans="14:15" x14ac:dyDescent="0.2">
      <c r="N8490" s="5">
        <v>8487</v>
      </c>
      <c r="O8490" s="11">
        <v>-5.7243029793179181</v>
      </c>
    </row>
    <row r="8491" spans="14:15" x14ac:dyDescent="0.2">
      <c r="N8491" s="5">
        <v>8488</v>
      </c>
      <c r="O8491" s="11">
        <v>-3.3171562895618081</v>
      </c>
    </row>
    <row r="8492" spans="14:15" x14ac:dyDescent="0.2">
      <c r="N8492" s="5">
        <v>8489</v>
      </c>
      <c r="O8492" s="11">
        <v>10.262941622636681</v>
      </c>
    </row>
    <row r="8493" spans="14:15" x14ac:dyDescent="0.2">
      <c r="N8493" s="5">
        <v>8490</v>
      </c>
      <c r="O8493" s="11">
        <v>-20.908690760987287</v>
      </c>
    </row>
    <row r="8494" spans="14:15" x14ac:dyDescent="0.2">
      <c r="N8494" s="5">
        <v>8491</v>
      </c>
      <c r="O8494" s="11">
        <v>15.052049279782509</v>
      </c>
    </row>
    <row r="8495" spans="14:15" x14ac:dyDescent="0.2">
      <c r="N8495" s="5">
        <v>8492</v>
      </c>
      <c r="O8495" s="11">
        <v>-2.7324242631491305</v>
      </c>
    </row>
    <row r="8496" spans="14:15" x14ac:dyDescent="0.2">
      <c r="N8496" s="5">
        <v>8493</v>
      </c>
      <c r="O8496" s="11">
        <v>8.5532796641525692</v>
      </c>
    </row>
    <row r="8497" spans="14:15" x14ac:dyDescent="0.2">
      <c r="N8497" s="5">
        <v>8494</v>
      </c>
      <c r="O8497" s="11">
        <v>20.242410912821828</v>
      </c>
    </row>
    <row r="8498" spans="14:15" x14ac:dyDescent="0.2">
      <c r="N8498" s="5">
        <v>8495</v>
      </c>
      <c r="O8498" s="11">
        <v>-2.0326848845845791</v>
      </c>
    </row>
    <row r="8499" spans="14:15" x14ac:dyDescent="0.2">
      <c r="N8499" s="5">
        <v>8496</v>
      </c>
      <c r="O8499" s="11">
        <v>-8.7144247484321795</v>
      </c>
    </row>
    <row r="8500" spans="14:15" x14ac:dyDescent="0.2">
      <c r="N8500" s="5">
        <v>8497</v>
      </c>
      <c r="O8500" s="11">
        <v>3.4083050995692288</v>
      </c>
    </row>
    <row r="8501" spans="14:15" x14ac:dyDescent="0.2">
      <c r="N8501" s="5">
        <v>8498</v>
      </c>
      <c r="O8501" s="11">
        <v>-0.65416382850638599</v>
      </c>
    </row>
    <row r="8502" spans="14:15" x14ac:dyDescent="0.2">
      <c r="N8502" s="5">
        <v>8499</v>
      </c>
      <c r="O8502" s="11">
        <v>3.0276950328992318</v>
      </c>
    </row>
    <row r="8503" spans="14:15" x14ac:dyDescent="0.2">
      <c r="N8503" s="5">
        <v>8500</v>
      </c>
      <c r="O8503" s="11">
        <v>-21.44935574348035</v>
      </c>
    </row>
    <row r="8504" spans="14:15" x14ac:dyDescent="0.2">
      <c r="N8504" s="5">
        <v>8501</v>
      </c>
      <c r="O8504" s="11">
        <v>-3.0967094300375999</v>
      </c>
    </row>
    <row r="8505" spans="14:15" x14ac:dyDescent="0.2">
      <c r="N8505" s="5">
        <v>8502</v>
      </c>
      <c r="O8505" s="11">
        <v>-17.499128652697578</v>
      </c>
    </row>
    <row r="8506" spans="14:15" x14ac:dyDescent="0.2">
      <c r="N8506" s="5">
        <v>8503</v>
      </c>
      <c r="O8506" s="11">
        <v>1.0544685589699627</v>
      </c>
    </row>
    <row r="8507" spans="14:15" x14ac:dyDescent="0.2">
      <c r="N8507" s="5">
        <v>8504</v>
      </c>
      <c r="O8507" s="11">
        <v>-1.6447282069663611</v>
      </c>
    </row>
    <row r="8508" spans="14:15" x14ac:dyDescent="0.2">
      <c r="N8508" s="5">
        <v>8505</v>
      </c>
      <c r="O8508" s="11">
        <v>-6.3952584395103944</v>
      </c>
    </row>
    <row r="8509" spans="14:15" x14ac:dyDescent="0.2">
      <c r="N8509" s="5">
        <v>8506</v>
      </c>
      <c r="O8509" s="11">
        <v>6.7076428274328581</v>
      </c>
    </row>
    <row r="8510" spans="14:15" x14ac:dyDescent="0.2">
      <c r="N8510" s="5">
        <v>8507</v>
      </c>
      <c r="O8510" s="11">
        <v>4.3382302550527729</v>
      </c>
    </row>
    <row r="8511" spans="14:15" x14ac:dyDescent="0.2">
      <c r="N8511" s="5">
        <v>8508</v>
      </c>
      <c r="O8511" s="11">
        <v>1.0599972522039891</v>
      </c>
    </row>
    <row r="8512" spans="14:15" x14ac:dyDescent="0.2">
      <c r="N8512" s="5">
        <v>8509</v>
      </c>
      <c r="O8512" s="11">
        <v>31.420917726826048</v>
      </c>
    </row>
    <row r="8513" spans="14:15" x14ac:dyDescent="0.2">
      <c r="N8513" s="5">
        <v>8510</v>
      </c>
      <c r="O8513" s="11">
        <v>-10.120138291883197</v>
      </c>
    </row>
    <row r="8514" spans="14:15" x14ac:dyDescent="0.2">
      <c r="N8514" s="5">
        <v>8511</v>
      </c>
      <c r="O8514" s="11">
        <v>5.0397877165609994</v>
      </c>
    </row>
    <row r="8515" spans="14:15" x14ac:dyDescent="0.2">
      <c r="N8515" s="5">
        <v>8512</v>
      </c>
      <c r="O8515" s="11">
        <v>12.922946905026752</v>
      </c>
    </row>
    <row r="8516" spans="14:15" x14ac:dyDescent="0.2">
      <c r="N8516" s="5">
        <v>8513</v>
      </c>
      <c r="O8516" s="11">
        <v>8.5931682214946932</v>
      </c>
    </row>
    <row r="8517" spans="14:15" x14ac:dyDescent="0.2">
      <c r="N8517" s="5">
        <v>8514</v>
      </c>
      <c r="O8517" s="11">
        <v>11.244586506168801</v>
      </c>
    </row>
    <row r="8518" spans="14:15" x14ac:dyDescent="0.2">
      <c r="N8518" s="5">
        <v>8515</v>
      </c>
      <c r="O8518" s="11">
        <v>3.9823327469102368</v>
      </c>
    </row>
    <row r="8519" spans="14:15" x14ac:dyDescent="0.2">
      <c r="N8519" s="5">
        <v>8516</v>
      </c>
      <c r="O8519" s="11">
        <v>-8.6308630415781984</v>
      </c>
    </row>
    <row r="8520" spans="14:15" x14ac:dyDescent="0.2">
      <c r="N8520" s="5">
        <v>8517</v>
      </c>
      <c r="O8520" s="11">
        <v>15.394372733759369</v>
      </c>
    </row>
    <row r="8521" spans="14:15" x14ac:dyDescent="0.2">
      <c r="N8521" s="5">
        <v>8518</v>
      </c>
      <c r="O8521" s="11">
        <v>-9.8688458491305511</v>
      </c>
    </row>
    <row r="8522" spans="14:15" x14ac:dyDescent="0.2">
      <c r="N8522" s="5">
        <v>8519</v>
      </c>
      <c r="O8522" s="11">
        <v>-26.453869758563773</v>
      </c>
    </row>
    <row r="8523" spans="14:15" x14ac:dyDescent="0.2">
      <c r="N8523" s="5">
        <v>8520</v>
      </c>
      <c r="O8523" s="11">
        <v>-13.18445309856876</v>
      </c>
    </row>
    <row r="8524" spans="14:15" x14ac:dyDescent="0.2">
      <c r="N8524" s="5">
        <v>8521</v>
      </c>
      <c r="O8524" s="11">
        <v>-10.255003616000241</v>
      </c>
    </row>
    <row r="8525" spans="14:15" x14ac:dyDescent="0.2">
      <c r="N8525" s="5">
        <v>8522</v>
      </c>
      <c r="O8525" s="11">
        <v>19.973076453015224</v>
      </c>
    </row>
    <row r="8526" spans="14:15" x14ac:dyDescent="0.2">
      <c r="N8526" s="5">
        <v>8523</v>
      </c>
      <c r="O8526" s="11">
        <v>-17.68552129957504</v>
      </c>
    </row>
    <row r="8527" spans="14:15" x14ac:dyDescent="0.2">
      <c r="N8527" s="5">
        <v>8524</v>
      </c>
      <c r="O8527" s="11">
        <v>-29.075929760417647</v>
      </c>
    </row>
    <row r="8528" spans="14:15" x14ac:dyDescent="0.2">
      <c r="N8528" s="5">
        <v>8525</v>
      </c>
      <c r="O8528" s="11">
        <v>7.2752820164209764</v>
      </c>
    </row>
    <row r="8529" spans="14:15" x14ac:dyDescent="0.2">
      <c r="N8529" s="5">
        <v>8526</v>
      </c>
      <c r="O8529" s="11">
        <v>13.982652623376996</v>
      </c>
    </row>
    <row r="8530" spans="14:15" x14ac:dyDescent="0.2">
      <c r="N8530" s="5">
        <v>8527</v>
      </c>
      <c r="O8530" s="11">
        <v>5.1312462576606013</v>
      </c>
    </row>
    <row r="8531" spans="14:15" x14ac:dyDescent="0.2">
      <c r="N8531" s="5">
        <v>8528</v>
      </c>
      <c r="O8531" s="11">
        <v>-2.5327225845106489</v>
      </c>
    </row>
    <row r="8532" spans="14:15" x14ac:dyDescent="0.2">
      <c r="N8532" s="5">
        <v>8529</v>
      </c>
      <c r="O8532" s="11">
        <v>-38.992653594980673</v>
      </c>
    </row>
    <row r="8533" spans="14:15" x14ac:dyDescent="0.2">
      <c r="N8533" s="5">
        <v>8530</v>
      </c>
      <c r="O8533" s="11">
        <v>5.4842494330520468</v>
      </c>
    </row>
    <row r="8534" spans="14:15" x14ac:dyDescent="0.2">
      <c r="N8534" s="5">
        <v>8531</v>
      </c>
      <c r="O8534" s="11">
        <v>-36.164257545271454</v>
      </c>
    </row>
    <row r="8535" spans="14:15" x14ac:dyDescent="0.2">
      <c r="N8535" s="5">
        <v>8532</v>
      </c>
      <c r="O8535" s="11">
        <v>-20.894834140697164</v>
      </c>
    </row>
    <row r="8536" spans="14:15" x14ac:dyDescent="0.2">
      <c r="N8536" s="5">
        <v>8533</v>
      </c>
      <c r="O8536" s="11">
        <v>8.8727231781425644</v>
      </c>
    </row>
    <row r="8537" spans="14:15" x14ac:dyDescent="0.2">
      <c r="N8537" s="5">
        <v>8534</v>
      </c>
      <c r="O8537" s="11">
        <v>-9.1067889209912281</v>
      </c>
    </row>
    <row r="8538" spans="14:15" x14ac:dyDescent="0.2">
      <c r="N8538" s="5">
        <v>8535</v>
      </c>
      <c r="O8538" s="11">
        <v>15.088022006050437</v>
      </c>
    </row>
    <row r="8539" spans="14:15" x14ac:dyDescent="0.2">
      <c r="N8539" s="5">
        <v>8536</v>
      </c>
      <c r="O8539" s="11">
        <v>31.439418782183683</v>
      </c>
    </row>
    <row r="8540" spans="14:15" x14ac:dyDescent="0.2">
      <c r="N8540" s="5">
        <v>8537</v>
      </c>
      <c r="O8540" s="11">
        <v>-1.8954787553143255</v>
      </c>
    </row>
    <row r="8541" spans="14:15" x14ac:dyDescent="0.2">
      <c r="N8541" s="5">
        <v>8538</v>
      </c>
      <c r="O8541" s="11">
        <v>5.7952744618144054</v>
      </c>
    </row>
    <row r="8542" spans="14:15" x14ac:dyDescent="0.2">
      <c r="N8542" s="5">
        <v>8539</v>
      </c>
      <c r="O8542" s="11">
        <v>1.223585151115983</v>
      </c>
    </row>
    <row r="8543" spans="14:15" x14ac:dyDescent="0.2">
      <c r="N8543" s="5">
        <v>8540</v>
      </c>
      <c r="O8543" s="11">
        <v>-19.08884393518505</v>
      </c>
    </row>
    <row r="8544" spans="14:15" x14ac:dyDescent="0.2">
      <c r="N8544" s="5">
        <v>8541</v>
      </c>
      <c r="O8544" s="11">
        <v>24.721008201926544</v>
      </c>
    </row>
    <row r="8545" spans="14:15" x14ac:dyDescent="0.2">
      <c r="N8545" s="5">
        <v>8542</v>
      </c>
      <c r="O8545" s="11">
        <v>11.363706363434275</v>
      </c>
    </row>
    <row r="8546" spans="14:15" x14ac:dyDescent="0.2">
      <c r="N8546" s="5">
        <v>8543</v>
      </c>
      <c r="O8546" s="11">
        <v>7.9791157690021945</v>
      </c>
    </row>
    <row r="8547" spans="14:15" x14ac:dyDescent="0.2">
      <c r="N8547" s="5">
        <v>8544</v>
      </c>
      <c r="O8547" s="11">
        <v>14.707739859092765</v>
      </c>
    </row>
    <row r="8548" spans="14:15" x14ac:dyDescent="0.2">
      <c r="N8548" s="5">
        <v>8545</v>
      </c>
      <c r="O8548" s="11">
        <v>-11.809398842711285</v>
      </c>
    </row>
    <row r="8549" spans="14:15" x14ac:dyDescent="0.2">
      <c r="N8549" s="5">
        <v>8546</v>
      </c>
      <c r="O8549" s="11">
        <v>-22.923987583813876</v>
      </c>
    </row>
    <row r="8550" spans="14:15" x14ac:dyDescent="0.2">
      <c r="N8550" s="5">
        <v>8547</v>
      </c>
      <c r="O8550" s="11">
        <v>-3.7754322588865268</v>
      </c>
    </row>
    <row r="8551" spans="14:15" x14ac:dyDescent="0.2">
      <c r="N8551" s="5">
        <v>8548</v>
      </c>
      <c r="O8551" s="11">
        <v>13.35041477644894</v>
      </c>
    </row>
    <row r="8552" spans="14:15" x14ac:dyDescent="0.2">
      <c r="N8552" s="5">
        <v>8549</v>
      </c>
      <c r="O8552" s="11">
        <v>17.49397068875216</v>
      </c>
    </row>
    <row r="8553" spans="14:15" x14ac:dyDescent="0.2">
      <c r="N8553" s="5">
        <v>8550</v>
      </c>
      <c r="O8553" s="11">
        <v>7.5169832016346092</v>
      </c>
    </row>
    <row r="8554" spans="14:15" x14ac:dyDescent="0.2">
      <c r="N8554" s="5">
        <v>8551</v>
      </c>
      <c r="O8554" s="11">
        <v>-2.263854975026375</v>
      </c>
    </row>
    <row r="8555" spans="14:15" x14ac:dyDescent="0.2">
      <c r="N8555" s="5">
        <v>8552</v>
      </c>
      <c r="O8555" s="11">
        <v>-10.495764788991167</v>
      </c>
    </row>
    <row r="8556" spans="14:15" x14ac:dyDescent="0.2">
      <c r="N8556" s="5">
        <v>8553</v>
      </c>
      <c r="O8556" s="11">
        <v>0.30938093109522441</v>
      </c>
    </row>
    <row r="8557" spans="14:15" x14ac:dyDescent="0.2">
      <c r="N8557" s="5">
        <v>8554</v>
      </c>
      <c r="O8557" s="11">
        <v>22.833706509582633</v>
      </c>
    </row>
    <row r="8558" spans="14:15" x14ac:dyDescent="0.2">
      <c r="N8558" s="5">
        <v>8555</v>
      </c>
      <c r="O8558" s="11">
        <v>3.696512780986037</v>
      </c>
    </row>
    <row r="8559" spans="14:15" x14ac:dyDescent="0.2">
      <c r="N8559" s="5">
        <v>8556</v>
      </c>
      <c r="O8559" s="11">
        <v>13.614559506333553</v>
      </c>
    </row>
    <row r="8560" spans="14:15" x14ac:dyDescent="0.2">
      <c r="N8560" s="5">
        <v>8557</v>
      </c>
      <c r="O8560" s="11">
        <v>16.440978701933645</v>
      </c>
    </row>
    <row r="8561" spans="14:15" x14ac:dyDescent="0.2">
      <c r="N8561" s="5">
        <v>8558</v>
      </c>
      <c r="O8561" s="11">
        <v>-9.2487023243012558</v>
      </c>
    </row>
    <row r="8562" spans="14:15" x14ac:dyDescent="0.2">
      <c r="N8562" s="5">
        <v>8559</v>
      </c>
      <c r="O8562" s="11">
        <v>8.4309093136849196</v>
      </c>
    </row>
    <row r="8563" spans="14:15" x14ac:dyDescent="0.2">
      <c r="N8563" s="5">
        <v>8560</v>
      </c>
      <c r="O8563" s="11">
        <v>6.7932976905438514</v>
      </c>
    </row>
    <row r="8564" spans="14:15" x14ac:dyDescent="0.2">
      <c r="N8564" s="5">
        <v>8561</v>
      </c>
      <c r="O8564" s="11">
        <v>25.551248873212707</v>
      </c>
    </row>
    <row r="8565" spans="14:15" x14ac:dyDescent="0.2">
      <c r="N8565" s="5">
        <v>8562</v>
      </c>
      <c r="O8565" s="11">
        <v>21.23291573079084</v>
      </c>
    </row>
    <row r="8566" spans="14:15" x14ac:dyDescent="0.2">
      <c r="N8566" s="5">
        <v>8563</v>
      </c>
      <c r="O8566" s="11">
        <v>23.520382388335303</v>
      </c>
    </row>
    <row r="8567" spans="14:15" x14ac:dyDescent="0.2">
      <c r="N8567" s="5">
        <v>8564</v>
      </c>
      <c r="O8567" s="11">
        <v>-8.7556403480305249</v>
      </c>
    </row>
    <row r="8568" spans="14:15" x14ac:dyDescent="0.2">
      <c r="N8568" s="5">
        <v>8565</v>
      </c>
      <c r="O8568" s="11">
        <v>-9.5773219501835278</v>
      </c>
    </row>
    <row r="8569" spans="14:15" x14ac:dyDescent="0.2">
      <c r="N8569" s="5">
        <v>8566</v>
      </c>
      <c r="O8569" s="11">
        <v>-5.5471258210186845</v>
      </c>
    </row>
    <row r="8570" spans="14:15" x14ac:dyDescent="0.2">
      <c r="N8570" s="5">
        <v>8567</v>
      </c>
      <c r="O8570" s="11">
        <v>22.642119219400225</v>
      </c>
    </row>
    <row r="8571" spans="14:15" x14ac:dyDescent="0.2">
      <c r="N8571" s="5">
        <v>8568</v>
      </c>
      <c r="O8571" s="11">
        <v>-9.5596262712668612</v>
      </c>
    </row>
    <row r="8572" spans="14:15" x14ac:dyDescent="0.2">
      <c r="N8572" s="5">
        <v>8569</v>
      </c>
      <c r="O8572" s="11">
        <v>-1.6742854894152903</v>
      </c>
    </row>
    <row r="8573" spans="14:15" x14ac:dyDescent="0.2">
      <c r="N8573" s="5">
        <v>8570</v>
      </c>
      <c r="O8573" s="11">
        <v>15.148740997726598</v>
      </c>
    </row>
    <row r="8574" spans="14:15" x14ac:dyDescent="0.2">
      <c r="N8574" s="5">
        <v>8571</v>
      </c>
      <c r="O8574" s="11">
        <v>0.94536001633218647</v>
      </c>
    </row>
    <row r="8575" spans="14:15" x14ac:dyDescent="0.2">
      <c r="N8575" s="5">
        <v>8572</v>
      </c>
      <c r="O8575" s="11">
        <v>1.4755685597316806</v>
      </c>
    </row>
    <row r="8576" spans="14:15" x14ac:dyDescent="0.2">
      <c r="N8576" s="5">
        <v>8573</v>
      </c>
      <c r="O8576" s="11">
        <v>-10.528692150064618</v>
      </c>
    </row>
    <row r="8577" spans="14:15" x14ac:dyDescent="0.2">
      <c r="N8577" s="5">
        <v>8574</v>
      </c>
      <c r="O8577" s="11">
        <v>-2.8743249951517211</v>
      </c>
    </row>
    <row r="8578" spans="14:15" x14ac:dyDescent="0.2">
      <c r="N8578" s="5">
        <v>8575</v>
      </c>
      <c r="O8578" s="11">
        <v>-0.80712249569732886</v>
      </c>
    </row>
    <row r="8579" spans="14:15" x14ac:dyDescent="0.2">
      <c r="N8579" s="5">
        <v>8576</v>
      </c>
      <c r="O8579" s="11">
        <v>-15.25649819790636</v>
      </c>
    </row>
    <row r="8580" spans="14:15" x14ac:dyDescent="0.2">
      <c r="N8580" s="5">
        <v>8577</v>
      </c>
      <c r="O8580" s="11">
        <v>-3.7700501819992054</v>
      </c>
    </row>
    <row r="8581" spans="14:15" x14ac:dyDescent="0.2">
      <c r="N8581" s="5">
        <v>8578</v>
      </c>
      <c r="O8581" s="11">
        <v>4.2355741431668479</v>
      </c>
    </row>
    <row r="8582" spans="14:15" x14ac:dyDescent="0.2">
      <c r="N8582" s="5">
        <v>8579</v>
      </c>
      <c r="O8582" s="11">
        <v>-16.332411043051628</v>
      </c>
    </row>
    <row r="8583" spans="14:15" x14ac:dyDescent="0.2">
      <c r="N8583" s="5">
        <v>8580</v>
      </c>
      <c r="O8583" s="11">
        <v>-20.050204622250902</v>
      </c>
    </row>
    <row r="8584" spans="14:15" x14ac:dyDescent="0.2">
      <c r="N8584" s="5">
        <v>8581</v>
      </c>
      <c r="O8584" s="11">
        <v>-1.1407120106529343</v>
      </c>
    </row>
    <row r="8585" spans="14:15" x14ac:dyDescent="0.2">
      <c r="N8585" s="5">
        <v>8582</v>
      </c>
      <c r="O8585" s="11">
        <v>-22.919512827288177</v>
      </c>
    </row>
    <row r="8586" spans="14:15" x14ac:dyDescent="0.2">
      <c r="N8586" s="5">
        <v>8583</v>
      </c>
      <c r="O8586" s="11">
        <v>1.2473519286987118</v>
      </c>
    </row>
    <row r="8587" spans="14:15" x14ac:dyDescent="0.2">
      <c r="N8587" s="5">
        <v>8584</v>
      </c>
      <c r="O8587" s="11">
        <v>29.218582561635923</v>
      </c>
    </row>
    <row r="8588" spans="14:15" x14ac:dyDescent="0.2">
      <c r="N8588" s="5">
        <v>8585</v>
      </c>
      <c r="O8588" s="11">
        <v>4.8732323377463063</v>
      </c>
    </row>
    <row r="8589" spans="14:15" x14ac:dyDescent="0.2">
      <c r="N8589" s="5">
        <v>8586</v>
      </c>
      <c r="O8589" s="11">
        <v>5.4712357146495494</v>
      </c>
    </row>
    <row r="8590" spans="14:15" x14ac:dyDescent="0.2">
      <c r="N8590" s="5">
        <v>8587</v>
      </c>
      <c r="O8590" s="11">
        <v>21.35466206635185</v>
      </c>
    </row>
    <row r="8591" spans="14:15" x14ac:dyDescent="0.2">
      <c r="N8591" s="5">
        <v>8588</v>
      </c>
      <c r="O8591" s="11">
        <v>-1.7845787145001326</v>
      </c>
    </row>
    <row r="8592" spans="14:15" x14ac:dyDescent="0.2">
      <c r="N8592" s="5">
        <v>8589</v>
      </c>
      <c r="O8592" s="11">
        <v>5.1200592584103886</v>
      </c>
    </row>
    <row r="8593" spans="14:15" x14ac:dyDescent="0.2">
      <c r="N8593" s="5">
        <v>8590</v>
      </c>
      <c r="O8593" s="11">
        <v>16.649470514782351</v>
      </c>
    </row>
    <row r="8594" spans="14:15" x14ac:dyDescent="0.2">
      <c r="N8594" s="5">
        <v>8591</v>
      </c>
      <c r="O8594" s="11">
        <v>11.607455741494302</v>
      </c>
    </row>
    <row r="8595" spans="14:15" x14ac:dyDescent="0.2">
      <c r="N8595" s="5">
        <v>8592</v>
      </c>
      <c r="O8595" s="11">
        <v>17.604749260182558</v>
      </c>
    </row>
    <row r="8596" spans="14:15" x14ac:dyDescent="0.2">
      <c r="N8596" s="5">
        <v>8593</v>
      </c>
      <c r="O8596" s="11">
        <v>-26.994577185918253</v>
      </c>
    </row>
    <row r="8597" spans="14:15" x14ac:dyDescent="0.2">
      <c r="N8597" s="5">
        <v>8594</v>
      </c>
      <c r="O8597" s="11">
        <v>-13.488675975038294</v>
      </c>
    </row>
    <row r="8598" spans="14:15" x14ac:dyDescent="0.2">
      <c r="N8598" s="5">
        <v>8595</v>
      </c>
      <c r="O8598" s="11">
        <v>20.031331066470791</v>
      </c>
    </row>
    <row r="8599" spans="14:15" x14ac:dyDescent="0.2">
      <c r="N8599" s="5">
        <v>8596</v>
      </c>
      <c r="O8599" s="11">
        <v>9.8137351707772673</v>
      </c>
    </row>
    <row r="8600" spans="14:15" x14ac:dyDescent="0.2">
      <c r="N8600" s="5">
        <v>8597</v>
      </c>
      <c r="O8600" s="11">
        <v>18.825406712570413</v>
      </c>
    </row>
    <row r="8601" spans="14:15" x14ac:dyDescent="0.2">
      <c r="N8601" s="5">
        <v>8598</v>
      </c>
      <c r="O8601" s="11">
        <v>6.3145750297071706</v>
      </c>
    </row>
    <row r="8602" spans="14:15" x14ac:dyDescent="0.2">
      <c r="N8602" s="5">
        <v>8599</v>
      </c>
      <c r="O8602" s="11">
        <v>0.42127286554023691</v>
      </c>
    </row>
    <row r="8603" spans="14:15" x14ac:dyDescent="0.2">
      <c r="N8603" s="5">
        <v>8600</v>
      </c>
      <c r="O8603" s="11">
        <v>-9.9938926818612082</v>
      </c>
    </row>
    <row r="8604" spans="14:15" x14ac:dyDescent="0.2">
      <c r="N8604" s="5">
        <v>8601</v>
      </c>
      <c r="O8604" s="11">
        <v>12.679815820781496</v>
      </c>
    </row>
    <row r="8605" spans="14:15" x14ac:dyDescent="0.2">
      <c r="N8605" s="5">
        <v>8602</v>
      </c>
      <c r="O8605" s="11">
        <v>6.7467171193873154</v>
      </c>
    </row>
    <row r="8606" spans="14:15" x14ac:dyDescent="0.2">
      <c r="N8606" s="5">
        <v>8603</v>
      </c>
      <c r="O8606" s="11">
        <v>-16.684771136699563</v>
      </c>
    </row>
    <row r="8607" spans="14:15" x14ac:dyDescent="0.2">
      <c r="N8607" s="5">
        <v>8604</v>
      </c>
      <c r="O8607" s="11">
        <v>-13.071492129106471</v>
      </c>
    </row>
    <row r="8608" spans="14:15" x14ac:dyDescent="0.2">
      <c r="N8608" s="5">
        <v>8605</v>
      </c>
      <c r="O8608" s="11">
        <v>-5.6062249246645717</v>
      </c>
    </row>
    <row r="8609" spans="14:15" x14ac:dyDescent="0.2">
      <c r="N8609" s="5">
        <v>8606</v>
      </c>
      <c r="O8609" s="11">
        <v>10.552366229390575</v>
      </c>
    </row>
    <row r="8610" spans="14:15" x14ac:dyDescent="0.2">
      <c r="N8610" s="5">
        <v>8607</v>
      </c>
      <c r="O8610" s="11">
        <v>-1.8651347722978882</v>
      </c>
    </row>
    <row r="8611" spans="14:15" x14ac:dyDescent="0.2">
      <c r="N8611" s="5">
        <v>8608</v>
      </c>
      <c r="O8611" s="11">
        <v>-9.7490919251242474</v>
      </c>
    </row>
    <row r="8612" spans="14:15" x14ac:dyDescent="0.2">
      <c r="N8612" s="5">
        <v>8609</v>
      </c>
      <c r="O8612" s="11">
        <v>11.409584951687219</v>
      </c>
    </row>
    <row r="8613" spans="14:15" x14ac:dyDescent="0.2">
      <c r="N8613" s="5">
        <v>8610</v>
      </c>
      <c r="O8613" s="11">
        <v>-8.2579854165204303</v>
      </c>
    </row>
    <row r="8614" spans="14:15" x14ac:dyDescent="0.2">
      <c r="N8614" s="5">
        <v>8611</v>
      </c>
      <c r="O8614" s="11">
        <v>9.9881373563012907</v>
      </c>
    </row>
    <row r="8615" spans="14:15" x14ac:dyDescent="0.2">
      <c r="N8615" s="5">
        <v>8612</v>
      </c>
      <c r="O8615" s="11">
        <v>-22.12274827490727</v>
      </c>
    </row>
    <row r="8616" spans="14:15" x14ac:dyDescent="0.2">
      <c r="N8616" s="5">
        <v>8613</v>
      </c>
      <c r="O8616" s="11">
        <v>-13.654724078127522</v>
      </c>
    </row>
    <row r="8617" spans="14:15" x14ac:dyDescent="0.2">
      <c r="N8617" s="5">
        <v>8614</v>
      </c>
      <c r="O8617" s="11">
        <v>23.728421953158755</v>
      </c>
    </row>
    <row r="8618" spans="14:15" x14ac:dyDescent="0.2">
      <c r="N8618" s="5">
        <v>8615</v>
      </c>
      <c r="O8618" s="11">
        <v>6.8028914854083773</v>
      </c>
    </row>
    <row r="8619" spans="14:15" x14ac:dyDescent="0.2">
      <c r="N8619" s="5">
        <v>8616</v>
      </c>
      <c r="O8619" s="11">
        <v>-25.117722938363528</v>
      </c>
    </row>
    <row r="8620" spans="14:15" x14ac:dyDescent="0.2">
      <c r="N8620" s="5">
        <v>8617</v>
      </c>
      <c r="O8620" s="11">
        <v>0.41026312970156265</v>
      </c>
    </row>
    <row r="8621" spans="14:15" x14ac:dyDescent="0.2">
      <c r="N8621" s="5">
        <v>8618</v>
      </c>
      <c r="O8621" s="11">
        <v>-9.0871491121340675</v>
      </c>
    </row>
    <row r="8622" spans="14:15" x14ac:dyDescent="0.2">
      <c r="N8622" s="5">
        <v>8619</v>
      </c>
      <c r="O8622" s="11">
        <v>18.477300451647732</v>
      </c>
    </row>
    <row r="8623" spans="14:15" x14ac:dyDescent="0.2">
      <c r="N8623" s="5">
        <v>8620</v>
      </c>
      <c r="O8623" s="11">
        <v>-21.736015348287111</v>
      </c>
    </row>
    <row r="8624" spans="14:15" x14ac:dyDescent="0.2">
      <c r="N8624" s="5">
        <v>8621</v>
      </c>
      <c r="O8624" s="11">
        <v>-12.978694813490169</v>
      </c>
    </row>
    <row r="8625" spans="14:15" x14ac:dyDescent="0.2">
      <c r="N8625" s="5">
        <v>8622</v>
      </c>
      <c r="O8625" s="11">
        <v>-6.6634641522707545</v>
      </c>
    </row>
    <row r="8626" spans="14:15" x14ac:dyDescent="0.2">
      <c r="N8626" s="5">
        <v>8623</v>
      </c>
      <c r="O8626" s="11">
        <v>6.550183747301725</v>
      </c>
    </row>
    <row r="8627" spans="14:15" x14ac:dyDescent="0.2">
      <c r="N8627" s="5">
        <v>8624</v>
      </c>
      <c r="O8627" s="11">
        <v>0.24343380937423814</v>
      </c>
    </row>
    <row r="8628" spans="14:15" x14ac:dyDescent="0.2">
      <c r="N8628" s="5">
        <v>8625</v>
      </c>
      <c r="O8628" s="11">
        <v>1.6803819998145593</v>
      </c>
    </row>
    <row r="8629" spans="14:15" x14ac:dyDescent="0.2">
      <c r="N8629" s="5">
        <v>8626</v>
      </c>
      <c r="O8629" s="11">
        <v>-13.578417559459705</v>
      </c>
    </row>
    <row r="8630" spans="14:15" x14ac:dyDescent="0.2">
      <c r="N8630" s="5">
        <v>8627</v>
      </c>
      <c r="O8630" s="11">
        <v>30.460483987095461</v>
      </c>
    </row>
    <row r="8631" spans="14:15" x14ac:dyDescent="0.2">
      <c r="N8631" s="5">
        <v>8628</v>
      </c>
      <c r="O8631" s="11">
        <v>20.124335025541868</v>
      </c>
    </row>
    <row r="8632" spans="14:15" x14ac:dyDescent="0.2">
      <c r="N8632" s="5">
        <v>8629</v>
      </c>
      <c r="O8632" s="11">
        <v>14.74705585857383</v>
      </c>
    </row>
    <row r="8633" spans="14:15" x14ac:dyDescent="0.2">
      <c r="N8633" s="5">
        <v>8630</v>
      </c>
      <c r="O8633" s="11">
        <v>-23.959390781389146</v>
      </c>
    </row>
    <row r="8634" spans="14:15" x14ac:dyDescent="0.2">
      <c r="N8634" s="5">
        <v>8631</v>
      </c>
      <c r="O8634" s="11">
        <v>-0.94485620307523321</v>
      </c>
    </row>
    <row r="8635" spans="14:15" x14ac:dyDescent="0.2">
      <c r="N8635" s="5">
        <v>8632</v>
      </c>
      <c r="O8635" s="11">
        <v>11.136923440249848</v>
      </c>
    </row>
    <row r="8636" spans="14:15" x14ac:dyDescent="0.2">
      <c r="N8636" s="5">
        <v>8633</v>
      </c>
      <c r="O8636" s="11">
        <v>-4.7862225859289325</v>
      </c>
    </row>
    <row r="8637" spans="14:15" x14ac:dyDescent="0.2">
      <c r="N8637" s="5">
        <v>8634</v>
      </c>
      <c r="O8637" s="11">
        <v>1.1685905674913482</v>
      </c>
    </row>
    <row r="8638" spans="14:15" x14ac:dyDescent="0.2">
      <c r="N8638" s="5">
        <v>8635</v>
      </c>
      <c r="O8638" s="11">
        <v>-13.999456247617072</v>
      </c>
    </row>
    <row r="8639" spans="14:15" x14ac:dyDescent="0.2">
      <c r="N8639" s="5">
        <v>8636</v>
      </c>
      <c r="O8639" s="11">
        <v>15.137620275856445</v>
      </c>
    </row>
    <row r="8640" spans="14:15" x14ac:dyDescent="0.2">
      <c r="N8640" s="5">
        <v>8637</v>
      </c>
      <c r="O8640" s="11">
        <v>-3.3570190348223017</v>
      </c>
    </row>
    <row r="8641" spans="14:15" x14ac:dyDescent="0.2">
      <c r="N8641" s="5">
        <v>8638</v>
      </c>
      <c r="O8641" s="11">
        <v>25.153071257630017</v>
      </c>
    </row>
    <row r="8642" spans="14:15" x14ac:dyDescent="0.2">
      <c r="N8642" s="5">
        <v>8639</v>
      </c>
      <c r="O8642" s="11">
        <v>0.23024119979033275</v>
      </c>
    </row>
    <row r="8643" spans="14:15" x14ac:dyDescent="0.2">
      <c r="N8643" s="5">
        <v>8640</v>
      </c>
      <c r="O8643" s="11">
        <v>8.8407116731851687</v>
      </c>
    </row>
    <row r="8644" spans="14:15" x14ac:dyDescent="0.2">
      <c r="N8644" s="5">
        <v>8641</v>
      </c>
      <c r="O8644" s="11">
        <v>-18.166162168655902</v>
      </c>
    </row>
    <row r="8645" spans="14:15" x14ac:dyDescent="0.2">
      <c r="N8645" s="5">
        <v>8642</v>
      </c>
      <c r="O8645" s="11">
        <v>-1.5557882663077094</v>
      </c>
    </row>
    <row r="8646" spans="14:15" x14ac:dyDescent="0.2">
      <c r="N8646" s="5">
        <v>8643</v>
      </c>
      <c r="O8646" s="11">
        <v>16.981470765772421</v>
      </c>
    </row>
    <row r="8647" spans="14:15" x14ac:dyDescent="0.2">
      <c r="N8647" s="5">
        <v>8644</v>
      </c>
      <c r="O8647" s="11">
        <v>13.945354219746907</v>
      </c>
    </row>
    <row r="8648" spans="14:15" x14ac:dyDescent="0.2">
      <c r="N8648" s="5">
        <v>8645</v>
      </c>
      <c r="O8648" s="11">
        <v>12.059345734923429</v>
      </c>
    </row>
    <row r="8649" spans="14:15" x14ac:dyDescent="0.2">
      <c r="N8649" s="5">
        <v>8646</v>
      </c>
      <c r="O8649" s="11">
        <v>-4.7458795124762192</v>
      </c>
    </row>
    <row r="8650" spans="14:15" x14ac:dyDescent="0.2">
      <c r="N8650" s="5">
        <v>8647</v>
      </c>
      <c r="O8650" s="11">
        <v>27.551567720983126</v>
      </c>
    </row>
    <row r="8651" spans="14:15" x14ac:dyDescent="0.2">
      <c r="N8651" s="5">
        <v>8648</v>
      </c>
      <c r="O8651" s="11">
        <v>-4.4561807841554559</v>
      </c>
    </row>
    <row r="8652" spans="14:15" x14ac:dyDescent="0.2">
      <c r="N8652" s="5">
        <v>8649</v>
      </c>
      <c r="O8652" s="11">
        <v>4.5193832568824357</v>
      </c>
    </row>
    <row r="8653" spans="14:15" x14ac:dyDescent="0.2">
      <c r="N8653" s="5">
        <v>8650</v>
      </c>
      <c r="O8653" s="11">
        <v>-10.500455883812759</v>
      </c>
    </row>
    <row r="8654" spans="14:15" x14ac:dyDescent="0.2">
      <c r="N8654" s="5">
        <v>8651</v>
      </c>
      <c r="O8654" s="11">
        <v>31.245282777688235</v>
      </c>
    </row>
    <row r="8655" spans="14:15" x14ac:dyDescent="0.2">
      <c r="N8655" s="5">
        <v>8652</v>
      </c>
      <c r="O8655" s="11">
        <v>3.0918453048820234</v>
      </c>
    </row>
    <row r="8656" spans="14:15" x14ac:dyDescent="0.2">
      <c r="N8656" s="5">
        <v>8653</v>
      </c>
      <c r="O8656" s="11">
        <v>4.7396072281866415</v>
      </c>
    </row>
    <row r="8657" spans="14:15" x14ac:dyDescent="0.2">
      <c r="N8657" s="5">
        <v>8654</v>
      </c>
      <c r="O8657" s="11">
        <v>-15.683375743917722</v>
      </c>
    </row>
    <row r="8658" spans="14:15" x14ac:dyDescent="0.2">
      <c r="N8658" s="5">
        <v>8655</v>
      </c>
      <c r="O8658" s="11">
        <v>-5.0792736861493211</v>
      </c>
    </row>
    <row r="8659" spans="14:15" x14ac:dyDescent="0.2">
      <c r="N8659" s="5">
        <v>8656</v>
      </c>
      <c r="O8659" s="11">
        <v>18.01039780783875</v>
      </c>
    </row>
    <row r="8660" spans="14:15" x14ac:dyDescent="0.2">
      <c r="N8660" s="5">
        <v>8657</v>
      </c>
      <c r="O8660" s="11">
        <v>-14.993803299642188</v>
      </c>
    </row>
    <row r="8661" spans="14:15" x14ac:dyDescent="0.2">
      <c r="N8661" s="5">
        <v>8658</v>
      </c>
      <c r="O8661" s="11">
        <v>17.638559157149594</v>
      </c>
    </row>
    <row r="8662" spans="14:15" x14ac:dyDescent="0.2">
      <c r="N8662" s="5">
        <v>8659</v>
      </c>
      <c r="O8662" s="11">
        <v>-39.435308106201767</v>
      </c>
    </row>
    <row r="8663" spans="14:15" x14ac:dyDescent="0.2">
      <c r="N8663" s="5">
        <v>8660</v>
      </c>
      <c r="O8663" s="11">
        <v>1.4718750715739541</v>
      </c>
    </row>
    <row r="8664" spans="14:15" x14ac:dyDescent="0.2">
      <c r="N8664" s="5">
        <v>8661</v>
      </c>
      <c r="O8664" s="11">
        <v>-7.0181445096804325</v>
      </c>
    </row>
    <row r="8665" spans="14:15" x14ac:dyDescent="0.2">
      <c r="N8665" s="5">
        <v>8662</v>
      </c>
      <c r="O8665" s="11">
        <v>17.687706944147159</v>
      </c>
    </row>
    <row r="8666" spans="14:15" x14ac:dyDescent="0.2">
      <c r="N8666" s="5">
        <v>8663</v>
      </c>
      <c r="O8666" s="11">
        <v>4.8244662241352709E-2</v>
      </c>
    </row>
    <row r="8667" spans="14:15" x14ac:dyDescent="0.2">
      <c r="N8667" s="5">
        <v>8664</v>
      </c>
      <c r="O8667" s="11">
        <v>18.206992588122464</v>
      </c>
    </row>
    <row r="8668" spans="14:15" x14ac:dyDescent="0.2">
      <c r="N8668" s="5">
        <v>8665</v>
      </c>
      <c r="O8668" s="11">
        <v>20.406607185327399</v>
      </c>
    </row>
    <row r="8669" spans="14:15" x14ac:dyDescent="0.2">
      <c r="N8669" s="5">
        <v>8666</v>
      </c>
      <c r="O8669" s="11">
        <v>14.090069446859363</v>
      </c>
    </row>
    <row r="8670" spans="14:15" x14ac:dyDescent="0.2">
      <c r="N8670" s="5">
        <v>8667</v>
      </c>
      <c r="O8670" s="11">
        <v>2.290342769533332</v>
      </c>
    </row>
    <row r="8671" spans="14:15" x14ac:dyDescent="0.2">
      <c r="N8671" s="5">
        <v>8668</v>
      </c>
      <c r="O8671" s="11">
        <v>24.952769371454426</v>
      </c>
    </row>
    <row r="8672" spans="14:15" x14ac:dyDescent="0.2">
      <c r="N8672" s="5">
        <v>8669</v>
      </c>
      <c r="O8672" s="11">
        <v>8.3959346269283781</v>
      </c>
    </row>
    <row r="8673" spans="14:15" x14ac:dyDescent="0.2">
      <c r="N8673" s="5">
        <v>8670</v>
      </c>
      <c r="O8673" s="11">
        <v>26.416822091021995</v>
      </c>
    </row>
    <row r="8674" spans="14:15" x14ac:dyDescent="0.2">
      <c r="N8674" s="5">
        <v>8671</v>
      </c>
      <c r="O8674" s="11">
        <v>-4.2243680070947089</v>
      </c>
    </row>
    <row r="8675" spans="14:15" x14ac:dyDescent="0.2">
      <c r="N8675" s="5">
        <v>8672</v>
      </c>
      <c r="O8675" s="11">
        <v>14.687191374846549</v>
      </c>
    </row>
    <row r="8676" spans="14:15" x14ac:dyDescent="0.2">
      <c r="N8676" s="5">
        <v>8673</v>
      </c>
      <c r="O8676" s="11">
        <v>10.817752303742168</v>
      </c>
    </row>
    <row r="8677" spans="14:15" x14ac:dyDescent="0.2">
      <c r="N8677" s="5">
        <v>8674</v>
      </c>
      <c r="O8677" s="11">
        <v>4.5170152153330951</v>
      </c>
    </row>
    <row r="8678" spans="14:15" x14ac:dyDescent="0.2">
      <c r="N8678" s="5">
        <v>8675</v>
      </c>
      <c r="O8678" s="11">
        <v>20.482282277974598</v>
      </c>
    </row>
    <row r="8679" spans="14:15" x14ac:dyDescent="0.2">
      <c r="N8679" s="5">
        <v>8676</v>
      </c>
      <c r="O8679" s="11">
        <v>15.937171644391253</v>
      </c>
    </row>
    <row r="8680" spans="14:15" x14ac:dyDescent="0.2">
      <c r="N8680" s="5">
        <v>8677</v>
      </c>
      <c r="O8680" s="11">
        <v>7.3956290421346349</v>
      </c>
    </row>
    <row r="8681" spans="14:15" x14ac:dyDescent="0.2">
      <c r="N8681" s="5">
        <v>8678</v>
      </c>
      <c r="O8681" s="11">
        <v>18.897140533136426</v>
      </c>
    </row>
    <row r="8682" spans="14:15" x14ac:dyDescent="0.2">
      <c r="N8682" s="5">
        <v>8679</v>
      </c>
      <c r="O8682" s="11">
        <v>-5.2965849662780018</v>
      </c>
    </row>
    <row r="8683" spans="14:15" x14ac:dyDescent="0.2">
      <c r="N8683" s="5">
        <v>8680</v>
      </c>
      <c r="O8683" s="11">
        <v>8.4946809808925572</v>
      </c>
    </row>
    <row r="8684" spans="14:15" x14ac:dyDescent="0.2">
      <c r="N8684" s="5">
        <v>8681</v>
      </c>
      <c r="O8684" s="11">
        <v>14.963449056292607</v>
      </c>
    </row>
    <row r="8685" spans="14:15" x14ac:dyDescent="0.2">
      <c r="N8685" s="5">
        <v>8682</v>
      </c>
      <c r="O8685" s="11">
        <v>31.940254832739658</v>
      </c>
    </row>
    <row r="8686" spans="14:15" x14ac:dyDescent="0.2">
      <c r="N8686" s="5">
        <v>8683</v>
      </c>
      <c r="O8686" s="11">
        <v>13.642685068833273</v>
      </c>
    </row>
    <row r="8687" spans="14:15" x14ac:dyDescent="0.2">
      <c r="N8687" s="5">
        <v>8684</v>
      </c>
      <c r="O8687" s="11">
        <v>-3.171271923446592</v>
      </c>
    </row>
    <row r="8688" spans="14:15" x14ac:dyDescent="0.2">
      <c r="N8688" s="5">
        <v>8685</v>
      </c>
      <c r="O8688" s="11">
        <v>-14.747634589915066</v>
      </c>
    </row>
    <row r="8689" spans="14:15" x14ac:dyDescent="0.2">
      <c r="N8689" s="5">
        <v>8686</v>
      </c>
      <c r="O8689" s="11">
        <v>6.4316616797078074</v>
      </c>
    </row>
    <row r="8690" spans="14:15" x14ac:dyDescent="0.2">
      <c r="N8690" s="5">
        <v>8687</v>
      </c>
      <c r="O8690" s="11">
        <v>-2.3649252171616464</v>
      </c>
    </row>
    <row r="8691" spans="14:15" x14ac:dyDescent="0.2">
      <c r="N8691" s="5">
        <v>8688</v>
      </c>
      <c r="O8691" s="11">
        <v>-7.5137036819784209</v>
      </c>
    </row>
    <row r="8692" spans="14:15" x14ac:dyDescent="0.2">
      <c r="N8692" s="5">
        <v>8689</v>
      </c>
      <c r="O8692" s="11">
        <v>-4.90148946245984</v>
      </c>
    </row>
    <row r="8693" spans="14:15" x14ac:dyDescent="0.2">
      <c r="N8693" s="5">
        <v>8690</v>
      </c>
      <c r="O8693" s="11">
        <v>-7.2999014743061279</v>
      </c>
    </row>
    <row r="8694" spans="14:15" x14ac:dyDescent="0.2">
      <c r="N8694" s="5">
        <v>8691</v>
      </c>
      <c r="O8694" s="11">
        <v>-21.676405393714383</v>
      </c>
    </row>
    <row r="8695" spans="14:15" x14ac:dyDescent="0.2">
      <c r="N8695" s="5">
        <v>8692</v>
      </c>
      <c r="O8695" s="11">
        <v>-6.4049902334153002</v>
      </c>
    </row>
    <row r="8696" spans="14:15" x14ac:dyDescent="0.2">
      <c r="N8696" s="5">
        <v>8693</v>
      </c>
      <c r="O8696" s="11">
        <v>17.921878947744545</v>
      </c>
    </row>
    <row r="8697" spans="14:15" x14ac:dyDescent="0.2">
      <c r="N8697" s="5">
        <v>8694</v>
      </c>
      <c r="O8697" s="11">
        <v>39.473297680981624</v>
      </c>
    </row>
    <row r="8698" spans="14:15" x14ac:dyDescent="0.2">
      <c r="N8698" s="5">
        <v>8695</v>
      </c>
      <c r="O8698" s="11">
        <v>-2.6972544686397675</v>
      </c>
    </row>
    <row r="8699" spans="14:15" x14ac:dyDescent="0.2">
      <c r="N8699" s="5">
        <v>8696</v>
      </c>
      <c r="O8699" s="11">
        <v>-17.227145543275771</v>
      </c>
    </row>
    <row r="8700" spans="14:15" x14ac:dyDescent="0.2">
      <c r="N8700" s="5">
        <v>8697</v>
      </c>
      <c r="O8700" s="11">
        <v>-0.75354994454575985</v>
      </c>
    </row>
    <row r="8701" spans="14:15" x14ac:dyDescent="0.2">
      <c r="N8701" s="5">
        <v>8698</v>
      </c>
      <c r="O8701" s="11">
        <v>1.0703846559486401</v>
      </c>
    </row>
    <row r="8702" spans="14:15" x14ac:dyDescent="0.2">
      <c r="N8702" s="5">
        <v>8699</v>
      </c>
      <c r="O8702" s="11">
        <v>-6.6722855198954818</v>
      </c>
    </row>
    <row r="8703" spans="14:15" x14ac:dyDescent="0.2">
      <c r="N8703" s="5">
        <v>8700</v>
      </c>
      <c r="O8703" s="11">
        <v>-8.2844431426703515</v>
      </c>
    </row>
    <row r="8704" spans="14:15" x14ac:dyDescent="0.2">
      <c r="N8704" s="5">
        <v>8701</v>
      </c>
      <c r="O8704" s="11">
        <v>10.085317719820289</v>
      </c>
    </row>
    <row r="8705" spans="14:15" x14ac:dyDescent="0.2">
      <c r="N8705" s="5">
        <v>8702</v>
      </c>
      <c r="O8705" s="11">
        <v>2.7826318692354715</v>
      </c>
    </row>
    <row r="8706" spans="14:15" x14ac:dyDescent="0.2">
      <c r="N8706" s="5">
        <v>8703</v>
      </c>
      <c r="O8706" s="11">
        <v>-12.466827926456965</v>
      </c>
    </row>
    <row r="8707" spans="14:15" x14ac:dyDescent="0.2">
      <c r="N8707" s="5">
        <v>8704</v>
      </c>
      <c r="O8707" s="11">
        <v>13.463506019754053</v>
      </c>
    </row>
    <row r="8708" spans="14:15" x14ac:dyDescent="0.2">
      <c r="N8708" s="5">
        <v>8705</v>
      </c>
      <c r="O8708" s="11">
        <v>9.2564276339724216</v>
      </c>
    </row>
    <row r="8709" spans="14:15" x14ac:dyDescent="0.2">
      <c r="N8709" s="5">
        <v>8706</v>
      </c>
      <c r="O8709" s="11">
        <v>-25.001174078382125</v>
      </c>
    </row>
    <row r="8710" spans="14:15" x14ac:dyDescent="0.2">
      <c r="N8710" s="5">
        <v>8707</v>
      </c>
      <c r="O8710" s="11">
        <v>-5.8198006312553892</v>
      </c>
    </row>
    <row r="8711" spans="14:15" x14ac:dyDescent="0.2">
      <c r="N8711" s="5">
        <v>8708</v>
      </c>
      <c r="O8711" s="11">
        <v>-1.4580643516683063</v>
      </c>
    </row>
    <row r="8712" spans="14:15" x14ac:dyDescent="0.2">
      <c r="N8712" s="5">
        <v>8709</v>
      </c>
      <c r="O8712" s="11">
        <v>-4.1176178710851037</v>
      </c>
    </row>
    <row r="8713" spans="14:15" x14ac:dyDescent="0.2">
      <c r="N8713" s="5">
        <v>8710</v>
      </c>
      <c r="O8713" s="11">
        <v>0.39779051172450086</v>
      </c>
    </row>
    <row r="8714" spans="14:15" x14ac:dyDescent="0.2">
      <c r="N8714" s="5">
        <v>8711</v>
      </c>
      <c r="O8714" s="11">
        <v>-12.000039466206243</v>
      </c>
    </row>
    <row r="8715" spans="14:15" x14ac:dyDescent="0.2">
      <c r="N8715" s="5">
        <v>8712</v>
      </c>
      <c r="O8715" s="11">
        <v>-0.43561831114856564</v>
      </c>
    </row>
    <row r="8716" spans="14:15" x14ac:dyDescent="0.2">
      <c r="N8716" s="5">
        <v>8713</v>
      </c>
      <c r="O8716" s="11">
        <v>16.033008637903997</v>
      </c>
    </row>
    <row r="8717" spans="14:15" x14ac:dyDescent="0.2">
      <c r="N8717" s="5">
        <v>8714</v>
      </c>
      <c r="O8717" s="11">
        <v>0.58759660611828646</v>
      </c>
    </row>
    <row r="8718" spans="14:15" x14ac:dyDescent="0.2">
      <c r="N8718" s="5">
        <v>8715</v>
      </c>
      <c r="O8718" s="11">
        <v>4.0758069697030752</v>
      </c>
    </row>
    <row r="8719" spans="14:15" x14ac:dyDescent="0.2">
      <c r="N8719" s="5">
        <v>8716</v>
      </c>
      <c r="O8719" s="11">
        <v>2.0415713841343495</v>
      </c>
    </row>
    <row r="8720" spans="14:15" x14ac:dyDescent="0.2">
      <c r="N8720" s="5">
        <v>8717</v>
      </c>
      <c r="O8720" s="11">
        <v>-14.813302688649564</v>
      </c>
    </row>
    <row r="8721" spans="14:15" x14ac:dyDescent="0.2">
      <c r="N8721" s="5">
        <v>8718</v>
      </c>
      <c r="O8721" s="11">
        <v>-6.8271228534773813</v>
      </c>
    </row>
    <row r="8722" spans="14:15" x14ac:dyDescent="0.2">
      <c r="N8722" s="5">
        <v>8719</v>
      </c>
      <c r="O8722" s="11">
        <v>20.487810252852999</v>
      </c>
    </row>
    <row r="8723" spans="14:15" x14ac:dyDescent="0.2">
      <c r="N8723" s="5">
        <v>8720</v>
      </c>
      <c r="O8723" s="11">
        <v>22.029001459623881</v>
      </c>
    </row>
    <row r="8724" spans="14:15" x14ac:dyDescent="0.2">
      <c r="N8724" s="5">
        <v>8721</v>
      </c>
      <c r="O8724" s="11">
        <v>8.3671223633123315</v>
      </c>
    </row>
    <row r="8725" spans="14:15" x14ac:dyDescent="0.2">
      <c r="N8725" s="5">
        <v>8722</v>
      </c>
      <c r="O8725" s="11">
        <v>-9.2606216109328692</v>
      </c>
    </row>
    <row r="8726" spans="14:15" x14ac:dyDescent="0.2">
      <c r="N8726" s="5">
        <v>8723</v>
      </c>
      <c r="O8726" s="11">
        <v>-0.25999989942623269</v>
      </c>
    </row>
    <row r="8727" spans="14:15" x14ac:dyDescent="0.2">
      <c r="N8727" s="5">
        <v>8724</v>
      </c>
      <c r="O8727" s="11">
        <v>4.957312245058529</v>
      </c>
    </row>
    <row r="8728" spans="14:15" x14ac:dyDescent="0.2">
      <c r="N8728" s="5">
        <v>8725</v>
      </c>
      <c r="O8728" s="11">
        <v>7.8008599032385915</v>
      </c>
    </row>
    <row r="8729" spans="14:15" x14ac:dyDescent="0.2">
      <c r="N8729" s="5">
        <v>8726</v>
      </c>
      <c r="O8729" s="11">
        <v>10.790516406026637</v>
      </c>
    </row>
    <row r="8730" spans="14:15" x14ac:dyDescent="0.2">
      <c r="N8730" s="5">
        <v>8727</v>
      </c>
      <c r="O8730" s="11">
        <v>-18.86791542169291</v>
      </c>
    </row>
    <row r="8731" spans="14:15" x14ac:dyDescent="0.2">
      <c r="N8731" s="5">
        <v>8728</v>
      </c>
      <c r="O8731" s="11">
        <v>1.0939575741199716</v>
      </c>
    </row>
    <row r="8732" spans="14:15" x14ac:dyDescent="0.2">
      <c r="N8732" s="5">
        <v>8729</v>
      </c>
      <c r="O8732" s="11">
        <v>-3.0889272881112944</v>
      </c>
    </row>
    <row r="8733" spans="14:15" x14ac:dyDescent="0.2">
      <c r="N8733" s="5">
        <v>8730</v>
      </c>
      <c r="O8733" s="11">
        <v>-10.787532993599925</v>
      </c>
    </row>
    <row r="8734" spans="14:15" x14ac:dyDescent="0.2">
      <c r="N8734" s="5">
        <v>8731</v>
      </c>
      <c r="O8734" s="11">
        <v>15.013121497193882</v>
      </c>
    </row>
    <row r="8735" spans="14:15" x14ac:dyDescent="0.2">
      <c r="N8735" s="5">
        <v>8732</v>
      </c>
      <c r="O8735" s="11">
        <v>5.8309130569003775E-2</v>
      </c>
    </row>
    <row r="8736" spans="14:15" x14ac:dyDescent="0.2">
      <c r="N8736" s="5">
        <v>8733</v>
      </c>
      <c r="O8736" s="11">
        <v>10.730875080881159</v>
      </c>
    </row>
    <row r="8737" spans="14:15" x14ac:dyDescent="0.2">
      <c r="N8737" s="5">
        <v>8734</v>
      </c>
      <c r="O8737" s="11">
        <v>-2.8875349193479862</v>
      </c>
    </row>
    <row r="8738" spans="14:15" x14ac:dyDescent="0.2">
      <c r="N8738" s="5">
        <v>8735</v>
      </c>
      <c r="O8738" s="11">
        <v>13.137335918078428</v>
      </c>
    </row>
    <row r="8739" spans="14:15" x14ac:dyDescent="0.2">
      <c r="N8739" s="5">
        <v>8736</v>
      </c>
      <c r="O8739" s="11">
        <v>5.8675790583789089</v>
      </c>
    </row>
    <row r="8740" spans="14:15" x14ac:dyDescent="0.2">
      <c r="N8740" s="5">
        <v>8737</v>
      </c>
      <c r="O8740" s="11">
        <v>-6.4900540342795701</v>
      </c>
    </row>
    <row r="8741" spans="14:15" x14ac:dyDescent="0.2">
      <c r="N8741" s="5">
        <v>8738</v>
      </c>
      <c r="O8741" s="11">
        <v>7.2404382618088468</v>
      </c>
    </row>
    <row r="8742" spans="14:15" x14ac:dyDescent="0.2">
      <c r="N8742" s="5">
        <v>8739</v>
      </c>
      <c r="O8742" s="11">
        <v>2.9516342788580214</v>
      </c>
    </row>
    <row r="8743" spans="14:15" x14ac:dyDescent="0.2">
      <c r="N8743" s="5">
        <v>8740</v>
      </c>
      <c r="O8743" s="11">
        <v>13.90398607809351</v>
      </c>
    </row>
    <row r="8744" spans="14:15" x14ac:dyDescent="0.2">
      <c r="N8744" s="5">
        <v>8741</v>
      </c>
      <c r="O8744" s="11">
        <v>-12.118521533394318</v>
      </c>
    </row>
    <row r="8745" spans="14:15" x14ac:dyDescent="0.2">
      <c r="N8745" s="5">
        <v>8742</v>
      </c>
      <c r="O8745" s="11">
        <v>0.8538748201916293</v>
      </c>
    </row>
    <row r="8746" spans="14:15" x14ac:dyDescent="0.2">
      <c r="N8746" s="5">
        <v>8743</v>
      </c>
      <c r="O8746" s="11">
        <v>15.014412783503705</v>
      </c>
    </row>
    <row r="8747" spans="14:15" x14ac:dyDescent="0.2">
      <c r="N8747" s="5">
        <v>8744</v>
      </c>
      <c r="O8747" s="11">
        <v>9.387999999957394</v>
      </c>
    </row>
    <row r="8748" spans="14:15" x14ac:dyDescent="0.2">
      <c r="N8748" s="5">
        <v>8745</v>
      </c>
      <c r="O8748" s="11">
        <v>-6.221409782373561</v>
      </c>
    </row>
    <row r="8749" spans="14:15" x14ac:dyDescent="0.2">
      <c r="N8749" s="5">
        <v>8746</v>
      </c>
      <c r="O8749" s="11">
        <v>-37.669032546432469</v>
      </c>
    </row>
    <row r="8750" spans="14:15" x14ac:dyDescent="0.2">
      <c r="N8750" s="5">
        <v>8747</v>
      </c>
      <c r="O8750" s="11">
        <v>8.0101833757082908</v>
      </c>
    </row>
    <row r="8751" spans="14:15" x14ac:dyDescent="0.2">
      <c r="N8751" s="5">
        <v>8748</v>
      </c>
      <c r="O8751" s="11">
        <v>19.846056581300935</v>
      </c>
    </row>
    <row r="8752" spans="14:15" x14ac:dyDescent="0.2">
      <c r="N8752" s="5">
        <v>8749</v>
      </c>
      <c r="O8752" s="11">
        <v>13.697209373610228</v>
      </c>
    </row>
    <row r="8753" spans="14:15" x14ac:dyDescent="0.2">
      <c r="N8753" s="5">
        <v>8750</v>
      </c>
      <c r="O8753" s="11">
        <v>-4.2429551168795658</v>
      </c>
    </row>
    <row r="8754" spans="14:15" x14ac:dyDescent="0.2">
      <c r="N8754" s="5">
        <v>8751</v>
      </c>
      <c r="O8754" s="11">
        <v>3.3040527142362399</v>
      </c>
    </row>
    <row r="8755" spans="14:15" x14ac:dyDescent="0.2">
      <c r="N8755" s="5">
        <v>8752</v>
      </c>
      <c r="O8755" s="11">
        <v>-20.411109981409592</v>
      </c>
    </row>
    <row r="8756" spans="14:15" x14ac:dyDescent="0.2">
      <c r="N8756" s="5">
        <v>8753</v>
      </c>
      <c r="O8756" s="11">
        <v>-22.081696828062299</v>
      </c>
    </row>
    <row r="8757" spans="14:15" x14ac:dyDescent="0.2">
      <c r="N8757" s="5">
        <v>8754</v>
      </c>
      <c r="O8757" s="11">
        <v>-7.9080654772654748</v>
      </c>
    </row>
    <row r="8758" spans="14:15" x14ac:dyDescent="0.2">
      <c r="N8758" s="5">
        <v>8755</v>
      </c>
      <c r="O8758" s="11">
        <v>-2.4776220978009551</v>
      </c>
    </row>
    <row r="8759" spans="14:15" x14ac:dyDescent="0.2">
      <c r="N8759" s="5">
        <v>8756</v>
      </c>
      <c r="O8759" s="11">
        <v>16.006313491942223</v>
      </c>
    </row>
    <row r="8760" spans="14:15" x14ac:dyDescent="0.2">
      <c r="N8760" s="5">
        <v>8757</v>
      </c>
      <c r="O8760" s="11">
        <v>2.9465760521575435</v>
      </c>
    </row>
    <row r="8761" spans="14:15" x14ac:dyDescent="0.2">
      <c r="N8761" s="5">
        <v>8758</v>
      </c>
      <c r="O8761" s="11">
        <v>7.6579534328556704</v>
      </c>
    </row>
    <row r="8762" spans="14:15" x14ac:dyDescent="0.2">
      <c r="N8762" s="5">
        <v>8759</v>
      </c>
      <c r="O8762" s="11">
        <v>3.8044081767568114</v>
      </c>
    </row>
    <row r="8763" spans="14:15" x14ac:dyDescent="0.2">
      <c r="N8763" s="5">
        <v>8760</v>
      </c>
      <c r="O8763" s="11">
        <v>11.478237094846794</v>
      </c>
    </row>
    <row r="8764" spans="14:15" x14ac:dyDescent="0.2">
      <c r="N8764" s="5">
        <v>8761</v>
      </c>
      <c r="O8764" s="11">
        <v>-25.218283589577148</v>
      </c>
    </row>
    <row r="8765" spans="14:15" x14ac:dyDescent="0.2">
      <c r="N8765" s="5">
        <v>8762</v>
      </c>
      <c r="O8765" s="11">
        <v>-24.311858942631321</v>
      </c>
    </row>
    <row r="8766" spans="14:15" x14ac:dyDescent="0.2">
      <c r="N8766" s="5">
        <v>8763</v>
      </c>
      <c r="O8766" s="11">
        <v>-8.7358885589378374</v>
      </c>
    </row>
    <row r="8767" spans="14:15" x14ac:dyDescent="0.2">
      <c r="N8767" s="5">
        <v>8764</v>
      </c>
      <c r="O8767" s="11">
        <v>1.4073694018369443E-3</v>
      </c>
    </row>
    <row r="8768" spans="14:15" x14ac:dyDescent="0.2">
      <c r="N8768" s="5">
        <v>8765</v>
      </c>
      <c r="O8768" s="11">
        <v>-3.1507238910526696</v>
      </c>
    </row>
    <row r="8769" spans="14:15" x14ac:dyDescent="0.2">
      <c r="N8769" s="5">
        <v>8766</v>
      </c>
      <c r="O8769" s="11">
        <v>-1.0707852327561884</v>
      </c>
    </row>
    <row r="8770" spans="14:15" x14ac:dyDescent="0.2">
      <c r="N8770" s="5">
        <v>8767</v>
      </c>
      <c r="O8770" s="11">
        <v>33.982931363310911</v>
      </c>
    </row>
    <row r="8771" spans="14:15" x14ac:dyDescent="0.2">
      <c r="N8771" s="5">
        <v>8768</v>
      </c>
      <c r="O8771" s="11">
        <v>17.823821470266996</v>
      </c>
    </row>
    <row r="8772" spans="14:15" x14ac:dyDescent="0.2">
      <c r="N8772" s="5">
        <v>8769</v>
      </c>
      <c r="O8772" s="11">
        <v>-20.0454952161592</v>
      </c>
    </row>
    <row r="8773" spans="14:15" x14ac:dyDescent="0.2">
      <c r="N8773" s="5">
        <v>8770</v>
      </c>
      <c r="O8773" s="11">
        <v>-7.9296358969812237</v>
      </c>
    </row>
    <row r="8774" spans="14:15" x14ac:dyDescent="0.2">
      <c r="N8774" s="5">
        <v>8771</v>
      </c>
      <c r="O8774" s="11">
        <v>1.9098723773402841</v>
      </c>
    </row>
    <row r="8775" spans="14:15" x14ac:dyDescent="0.2">
      <c r="N8775" s="5">
        <v>8772</v>
      </c>
      <c r="O8775" s="11">
        <v>4.6373024740591315</v>
      </c>
    </row>
    <row r="8776" spans="14:15" x14ac:dyDescent="0.2">
      <c r="N8776" s="5">
        <v>8773</v>
      </c>
      <c r="O8776" s="11">
        <v>-5.1720046728370246</v>
      </c>
    </row>
    <row r="8777" spans="14:15" x14ac:dyDescent="0.2">
      <c r="N8777" s="5">
        <v>8774</v>
      </c>
      <c r="O8777" s="11">
        <v>-18.376606274739661</v>
      </c>
    </row>
    <row r="8778" spans="14:15" x14ac:dyDescent="0.2">
      <c r="N8778" s="5">
        <v>8775</v>
      </c>
      <c r="O8778" s="11">
        <v>24.06274326497735</v>
      </c>
    </row>
    <row r="8779" spans="14:15" x14ac:dyDescent="0.2">
      <c r="N8779" s="5">
        <v>8776</v>
      </c>
      <c r="O8779" s="11">
        <v>2.3220584228297554</v>
      </c>
    </row>
    <row r="8780" spans="14:15" x14ac:dyDescent="0.2">
      <c r="N8780" s="5">
        <v>8777</v>
      </c>
      <c r="O8780" s="11">
        <v>-22.167306920940916</v>
      </c>
    </row>
    <row r="8781" spans="14:15" x14ac:dyDescent="0.2">
      <c r="N8781" s="5">
        <v>8778</v>
      </c>
      <c r="O8781" s="11">
        <v>4.5210949637491407</v>
      </c>
    </row>
    <row r="8782" spans="14:15" x14ac:dyDescent="0.2">
      <c r="N8782" s="5">
        <v>8779</v>
      </c>
      <c r="O8782" s="11">
        <v>-4.6381041085310803</v>
      </c>
    </row>
    <row r="8783" spans="14:15" x14ac:dyDescent="0.2">
      <c r="N8783" s="5">
        <v>8780</v>
      </c>
      <c r="O8783" s="11">
        <v>-12.020562379342874</v>
      </c>
    </row>
    <row r="8784" spans="14:15" x14ac:dyDescent="0.2">
      <c r="N8784" s="5">
        <v>8781</v>
      </c>
      <c r="O8784" s="11">
        <v>15.558328850621042</v>
      </c>
    </row>
    <row r="8785" spans="14:15" x14ac:dyDescent="0.2">
      <c r="N8785" s="5">
        <v>8782</v>
      </c>
      <c r="O8785" s="11">
        <v>-6.2421923355052469</v>
      </c>
    </row>
    <row r="8786" spans="14:15" x14ac:dyDescent="0.2">
      <c r="N8786" s="5">
        <v>8783</v>
      </c>
      <c r="O8786" s="11">
        <v>-16.734245683974606</v>
      </c>
    </row>
    <row r="8787" spans="14:15" x14ac:dyDescent="0.2">
      <c r="N8787" s="5">
        <v>8784</v>
      </c>
      <c r="O8787" s="11">
        <v>-16.682513287912823</v>
      </c>
    </row>
    <row r="8788" spans="14:15" x14ac:dyDescent="0.2">
      <c r="N8788" s="5">
        <v>8785</v>
      </c>
      <c r="O8788" s="11">
        <v>7.0160980723729063</v>
      </c>
    </row>
    <row r="8789" spans="14:15" x14ac:dyDescent="0.2">
      <c r="N8789" s="5">
        <v>8786</v>
      </c>
      <c r="O8789" s="11">
        <v>-2.6395251344158273</v>
      </c>
    </row>
    <row r="8790" spans="14:15" x14ac:dyDescent="0.2">
      <c r="N8790" s="5">
        <v>8787</v>
      </c>
      <c r="O8790" s="11">
        <v>6.6909088525160882</v>
      </c>
    </row>
    <row r="8791" spans="14:15" x14ac:dyDescent="0.2">
      <c r="N8791" s="5">
        <v>8788</v>
      </c>
      <c r="O8791" s="11">
        <v>11.278859961869436</v>
      </c>
    </row>
    <row r="8792" spans="14:15" x14ac:dyDescent="0.2">
      <c r="N8792" s="5">
        <v>8789</v>
      </c>
      <c r="O8792" s="11">
        <v>-1.5186765100317476</v>
      </c>
    </row>
    <row r="8793" spans="14:15" x14ac:dyDescent="0.2">
      <c r="N8793" s="5">
        <v>8790</v>
      </c>
      <c r="O8793" s="11">
        <v>2.0176655230324232</v>
      </c>
    </row>
    <row r="8794" spans="14:15" x14ac:dyDescent="0.2">
      <c r="N8794" s="5">
        <v>8791</v>
      </c>
      <c r="O8794" s="11">
        <v>8.0172622816781995</v>
      </c>
    </row>
    <row r="8795" spans="14:15" x14ac:dyDescent="0.2">
      <c r="N8795" s="5">
        <v>8792</v>
      </c>
      <c r="O8795" s="11">
        <v>-20.974499337376173</v>
      </c>
    </row>
    <row r="8796" spans="14:15" x14ac:dyDescent="0.2">
      <c r="N8796" s="5">
        <v>8793</v>
      </c>
      <c r="O8796" s="11">
        <v>-17.048712540383214</v>
      </c>
    </row>
    <row r="8797" spans="14:15" x14ac:dyDescent="0.2">
      <c r="N8797" s="5">
        <v>8794</v>
      </c>
      <c r="O8797" s="11">
        <v>-6.3550524728139433</v>
      </c>
    </row>
    <row r="8798" spans="14:15" x14ac:dyDescent="0.2">
      <c r="N8798" s="5">
        <v>8795</v>
      </c>
      <c r="O8798" s="11">
        <v>-15.264987787023131</v>
      </c>
    </row>
    <row r="8799" spans="14:15" x14ac:dyDescent="0.2">
      <c r="N8799" s="5">
        <v>8796</v>
      </c>
      <c r="O8799" s="11">
        <v>9.97105024894595</v>
      </c>
    </row>
    <row r="8800" spans="14:15" x14ac:dyDescent="0.2">
      <c r="N8800" s="5">
        <v>8797</v>
      </c>
      <c r="O8800" s="11">
        <v>-2.9416577260845429</v>
      </c>
    </row>
    <row r="8801" spans="14:15" x14ac:dyDescent="0.2">
      <c r="N8801" s="5">
        <v>8798</v>
      </c>
      <c r="O8801" s="11">
        <v>20.036003211053387</v>
      </c>
    </row>
    <row r="8802" spans="14:15" x14ac:dyDescent="0.2">
      <c r="N8802" s="5">
        <v>8799</v>
      </c>
      <c r="O8802" s="11">
        <v>0.76422271725134738</v>
      </c>
    </row>
    <row r="8803" spans="14:15" x14ac:dyDescent="0.2">
      <c r="N8803" s="5">
        <v>8800</v>
      </c>
      <c r="O8803" s="11">
        <v>18.144005853229626</v>
      </c>
    </row>
    <row r="8804" spans="14:15" x14ac:dyDescent="0.2">
      <c r="N8804" s="5">
        <v>8801</v>
      </c>
      <c r="O8804" s="11">
        <v>-2.2404531785242736</v>
      </c>
    </row>
    <row r="8805" spans="14:15" x14ac:dyDescent="0.2">
      <c r="N8805" s="5">
        <v>8802</v>
      </c>
      <c r="O8805" s="11">
        <v>-7.0424520816117679</v>
      </c>
    </row>
    <row r="8806" spans="14:15" x14ac:dyDescent="0.2">
      <c r="N8806" s="5">
        <v>8803</v>
      </c>
      <c r="O8806" s="11">
        <v>8.7017063410015378</v>
      </c>
    </row>
    <row r="8807" spans="14:15" x14ac:dyDescent="0.2">
      <c r="N8807" s="5">
        <v>8804</v>
      </c>
      <c r="O8807" s="11">
        <v>21.903554681507757</v>
      </c>
    </row>
    <row r="8808" spans="14:15" x14ac:dyDescent="0.2">
      <c r="N8808" s="5">
        <v>8805</v>
      </c>
      <c r="O8808" s="11">
        <v>-8.0009690706417906</v>
      </c>
    </row>
    <row r="8809" spans="14:15" x14ac:dyDescent="0.2">
      <c r="N8809" s="5">
        <v>8806</v>
      </c>
      <c r="O8809" s="11">
        <v>34.569701300989578</v>
      </c>
    </row>
    <row r="8810" spans="14:15" x14ac:dyDescent="0.2">
      <c r="N8810" s="5">
        <v>8807</v>
      </c>
      <c r="O8810" s="11">
        <v>-17.932392448423926</v>
      </c>
    </row>
    <row r="8811" spans="14:15" x14ac:dyDescent="0.2">
      <c r="N8811" s="5">
        <v>8808</v>
      </c>
      <c r="O8811" s="11">
        <v>4.1223487888218822</v>
      </c>
    </row>
    <row r="8812" spans="14:15" x14ac:dyDescent="0.2">
      <c r="N8812" s="5">
        <v>8809</v>
      </c>
      <c r="O8812" s="11">
        <v>6.7978016918882638</v>
      </c>
    </row>
    <row r="8813" spans="14:15" x14ac:dyDescent="0.2">
      <c r="N8813" s="5">
        <v>8810</v>
      </c>
      <c r="O8813" s="11">
        <v>10.896981869153148</v>
      </c>
    </row>
    <row r="8814" spans="14:15" x14ac:dyDescent="0.2">
      <c r="N8814" s="5">
        <v>8811</v>
      </c>
      <c r="O8814" s="11">
        <v>-6.631695574968286</v>
      </c>
    </row>
    <row r="8815" spans="14:15" x14ac:dyDescent="0.2">
      <c r="N8815" s="5">
        <v>8812</v>
      </c>
      <c r="O8815" s="11">
        <v>37.156280752380397</v>
      </c>
    </row>
    <row r="8816" spans="14:15" x14ac:dyDescent="0.2">
      <c r="N8816" s="5">
        <v>8813</v>
      </c>
      <c r="O8816" s="11">
        <v>9.0875634361679793</v>
      </c>
    </row>
    <row r="8817" spans="14:15" x14ac:dyDescent="0.2">
      <c r="N8817" s="5">
        <v>8814</v>
      </c>
      <c r="O8817" s="11">
        <v>0.70205172080215039</v>
      </c>
    </row>
    <row r="8818" spans="14:15" x14ac:dyDescent="0.2">
      <c r="N8818" s="5">
        <v>8815</v>
      </c>
      <c r="O8818" s="11">
        <v>-1.6319841314922199</v>
      </c>
    </row>
    <row r="8819" spans="14:15" x14ac:dyDescent="0.2">
      <c r="N8819" s="5">
        <v>8816</v>
      </c>
      <c r="O8819" s="11">
        <v>10.327162701547049</v>
      </c>
    </row>
    <row r="8820" spans="14:15" x14ac:dyDescent="0.2">
      <c r="N8820" s="5">
        <v>8817</v>
      </c>
      <c r="O8820" s="11">
        <v>13.454864769661349</v>
      </c>
    </row>
    <row r="8821" spans="14:15" x14ac:dyDescent="0.2">
      <c r="N8821" s="5">
        <v>8818</v>
      </c>
      <c r="O8821" s="11">
        <v>9.9069893147001551</v>
      </c>
    </row>
    <row r="8822" spans="14:15" x14ac:dyDescent="0.2">
      <c r="N8822" s="5">
        <v>8819</v>
      </c>
      <c r="O8822" s="11">
        <v>5.5294369591261212</v>
      </c>
    </row>
    <row r="8823" spans="14:15" x14ac:dyDescent="0.2">
      <c r="N8823" s="5">
        <v>8820</v>
      </c>
      <c r="O8823" s="11">
        <v>-0.84256624538506109</v>
      </c>
    </row>
    <row r="8824" spans="14:15" x14ac:dyDescent="0.2">
      <c r="N8824" s="5">
        <v>8821</v>
      </c>
      <c r="O8824" s="11">
        <v>1.8640904156023765</v>
      </c>
    </row>
    <row r="8825" spans="14:15" x14ac:dyDescent="0.2">
      <c r="N8825" s="5">
        <v>8822</v>
      </c>
      <c r="O8825" s="11">
        <v>-0.83066661857048696</v>
      </c>
    </row>
    <row r="8826" spans="14:15" x14ac:dyDescent="0.2">
      <c r="N8826" s="5">
        <v>8823</v>
      </c>
      <c r="O8826" s="11">
        <v>-17.12634835162476</v>
      </c>
    </row>
    <row r="8827" spans="14:15" x14ac:dyDescent="0.2">
      <c r="N8827" s="5">
        <v>8824</v>
      </c>
      <c r="O8827" s="11">
        <v>-19.914001025842161</v>
      </c>
    </row>
    <row r="8828" spans="14:15" x14ac:dyDescent="0.2">
      <c r="N8828" s="5">
        <v>8825</v>
      </c>
      <c r="O8828" s="11">
        <v>7.4002868825978974</v>
      </c>
    </row>
    <row r="8829" spans="14:15" x14ac:dyDescent="0.2">
      <c r="N8829" s="5">
        <v>8826</v>
      </c>
      <c r="O8829" s="11">
        <v>-6.3755505748222632</v>
      </c>
    </row>
    <row r="8830" spans="14:15" x14ac:dyDescent="0.2">
      <c r="N8830" s="5">
        <v>8827</v>
      </c>
      <c r="O8830" s="11">
        <v>17.542006928311945</v>
      </c>
    </row>
    <row r="8831" spans="14:15" x14ac:dyDescent="0.2">
      <c r="N8831" s="5">
        <v>8828</v>
      </c>
      <c r="O8831" s="11">
        <v>10.052696712069714</v>
      </c>
    </row>
    <row r="8832" spans="14:15" x14ac:dyDescent="0.2">
      <c r="N8832" s="5">
        <v>8829</v>
      </c>
      <c r="O8832" s="11">
        <v>37.936347638191677</v>
      </c>
    </row>
    <row r="8833" spans="14:15" x14ac:dyDescent="0.2">
      <c r="N8833" s="5">
        <v>8830</v>
      </c>
      <c r="O8833" s="11">
        <v>-4.0268324264082187</v>
      </c>
    </row>
    <row r="8834" spans="14:15" x14ac:dyDescent="0.2">
      <c r="N8834" s="5">
        <v>8831</v>
      </c>
      <c r="O8834" s="11">
        <v>11.387351968398178</v>
      </c>
    </row>
    <row r="8835" spans="14:15" x14ac:dyDescent="0.2">
      <c r="N8835" s="5">
        <v>8832</v>
      </c>
      <c r="O8835" s="11">
        <v>-2.3330896510965533</v>
      </c>
    </row>
    <row r="8836" spans="14:15" x14ac:dyDescent="0.2">
      <c r="N8836" s="5">
        <v>8833</v>
      </c>
      <c r="O8836" s="11">
        <v>1.3427224516944636</v>
      </c>
    </row>
    <row r="8837" spans="14:15" x14ac:dyDescent="0.2">
      <c r="N8837" s="5">
        <v>8834</v>
      </c>
      <c r="O8837" s="11">
        <v>-8.5061716011633521</v>
      </c>
    </row>
    <row r="8838" spans="14:15" x14ac:dyDescent="0.2">
      <c r="N8838" s="5">
        <v>8835</v>
      </c>
      <c r="O8838" s="11">
        <v>-0.6484620704306614</v>
      </c>
    </row>
    <row r="8839" spans="14:15" x14ac:dyDescent="0.2">
      <c r="N8839" s="5">
        <v>8836</v>
      </c>
      <c r="O8839" s="11">
        <v>-3.6374796469828752</v>
      </c>
    </row>
    <row r="8840" spans="14:15" x14ac:dyDescent="0.2">
      <c r="N8840" s="5">
        <v>8837</v>
      </c>
      <c r="O8840" s="11">
        <v>16.674462651270098</v>
      </c>
    </row>
    <row r="8841" spans="14:15" x14ac:dyDescent="0.2">
      <c r="N8841" s="5">
        <v>8838</v>
      </c>
      <c r="O8841" s="11">
        <v>-11.917842604339352</v>
      </c>
    </row>
    <row r="8842" spans="14:15" x14ac:dyDescent="0.2">
      <c r="N8842" s="5">
        <v>8839</v>
      </c>
      <c r="O8842" s="11">
        <v>8.5528279176320439</v>
      </c>
    </row>
    <row r="8843" spans="14:15" x14ac:dyDescent="0.2">
      <c r="N8843" s="5">
        <v>8840</v>
      </c>
      <c r="O8843" s="11">
        <v>-0.11732190261011133</v>
      </c>
    </row>
    <row r="8844" spans="14:15" x14ac:dyDescent="0.2">
      <c r="N8844" s="5">
        <v>8841</v>
      </c>
      <c r="O8844" s="11">
        <v>-2.3703614766207992</v>
      </c>
    </row>
    <row r="8845" spans="14:15" x14ac:dyDescent="0.2">
      <c r="N8845" s="5">
        <v>8842</v>
      </c>
      <c r="O8845" s="11">
        <v>16.181126371173367</v>
      </c>
    </row>
    <row r="8846" spans="14:15" x14ac:dyDescent="0.2">
      <c r="N8846" s="5">
        <v>8843</v>
      </c>
      <c r="O8846" s="11">
        <v>25.046244026608004</v>
      </c>
    </row>
    <row r="8847" spans="14:15" x14ac:dyDescent="0.2">
      <c r="N8847" s="5">
        <v>8844</v>
      </c>
      <c r="O8847" s="11">
        <v>-18.534657734580399</v>
      </c>
    </row>
    <row r="8848" spans="14:15" x14ac:dyDescent="0.2">
      <c r="N8848" s="5">
        <v>8845</v>
      </c>
      <c r="O8848" s="11">
        <v>-7.3446611748922654</v>
      </c>
    </row>
    <row r="8849" spans="14:15" x14ac:dyDescent="0.2">
      <c r="N8849" s="5">
        <v>8846</v>
      </c>
      <c r="O8849" s="11">
        <v>-9.0070358771716101</v>
      </c>
    </row>
    <row r="8850" spans="14:15" x14ac:dyDescent="0.2">
      <c r="N8850" s="5">
        <v>8847</v>
      </c>
      <c r="O8850" s="11">
        <v>12.99624840387926</v>
      </c>
    </row>
    <row r="8851" spans="14:15" x14ac:dyDescent="0.2">
      <c r="N8851" s="5">
        <v>8848</v>
      </c>
      <c r="O8851" s="11">
        <v>7.2032565772766501</v>
      </c>
    </row>
    <row r="8852" spans="14:15" x14ac:dyDescent="0.2">
      <c r="N8852" s="5">
        <v>8849</v>
      </c>
      <c r="O8852" s="11">
        <v>8.7032132018690724</v>
      </c>
    </row>
    <row r="8853" spans="14:15" x14ac:dyDescent="0.2">
      <c r="N8853" s="5">
        <v>8850</v>
      </c>
      <c r="O8853" s="11">
        <v>24.00949172475757</v>
      </c>
    </row>
    <row r="8854" spans="14:15" x14ac:dyDescent="0.2">
      <c r="N8854" s="5">
        <v>8851</v>
      </c>
      <c r="O8854" s="11">
        <v>-2.9896270666098679</v>
      </c>
    </row>
    <row r="8855" spans="14:15" x14ac:dyDescent="0.2">
      <c r="N8855" s="5">
        <v>8852</v>
      </c>
      <c r="O8855" s="11">
        <v>-3.6647083708358599</v>
      </c>
    </row>
    <row r="8856" spans="14:15" x14ac:dyDescent="0.2">
      <c r="N8856" s="5">
        <v>8853</v>
      </c>
      <c r="O8856" s="11">
        <v>5.9023352870876202</v>
      </c>
    </row>
    <row r="8857" spans="14:15" x14ac:dyDescent="0.2">
      <c r="N8857" s="5">
        <v>8854</v>
      </c>
      <c r="O8857" s="11">
        <v>12.272603954026351</v>
      </c>
    </row>
    <row r="8858" spans="14:15" x14ac:dyDescent="0.2">
      <c r="N8858" s="5">
        <v>8855</v>
      </c>
      <c r="O8858" s="11">
        <v>-15.215616155346737</v>
      </c>
    </row>
    <row r="8859" spans="14:15" x14ac:dyDescent="0.2">
      <c r="N8859" s="5">
        <v>8856</v>
      </c>
      <c r="O8859" s="11">
        <v>11.976872344239617</v>
      </c>
    </row>
    <row r="8860" spans="14:15" x14ac:dyDescent="0.2">
      <c r="N8860" s="5">
        <v>8857</v>
      </c>
      <c r="O8860" s="11">
        <v>-6.4441599690864306</v>
      </c>
    </row>
    <row r="8861" spans="14:15" x14ac:dyDescent="0.2">
      <c r="N8861" s="5">
        <v>8858</v>
      </c>
      <c r="O8861" s="11">
        <v>-5.8573487551524401</v>
      </c>
    </row>
    <row r="8862" spans="14:15" x14ac:dyDescent="0.2">
      <c r="N8862" s="5">
        <v>8859</v>
      </c>
      <c r="O8862" s="11">
        <v>2.8205589677826173</v>
      </c>
    </row>
    <row r="8863" spans="14:15" x14ac:dyDescent="0.2">
      <c r="N8863" s="5">
        <v>8860</v>
      </c>
      <c r="O8863" s="11">
        <v>16.578800337097171</v>
      </c>
    </row>
    <row r="8864" spans="14:15" x14ac:dyDescent="0.2">
      <c r="N8864" s="5">
        <v>8861</v>
      </c>
      <c r="O8864" s="11">
        <v>12.798381724580302</v>
      </c>
    </row>
    <row r="8865" spans="14:15" x14ac:dyDescent="0.2">
      <c r="N8865" s="5">
        <v>8862</v>
      </c>
      <c r="O8865" s="11">
        <v>6.6278946598998543</v>
      </c>
    </row>
    <row r="8866" spans="14:15" x14ac:dyDescent="0.2">
      <c r="N8866" s="5">
        <v>8863</v>
      </c>
      <c r="O8866" s="11">
        <v>-4.3251746836875231</v>
      </c>
    </row>
    <row r="8867" spans="14:15" x14ac:dyDescent="0.2">
      <c r="N8867" s="5">
        <v>8864</v>
      </c>
      <c r="O8867" s="11">
        <v>-3.0428365472038186</v>
      </c>
    </row>
    <row r="8868" spans="14:15" x14ac:dyDescent="0.2">
      <c r="N8868" s="5">
        <v>8865</v>
      </c>
      <c r="O8868" s="11">
        <v>0.23867197107797733</v>
      </c>
    </row>
    <row r="8869" spans="14:15" x14ac:dyDescent="0.2">
      <c r="N8869" s="5">
        <v>8866</v>
      </c>
      <c r="O8869" s="11">
        <v>20.116746874066411</v>
      </c>
    </row>
    <row r="8870" spans="14:15" x14ac:dyDescent="0.2">
      <c r="N8870" s="5">
        <v>8867</v>
      </c>
      <c r="O8870" s="11">
        <v>-19.955457195895736</v>
      </c>
    </row>
    <row r="8871" spans="14:15" x14ac:dyDescent="0.2">
      <c r="N8871" s="5">
        <v>8868</v>
      </c>
      <c r="O8871" s="11">
        <v>-4.9250113963703752</v>
      </c>
    </row>
    <row r="8872" spans="14:15" x14ac:dyDescent="0.2">
      <c r="N8872" s="5">
        <v>8869</v>
      </c>
      <c r="O8872" s="11">
        <v>-9.0313766151986918</v>
      </c>
    </row>
    <row r="8873" spans="14:15" x14ac:dyDescent="0.2">
      <c r="N8873" s="5">
        <v>8870</v>
      </c>
      <c r="O8873" s="11">
        <v>-11.15454204842062</v>
      </c>
    </row>
    <row r="8874" spans="14:15" x14ac:dyDescent="0.2">
      <c r="N8874" s="5">
        <v>8871</v>
      </c>
      <c r="O8874" s="11">
        <v>10.198876172892014</v>
      </c>
    </row>
    <row r="8875" spans="14:15" x14ac:dyDescent="0.2">
      <c r="N8875" s="5">
        <v>8872</v>
      </c>
      <c r="O8875" s="11">
        <v>2.858743451518845</v>
      </c>
    </row>
    <row r="8876" spans="14:15" x14ac:dyDescent="0.2">
      <c r="N8876" s="5">
        <v>8873</v>
      </c>
      <c r="O8876" s="11">
        <v>11.318270946763541</v>
      </c>
    </row>
    <row r="8877" spans="14:15" x14ac:dyDescent="0.2">
      <c r="N8877" s="5">
        <v>8874</v>
      </c>
      <c r="O8877" s="11">
        <v>6.3395631787184961</v>
      </c>
    </row>
    <row r="8878" spans="14:15" x14ac:dyDescent="0.2">
      <c r="N8878" s="5">
        <v>8875</v>
      </c>
      <c r="O8878" s="11">
        <v>-9.1373307868128286</v>
      </c>
    </row>
    <row r="8879" spans="14:15" x14ac:dyDescent="0.2">
      <c r="N8879" s="5">
        <v>8876</v>
      </c>
      <c r="O8879" s="11">
        <v>-4.8523708924861966</v>
      </c>
    </row>
    <row r="8880" spans="14:15" x14ac:dyDescent="0.2">
      <c r="N8880" s="5">
        <v>8877</v>
      </c>
      <c r="O8880" s="11">
        <v>-13.736037105358122</v>
      </c>
    </row>
    <row r="8881" spans="14:15" x14ac:dyDescent="0.2">
      <c r="N8881" s="5">
        <v>8878</v>
      </c>
      <c r="O8881" s="11">
        <v>8.5373658731173698</v>
      </c>
    </row>
    <row r="8882" spans="14:15" x14ac:dyDescent="0.2">
      <c r="N8882" s="5">
        <v>8879</v>
      </c>
      <c r="O8882" s="11">
        <v>-0.67425381081144309</v>
      </c>
    </row>
    <row r="8883" spans="14:15" x14ac:dyDescent="0.2">
      <c r="N8883" s="5">
        <v>8880</v>
      </c>
      <c r="O8883" s="11">
        <v>-18.186992013382142</v>
      </c>
    </row>
    <row r="8884" spans="14:15" x14ac:dyDescent="0.2">
      <c r="N8884" s="5">
        <v>8881</v>
      </c>
      <c r="O8884" s="11">
        <v>0.18053976689159812</v>
      </c>
    </row>
    <row r="8885" spans="14:15" x14ac:dyDescent="0.2">
      <c r="N8885" s="5">
        <v>8882</v>
      </c>
      <c r="O8885" s="11">
        <v>-8.819397874614566</v>
      </c>
    </row>
    <row r="8886" spans="14:15" x14ac:dyDescent="0.2">
      <c r="N8886" s="5">
        <v>8883</v>
      </c>
      <c r="O8886" s="11">
        <v>-6.5705869168027426</v>
      </c>
    </row>
    <row r="8887" spans="14:15" x14ac:dyDescent="0.2">
      <c r="N8887" s="5">
        <v>8884</v>
      </c>
      <c r="O8887" s="11">
        <v>15.575836303131908</v>
      </c>
    </row>
    <row r="8888" spans="14:15" x14ac:dyDescent="0.2">
      <c r="N8888" s="5">
        <v>8885</v>
      </c>
      <c r="O8888" s="11">
        <v>5.8961709199800536</v>
      </c>
    </row>
    <row r="8889" spans="14:15" x14ac:dyDescent="0.2">
      <c r="N8889" s="5">
        <v>8886</v>
      </c>
      <c r="O8889" s="11">
        <v>7.4082863931466836</v>
      </c>
    </row>
    <row r="8890" spans="14:15" x14ac:dyDescent="0.2">
      <c r="N8890" s="5">
        <v>8887</v>
      </c>
      <c r="O8890" s="11">
        <v>-18.474124787175402</v>
      </c>
    </row>
    <row r="8891" spans="14:15" x14ac:dyDescent="0.2">
      <c r="N8891" s="5">
        <v>8888</v>
      </c>
      <c r="O8891" s="11">
        <v>21.304266950567825</v>
      </c>
    </row>
    <row r="8892" spans="14:15" x14ac:dyDescent="0.2">
      <c r="N8892" s="5">
        <v>8889</v>
      </c>
      <c r="O8892" s="11">
        <v>-4.3012667080959863</v>
      </c>
    </row>
    <row r="8893" spans="14:15" x14ac:dyDescent="0.2">
      <c r="N8893" s="5">
        <v>8890</v>
      </c>
      <c r="O8893" s="11">
        <v>3.2415216083915879</v>
      </c>
    </row>
    <row r="8894" spans="14:15" x14ac:dyDescent="0.2">
      <c r="N8894" s="5">
        <v>8891</v>
      </c>
      <c r="O8894" s="11">
        <v>37.281129864780283</v>
      </c>
    </row>
    <row r="8895" spans="14:15" x14ac:dyDescent="0.2">
      <c r="N8895" s="5">
        <v>8892</v>
      </c>
      <c r="O8895" s="11">
        <v>14.125385110538044</v>
      </c>
    </row>
    <row r="8896" spans="14:15" x14ac:dyDescent="0.2">
      <c r="N8896" s="5">
        <v>8893</v>
      </c>
      <c r="O8896" s="11">
        <v>-16.327970246261206</v>
      </c>
    </row>
    <row r="8897" spans="14:15" x14ac:dyDescent="0.2">
      <c r="N8897" s="5">
        <v>8894</v>
      </c>
      <c r="O8897" s="11">
        <v>24.515004391114314</v>
      </c>
    </row>
    <row r="8898" spans="14:15" x14ac:dyDescent="0.2">
      <c r="N8898" s="5">
        <v>8895</v>
      </c>
      <c r="O8898" s="11">
        <v>4.4494570610601443</v>
      </c>
    </row>
    <row r="8899" spans="14:15" x14ac:dyDescent="0.2">
      <c r="N8899" s="5">
        <v>8896</v>
      </c>
      <c r="O8899" s="11">
        <v>-18.367732965882432</v>
      </c>
    </row>
    <row r="8900" spans="14:15" x14ac:dyDescent="0.2">
      <c r="N8900" s="5">
        <v>8897</v>
      </c>
      <c r="O8900" s="11">
        <v>14.946419990980658</v>
      </c>
    </row>
    <row r="8901" spans="14:15" x14ac:dyDescent="0.2">
      <c r="N8901" s="5">
        <v>8898</v>
      </c>
      <c r="O8901" s="11">
        <v>1.468351921866029E-2</v>
      </c>
    </row>
    <row r="8902" spans="14:15" x14ac:dyDescent="0.2">
      <c r="N8902" s="5">
        <v>8899</v>
      </c>
      <c r="O8902" s="11">
        <v>1.9971976431623302</v>
      </c>
    </row>
    <row r="8903" spans="14:15" x14ac:dyDescent="0.2">
      <c r="N8903" s="5">
        <v>8900</v>
      </c>
      <c r="O8903" s="11">
        <v>49.123768756559251</v>
      </c>
    </row>
    <row r="8904" spans="14:15" x14ac:dyDescent="0.2">
      <c r="N8904" s="5">
        <v>8901</v>
      </c>
      <c r="O8904" s="11">
        <v>6.7088714084093271</v>
      </c>
    </row>
    <row r="8905" spans="14:15" x14ac:dyDescent="0.2">
      <c r="N8905" s="5">
        <v>8902</v>
      </c>
      <c r="O8905" s="11">
        <v>21.275850467969086</v>
      </c>
    </row>
    <row r="8906" spans="14:15" x14ac:dyDescent="0.2">
      <c r="N8906" s="5">
        <v>8903</v>
      </c>
      <c r="O8906" s="11">
        <v>-1.17238220435673</v>
      </c>
    </row>
    <row r="8907" spans="14:15" x14ac:dyDescent="0.2">
      <c r="N8907" s="5">
        <v>8904</v>
      </c>
      <c r="O8907" s="11">
        <v>11.597700219680089</v>
      </c>
    </row>
    <row r="8908" spans="14:15" x14ac:dyDescent="0.2">
      <c r="N8908" s="5">
        <v>8905</v>
      </c>
      <c r="O8908" s="11">
        <v>-20.754021946214881</v>
      </c>
    </row>
    <row r="8909" spans="14:15" x14ac:dyDescent="0.2">
      <c r="N8909" s="5">
        <v>8906</v>
      </c>
      <c r="O8909" s="11">
        <v>-4.8434307578021096</v>
      </c>
    </row>
    <row r="8910" spans="14:15" x14ac:dyDescent="0.2">
      <c r="N8910" s="5">
        <v>8907</v>
      </c>
      <c r="O8910" s="11">
        <v>-14.554828726124938</v>
      </c>
    </row>
    <row r="8911" spans="14:15" x14ac:dyDescent="0.2">
      <c r="N8911" s="5">
        <v>8908</v>
      </c>
      <c r="O8911" s="11">
        <v>-21.197021795657147</v>
      </c>
    </row>
    <row r="8912" spans="14:15" x14ac:dyDescent="0.2">
      <c r="N8912" s="5">
        <v>8909</v>
      </c>
      <c r="O8912" s="11">
        <v>7.2242914052632266</v>
      </c>
    </row>
    <row r="8913" spans="14:15" x14ac:dyDescent="0.2">
      <c r="N8913" s="5">
        <v>8910</v>
      </c>
      <c r="O8913" s="11">
        <v>1.2668564904606761</v>
      </c>
    </row>
    <row r="8914" spans="14:15" x14ac:dyDescent="0.2">
      <c r="N8914" s="5">
        <v>8911</v>
      </c>
      <c r="O8914" s="11">
        <v>-10.860831397571335</v>
      </c>
    </row>
    <row r="8915" spans="14:15" x14ac:dyDescent="0.2">
      <c r="N8915" s="5">
        <v>8912</v>
      </c>
      <c r="O8915" s="11">
        <v>-7.6387774442850001</v>
      </c>
    </row>
    <row r="8916" spans="14:15" x14ac:dyDescent="0.2">
      <c r="N8916" s="5">
        <v>8913</v>
      </c>
      <c r="O8916" s="11">
        <v>-10.660838729601853</v>
      </c>
    </row>
    <row r="8917" spans="14:15" x14ac:dyDescent="0.2">
      <c r="N8917" s="5">
        <v>8914</v>
      </c>
      <c r="O8917" s="11">
        <v>22.848439730368263</v>
      </c>
    </row>
    <row r="8918" spans="14:15" x14ac:dyDescent="0.2">
      <c r="N8918" s="5">
        <v>8915</v>
      </c>
      <c r="O8918" s="11">
        <v>13.885202170271398</v>
      </c>
    </row>
    <row r="8919" spans="14:15" x14ac:dyDescent="0.2">
      <c r="N8919" s="5">
        <v>8916</v>
      </c>
      <c r="O8919" s="11">
        <v>-36.08441415308365</v>
      </c>
    </row>
    <row r="8920" spans="14:15" x14ac:dyDescent="0.2">
      <c r="N8920" s="5">
        <v>8917</v>
      </c>
      <c r="O8920" s="11">
        <v>3.5458920359126145</v>
      </c>
    </row>
    <row r="8921" spans="14:15" x14ac:dyDescent="0.2">
      <c r="N8921" s="5">
        <v>8918</v>
      </c>
      <c r="O8921" s="11">
        <v>1.2399001706608046</v>
      </c>
    </row>
    <row r="8922" spans="14:15" x14ac:dyDescent="0.2">
      <c r="N8922" s="5">
        <v>8919</v>
      </c>
      <c r="O8922" s="11">
        <v>23.221098982239141</v>
      </c>
    </row>
    <row r="8923" spans="14:15" x14ac:dyDescent="0.2">
      <c r="N8923" s="5">
        <v>8920</v>
      </c>
      <c r="O8923" s="11">
        <v>-7.7857009184693551</v>
      </c>
    </row>
    <row r="8924" spans="14:15" x14ac:dyDescent="0.2">
      <c r="N8924" s="5">
        <v>8921</v>
      </c>
      <c r="O8924" s="11">
        <v>0.6805056703654413</v>
      </c>
    </row>
    <row r="8925" spans="14:15" x14ac:dyDescent="0.2">
      <c r="N8925" s="5">
        <v>8922</v>
      </c>
      <c r="O8925" s="11">
        <v>-13.067351670488168</v>
      </c>
    </row>
    <row r="8926" spans="14:15" x14ac:dyDescent="0.2">
      <c r="N8926" s="5">
        <v>8923</v>
      </c>
      <c r="O8926" s="11">
        <v>-6.4862129386736829</v>
      </c>
    </row>
    <row r="8927" spans="14:15" x14ac:dyDescent="0.2">
      <c r="N8927" s="5">
        <v>8924</v>
      </c>
      <c r="O8927" s="11">
        <v>-10.206557613284396</v>
      </c>
    </row>
    <row r="8928" spans="14:15" x14ac:dyDescent="0.2">
      <c r="N8928" s="5">
        <v>8925</v>
      </c>
      <c r="O8928" s="11">
        <v>3.3675566013746234</v>
      </c>
    </row>
    <row r="8929" spans="14:15" x14ac:dyDescent="0.2">
      <c r="N8929" s="5">
        <v>8926</v>
      </c>
      <c r="O8929" s="11">
        <v>18.164781709454026</v>
      </c>
    </row>
    <row r="8930" spans="14:15" x14ac:dyDescent="0.2">
      <c r="N8930" s="5">
        <v>8927</v>
      </c>
      <c r="O8930" s="11">
        <v>3.4444143878472362</v>
      </c>
    </row>
    <row r="8931" spans="14:15" x14ac:dyDescent="0.2">
      <c r="N8931" s="5">
        <v>8928</v>
      </c>
      <c r="O8931" s="11">
        <v>0.96406314238308677</v>
      </c>
    </row>
    <row r="8932" spans="14:15" x14ac:dyDescent="0.2">
      <c r="N8932" s="5">
        <v>8929</v>
      </c>
      <c r="O8932" s="11">
        <v>20.367432095903293</v>
      </c>
    </row>
    <row r="8933" spans="14:15" x14ac:dyDescent="0.2">
      <c r="N8933" s="5">
        <v>8930</v>
      </c>
      <c r="O8933" s="11">
        <v>-9.5049819045448025</v>
      </c>
    </row>
    <row r="8934" spans="14:15" x14ac:dyDescent="0.2">
      <c r="N8934" s="5">
        <v>8931</v>
      </c>
      <c r="O8934" s="11">
        <v>12.227386514029909</v>
      </c>
    </row>
    <row r="8935" spans="14:15" x14ac:dyDescent="0.2">
      <c r="N8935" s="5">
        <v>8932</v>
      </c>
      <c r="O8935" s="11">
        <v>4.5033825320290237</v>
      </c>
    </row>
    <row r="8936" spans="14:15" x14ac:dyDescent="0.2">
      <c r="N8936" s="5">
        <v>8933</v>
      </c>
      <c r="O8936" s="11">
        <v>4.6750137469758091</v>
      </c>
    </row>
    <row r="8937" spans="14:15" x14ac:dyDescent="0.2">
      <c r="N8937" s="5">
        <v>8934</v>
      </c>
      <c r="O8937" s="11">
        <v>-16.900594412693756</v>
      </c>
    </row>
    <row r="8938" spans="14:15" x14ac:dyDescent="0.2">
      <c r="N8938" s="5">
        <v>8935</v>
      </c>
      <c r="O8938" s="11">
        <v>-22.119684719393906</v>
      </c>
    </row>
    <row r="8939" spans="14:15" x14ac:dyDescent="0.2">
      <c r="N8939" s="5">
        <v>8936</v>
      </c>
      <c r="O8939" s="11">
        <v>-18.729528468528851</v>
      </c>
    </row>
    <row r="8940" spans="14:15" x14ac:dyDescent="0.2">
      <c r="N8940" s="5">
        <v>8937</v>
      </c>
      <c r="O8940" s="11">
        <v>-23.563016591010843</v>
      </c>
    </row>
    <row r="8941" spans="14:15" x14ac:dyDescent="0.2">
      <c r="N8941" s="5">
        <v>8938</v>
      </c>
      <c r="O8941" s="11">
        <v>-10.21438457601468</v>
      </c>
    </row>
    <row r="8942" spans="14:15" x14ac:dyDescent="0.2">
      <c r="N8942" s="5">
        <v>8939</v>
      </c>
      <c r="O8942" s="11">
        <v>-0.6928525749176393</v>
      </c>
    </row>
    <row r="8943" spans="14:15" x14ac:dyDescent="0.2">
      <c r="N8943" s="5">
        <v>8940</v>
      </c>
      <c r="O8943" s="11">
        <v>20.97717731871985</v>
      </c>
    </row>
    <row r="8944" spans="14:15" x14ac:dyDescent="0.2">
      <c r="N8944" s="5">
        <v>8941</v>
      </c>
      <c r="O8944" s="11">
        <v>-10.891235226872819</v>
      </c>
    </row>
    <row r="8945" spans="14:15" x14ac:dyDescent="0.2">
      <c r="N8945" s="5">
        <v>8942</v>
      </c>
      <c r="O8945" s="11">
        <v>-4.7853750369772587</v>
      </c>
    </row>
    <row r="8946" spans="14:15" x14ac:dyDescent="0.2">
      <c r="N8946" s="5">
        <v>8943</v>
      </c>
      <c r="O8946" s="11">
        <v>13.595560397401641</v>
      </c>
    </row>
    <row r="8947" spans="14:15" x14ac:dyDescent="0.2">
      <c r="N8947" s="5">
        <v>8944</v>
      </c>
      <c r="O8947" s="11">
        <v>8.9701674491838475</v>
      </c>
    </row>
    <row r="8948" spans="14:15" x14ac:dyDescent="0.2">
      <c r="N8948" s="5">
        <v>8945</v>
      </c>
      <c r="O8948" s="11">
        <v>-3.92429436394095</v>
      </c>
    </row>
    <row r="8949" spans="14:15" x14ac:dyDescent="0.2">
      <c r="N8949" s="5">
        <v>8946</v>
      </c>
      <c r="O8949" s="11">
        <v>6.1381033517125987</v>
      </c>
    </row>
    <row r="8950" spans="14:15" x14ac:dyDescent="0.2">
      <c r="N8950" s="5">
        <v>8947</v>
      </c>
      <c r="O8950" s="11">
        <v>-12.903542566795341</v>
      </c>
    </row>
    <row r="8951" spans="14:15" x14ac:dyDescent="0.2">
      <c r="N8951" s="5">
        <v>8948</v>
      </c>
      <c r="O8951" s="11">
        <v>15.884497917072345</v>
      </c>
    </row>
    <row r="8952" spans="14:15" x14ac:dyDescent="0.2">
      <c r="N8952" s="5">
        <v>8949</v>
      </c>
      <c r="O8952" s="11">
        <v>-2.1045682646779831</v>
      </c>
    </row>
    <row r="8953" spans="14:15" x14ac:dyDescent="0.2">
      <c r="N8953" s="5">
        <v>8950</v>
      </c>
      <c r="O8953" s="11">
        <v>5.1902294703206477</v>
      </c>
    </row>
    <row r="8954" spans="14:15" x14ac:dyDescent="0.2">
      <c r="N8954" s="5">
        <v>8951</v>
      </c>
      <c r="O8954" s="11">
        <v>19.907443545270564</v>
      </c>
    </row>
    <row r="8955" spans="14:15" x14ac:dyDescent="0.2">
      <c r="N8955" s="5">
        <v>8952</v>
      </c>
      <c r="O8955" s="11">
        <v>2.882714191156547</v>
      </c>
    </row>
    <row r="8956" spans="14:15" x14ac:dyDescent="0.2">
      <c r="N8956" s="5">
        <v>8953</v>
      </c>
      <c r="O8956" s="11">
        <v>18.721007781904127</v>
      </c>
    </row>
    <row r="8957" spans="14:15" x14ac:dyDescent="0.2">
      <c r="N8957" s="5">
        <v>8954</v>
      </c>
      <c r="O8957" s="11">
        <v>8.9419270310707155</v>
      </c>
    </row>
    <row r="8958" spans="14:15" x14ac:dyDescent="0.2">
      <c r="N8958" s="5">
        <v>8955</v>
      </c>
      <c r="O8958" s="11">
        <v>-9.5600806180883886</v>
      </c>
    </row>
    <row r="8959" spans="14:15" x14ac:dyDescent="0.2">
      <c r="N8959" s="5">
        <v>8956</v>
      </c>
      <c r="O8959" s="11">
        <v>-21.40790427102143</v>
      </c>
    </row>
    <row r="8960" spans="14:15" x14ac:dyDescent="0.2">
      <c r="N8960" s="5">
        <v>8957</v>
      </c>
      <c r="O8960" s="11">
        <v>-13.378055850302548</v>
      </c>
    </row>
    <row r="8961" spans="14:15" x14ac:dyDescent="0.2">
      <c r="N8961" s="5">
        <v>8958</v>
      </c>
      <c r="O8961" s="11">
        <v>17.06357602991131</v>
      </c>
    </row>
    <row r="8962" spans="14:15" x14ac:dyDescent="0.2">
      <c r="N8962" s="5">
        <v>8959</v>
      </c>
      <c r="O8962" s="11">
        <v>21.746043977719665</v>
      </c>
    </row>
    <row r="8963" spans="14:15" x14ac:dyDescent="0.2">
      <c r="N8963" s="5">
        <v>8960</v>
      </c>
      <c r="O8963" s="11">
        <v>-15.716402548157753</v>
      </c>
    </row>
    <row r="8964" spans="14:15" x14ac:dyDescent="0.2">
      <c r="N8964" s="5">
        <v>8961</v>
      </c>
      <c r="O8964" s="11">
        <v>-1.3635637005570853</v>
      </c>
    </row>
    <row r="8965" spans="14:15" x14ac:dyDescent="0.2">
      <c r="N8965" s="5">
        <v>8962</v>
      </c>
      <c r="O8965" s="11">
        <v>-16.329688465614133</v>
      </c>
    </row>
    <row r="8966" spans="14:15" x14ac:dyDescent="0.2">
      <c r="N8966" s="5">
        <v>8963</v>
      </c>
      <c r="O8966" s="11">
        <v>22.421396304837454</v>
      </c>
    </row>
    <row r="8967" spans="14:15" x14ac:dyDescent="0.2">
      <c r="N8967" s="5">
        <v>8964</v>
      </c>
      <c r="O8967" s="11">
        <v>-17.478546237637875</v>
      </c>
    </row>
    <row r="8968" spans="14:15" x14ac:dyDescent="0.2">
      <c r="N8968" s="5">
        <v>8965</v>
      </c>
      <c r="O8968" s="11">
        <v>15.896935405033908</v>
      </c>
    </row>
    <row r="8969" spans="14:15" x14ac:dyDescent="0.2">
      <c r="N8969" s="5">
        <v>8966</v>
      </c>
      <c r="O8969" s="11">
        <v>-2.9821255232002373</v>
      </c>
    </row>
    <row r="8970" spans="14:15" x14ac:dyDescent="0.2">
      <c r="N8970" s="5">
        <v>8967</v>
      </c>
      <c r="O8970" s="11">
        <v>4.8857242570338473</v>
      </c>
    </row>
    <row r="8971" spans="14:15" x14ac:dyDescent="0.2">
      <c r="N8971" s="5">
        <v>8968</v>
      </c>
      <c r="O8971" s="11">
        <v>28.749707598026134</v>
      </c>
    </row>
    <row r="8972" spans="14:15" x14ac:dyDescent="0.2">
      <c r="N8972" s="5">
        <v>8969</v>
      </c>
      <c r="O8972" s="11">
        <v>3.3472460044977592</v>
      </c>
    </row>
    <row r="8973" spans="14:15" x14ac:dyDescent="0.2">
      <c r="N8973" s="5">
        <v>8970</v>
      </c>
      <c r="O8973" s="11">
        <v>1.0436332243386739</v>
      </c>
    </row>
    <row r="8974" spans="14:15" x14ac:dyDescent="0.2">
      <c r="N8974" s="5">
        <v>8971</v>
      </c>
      <c r="O8974" s="11">
        <v>-8.2323033034939215</v>
      </c>
    </row>
    <row r="8975" spans="14:15" x14ac:dyDescent="0.2">
      <c r="N8975" s="5">
        <v>8972</v>
      </c>
      <c r="O8975" s="11">
        <v>14.548638164908933</v>
      </c>
    </row>
    <row r="8976" spans="14:15" x14ac:dyDescent="0.2">
      <c r="N8976" s="5">
        <v>8973</v>
      </c>
      <c r="O8976" s="11">
        <v>10.07175782572094</v>
      </c>
    </row>
    <row r="8977" spans="14:15" x14ac:dyDescent="0.2">
      <c r="N8977" s="5">
        <v>8974</v>
      </c>
      <c r="O8977" s="11">
        <v>-25.094694936571621</v>
      </c>
    </row>
    <row r="8978" spans="14:15" x14ac:dyDescent="0.2">
      <c r="N8978" s="5">
        <v>8975</v>
      </c>
      <c r="O8978" s="11">
        <v>-22.993277738805151</v>
      </c>
    </row>
    <row r="8979" spans="14:15" x14ac:dyDescent="0.2">
      <c r="N8979" s="5">
        <v>8976</v>
      </c>
      <c r="O8979" s="11">
        <v>-19.512468358146645</v>
      </c>
    </row>
    <row r="8980" spans="14:15" x14ac:dyDescent="0.2">
      <c r="N8980" s="5">
        <v>8977</v>
      </c>
      <c r="O8980" s="11">
        <v>26.032855579486839</v>
      </c>
    </row>
    <row r="8981" spans="14:15" x14ac:dyDescent="0.2">
      <c r="N8981" s="5">
        <v>8978</v>
      </c>
      <c r="O8981" s="11">
        <v>7.9843830942936549</v>
      </c>
    </row>
    <row r="8982" spans="14:15" x14ac:dyDescent="0.2">
      <c r="N8982" s="5">
        <v>8979</v>
      </c>
      <c r="O8982" s="11">
        <v>-1.5402492564815491</v>
      </c>
    </row>
    <row r="8983" spans="14:15" x14ac:dyDescent="0.2">
      <c r="N8983" s="5">
        <v>8980</v>
      </c>
      <c r="O8983" s="11">
        <v>8.6379378908180193</v>
      </c>
    </row>
    <row r="8984" spans="14:15" x14ac:dyDescent="0.2">
      <c r="N8984" s="5">
        <v>8981</v>
      </c>
      <c r="O8984" s="11">
        <v>2.284922198844145</v>
      </c>
    </row>
    <row r="8985" spans="14:15" x14ac:dyDescent="0.2">
      <c r="N8985" s="5">
        <v>8982</v>
      </c>
      <c r="O8985" s="11">
        <v>-11.064517934481447</v>
      </c>
    </row>
    <row r="8986" spans="14:15" x14ac:dyDescent="0.2">
      <c r="N8986" s="5">
        <v>8983</v>
      </c>
      <c r="O8986" s="11">
        <v>-17.31330498636213</v>
      </c>
    </row>
    <row r="8987" spans="14:15" x14ac:dyDescent="0.2">
      <c r="N8987" s="5">
        <v>8984</v>
      </c>
      <c r="O8987" s="11">
        <v>-19.461870030811724</v>
      </c>
    </row>
    <row r="8988" spans="14:15" x14ac:dyDescent="0.2">
      <c r="N8988" s="5">
        <v>8985</v>
      </c>
      <c r="O8988" s="11">
        <v>-10.638993121250387</v>
      </c>
    </row>
    <row r="8989" spans="14:15" x14ac:dyDescent="0.2">
      <c r="N8989" s="5">
        <v>8986</v>
      </c>
      <c r="O8989" s="11">
        <v>20.6162470727587</v>
      </c>
    </row>
    <row r="8990" spans="14:15" x14ac:dyDescent="0.2">
      <c r="N8990" s="5">
        <v>8987</v>
      </c>
      <c r="O8990" s="11">
        <v>16.524826113247251</v>
      </c>
    </row>
    <row r="8991" spans="14:15" x14ac:dyDescent="0.2">
      <c r="N8991" s="5">
        <v>8988</v>
      </c>
      <c r="O8991" s="11">
        <v>30.711067481184816</v>
      </c>
    </row>
    <row r="8992" spans="14:15" x14ac:dyDescent="0.2">
      <c r="N8992" s="5">
        <v>8989</v>
      </c>
      <c r="O8992" s="11">
        <v>13.430390935744306</v>
      </c>
    </row>
    <row r="8993" spans="14:15" x14ac:dyDescent="0.2">
      <c r="N8993" s="5">
        <v>8990</v>
      </c>
      <c r="O8993" s="11">
        <v>5.6528520869018264</v>
      </c>
    </row>
    <row r="8994" spans="14:15" x14ac:dyDescent="0.2">
      <c r="N8994" s="5">
        <v>8991</v>
      </c>
      <c r="O8994" s="11">
        <v>-16.860565938434775</v>
      </c>
    </row>
    <row r="8995" spans="14:15" x14ac:dyDescent="0.2">
      <c r="N8995" s="5">
        <v>8992</v>
      </c>
      <c r="O8995" s="11">
        <v>7.226605014500751</v>
      </c>
    </row>
    <row r="8996" spans="14:15" x14ac:dyDescent="0.2">
      <c r="N8996" s="5">
        <v>8993</v>
      </c>
      <c r="O8996" s="11">
        <v>3.1296855139489468</v>
      </c>
    </row>
    <row r="8997" spans="14:15" x14ac:dyDescent="0.2">
      <c r="N8997" s="5">
        <v>8994</v>
      </c>
      <c r="O8997" s="11">
        <v>-2.3407512128358019</v>
      </c>
    </row>
    <row r="8998" spans="14:15" x14ac:dyDescent="0.2">
      <c r="N8998" s="5">
        <v>8995</v>
      </c>
      <c r="O8998" s="11">
        <v>-4.9940565929803986</v>
      </c>
    </row>
    <row r="8999" spans="14:15" x14ac:dyDescent="0.2">
      <c r="N8999" s="5">
        <v>8996</v>
      </c>
      <c r="O8999" s="11">
        <v>-15.300942633818291</v>
      </c>
    </row>
    <row r="9000" spans="14:15" x14ac:dyDescent="0.2">
      <c r="N9000" s="5">
        <v>8997</v>
      </c>
      <c r="O9000" s="11">
        <v>-40.336424584640035</v>
      </c>
    </row>
    <row r="9001" spans="14:15" x14ac:dyDescent="0.2">
      <c r="N9001" s="5">
        <v>8998</v>
      </c>
      <c r="O9001" s="11">
        <v>22.573756850840489</v>
      </c>
    </row>
    <row r="9002" spans="14:15" x14ac:dyDescent="0.2">
      <c r="N9002" s="5">
        <v>8999</v>
      </c>
      <c r="O9002" s="11">
        <v>2.0239505068086716</v>
      </c>
    </row>
    <row r="9003" spans="14:15" x14ac:dyDescent="0.2">
      <c r="N9003" s="5">
        <v>9000</v>
      </c>
      <c r="O9003" s="11">
        <v>-19.077023895775685</v>
      </c>
    </row>
    <row r="9004" spans="14:15" x14ac:dyDescent="0.2">
      <c r="N9004" s="5">
        <v>9001</v>
      </c>
      <c r="O9004" s="11">
        <v>15.13247690516955</v>
      </c>
    </row>
    <row r="9005" spans="14:15" x14ac:dyDescent="0.2">
      <c r="N9005" s="5">
        <v>9002</v>
      </c>
      <c r="O9005" s="11">
        <v>3.9231052611281902</v>
      </c>
    </row>
    <row r="9006" spans="14:15" x14ac:dyDescent="0.2">
      <c r="N9006" s="5">
        <v>9003</v>
      </c>
      <c r="O9006" s="11">
        <v>19.389342918731195</v>
      </c>
    </row>
    <row r="9007" spans="14:15" x14ac:dyDescent="0.2">
      <c r="N9007" s="5">
        <v>9004</v>
      </c>
      <c r="O9007" s="11">
        <v>-12.588539759436262</v>
      </c>
    </row>
    <row r="9008" spans="14:15" x14ac:dyDescent="0.2">
      <c r="N9008" s="5">
        <v>9005</v>
      </c>
      <c r="O9008" s="11">
        <v>15.193119368499371</v>
      </c>
    </row>
    <row r="9009" spans="14:15" x14ac:dyDescent="0.2">
      <c r="N9009" s="5">
        <v>9006</v>
      </c>
      <c r="O9009" s="11">
        <v>5.0050459384425761</v>
      </c>
    </row>
    <row r="9010" spans="14:15" x14ac:dyDescent="0.2">
      <c r="N9010" s="5">
        <v>9007</v>
      </c>
      <c r="O9010" s="11">
        <v>-4.3490800287630149</v>
      </c>
    </row>
    <row r="9011" spans="14:15" x14ac:dyDescent="0.2">
      <c r="N9011" s="5">
        <v>9008</v>
      </c>
      <c r="O9011" s="11">
        <v>4.2414322196064358</v>
      </c>
    </row>
    <row r="9012" spans="14:15" x14ac:dyDescent="0.2">
      <c r="N9012" s="5">
        <v>9009</v>
      </c>
      <c r="O9012" s="11">
        <v>-22.055398432845688</v>
      </c>
    </row>
    <row r="9013" spans="14:15" x14ac:dyDescent="0.2">
      <c r="N9013" s="5">
        <v>9010</v>
      </c>
      <c r="O9013" s="11">
        <v>15.30674726884914</v>
      </c>
    </row>
    <row r="9014" spans="14:15" x14ac:dyDescent="0.2">
      <c r="N9014" s="5">
        <v>9011</v>
      </c>
      <c r="O9014" s="11">
        <v>23.46223416432921</v>
      </c>
    </row>
    <row r="9015" spans="14:15" x14ac:dyDescent="0.2">
      <c r="N9015" s="5">
        <v>9012</v>
      </c>
      <c r="O9015" s="11">
        <v>5.6243541251637659</v>
      </c>
    </row>
    <row r="9016" spans="14:15" x14ac:dyDescent="0.2">
      <c r="N9016" s="5">
        <v>9013</v>
      </c>
      <c r="O9016" s="11">
        <v>-2.8986917216489947</v>
      </c>
    </row>
    <row r="9017" spans="14:15" x14ac:dyDescent="0.2">
      <c r="N9017" s="5">
        <v>9014</v>
      </c>
      <c r="O9017" s="11">
        <v>-4.8303931343462638</v>
      </c>
    </row>
    <row r="9018" spans="14:15" x14ac:dyDescent="0.2">
      <c r="N9018" s="5">
        <v>9015</v>
      </c>
      <c r="O9018" s="11">
        <v>-3.849339611156676</v>
      </c>
    </row>
    <row r="9019" spans="14:15" x14ac:dyDescent="0.2">
      <c r="N9019" s="5">
        <v>9016</v>
      </c>
      <c r="O9019" s="11">
        <v>26.263340705307876</v>
      </c>
    </row>
    <row r="9020" spans="14:15" x14ac:dyDescent="0.2">
      <c r="N9020" s="5">
        <v>9017</v>
      </c>
      <c r="O9020" s="11">
        <v>19.399995787463514</v>
      </c>
    </row>
    <row r="9021" spans="14:15" x14ac:dyDescent="0.2">
      <c r="N9021" s="5">
        <v>9018</v>
      </c>
      <c r="O9021" s="11">
        <v>-12.428334431343753</v>
      </c>
    </row>
    <row r="9022" spans="14:15" x14ac:dyDescent="0.2">
      <c r="N9022" s="5">
        <v>9019</v>
      </c>
      <c r="O9022" s="11">
        <v>3.1087288777464108</v>
      </c>
    </row>
    <row r="9023" spans="14:15" x14ac:dyDescent="0.2">
      <c r="N9023" s="5">
        <v>9020</v>
      </c>
      <c r="O9023" s="11">
        <v>15.011657057316171</v>
      </c>
    </row>
    <row r="9024" spans="14:15" x14ac:dyDescent="0.2">
      <c r="N9024" s="5">
        <v>9021</v>
      </c>
      <c r="O9024" s="11">
        <v>-10.039514800791704</v>
      </c>
    </row>
    <row r="9025" spans="14:15" x14ac:dyDescent="0.2">
      <c r="N9025" s="5">
        <v>9022</v>
      </c>
      <c r="O9025" s="11">
        <v>2.2619043211295478</v>
      </c>
    </row>
    <row r="9026" spans="14:15" x14ac:dyDescent="0.2">
      <c r="N9026" s="5">
        <v>9023</v>
      </c>
      <c r="O9026" s="11">
        <v>4.5580474475131094</v>
      </c>
    </row>
    <row r="9027" spans="14:15" x14ac:dyDescent="0.2">
      <c r="N9027" s="5">
        <v>9024</v>
      </c>
      <c r="O9027" s="11">
        <v>3.0139445392489503</v>
      </c>
    </row>
    <row r="9028" spans="14:15" x14ac:dyDescent="0.2">
      <c r="N9028" s="5">
        <v>9025</v>
      </c>
      <c r="O9028" s="11">
        <v>0.83991993078420579</v>
      </c>
    </row>
    <row r="9029" spans="14:15" x14ac:dyDescent="0.2">
      <c r="N9029" s="5">
        <v>9026</v>
      </c>
      <c r="O9029" s="11">
        <v>1.9676744362397485</v>
      </c>
    </row>
    <row r="9030" spans="14:15" x14ac:dyDescent="0.2">
      <c r="N9030" s="5">
        <v>9027</v>
      </c>
      <c r="O9030" s="11">
        <v>-26.841377644653068</v>
      </c>
    </row>
    <row r="9031" spans="14:15" x14ac:dyDescent="0.2">
      <c r="N9031" s="5">
        <v>9028</v>
      </c>
      <c r="O9031" s="11">
        <v>-0.23533408047375881</v>
      </c>
    </row>
    <row r="9032" spans="14:15" x14ac:dyDescent="0.2">
      <c r="N9032" s="5">
        <v>9029</v>
      </c>
      <c r="O9032" s="11">
        <v>0.23771669060077466</v>
      </c>
    </row>
    <row r="9033" spans="14:15" x14ac:dyDescent="0.2">
      <c r="N9033" s="5">
        <v>9030</v>
      </c>
      <c r="O9033" s="11">
        <v>3.7480556660027498</v>
      </c>
    </row>
    <row r="9034" spans="14:15" x14ac:dyDescent="0.2">
      <c r="N9034" s="5">
        <v>9031</v>
      </c>
      <c r="O9034" s="11">
        <v>30.914555654708206</v>
      </c>
    </row>
    <row r="9035" spans="14:15" x14ac:dyDescent="0.2">
      <c r="N9035" s="5">
        <v>9032</v>
      </c>
      <c r="O9035" s="11">
        <v>24.578962363518951</v>
      </c>
    </row>
    <row r="9036" spans="14:15" x14ac:dyDescent="0.2">
      <c r="N9036" s="5">
        <v>9033</v>
      </c>
      <c r="O9036" s="11">
        <v>4.8590785332051043</v>
      </c>
    </row>
    <row r="9037" spans="14:15" x14ac:dyDescent="0.2">
      <c r="N9037" s="5">
        <v>9034</v>
      </c>
      <c r="O9037" s="11">
        <v>-20.138190574667945</v>
      </c>
    </row>
    <row r="9038" spans="14:15" x14ac:dyDescent="0.2">
      <c r="N9038" s="5">
        <v>9035</v>
      </c>
      <c r="O9038" s="11">
        <v>-1.9505638476883198</v>
      </c>
    </row>
    <row r="9039" spans="14:15" x14ac:dyDescent="0.2">
      <c r="N9039" s="5">
        <v>9036</v>
      </c>
      <c r="O9039" s="11">
        <v>-4.312110277840155</v>
      </c>
    </row>
    <row r="9040" spans="14:15" x14ac:dyDescent="0.2">
      <c r="N9040" s="5">
        <v>9037</v>
      </c>
      <c r="O9040" s="11">
        <v>7.724236020051134E-2</v>
      </c>
    </row>
    <row r="9041" spans="14:15" x14ac:dyDescent="0.2">
      <c r="N9041" s="5">
        <v>9038</v>
      </c>
      <c r="O9041" s="11">
        <v>4.0787988133584694</v>
      </c>
    </row>
    <row r="9042" spans="14:15" x14ac:dyDescent="0.2">
      <c r="N9042" s="5">
        <v>9039</v>
      </c>
      <c r="O9042" s="11">
        <v>-12.944334574809755</v>
      </c>
    </row>
    <row r="9043" spans="14:15" x14ac:dyDescent="0.2">
      <c r="N9043" s="5">
        <v>9040</v>
      </c>
      <c r="O9043" s="11">
        <v>-17.827823058889194</v>
      </c>
    </row>
    <row r="9044" spans="14:15" x14ac:dyDescent="0.2">
      <c r="N9044" s="5">
        <v>9041</v>
      </c>
      <c r="O9044" s="11">
        <v>-0.72938784579131366</v>
      </c>
    </row>
    <row r="9045" spans="14:15" x14ac:dyDescent="0.2">
      <c r="N9045" s="5">
        <v>9042</v>
      </c>
      <c r="O9045" s="11">
        <v>-10.36319874453249</v>
      </c>
    </row>
    <row r="9046" spans="14:15" x14ac:dyDescent="0.2">
      <c r="N9046" s="5">
        <v>9043</v>
      </c>
      <c r="O9046" s="11">
        <v>15.607845722517542</v>
      </c>
    </row>
    <row r="9047" spans="14:15" x14ac:dyDescent="0.2">
      <c r="N9047" s="5">
        <v>9044</v>
      </c>
      <c r="O9047" s="11">
        <v>8.6562262859602885</v>
      </c>
    </row>
    <row r="9048" spans="14:15" x14ac:dyDescent="0.2">
      <c r="N9048" s="5">
        <v>9045</v>
      </c>
      <c r="O9048" s="11">
        <v>-5.4447932687165315</v>
      </c>
    </row>
    <row r="9049" spans="14:15" x14ac:dyDescent="0.2">
      <c r="N9049" s="5">
        <v>9046</v>
      </c>
      <c r="O9049" s="11">
        <v>-4.1866520052236869</v>
      </c>
    </row>
    <row r="9050" spans="14:15" x14ac:dyDescent="0.2">
      <c r="N9050" s="5">
        <v>9047</v>
      </c>
      <c r="O9050" s="11">
        <v>-3.72161328171235</v>
      </c>
    </row>
    <row r="9051" spans="14:15" x14ac:dyDescent="0.2">
      <c r="N9051" s="5">
        <v>9048</v>
      </c>
      <c r="O9051" s="11">
        <v>1.2472853345429982</v>
      </c>
    </row>
    <row r="9052" spans="14:15" x14ac:dyDescent="0.2">
      <c r="N9052" s="5">
        <v>9049</v>
      </c>
      <c r="O9052" s="11">
        <v>17.01878264539226</v>
      </c>
    </row>
    <row r="9053" spans="14:15" x14ac:dyDescent="0.2">
      <c r="N9053" s="5">
        <v>9050</v>
      </c>
      <c r="O9053" s="11">
        <v>13.115296196131897</v>
      </c>
    </row>
    <row r="9054" spans="14:15" x14ac:dyDescent="0.2">
      <c r="N9054" s="5">
        <v>9051</v>
      </c>
      <c r="O9054" s="11">
        <v>0.64337782811772648</v>
      </c>
    </row>
    <row r="9055" spans="14:15" x14ac:dyDescent="0.2">
      <c r="N9055" s="5">
        <v>9052</v>
      </c>
      <c r="O9055" s="11">
        <v>-28.957029043868378</v>
      </c>
    </row>
    <row r="9056" spans="14:15" x14ac:dyDescent="0.2">
      <c r="N9056" s="5">
        <v>9053</v>
      </c>
      <c r="O9056" s="11">
        <v>3.9385655776862234</v>
      </c>
    </row>
    <row r="9057" spans="14:15" x14ac:dyDescent="0.2">
      <c r="N9057" s="5">
        <v>9054</v>
      </c>
      <c r="O9057" s="11">
        <v>-11.521853118680607</v>
      </c>
    </row>
    <row r="9058" spans="14:15" x14ac:dyDescent="0.2">
      <c r="N9058" s="5">
        <v>9055</v>
      </c>
      <c r="O9058" s="11">
        <v>-8.6580147222991357</v>
      </c>
    </row>
    <row r="9059" spans="14:15" x14ac:dyDescent="0.2">
      <c r="N9059" s="5">
        <v>9056</v>
      </c>
      <c r="O9059" s="11">
        <v>1.1473972013519278</v>
      </c>
    </row>
    <row r="9060" spans="14:15" x14ac:dyDescent="0.2">
      <c r="N9060" s="5">
        <v>9057</v>
      </c>
      <c r="O9060" s="11">
        <v>7.9212386315546883</v>
      </c>
    </row>
    <row r="9061" spans="14:15" x14ac:dyDescent="0.2">
      <c r="N9061" s="5">
        <v>9058</v>
      </c>
      <c r="O9061" s="11">
        <v>-3.6242986675876079</v>
      </c>
    </row>
    <row r="9062" spans="14:15" x14ac:dyDescent="0.2">
      <c r="N9062" s="5">
        <v>9059</v>
      </c>
      <c r="O9062" s="11">
        <v>-3.7138973645550202</v>
      </c>
    </row>
    <row r="9063" spans="14:15" x14ac:dyDescent="0.2">
      <c r="N9063" s="5">
        <v>9060</v>
      </c>
      <c r="O9063" s="11">
        <v>13.649118153503913</v>
      </c>
    </row>
    <row r="9064" spans="14:15" x14ac:dyDescent="0.2">
      <c r="N9064" s="5">
        <v>9061</v>
      </c>
      <c r="O9064" s="11">
        <v>-28.684691707079889</v>
      </c>
    </row>
    <row r="9065" spans="14:15" x14ac:dyDescent="0.2">
      <c r="N9065" s="5">
        <v>9062</v>
      </c>
      <c r="O9065" s="11">
        <v>2.7825462079298418</v>
      </c>
    </row>
    <row r="9066" spans="14:15" x14ac:dyDescent="0.2">
      <c r="N9066" s="5">
        <v>9063</v>
      </c>
      <c r="O9066" s="11">
        <v>-1.6028408457875516</v>
      </c>
    </row>
    <row r="9067" spans="14:15" x14ac:dyDescent="0.2">
      <c r="N9067" s="5">
        <v>9064</v>
      </c>
      <c r="O9067" s="11">
        <v>21.086222714266508</v>
      </c>
    </row>
    <row r="9068" spans="14:15" x14ac:dyDescent="0.2">
      <c r="N9068" s="5">
        <v>9065</v>
      </c>
      <c r="O9068" s="11">
        <v>4.2748626541549539</v>
      </c>
    </row>
    <row r="9069" spans="14:15" x14ac:dyDescent="0.2">
      <c r="N9069" s="5">
        <v>9066</v>
      </c>
      <c r="O9069" s="11">
        <v>-7.4421027397774333</v>
      </c>
    </row>
    <row r="9070" spans="14:15" x14ac:dyDescent="0.2">
      <c r="N9070" s="5">
        <v>9067</v>
      </c>
      <c r="O9070" s="11">
        <v>-13.63134570144566</v>
      </c>
    </row>
    <row r="9071" spans="14:15" x14ac:dyDescent="0.2">
      <c r="N9071" s="5">
        <v>9068</v>
      </c>
      <c r="O9071" s="11">
        <v>13.930723025873174</v>
      </c>
    </row>
    <row r="9072" spans="14:15" x14ac:dyDescent="0.2">
      <c r="N9072" s="5">
        <v>9069</v>
      </c>
      <c r="O9072" s="11">
        <v>22.469781183762446</v>
      </c>
    </row>
    <row r="9073" spans="14:15" x14ac:dyDescent="0.2">
      <c r="N9073" s="5">
        <v>9070</v>
      </c>
      <c r="O9073" s="11">
        <v>0.26704848106644014</v>
      </c>
    </row>
    <row r="9074" spans="14:15" x14ac:dyDescent="0.2">
      <c r="N9074" s="5">
        <v>9071</v>
      </c>
      <c r="O9074" s="11">
        <v>4.4459511629877957</v>
      </c>
    </row>
    <row r="9075" spans="14:15" x14ac:dyDescent="0.2">
      <c r="N9075" s="5">
        <v>9072</v>
      </c>
      <c r="O9075" s="11">
        <v>14.545066819276592</v>
      </c>
    </row>
    <row r="9076" spans="14:15" x14ac:dyDescent="0.2">
      <c r="N9076" s="5">
        <v>9073</v>
      </c>
      <c r="O9076" s="11">
        <v>-14.42525950821469</v>
      </c>
    </row>
    <row r="9077" spans="14:15" x14ac:dyDescent="0.2">
      <c r="N9077" s="5">
        <v>9074</v>
      </c>
      <c r="O9077" s="11">
        <v>12.026397808182416</v>
      </c>
    </row>
    <row r="9078" spans="14:15" x14ac:dyDescent="0.2">
      <c r="N9078" s="5">
        <v>9075</v>
      </c>
      <c r="O9078" s="11">
        <v>-3.7284070651766097</v>
      </c>
    </row>
    <row r="9079" spans="14:15" x14ac:dyDescent="0.2">
      <c r="N9079" s="5">
        <v>9076</v>
      </c>
      <c r="O9079" s="11">
        <v>5.7460104903813702</v>
      </c>
    </row>
    <row r="9080" spans="14:15" x14ac:dyDescent="0.2">
      <c r="N9080" s="5">
        <v>9077</v>
      </c>
      <c r="O9080" s="11">
        <v>-7.7293013132345783</v>
      </c>
    </row>
    <row r="9081" spans="14:15" x14ac:dyDescent="0.2">
      <c r="N9081" s="5">
        <v>9078</v>
      </c>
      <c r="O9081" s="11">
        <v>1.8950351185800007</v>
      </c>
    </row>
    <row r="9082" spans="14:15" x14ac:dyDescent="0.2">
      <c r="N9082" s="5">
        <v>9079</v>
      </c>
      <c r="O9082" s="11">
        <v>17.676710206069203</v>
      </c>
    </row>
    <row r="9083" spans="14:15" x14ac:dyDescent="0.2">
      <c r="N9083" s="5">
        <v>9080</v>
      </c>
      <c r="O9083" s="11">
        <v>-6.3222367659115815</v>
      </c>
    </row>
    <row r="9084" spans="14:15" x14ac:dyDescent="0.2">
      <c r="N9084" s="5">
        <v>9081</v>
      </c>
      <c r="O9084" s="11">
        <v>-1.4722430856162276</v>
      </c>
    </row>
    <row r="9085" spans="14:15" x14ac:dyDescent="0.2">
      <c r="N9085" s="5">
        <v>9082</v>
      </c>
      <c r="O9085" s="11">
        <v>22.291706789794034</v>
      </c>
    </row>
    <row r="9086" spans="14:15" x14ac:dyDescent="0.2">
      <c r="N9086" s="5">
        <v>9083</v>
      </c>
      <c r="O9086" s="11">
        <v>6.3652579091950248</v>
      </c>
    </row>
    <row r="9087" spans="14:15" x14ac:dyDescent="0.2">
      <c r="N9087" s="5">
        <v>9084</v>
      </c>
      <c r="O9087" s="11">
        <v>-5.3178090513184806</v>
      </c>
    </row>
    <row r="9088" spans="14:15" x14ac:dyDescent="0.2">
      <c r="N9088" s="5">
        <v>9085</v>
      </c>
      <c r="O9088" s="11">
        <v>2.2600760843741918</v>
      </c>
    </row>
    <row r="9089" spans="14:15" x14ac:dyDescent="0.2">
      <c r="N9089" s="5">
        <v>9086</v>
      </c>
      <c r="O9089" s="11">
        <v>-8.0438677857572749</v>
      </c>
    </row>
    <row r="9090" spans="14:15" x14ac:dyDescent="0.2">
      <c r="N9090" s="5">
        <v>9087</v>
      </c>
      <c r="O9090" s="11">
        <v>-10.498460680168947</v>
      </c>
    </row>
    <row r="9091" spans="14:15" x14ac:dyDescent="0.2">
      <c r="N9091" s="5">
        <v>9088</v>
      </c>
      <c r="O9091" s="11">
        <v>-3.4413072178539759</v>
      </c>
    </row>
    <row r="9092" spans="14:15" x14ac:dyDescent="0.2">
      <c r="N9092" s="5">
        <v>9089</v>
      </c>
      <c r="O9092" s="11">
        <v>18.106393805214427</v>
      </c>
    </row>
    <row r="9093" spans="14:15" x14ac:dyDescent="0.2">
      <c r="N9093" s="5">
        <v>9090</v>
      </c>
      <c r="O9093" s="11">
        <v>15.265464526100764</v>
      </c>
    </row>
    <row r="9094" spans="14:15" x14ac:dyDescent="0.2">
      <c r="N9094" s="5">
        <v>9091</v>
      </c>
      <c r="O9094" s="11">
        <v>-5.413786861704426</v>
      </c>
    </row>
    <row r="9095" spans="14:15" x14ac:dyDescent="0.2">
      <c r="N9095" s="5">
        <v>9092</v>
      </c>
      <c r="O9095" s="11">
        <v>-14.302023035959973</v>
      </c>
    </row>
    <row r="9096" spans="14:15" x14ac:dyDescent="0.2">
      <c r="N9096" s="5">
        <v>9093</v>
      </c>
      <c r="O9096" s="11">
        <v>-3.4919587292349883</v>
      </c>
    </row>
    <row r="9097" spans="14:15" x14ac:dyDescent="0.2">
      <c r="N9097" s="5">
        <v>9094</v>
      </c>
      <c r="O9097" s="11">
        <v>19.986391282170974</v>
      </c>
    </row>
    <row r="9098" spans="14:15" x14ac:dyDescent="0.2">
      <c r="N9098" s="5">
        <v>9095</v>
      </c>
      <c r="O9098" s="11">
        <v>-15.101798768098114</v>
      </c>
    </row>
    <row r="9099" spans="14:15" x14ac:dyDescent="0.2">
      <c r="N9099" s="5">
        <v>9096</v>
      </c>
      <c r="O9099" s="11">
        <v>10.951268836709918</v>
      </c>
    </row>
    <row r="9100" spans="14:15" x14ac:dyDescent="0.2">
      <c r="N9100" s="5">
        <v>9097</v>
      </c>
      <c r="O9100" s="11">
        <v>-11.416678669968494</v>
      </c>
    </row>
    <row r="9101" spans="14:15" x14ac:dyDescent="0.2">
      <c r="N9101" s="5">
        <v>9098</v>
      </c>
      <c r="O9101" s="11">
        <v>-28.212628966694364</v>
      </c>
    </row>
    <row r="9102" spans="14:15" x14ac:dyDescent="0.2">
      <c r="N9102" s="5">
        <v>9099</v>
      </c>
      <c r="O9102" s="11">
        <v>-14.782130518668716</v>
      </c>
    </row>
    <row r="9103" spans="14:15" x14ac:dyDescent="0.2">
      <c r="N9103" s="5">
        <v>9100</v>
      </c>
      <c r="O9103" s="11">
        <v>-0.38418443075050113</v>
      </c>
    </row>
    <row r="9104" spans="14:15" x14ac:dyDescent="0.2">
      <c r="N9104" s="5">
        <v>9101</v>
      </c>
      <c r="O9104" s="11">
        <v>30.023483692157516</v>
      </c>
    </row>
    <row r="9105" spans="14:15" x14ac:dyDescent="0.2">
      <c r="N9105" s="5">
        <v>9102</v>
      </c>
      <c r="O9105" s="11">
        <v>6.2713772539530099</v>
      </c>
    </row>
    <row r="9106" spans="14:15" x14ac:dyDescent="0.2">
      <c r="N9106" s="5">
        <v>9103</v>
      </c>
      <c r="O9106" s="11">
        <v>-9.1013836900830967</v>
      </c>
    </row>
    <row r="9107" spans="14:15" x14ac:dyDescent="0.2">
      <c r="N9107" s="5">
        <v>9104</v>
      </c>
      <c r="O9107" s="11">
        <v>10.613517984815889</v>
      </c>
    </row>
    <row r="9108" spans="14:15" x14ac:dyDescent="0.2">
      <c r="N9108" s="5">
        <v>9105</v>
      </c>
      <c r="O9108" s="11">
        <v>-6.3176881049736116</v>
      </c>
    </row>
    <row r="9109" spans="14:15" x14ac:dyDescent="0.2">
      <c r="N9109" s="5">
        <v>9106</v>
      </c>
      <c r="O9109" s="11">
        <v>3.5820246468856363</v>
      </c>
    </row>
    <row r="9110" spans="14:15" x14ac:dyDescent="0.2">
      <c r="N9110" s="5">
        <v>9107</v>
      </c>
      <c r="O9110" s="11">
        <v>-20.37561247307681</v>
      </c>
    </row>
    <row r="9111" spans="14:15" x14ac:dyDescent="0.2">
      <c r="N9111" s="5">
        <v>9108</v>
      </c>
      <c r="O9111" s="11">
        <v>-11.637097900006548</v>
      </c>
    </row>
    <row r="9112" spans="14:15" x14ac:dyDescent="0.2">
      <c r="N9112" s="5">
        <v>9109</v>
      </c>
      <c r="O9112" s="11">
        <v>1.5957104541906357</v>
      </c>
    </row>
    <row r="9113" spans="14:15" x14ac:dyDescent="0.2">
      <c r="N9113" s="5">
        <v>9110</v>
      </c>
      <c r="O9113" s="11">
        <v>-12.616510305186633</v>
      </c>
    </row>
    <row r="9114" spans="14:15" x14ac:dyDescent="0.2">
      <c r="N9114" s="5">
        <v>9111</v>
      </c>
      <c r="O9114" s="11">
        <v>-20.812826590230763</v>
      </c>
    </row>
    <row r="9115" spans="14:15" x14ac:dyDescent="0.2">
      <c r="N9115" s="5">
        <v>9112</v>
      </c>
      <c r="O9115" s="11">
        <v>2.7497770906739074</v>
      </c>
    </row>
    <row r="9116" spans="14:15" x14ac:dyDescent="0.2">
      <c r="N9116" s="5">
        <v>9113</v>
      </c>
      <c r="O9116" s="11">
        <v>7.9083753646559458</v>
      </c>
    </row>
    <row r="9117" spans="14:15" x14ac:dyDescent="0.2">
      <c r="N9117" s="5">
        <v>9114</v>
      </c>
      <c r="O9117" s="11">
        <v>20.532823148809523</v>
      </c>
    </row>
    <row r="9118" spans="14:15" x14ac:dyDescent="0.2">
      <c r="N9118" s="5">
        <v>9115</v>
      </c>
      <c r="O9118" s="11">
        <v>10.960245627058978</v>
      </c>
    </row>
    <row r="9119" spans="14:15" x14ac:dyDescent="0.2">
      <c r="N9119" s="5">
        <v>9116</v>
      </c>
      <c r="O9119" s="11">
        <v>-1.9128105215428706</v>
      </c>
    </row>
    <row r="9120" spans="14:15" x14ac:dyDescent="0.2">
      <c r="N9120" s="5">
        <v>9117</v>
      </c>
      <c r="O9120" s="11">
        <v>18.415717285246018</v>
      </c>
    </row>
    <row r="9121" spans="14:15" x14ac:dyDescent="0.2">
      <c r="N9121" s="5">
        <v>9118</v>
      </c>
      <c r="O9121" s="11">
        <v>-7.614946052685867</v>
      </c>
    </row>
    <row r="9122" spans="14:15" x14ac:dyDescent="0.2">
      <c r="N9122" s="5">
        <v>9119</v>
      </c>
      <c r="O9122" s="11">
        <v>-9.462495160135834</v>
      </c>
    </row>
    <row r="9123" spans="14:15" x14ac:dyDescent="0.2">
      <c r="N9123" s="5">
        <v>9120</v>
      </c>
      <c r="O9123" s="11">
        <v>11.475771279910983</v>
      </c>
    </row>
    <row r="9124" spans="14:15" x14ac:dyDescent="0.2">
      <c r="N9124" s="5">
        <v>9121</v>
      </c>
      <c r="O9124" s="11">
        <v>-9.152917848306533</v>
      </c>
    </row>
    <row r="9125" spans="14:15" x14ac:dyDescent="0.2">
      <c r="N9125" s="5">
        <v>9122</v>
      </c>
      <c r="O9125" s="11">
        <v>-5.9775880998452831</v>
      </c>
    </row>
    <row r="9126" spans="14:15" x14ac:dyDescent="0.2">
      <c r="N9126" s="5">
        <v>9123</v>
      </c>
      <c r="O9126" s="11">
        <v>14.27059457761683</v>
      </c>
    </row>
    <row r="9127" spans="14:15" x14ac:dyDescent="0.2">
      <c r="N9127" s="5">
        <v>9124</v>
      </c>
      <c r="O9127" s="11">
        <v>-24.107856486292341</v>
      </c>
    </row>
    <row r="9128" spans="14:15" x14ac:dyDescent="0.2">
      <c r="N9128" s="5">
        <v>9125</v>
      </c>
      <c r="O9128" s="11">
        <v>-13.268402751477804</v>
      </c>
    </row>
    <row r="9129" spans="14:15" x14ac:dyDescent="0.2">
      <c r="N9129" s="5">
        <v>9126</v>
      </c>
      <c r="O9129" s="11">
        <v>-1.8342723136944294</v>
      </c>
    </row>
    <row r="9130" spans="14:15" x14ac:dyDescent="0.2">
      <c r="N9130" s="5">
        <v>9127</v>
      </c>
      <c r="O9130" s="11">
        <v>-12.211427240660175</v>
      </c>
    </row>
    <row r="9131" spans="14:15" x14ac:dyDescent="0.2">
      <c r="N9131" s="5">
        <v>9128</v>
      </c>
      <c r="O9131" s="11">
        <v>11.894246831322768</v>
      </c>
    </row>
    <row r="9132" spans="14:15" x14ac:dyDescent="0.2">
      <c r="N9132" s="5">
        <v>9129</v>
      </c>
      <c r="O9132" s="11">
        <v>6.3458841488351601</v>
      </c>
    </row>
    <row r="9133" spans="14:15" x14ac:dyDescent="0.2">
      <c r="N9133" s="5">
        <v>9130</v>
      </c>
      <c r="O9133" s="11">
        <v>6.0305646624419067</v>
      </c>
    </row>
    <row r="9134" spans="14:15" x14ac:dyDescent="0.2">
      <c r="N9134" s="5">
        <v>9131</v>
      </c>
      <c r="O9134" s="11">
        <v>3.3236212495573585</v>
      </c>
    </row>
    <row r="9135" spans="14:15" x14ac:dyDescent="0.2">
      <c r="N9135" s="5">
        <v>9132</v>
      </c>
      <c r="O9135" s="11">
        <v>20.059820631236665</v>
      </c>
    </row>
    <row r="9136" spans="14:15" x14ac:dyDescent="0.2">
      <c r="N9136" s="5">
        <v>9133</v>
      </c>
      <c r="O9136" s="11">
        <v>-16.548139727612618</v>
      </c>
    </row>
    <row r="9137" spans="14:15" x14ac:dyDescent="0.2">
      <c r="N9137" s="5">
        <v>9134</v>
      </c>
      <c r="O9137" s="11">
        <v>4.9017727559738802</v>
      </c>
    </row>
    <row r="9138" spans="14:15" x14ac:dyDescent="0.2">
      <c r="N9138" s="5">
        <v>9135</v>
      </c>
      <c r="O9138" s="11">
        <v>3.8882634065665012</v>
      </c>
    </row>
    <row r="9139" spans="14:15" x14ac:dyDescent="0.2">
      <c r="N9139" s="5">
        <v>9136</v>
      </c>
      <c r="O9139" s="11">
        <v>7.3353064270054347</v>
      </c>
    </row>
    <row r="9140" spans="14:15" x14ac:dyDescent="0.2">
      <c r="N9140" s="5">
        <v>9137</v>
      </c>
      <c r="O9140" s="11">
        <v>-3.3697387089468087</v>
      </c>
    </row>
    <row r="9141" spans="14:15" x14ac:dyDescent="0.2">
      <c r="N9141" s="5">
        <v>9138</v>
      </c>
      <c r="O9141" s="11">
        <v>12.607915525729371</v>
      </c>
    </row>
    <row r="9142" spans="14:15" x14ac:dyDescent="0.2">
      <c r="N9142" s="5">
        <v>9139</v>
      </c>
      <c r="O9142" s="11">
        <v>-6.6422012228923686</v>
      </c>
    </row>
    <row r="9143" spans="14:15" x14ac:dyDescent="0.2">
      <c r="N9143" s="5">
        <v>9140</v>
      </c>
      <c r="O9143" s="11">
        <v>7.8373427236735758</v>
      </c>
    </row>
    <row r="9144" spans="14:15" x14ac:dyDescent="0.2">
      <c r="N9144" s="5">
        <v>9141</v>
      </c>
      <c r="O9144" s="11">
        <v>15.214370167118492</v>
      </c>
    </row>
    <row r="9145" spans="14:15" x14ac:dyDescent="0.2">
      <c r="N9145" s="5">
        <v>9142</v>
      </c>
      <c r="O9145" s="11">
        <v>-8.203055784616371</v>
      </c>
    </row>
    <row r="9146" spans="14:15" x14ac:dyDescent="0.2">
      <c r="N9146" s="5">
        <v>9143</v>
      </c>
      <c r="O9146" s="11">
        <v>4.2714021215602571</v>
      </c>
    </row>
    <row r="9147" spans="14:15" x14ac:dyDescent="0.2">
      <c r="N9147" s="5">
        <v>9144</v>
      </c>
      <c r="O9147" s="11">
        <v>-5.3867615833763649</v>
      </c>
    </row>
    <row r="9148" spans="14:15" x14ac:dyDescent="0.2">
      <c r="N9148" s="5">
        <v>9145</v>
      </c>
      <c r="O9148" s="11">
        <v>-24.003439645137924</v>
      </c>
    </row>
    <row r="9149" spans="14:15" x14ac:dyDescent="0.2">
      <c r="N9149" s="5">
        <v>9146</v>
      </c>
      <c r="O9149" s="11">
        <v>16.092278970061592</v>
      </c>
    </row>
    <row r="9150" spans="14:15" x14ac:dyDescent="0.2">
      <c r="N9150" s="5">
        <v>9147</v>
      </c>
      <c r="O9150" s="11">
        <v>7.780000315820355</v>
      </c>
    </row>
    <row r="9151" spans="14:15" x14ac:dyDescent="0.2">
      <c r="N9151" s="5">
        <v>9148</v>
      </c>
      <c r="O9151" s="11">
        <v>7.4173886236531414</v>
      </c>
    </row>
    <row r="9152" spans="14:15" x14ac:dyDescent="0.2">
      <c r="N9152" s="5">
        <v>9149</v>
      </c>
      <c r="O9152" s="11">
        <v>14.432161745701958</v>
      </c>
    </row>
    <row r="9153" spans="14:15" x14ac:dyDescent="0.2">
      <c r="N9153" s="5">
        <v>9150</v>
      </c>
      <c r="O9153" s="11">
        <v>1.1264712454770953</v>
      </c>
    </row>
    <row r="9154" spans="14:15" x14ac:dyDescent="0.2">
      <c r="N9154" s="5">
        <v>9151</v>
      </c>
      <c r="O9154" s="11">
        <v>2.9030623302364416</v>
      </c>
    </row>
    <row r="9155" spans="14:15" x14ac:dyDescent="0.2">
      <c r="N9155" s="5">
        <v>9152</v>
      </c>
      <c r="O9155" s="11">
        <v>-7.1434915518767905</v>
      </c>
    </row>
    <row r="9156" spans="14:15" x14ac:dyDescent="0.2">
      <c r="N9156" s="5">
        <v>9153</v>
      </c>
      <c r="O9156" s="11">
        <v>-11.302368091365722</v>
      </c>
    </row>
    <row r="9157" spans="14:15" x14ac:dyDescent="0.2">
      <c r="N9157" s="5">
        <v>9154</v>
      </c>
      <c r="O9157" s="11">
        <v>12.70804764213965</v>
      </c>
    </row>
    <row r="9158" spans="14:15" x14ac:dyDescent="0.2">
      <c r="N9158" s="5">
        <v>9155</v>
      </c>
      <c r="O9158" s="11">
        <v>-0.27191447842436733</v>
      </c>
    </row>
    <row r="9159" spans="14:15" x14ac:dyDescent="0.2">
      <c r="N9159" s="5">
        <v>9156</v>
      </c>
      <c r="O9159" s="11">
        <v>13.139097995971088</v>
      </c>
    </row>
    <row r="9160" spans="14:15" x14ac:dyDescent="0.2">
      <c r="N9160" s="5">
        <v>9157</v>
      </c>
      <c r="O9160" s="11">
        <v>-8.7036344362294678</v>
      </c>
    </row>
    <row r="9161" spans="14:15" x14ac:dyDescent="0.2">
      <c r="N9161" s="5">
        <v>9158</v>
      </c>
      <c r="O9161" s="11">
        <v>8.6046970641107077</v>
      </c>
    </row>
    <row r="9162" spans="14:15" x14ac:dyDescent="0.2">
      <c r="N9162" s="5">
        <v>9159</v>
      </c>
      <c r="O9162" s="11">
        <v>18.084912328350615</v>
      </c>
    </row>
    <row r="9163" spans="14:15" x14ac:dyDescent="0.2">
      <c r="N9163" s="5">
        <v>9160</v>
      </c>
      <c r="O9163" s="11">
        <v>10.645087339305487</v>
      </c>
    </row>
    <row r="9164" spans="14:15" x14ac:dyDescent="0.2">
      <c r="N9164" s="5">
        <v>9161</v>
      </c>
      <c r="O9164" s="11">
        <v>-9.1122895301840714</v>
      </c>
    </row>
    <row r="9165" spans="14:15" x14ac:dyDescent="0.2">
      <c r="N9165" s="5">
        <v>9162</v>
      </c>
      <c r="O9165" s="11">
        <v>14.13155368325846</v>
      </c>
    </row>
    <row r="9166" spans="14:15" x14ac:dyDescent="0.2">
      <c r="N9166" s="5">
        <v>9163</v>
      </c>
      <c r="O9166" s="11">
        <v>3.3926058219558688</v>
      </c>
    </row>
    <row r="9167" spans="14:15" x14ac:dyDescent="0.2">
      <c r="N9167" s="5">
        <v>9164</v>
      </c>
      <c r="O9167" s="11">
        <v>-17.485326167690268</v>
      </c>
    </row>
    <row r="9168" spans="14:15" x14ac:dyDescent="0.2">
      <c r="N9168" s="5">
        <v>9165</v>
      </c>
      <c r="O9168" s="11">
        <v>-5.7488972013264075</v>
      </c>
    </row>
    <row r="9169" spans="14:15" x14ac:dyDescent="0.2">
      <c r="N9169" s="5">
        <v>9166</v>
      </c>
      <c r="O9169" s="11">
        <v>-8.1365388426253098</v>
      </c>
    </row>
    <row r="9170" spans="14:15" x14ac:dyDescent="0.2">
      <c r="N9170" s="5">
        <v>9167</v>
      </c>
      <c r="O9170" s="11">
        <v>-19.524261457912043</v>
      </c>
    </row>
    <row r="9171" spans="14:15" x14ac:dyDescent="0.2">
      <c r="N9171" s="5">
        <v>9168</v>
      </c>
      <c r="O9171" s="11">
        <v>-3.8526927664891968</v>
      </c>
    </row>
    <row r="9172" spans="14:15" x14ac:dyDescent="0.2">
      <c r="N9172" s="5">
        <v>9169</v>
      </c>
      <c r="O9172" s="11">
        <v>-6.8470102417585066</v>
      </c>
    </row>
    <row r="9173" spans="14:15" x14ac:dyDescent="0.2">
      <c r="N9173" s="5">
        <v>9170</v>
      </c>
      <c r="O9173" s="11">
        <v>3.1233425211620101</v>
      </c>
    </row>
    <row r="9174" spans="14:15" x14ac:dyDescent="0.2">
      <c r="N9174" s="5">
        <v>9171</v>
      </c>
      <c r="O9174" s="11">
        <v>9.5573105416968254</v>
      </c>
    </row>
    <row r="9175" spans="14:15" x14ac:dyDescent="0.2">
      <c r="N9175" s="5">
        <v>9172</v>
      </c>
      <c r="O9175" s="11">
        <v>11.635528171803859</v>
      </c>
    </row>
    <row r="9176" spans="14:15" x14ac:dyDescent="0.2">
      <c r="N9176" s="5">
        <v>9173</v>
      </c>
      <c r="O9176" s="11">
        <v>16.588567029652271</v>
      </c>
    </row>
    <row r="9177" spans="14:15" x14ac:dyDescent="0.2">
      <c r="N9177" s="5">
        <v>9174</v>
      </c>
      <c r="O9177" s="11">
        <v>25.539911794447907</v>
      </c>
    </row>
    <row r="9178" spans="14:15" x14ac:dyDescent="0.2">
      <c r="N9178" s="5">
        <v>9175</v>
      </c>
      <c r="O9178" s="11">
        <v>-9.1460349160752727</v>
      </c>
    </row>
    <row r="9179" spans="14:15" x14ac:dyDescent="0.2">
      <c r="N9179" s="5">
        <v>9176</v>
      </c>
      <c r="O9179" s="11">
        <v>-8.8579913432276243</v>
      </c>
    </row>
    <row r="9180" spans="14:15" x14ac:dyDescent="0.2">
      <c r="N9180" s="5">
        <v>9177</v>
      </c>
      <c r="O9180" s="11">
        <v>4.3172915672730614</v>
      </c>
    </row>
    <row r="9181" spans="14:15" x14ac:dyDescent="0.2">
      <c r="N9181" s="5">
        <v>9178</v>
      </c>
      <c r="O9181" s="11">
        <v>3.2123301861721694</v>
      </c>
    </row>
    <row r="9182" spans="14:15" x14ac:dyDescent="0.2">
      <c r="N9182" s="5">
        <v>9179</v>
      </c>
      <c r="O9182" s="11">
        <v>5.1476629611204441</v>
      </c>
    </row>
    <row r="9183" spans="14:15" x14ac:dyDescent="0.2">
      <c r="N9183" s="5">
        <v>9180</v>
      </c>
      <c r="O9183" s="11">
        <v>23.613712315804658</v>
      </c>
    </row>
    <row r="9184" spans="14:15" x14ac:dyDescent="0.2">
      <c r="N9184" s="5">
        <v>9181</v>
      </c>
      <c r="O9184" s="11">
        <v>34.856811956081295</v>
      </c>
    </row>
    <row r="9185" spans="14:15" x14ac:dyDescent="0.2">
      <c r="N9185" s="5">
        <v>9182</v>
      </c>
      <c r="O9185" s="11">
        <v>20.894427206167602</v>
      </c>
    </row>
    <row r="9186" spans="14:15" x14ac:dyDescent="0.2">
      <c r="N9186" s="5">
        <v>9183</v>
      </c>
      <c r="O9186" s="11">
        <v>3.5567865271730996</v>
      </c>
    </row>
    <row r="9187" spans="14:15" x14ac:dyDescent="0.2">
      <c r="N9187" s="5">
        <v>9184</v>
      </c>
      <c r="O9187" s="11">
        <v>-3.2860078479607595</v>
      </c>
    </row>
    <row r="9188" spans="14:15" x14ac:dyDescent="0.2">
      <c r="N9188" s="5">
        <v>9185</v>
      </c>
      <c r="O9188" s="11">
        <v>-5.6211640507827205</v>
      </c>
    </row>
    <row r="9189" spans="14:15" x14ac:dyDescent="0.2">
      <c r="N9189" s="5">
        <v>9186</v>
      </c>
      <c r="O9189" s="11">
        <v>-3.9764343228195855</v>
      </c>
    </row>
    <row r="9190" spans="14:15" x14ac:dyDescent="0.2">
      <c r="N9190" s="5">
        <v>9187</v>
      </c>
      <c r="O9190" s="11">
        <v>-8.0125366984154809</v>
      </c>
    </row>
    <row r="9191" spans="14:15" x14ac:dyDescent="0.2">
      <c r="N9191" s="5">
        <v>9188</v>
      </c>
      <c r="O9191" s="11">
        <v>15.37704778865033</v>
      </c>
    </row>
    <row r="9192" spans="14:15" x14ac:dyDescent="0.2">
      <c r="N9192" s="5">
        <v>9189</v>
      </c>
      <c r="O9192" s="11">
        <v>3.2203532589020192</v>
      </c>
    </row>
    <row r="9193" spans="14:15" x14ac:dyDescent="0.2">
      <c r="N9193" s="5">
        <v>9190</v>
      </c>
      <c r="O9193" s="11">
        <v>-11.179017415983651</v>
      </c>
    </row>
    <row r="9194" spans="14:15" x14ac:dyDescent="0.2">
      <c r="N9194" s="5">
        <v>9191</v>
      </c>
      <c r="O9194" s="11">
        <v>28.684062905714185</v>
      </c>
    </row>
    <row r="9195" spans="14:15" x14ac:dyDescent="0.2">
      <c r="N9195" s="5">
        <v>9192</v>
      </c>
      <c r="O9195" s="11">
        <v>6.7948520903699174</v>
      </c>
    </row>
    <row r="9196" spans="14:15" x14ac:dyDescent="0.2">
      <c r="N9196" s="5">
        <v>9193</v>
      </c>
      <c r="O9196" s="11">
        <v>-3.0568450444799025</v>
      </c>
    </row>
    <row r="9197" spans="14:15" x14ac:dyDescent="0.2">
      <c r="N9197" s="5">
        <v>9194</v>
      </c>
      <c r="O9197" s="11">
        <v>-10.560448933505192</v>
      </c>
    </row>
    <row r="9198" spans="14:15" x14ac:dyDescent="0.2">
      <c r="N9198" s="5">
        <v>9195</v>
      </c>
      <c r="O9198" s="11">
        <v>-12.967200425214212</v>
      </c>
    </row>
    <row r="9199" spans="14:15" x14ac:dyDescent="0.2">
      <c r="N9199" s="5">
        <v>9196</v>
      </c>
      <c r="O9199" s="11">
        <v>8.3878471835783159</v>
      </c>
    </row>
    <row r="9200" spans="14:15" x14ac:dyDescent="0.2">
      <c r="N9200" s="5">
        <v>9197</v>
      </c>
      <c r="O9200" s="11">
        <v>14.212455543552394</v>
      </c>
    </row>
    <row r="9201" spans="14:15" x14ac:dyDescent="0.2">
      <c r="N9201" s="5">
        <v>9198</v>
      </c>
      <c r="O9201" s="11">
        <v>11.465433199720028</v>
      </c>
    </row>
    <row r="9202" spans="14:15" x14ac:dyDescent="0.2">
      <c r="N9202" s="5">
        <v>9199</v>
      </c>
      <c r="O9202" s="11">
        <v>7.0930448172442917</v>
      </c>
    </row>
    <row r="9203" spans="14:15" x14ac:dyDescent="0.2">
      <c r="N9203" s="5">
        <v>9200</v>
      </c>
      <c r="O9203" s="11">
        <v>22.133052485768619</v>
      </c>
    </row>
    <row r="9204" spans="14:15" x14ac:dyDescent="0.2">
      <c r="N9204" s="5">
        <v>9201</v>
      </c>
      <c r="O9204" s="11">
        <v>15.559580693490602</v>
      </c>
    </row>
    <row r="9205" spans="14:15" x14ac:dyDescent="0.2">
      <c r="N9205" s="5">
        <v>9202</v>
      </c>
      <c r="O9205" s="11">
        <v>23.112907158341052</v>
      </c>
    </row>
    <row r="9206" spans="14:15" x14ac:dyDescent="0.2">
      <c r="N9206" s="5">
        <v>9203</v>
      </c>
      <c r="O9206" s="11">
        <v>-0.47313246945355258</v>
      </c>
    </row>
    <row r="9207" spans="14:15" x14ac:dyDescent="0.2">
      <c r="N9207" s="5">
        <v>9204</v>
      </c>
      <c r="O9207" s="11">
        <v>-21.926338930561428</v>
      </c>
    </row>
    <row r="9208" spans="14:15" x14ac:dyDescent="0.2">
      <c r="N9208" s="5">
        <v>9205</v>
      </c>
      <c r="O9208" s="11">
        <v>8.3350762200026534</v>
      </c>
    </row>
    <row r="9209" spans="14:15" x14ac:dyDescent="0.2">
      <c r="N9209" s="5">
        <v>9206</v>
      </c>
      <c r="O9209" s="11">
        <v>-3.632853155476143</v>
      </c>
    </row>
    <row r="9210" spans="14:15" x14ac:dyDescent="0.2">
      <c r="N9210" s="5">
        <v>9207</v>
      </c>
      <c r="O9210" s="11">
        <v>-37.798988653117306</v>
      </c>
    </row>
    <row r="9211" spans="14:15" x14ac:dyDescent="0.2">
      <c r="N9211" s="5">
        <v>9208</v>
      </c>
      <c r="O9211" s="11">
        <v>0.68656775207578136</v>
      </c>
    </row>
    <row r="9212" spans="14:15" x14ac:dyDescent="0.2">
      <c r="N9212" s="5">
        <v>9209</v>
      </c>
      <c r="O9212" s="11">
        <v>-10.531812550126045</v>
      </c>
    </row>
    <row r="9213" spans="14:15" x14ac:dyDescent="0.2">
      <c r="N9213" s="5">
        <v>9210</v>
      </c>
      <c r="O9213" s="11">
        <v>8.8057360538693068</v>
      </c>
    </row>
    <row r="9214" spans="14:15" x14ac:dyDescent="0.2">
      <c r="N9214" s="5">
        <v>9211</v>
      </c>
      <c r="O9214" s="11">
        <v>10.721702974208846</v>
      </c>
    </row>
    <row r="9215" spans="14:15" x14ac:dyDescent="0.2">
      <c r="N9215" s="5">
        <v>9212</v>
      </c>
      <c r="O9215" s="11">
        <v>0.56919833813293852</v>
      </c>
    </row>
    <row r="9216" spans="14:15" x14ac:dyDescent="0.2">
      <c r="N9216" s="5">
        <v>9213</v>
      </c>
      <c r="O9216" s="11">
        <v>-13.661374152023502</v>
      </c>
    </row>
    <row r="9217" spans="14:15" x14ac:dyDescent="0.2">
      <c r="N9217" s="5">
        <v>9214</v>
      </c>
      <c r="O9217" s="11">
        <v>-8.8166945303379798</v>
      </c>
    </row>
    <row r="9218" spans="14:15" x14ac:dyDescent="0.2">
      <c r="N9218" s="5">
        <v>9215</v>
      </c>
      <c r="O9218" s="11">
        <v>18.166421062469169</v>
      </c>
    </row>
    <row r="9219" spans="14:15" x14ac:dyDescent="0.2">
      <c r="N9219" s="5">
        <v>9216</v>
      </c>
      <c r="O9219" s="11">
        <v>0.23366369610543497</v>
      </c>
    </row>
    <row r="9220" spans="14:15" x14ac:dyDescent="0.2">
      <c r="N9220" s="5">
        <v>9217</v>
      </c>
      <c r="O9220" s="11">
        <v>26.099443119699444</v>
      </c>
    </row>
    <row r="9221" spans="14:15" x14ac:dyDescent="0.2">
      <c r="N9221" s="5">
        <v>9218</v>
      </c>
      <c r="O9221" s="11">
        <v>2.9582153398855917</v>
      </c>
    </row>
    <row r="9222" spans="14:15" x14ac:dyDescent="0.2">
      <c r="N9222" s="5">
        <v>9219</v>
      </c>
      <c r="O9222" s="11">
        <v>22.113168352572313</v>
      </c>
    </row>
    <row r="9223" spans="14:15" x14ac:dyDescent="0.2">
      <c r="N9223" s="5">
        <v>9220</v>
      </c>
      <c r="O9223" s="11">
        <v>39.04451525605063</v>
      </c>
    </row>
    <row r="9224" spans="14:15" x14ac:dyDescent="0.2">
      <c r="N9224" s="5">
        <v>9221</v>
      </c>
      <c r="O9224" s="11">
        <v>9.9737028578762228</v>
      </c>
    </row>
    <row r="9225" spans="14:15" x14ac:dyDescent="0.2">
      <c r="N9225" s="5">
        <v>9222</v>
      </c>
      <c r="O9225" s="11">
        <v>12.072980116588514</v>
      </c>
    </row>
    <row r="9226" spans="14:15" x14ac:dyDescent="0.2">
      <c r="N9226" s="5">
        <v>9223</v>
      </c>
      <c r="O9226" s="11">
        <v>13.86358136210254</v>
      </c>
    </row>
    <row r="9227" spans="14:15" x14ac:dyDescent="0.2">
      <c r="N9227" s="5">
        <v>9224</v>
      </c>
      <c r="O9227" s="11">
        <v>-11.704695465811099</v>
      </c>
    </row>
    <row r="9228" spans="14:15" x14ac:dyDescent="0.2">
      <c r="N9228" s="5">
        <v>9225</v>
      </c>
      <c r="O9228" s="11">
        <v>6.6793266116602874</v>
      </c>
    </row>
    <row r="9229" spans="14:15" x14ac:dyDescent="0.2">
      <c r="N9229" s="5">
        <v>9226</v>
      </c>
      <c r="O9229" s="11">
        <v>-9.57815098092955</v>
      </c>
    </row>
    <row r="9230" spans="14:15" x14ac:dyDescent="0.2">
      <c r="N9230" s="5">
        <v>9227</v>
      </c>
      <c r="O9230" s="11">
        <v>1.960975464796886</v>
      </c>
    </row>
    <row r="9231" spans="14:15" x14ac:dyDescent="0.2">
      <c r="N9231" s="5">
        <v>9228</v>
      </c>
      <c r="O9231" s="11">
        <v>21.25991028985483</v>
      </c>
    </row>
    <row r="9232" spans="14:15" x14ac:dyDescent="0.2">
      <c r="N9232" s="5">
        <v>9229</v>
      </c>
      <c r="O9232" s="11">
        <v>-10.638839787176167</v>
      </c>
    </row>
    <row r="9233" spans="14:15" x14ac:dyDescent="0.2">
      <c r="N9233" s="5">
        <v>9230</v>
      </c>
      <c r="O9233" s="11">
        <v>2.1686187191837396</v>
      </c>
    </row>
    <row r="9234" spans="14:15" x14ac:dyDescent="0.2">
      <c r="N9234" s="5">
        <v>9231</v>
      </c>
      <c r="O9234" s="11">
        <v>4.2171543758006278</v>
      </c>
    </row>
    <row r="9235" spans="14:15" x14ac:dyDescent="0.2">
      <c r="N9235" s="5">
        <v>9232</v>
      </c>
      <c r="O9235" s="11">
        <v>-4.6039284888303582</v>
      </c>
    </row>
    <row r="9236" spans="14:15" x14ac:dyDescent="0.2">
      <c r="N9236" s="5">
        <v>9233</v>
      </c>
      <c r="O9236" s="11">
        <v>-18.067901263480987</v>
      </c>
    </row>
    <row r="9237" spans="14:15" x14ac:dyDescent="0.2">
      <c r="N9237" s="5">
        <v>9234</v>
      </c>
      <c r="O9237" s="11">
        <v>13.296695865746823</v>
      </c>
    </row>
    <row r="9238" spans="14:15" x14ac:dyDescent="0.2">
      <c r="N9238" s="5">
        <v>9235</v>
      </c>
      <c r="O9238" s="11">
        <v>6.6620549415612569</v>
      </c>
    </row>
    <row r="9239" spans="14:15" x14ac:dyDescent="0.2">
      <c r="N9239" s="5">
        <v>9236</v>
      </c>
      <c r="O9239" s="11">
        <v>-2.8432330715858871</v>
      </c>
    </row>
    <row r="9240" spans="14:15" x14ac:dyDescent="0.2">
      <c r="N9240" s="5">
        <v>9237</v>
      </c>
      <c r="O9240" s="11">
        <v>6.6949071771297088</v>
      </c>
    </row>
    <row r="9241" spans="14:15" x14ac:dyDescent="0.2">
      <c r="N9241" s="5">
        <v>9238</v>
      </c>
      <c r="O9241" s="11">
        <v>10.326947725234554</v>
      </c>
    </row>
    <row r="9242" spans="14:15" x14ac:dyDescent="0.2">
      <c r="N9242" s="5">
        <v>9239</v>
      </c>
      <c r="O9242" s="11">
        <v>9.094698319007545</v>
      </c>
    </row>
    <row r="9243" spans="14:15" x14ac:dyDescent="0.2">
      <c r="N9243" s="5">
        <v>9240</v>
      </c>
      <c r="O9243" s="11">
        <v>-12.95481240816104</v>
      </c>
    </row>
    <row r="9244" spans="14:15" x14ac:dyDescent="0.2">
      <c r="N9244" s="5">
        <v>9241</v>
      </c>
      <c r="O9244" s="11">
        <v>-15.369102785544261</v>
      </c>
    </row>
    <row r="9245" spans="14:15" x14ac:dyDescent="0.2">
      <c r="N9245" s="5">
        <v>9242</v>
      </c>
      <c r="O9245" s="11">
        <v>4.3989023393381572</v>
      </c>
    </row>
    <row r="9246" spans="14:15" x14ac:dyDescent="0.2">
      <c r="N9246" s="5">
        <v>9243</v>
      </c>
      <c r="O9246" s="11">
        <v>-5.7731250071174998</v>
      </c>
    </row>
    <row r="9247" spans="14:15" x14ac:dyDescent="0.2">
      <c r="N9247" s="5">
        <v>9244</v>
      </c>
      <c r="O9247" s="11">
        <v>15.989281374422166</v>
      </c>
    </row>
    <row r="9248" spans="14:15" x14ac:dyDescent="0.2">
      <c r="N9248" s="5">
        <v>9245</v>
      </c>
      <c r="O9248" s="11">
        <v>0.34324713387086309</v>
      </c>
    </row>
    <row r="9249" spans="14:15" x14ac:dyDescent="0.2">
      <c r="N9249" s="5">
        <v>9246</v>
      </c>
      <c r="O9249" s="11">
        <v>23.160959599122389</v>
      </c>
    </row>
    <row r="9250" spans="14:15" x14ac:dyDescent="0.2">
      <c r="N9250" s="5">
        <v>9247</v>
      </c>
      <c r="O9250" s="11">
        <v>-17.628530113694566</v>
      </c>
    </row>
    <row r="9251" spans="14:15" x14ac:dyDescent="0.2">
      <c r="N9251" s="5">
        <v>9248</v>
      </c>
      <c r="O9251" s="11">
        <v>-4.2584581223175944</v>
      </c>
    </row>
    <row r="9252" spans="14:15" x14ac:dyDescent="0.2">
      <c r="N9252" s="5">
        <v>9249</v>
      </c>
      <c r="O9252" s="11">
        <v>-5.3779711140439304</v>
      </c>
    </row>
    <row r="9253" spans="14:15" x14ac:dyDescent="0.2">
      <c r="N9253" s="5">
        <v>9250</v>
      </c>
      <c r="O9253" s="11">
        <v>-1.9745417823856126</v>
      </c>
    </row>
    <row r="9254" spans="14:15" x14ac:dyDescent="0.2">
      <c r="N9254" s="5">
        <v>9251</v>
      </c>
      <c r="O9254" s="11">
        <v>9.8406068185253481</v>
      </c>
    </row>
    <row r="9255" spans="14:15" x14ac:dyDescent="0.2">
      <c r="N9255" s="5">
        <v>9252</v>
      </c>
      <c r="O9255" s="11">
        <v>-14.6107137573457</v>
      </c>
    </row>
    <row r="9256" spans="14:15" x14ac:dyDescent="0.2">
      <c r="N9256" s="5">
        <v>9253</v>
      </c>
      <c r="O9256" s="11">
        <v>1.5775292233096248</v>
      </c>
    </row>
    <row r="9257" spans="14:15" x14ac:dyDescent="0.2">
      <c r="N9257" s="5">
        <v>9254</v>
      </c>
      <c r="O9257" s="11">
        <v>-17.302655192819664</v>
      </c>
    </row>
    <row r="9258" spans="14:15" x14ac:dyDescent="0.2">
      <c r="N9258" s="5">
        <v>9255</v>
      </c>
      <c r="O9258" s="11">
        <v>32.385876453776596</v>
      </c>
    </row>
    <row r="9259" spans="14:15" x14ac:dyDescent="0.2">
      <c r="N9259" s="5">
        <v>9256</v>
      </c>
      <c r="O9259" s="11">
        <v>-21.185830527441333</v>
      </c>
    </row>
    <row r="9260" spans="14:15" x14ac:dyDescent="0.2">
      <c r="N9260" s="5">
        <v>9257</v>
      </c>
      <c r="O9260" s="11">
        <v>-32.874894878473</v>
      </c>
    </row>
    <row r="9261" spans="14:15" x14ac:dyDescent="0.2">
      <c r="N9261" s="5">
        <v>9258</v>
      </c>
      <c r="O9261" s="11">
        <v>15.925346273030705</v>
      </c>
    </row>
    <row r="9262" spans="14:15" x14ac:dyDescent="0.2">
      <c r="N9262" s="5">
        <v>9259</v>
      </c>
      <c r="O9262" s="11">
        <v>12.271540403196777</v>
      </c>
    </row>
    <row r="9263" spans="14:15" x14ac:dyDescent="0.2">
      <c r="N9263" s="5">
        <v>9260</v>
      </c>
      <c r="O9263" s="11">
        <v>-17.305458024695735</v>
      </c>
    </row>
    <row r="9264" spans="14:15" x14ac:dyDescent="0.2">
      <c r="N9264" s="5">
        <v>9261</v>
      </c>
      <c r="O9264" s="11">
        <v>3.279289722832496</v>
      </c>
    </row>
    <row r="9265" spans="14:15" x14ac:dyDescent="0.2">
      <c r="N9265" s="5">
        <v>9262</v>
      </c>
      <c r="O9265" s="11">
        <v>10.821362036051251</v>
      </c>
    </row>
    <row r="9266" spans="14:15" x14ac:dyDescent="0.2">
      <c r="N9266" s="5">
        <v>9263</v>
      </c>
      <c r="O9266" s="11">
        <v>20.109460069052716</v>
      </c>
    </row>
    <row r="9267" spans="14:15" x14ac:dyDescent="0.2">
      <c r="N9267" s="5">
        <v>9264</v>
      </c>
      <c r="O9267" s="11">
        <v>-9.8060211383190996</v>
      </c>
    </row>
    <row r="9268" spans="14:15" x14ac:dyDescent="0.2">
      <c r="N9268" s="5">
        <v>9265</v>
      </c>
      <c r="O9268" s="11">
        <v>40.397997723100033</v>
      </c>
    </row>
    <row r="9269" spans="14:15" x14ac:dyDescent="0.2">
      <c r="N9269" s="5">
        <v>9266</v>
      </c>
      <c r="O9269" s="11">
        <v>4.4531510105628573</v>
      </c>
    </row>
    <row r="9270" spans="14:15" x14ac:dyDescent="0.2">
      <c r="N9270" s="5">
        <v>9267</v>
      </c>
      <c r="O9270" s="11">
        <v>10.509740676843869</v>
      </c>
    </row>
    <row r="9271" spans="14:15" x14ac:dyDescent="0.2">
      <c r="N9271" s="5">
        <v>9268</v>
      </c>
      <c r="O9271" s="11">
        <v>-18.954588185073796</v>
      </c>
    </row>
    <row r="9272" spans="14:15" x14ac:dyDescent="0.2">
      <c r="N9272" s="5">
        <v>9269</v>
      </c>
      <c r="O9272" s="11">
        <v>2.2795990435594593</v>
      </c>
    </row>
    <row r="9273" spans="14:15" x14ac:dyDescent="0.2">
      <c r="N9273" s="5">
        <v>9270</v>
      </c>
      <c r="O9273" s="11">
        <v>19.81865725790804</v>
      </c>
    </row>
    <row r="9274" spans="14:15" x14ac:dyDescent="0.2">
      <c r="N9274" s="5">
        <v>9271</v>
      </c>
      <c r="O9274" s="11">
        <v>29.410473920811331</v>
      </c>
    </row>
    <row r="9275" spans="14:15" x14ac:dyDescent="0.2">
      <c r="N9275" s="5">
        <v>9272</v>
      </c>
      <c r="O9275" s="11">
        <v>-1.9998068870690555</v>
      </c>
    </row>
    <row r="9276" spans="14:15" x14ac:dyDescent="0.2">
      <c r="N9276" s="5">
        <v>9273</v>
      </c>
      <c r="O9276" s="11">
        <v>-0.33451030070578991</v>
      </c>
    </row>
    <row r="9277" spans="14:15" x14ac:dyDescent="0.2">
      <c r="N9277" s="5">
        <v>9274</v>
      </c>
      <c r="O9277" s="11">
        <v>-12.271606847290016</v>
      </c>
    </row>
    <row r="9278" spans="14:15" x14ac:dyDescent="0.2">
      <c r="N9278" s="5">
        <v>9275</v>
      </c>
      <c r="O9278" s="11">
        <v>-1.5048881009584227</v>
      </c>
    </row>
    <row r="9279" spans="14:15" x14ac:dyDescent="0.2">
      <c r="N9279" s="5">
        <v>9276</v>
      </c>
      <c r="O9279" s="11">
        <v>11.945550304648801</v>
      </c>
    </row>
    <row r="9280" spans="14:15" x14ac:dyDescent="0.2">
      <c r="N9280" s="5">
        <v>9277</v>
      </c>
      <c r="O9280" s="11">
        <v>26.524766054451341</v>
      </c>
    </row>
    <row r="9281" spans="14:15" x14ac:dyDescent="0.2">
      <c r="N9281" s="5">
        <v>9278</v>
      </c>
      <c r="O9281" s="11">
        <v>-12.027359785043604</v>
      </c>
    </row>
    <row r="9282" spans="14:15" x14ac:dyDescent="0.2">
      <c r="N9282" s="5">
        <v>9279</v>
      </c>
      <c r="O9282" s="11">
        <v>-15.687647269082657</v>
      </c>
    </row>
    <row r="9283" spans="14:15" x14ac:dyDescent="0.2">
      <c r="N9283" s="5">
        <v>9280</v>
      </c>
      <c r="O9283" s="11">
        <v>26.357964923135253</v>
      </c>
    </row>
    <row r="9284" spans="14:15" x14ac:dyDescent="0.2">
      <c r="N9284" s="5">
        <v>9281</v>
      </c>
      <c r="O9284" s="11">
        <v>-13.026980054719193</v>
      </c>
    </row>
    <row r="9285" spans="14:15" x14ac:dyDescent="0.2">
      <c r="N9285" s="5">
        <v>9282</v>
      </c>
      <c r="O9285" s="11">
        <v>23.344154455166073</v>
      </c>
    </row>
    <row r="9286" spans="14:15" x14ac:dyDescent="0.2">
      <c r="N9286" s="5">
        <v>9283</v>
      </c>
      <c r="O9286" s="11">
        <v>19.786635741364528</v>
      </c>
    </row>
    <row r="9287" spans="14:15" x14ac:dyDescent="0.2">
      <c r="N9287" s="5">
        <v>9284</v>
      </c>
      <c r="O9287" s="11">
        <v>-0.7533110717385334</v>
      </c>
    </row>
    <row r="9288" spans="14:15" x14ac:dyDescent="0.2">
      <c r="N9288" s="5">
        <v>9285</v>
      </c>
      <c r="O9288" s="11">
        <v>12.029399510267204</v>
      </c>
    </row>
    <row r="9289" spans="14:15" x14ac:dyDescent="0.2">
      <c r="N9289" s="5">
        <v>9286</v>
      </c>
      <c r="O9289" s="11">
        <v>2.7663105627468649</v>
      </c>
    </row>
    <row r="9290" spans="14:15" x14ac:dyDescent="0.2">
      <c r="N9290" s="5">
        <v>9287</v>
      </c>
      <c r="O9290" s="11">
        <v>11.97380862368481</v>
      </c>
    </row>
    <row r="9291" spans="14:15" x14ac:dyDescent="0.2">
      <c r="N9291" s="5">
        <v>9288</v>
      </c>
      <c r="O9291" s="11">
        <v>-9.5234872978851968</v>
      </c>
    </row>
    <row r="9292" spans="14:15" x14ac:dyDescent="0.2">
      <c r="N9292" s="5">
        <v>9289</v>
      </c>
      <c r="O9292" s="11">
        <v>17.149302733497617</v>
      </c>
    </row>
    <row r="9293" spans="14:15" x14ac:dyDescent="0.2">
      <c r="N9293" s="5">
        <v>9290</v>
      </c>
      <c r="O9293" s="11">
        <v>-17.309591908506189</v>
      </c>
    </row>
    <row r="9294" spans="14:15" x14ac:dyDescent="0.2">
      <c r="N9294" s="5">
        <v>9291</v>
      </c>
      <c r="O9294" s="11">
        <v>6.6018823627409793</v>
      </c>
    </row>
    <row r="9295" spans="14:15" x14ac:dyDescent="0.2">
      <c r="N9295" s="5">
        <v>9292</v>
      </c>
      <c r="O9295" s="11">
        <v>6.1156415512429874</v>
      </c>
    </row>
    <row r="9296" spans="14:15" x14ac:dyDescent="0.2">
      <c r="N9296" s="5">
        <v>9293</v>
      </c>
      <c r="O9296" s="11">
        <v>13.615956372619774</v>
      </c>
    </row>
    <row r="9297" spans="14:15" x14ac:dyDescent="0.2">
      <c r="N9297" s="5">
        <v>9294</v>
      </c>
      <c r="O9297" s="11">
        <v>-18.539904507481353</v>
      </c>
    </row>
    <row r="9298" spans="14:15" x14ac:dyDescent="0.2">
      <c r="N9298" s="5">
        <v>9295</v>
      </c>
      <c r="O9298" s="11">
        <v>21.963287872024996</v>
      </c>
    </row>
    <row r="9299" spans="14:15" x14ac:dyDescent="0.2">
      <c r="N9299" s="5">
        <v>9296</v>
      </c>
      <c r="O9299" s="11">
        <v>-15.315295526722842</v>
      </c>
    </row>
    <row r="9300" spans="14:15" x14ac:dyDescent="0.2">
      <c r="N9300" s="5">
        <v>9297</v>
      </c>
      <c r="O9300" s="11">
        <v>6.0021911585690546</v>
      </c>
    </row>
    <row r="9301" spans="14:15" x14ac:dyDescent="0.2">
      <c r="N9301" s="5">
        <v>9298</v>
      </c>
      <c r="O9301" s="11">
        <v>-0.49684761861850713</v>
      </c>
    </row>
    <row r="9302" spans="14:15" x14ac:dyDescent="0.2">
      <c r="N9302" s="5">
        <v>9299</v>
      </c>
      <c r="O9302" s="11">
        <v>-5.5942877178842725</v>
      </c>
    </row>
    <row r="9303" spans="14:15" x14ac:dyDescent="0.2">
      <c r="N9303" s="5">
        <v>9300</v>
      </c>
      <c r="O9303" s="11">
        <v>-8.3837871851181056</v>
      </c>
    </row>
    <row r="9304" spans="14:15" x14ac:dyDescent="0.2">
      <c r="N9304" s="5">
        <v>9301</v>
      </c>
      <c r="O9304" s="11">
        <v>-26.22216079687907</v>
      </c>
    </row>
    <row r="9305" spans="14:15" x14ac:dyDescent="0.2">
      <c r="N9305" s="5">
        <v>9302</v>
      </c>
      <c r="O9305" s="11">
        <v>7.0638518763866278</v>
      </c>
    </row>
    <row r="9306" spans="14:15" x14ac:dyDescent="0.2">
      <c r="N9306" s="5">
        <v>9303</v>
      </c>
      <c r="O9306" s="11">
        <v>0.58729028467884792</v>
      </c>
    </row>
    <row r="9307" spans="14:15" x14ac:dyDescent="0.2">
      <c r="N9307" s="5">
        <v>9304</v>
      </c>
      <c r="O9307" s="11">
        <v>9.4012142819605522</v>
      </c>
    </row>
    <row r="9308" spans="14:15" x14ac:dyDescent="0.2">
      <c r="N9308" s="5">
        <v>9305</v>
      </c>
      <c r="O9308" s="11">
        <v>-20.443048822288905</v>
      </c>
    </row>
    <row r="9309" spans="14:15" x14ac:dyDescent="0.2">
      <c r="N9309" s="5">
        <v>9306</v>
      </c>
      <c r="O9309" s="11">
        <v>-22.038441168565406</v>
      </c>
    </row>
    <row r="9310" spans="14:15" x14ac:dyDescent="0.2">
      <c r="N9310" s="5">
        <v>9307</v>
      </c>
      <c r="O9310" s="11">
        <v>11.285210766825237</v>
      </c>
    </row>
    <row r="9311" spans="14:15" x14ac:dyDescent="0.2">
      <c r="N9311" s="5">
        <v>9308</v>
      </c>
      <c r="O9311" s="11">
        <v>-12.560345359037573</v>
      </c>
    </row>
    <row r="9312" spans="14:15" x14ac:dyDescent="0.2">
      <c r="N9312" s="5">
        <v>9309</v>
      </c>
      <c r="O9312" s="11">
        <v>-7.9016074414492694</v>
      </c>
    </row>
    <row r="9313" spans="14:15" x14ac:dyDescent="0.2">
      <c r="N9313" s="5">
        <v>9310</v>
      </c>
      <c r="O9313" s="11">
        <v>17.712874078854856</v>
      </c>
    </row>
    <row r="9314" spans="14:15" x14ac:dyDescent="0.2">
      <c r="N9314" s="5">
        <v>9311</v>
      </c>
      <c r="O9314" s="11">
        <v>-29.94603156323441</v>
      </c>
    </row>
    <row r="9315" spans="14:15" x14ac:dyDescent="0.2">
      <c r="N9315" s="5">
        <v>9312</v>
      </c>
      <c r="O9315" s="11">
        <v>24.287962374840433</v>
      </c>
    </row>
    <row r="9316" spans="14:15" x14ac:dyDescent="0.2">
      <c r="N9316" s="5">
        <v>9313</v>
      </c>
      <c r="O9316" s="11">
        <v>39.33366656883306</v>
      </c>
    </row>
    <row r="9317" spans="14:15" x14ac:dyDescent="0.2">
      <c r="N9317" s="5">
        <v>9314</v>
      </c>
      <c r="O9317" s="11">
        <v>2.0145310852377314</v>
      </c>
    </row>
    <row r="9318" spans="14:15" x14ac:dyDescent="0.2">
      <c r="N9318" s="5">
        <v>9315</v>
      </c>
      <c r="O9318" s="11">
        <v>-2.3458638819510469</v>
      </c>
    </row>
    <row r="9319" spans="14:15" x14ac:dyDescent="0.2">
      <c r="N9319" s="5">
        <v>9316</v>
      </c>
      <c r="O9319" s="11">
        <v>9.1251718387189911</v>
      </c>
    </row>
    <row r="9320" spans="14:15" x14ac:dyDescent="0.2">
      <c r="N9320" s="5">
        <v>9317</v>
      </c>
      <c r="O9320" s="11">
        <v>1.9501970541466669</v>
      </c>
    </row>
    <row r="9321" spans="14:15" x14ac:dyDescent="0.2">
      <c r="N9321" s="5">
        <v>9318</v>
      </c>
      <c r="O9321" s="11">
        <v>15.21392238960949</v>
      </c>
    </row>
    <row r="9322" spans="14:15" x14ac:dyDescent="0.2">
      <c r="N9322" s="5">
        <v>9319</v>
      </c>
      <c r="O9322" s="11">
        <v>-3.0850640867260353</v>
      </c>
    </row>
    <row r="9323" spans="14:15" x14ac:dyDescent="0.2">
      <c r="N9323" s="5">
        <v>9320</v>
      </c>
      <c r="O9323" s="11">
        <v>-13.41419527573964</v>
      </c>
    </row>
    <row r="9324" spans="14:15" x14ac:dyDescent="0.2">
      <c r="N9324" s="5">
        <v>9321</v>
      </c>
      <c r="O9324" s="11">
        <v>-0.84265756997745922</v>
      </c>
    </row>
    <row r="9325" spans="14:15" x14ac:dyDescent="0.2">
      <c r="N9325" s="5">
        <v>9322</v>
      </c>
      <c r="O9325" s="11">
        <v>2.3646787741863831</v>
      </c>
    </row>
    <row r="9326" spans="14:15" x14ac:dyDescent="0.2">
      <c r="N9326" s="5">
        <v>9323</v>
      </c>
      <c r="O9326" s="11">
        <v>5.2713160609114356</v>
      </c>
    </row>
    <row r="9327" spans="14:15" x14ac:dyDescent="0.2">
      <c r="N9327" s="5">
        <v>9324</v>
      </c>
      <c r="O9327" s="11">
        <v>-27.552621114790529</v>
      </c>
    </row>
    <row r="9328" spans="14:15" x14ac:dyDescent="0.2">
      <c r="N9328" s="5">
        <v>9325</v>
      </c>
      <c r="O9328" s="11">
        <v>2.5921455309521573</v>
      </c>
    </row>
    <row r="9329" spans="14:15" x14ac:dyDescent="0.2">
      <c r="N9329" s="5">
        <v>9326</v>
      </c>
      <c r="O9329" s="11">
        <v>4.0053245196940406</v>
      </c>
    </row>
    <row r="9330" spans="14:15" x14ac:dyDescent="0.2">
      <c r="N9330" s="5">
        <v>9327</v>
      </c>
      <c r="O9330" s="11">
        <v>-20.813678453191901</v>
      </c>
    </row>
    <row r="9331" spans="14:15" x14ac:dyDescent="0.2">
      <c r="N9331" s="5">
        <v>9328</v>
      </c>
      <c r="O9331" s="11">
        <v>0.46811917762716948</v>
      </c>
    </row>
    <row r="9332" spans="14:15" x14ac:dyDescent="0.2">
      <c r="N9332" s="5">
        <v>9329</v>
      </c>
      <c r="O9332" s="11">
        <v>0.72547325374258231</v>
      </c>
    </row>
    <row r="9333" spans="14:15" x14ac:dyDescent="0.2">
      <c r="N9333" s="5">
        <v>9330</v>
      </c>
      <c r="O9333" s="11">
        <v>16.378196057030113</v>
      </c>
    </row>
    <row r="9334" spans="14:15" x14ac:dyDescent="0.2">
      <c r="N9334" s="5">
        <v>9331</v>
      </c>
      <c r="O9334" s="11">
        <v>19.512388469794971</v>
      </c>
    </row>
    <row r="9335" spans="14:15" x14ac:dyDescent="0.2">
      <c r="N9335" s="5">
        <v>9332</v>
      </c>
      <c r="O9335" s="11">
        <v>4.9643804219589747</v>
      </c>
    </row>
    <row r="9336" spans="14:15" x14ac:dyDescent="0.2">
      <c r="N9336" s="5">
        <v>9333</v>
      </c>
      <c r="O9336" s="11">
        <v>19.88522745183953</v>
      </c>
    </row>
    <row r="9337" spans="14:15" x14ac:dyDescent="0.2">
      <c r="N9337" s="5">
        <v>9334</v>
      </c>
      <c r="O9337" s="11">
        <v>-11.339325940922542</v>
      </c>
    </row>
    <row r="9338" spans="14:15" x14ac:dyDescent="0.2">
      <c r="N9338" s="5">
        <v>9335</v>
      </c>
      <c r="O9338" s="11">
        <v>-0.47739401903818779</v>
      </c>
    </row>
    <row r="9339" spans="14:15" x14ac:dyDescent="0.2">
      <c r="N9339" s="5">
        <v>9336</v>
      </c>
      <c r="O9339" s="11">
        <v>-3.8152156280568006</v>
      </c>
    </row>
    <row r="9340" spans="14:15" x14ac:dyDescent="0.2">
      <c r="N9340" s="5">
        <v>9337</v>
      </c>
      <c r="O9340" s="11">
        <v>9.7825620079182194</v>
      </c>
    </row>
    <row r="9341" spans="14:15" x14ac:dyDescent="0.2">
      <c r="N9341" s="5">
        <v>9338</v>
      </c>
      <c r="O9341" s="11">
        <v>-20.986777725090104</v>
      </c>
    </row>
    <row r="9342" spans="14:15" x14ac:dyDescent="0.2">
      <c r="N9342" s="5">
        <v>9339</v>
      </c>
      <c r="O9342" s="11">
        <v>27.566897200213131</v>
      </c>
    </row>
    <row r="9343" spans="14:15" x14ac:dyDescent="0.2">
      <c r="N9343" s="5">
        <v>9340</v>
      </c>
      <c r="O9343" s="11">
        <v>-4.4671973000868608</v>
      </c>
    </row>
    <row r="9344" spans="14:15" x14ac:dyDescent="0.2">
      <c r="N9344" s="5">
        <v>9341</v>
      </c>
      <c r="O9344" s="11">
        <v>-32.113775930783213</v>
      </c>
    </row>
    <row r="9345" spans="14:15" x14ac:dyDescent="0.2">
      <c r="N9345" s="5">
        <v>9342</v>
      </c>
      <c r="O9345" s="11">
        <v>10.886554121187956</v>
      </c>
    </row>
    <row r="9346" spans="14:15" x14ac:dyDescent="0.2">
      <c r="N9346" s="5">
        <v>9343</v>
      </c>
      <c r="O9346" s="11">
        <v>-2.0680182971809242</v>
      </c>
    </row>
    <row r="9347" spans="14:15" x14ac:dyDescent="0.2">
      <c r="N9347" s="5">
        <v>9344</v>
      </c>
      <c r="O9347" s="11">
        <v>14.589352647635053</v>
      </c>
    </row>
    <row r="9348" spans="14:15" x14ac:dyDescent="0.2">
      <c r="N9348" s="5">
        <v>9345</v>
      </c>
      <c r="O9348" s="11">
        <v>10.167824703695469</v>
      </c>
    </row>
    <row r="9349" spans="14:15" x14ac:dyDescent="0.2">
      <c r="N9349" s="5">
        <v>9346</v>
      </c>
      <c r="O9349" s="11">
        <v>8.7135008623962769</v>
      </c>
    </row>
    <row r="9350" spans="14:15" x14ac:dyDescent="0.2">
      <c r="N9350" s="5">
        <v>9347</v>
      </c>
      <c r="O9350" s="11">
        <v>10.2625325839964</v>
      </c>
    </row>
    <row r="9351" spans="14:15" x14ac:dyDescent="0.2">
      <c r="N9351" s="5">
        <v>9348</v>
      </c>
      <c r="O9351" s="11">
        <v>6.4880364647240176</v>
      </c>
    </row>
    <row r="9352" spans="14:15" x14ac:dyDescent="0.2">
      <c r="N9352" s="5">
        <v>9349</v>
      </c>
      <c r="O9352" s="11">
        <v>13.262312532254128</v>
      </c>
    </row>
    <row r="9353" spans="14:15" x14ac:dyDescent="0.2">
      <c r="N9353" s="5">
        <v>9350</v>
      </c>
      <c r="O9353" s="11">
        <v>10.869639539914012</v>
      </c>
    </row>
    <row r="9354" spans="14:15" x14ac:dyDescent="0.2">
      <c r="N9354" s="5">
        <v>9351</v>
      </c>
      <c r="O9354" s="11">
        <v>-8.9832486514996823</v>
      </c>
    </row>
    <row r="9355" spans="14:15" x14ac:dyDescent="0.2">
      <c r="N9355" s="5">
        <v>9352</v>
      </c>
      <c r="O9355" s="11">
        <v>-0.24519999437088924</v>
      </c>
    </row>
    <row r="9356" spans="14:15" x14ac:dyDescent="0.2">
      <c r="N9356" s="5">
        <v>9353</v>
      </c>
      <c r="O9356" s="11">
        <v>2.097957682377094</v>
      </c>
    </row>
    <row r="9357" spans="14:15" x14ac:dyDescent="0.2">
      <c r="N9357" s="5">
        <v>9354</v>
      </c>
      <c r="O9357" s="11">
        <v>-13.859087855794783</v>
      </c>
    </row>
    <row r="9358" spans="14:15" x14ac:dyDescent="0.2">
      <c r="N9358" s="5">
        <v>9355</v>
      </c>
      <c r="O9358" s="11">
        <v>4.4812307167798986</v>
      </c>
    </row>
    <row r="9359" spans="14:15" x14ac:dyDescent="0.2">
      <c r="N9359" s="5">
        <v>9356</v>
      </c>
      <c r="O9359" s="11">
        <v>6.5454076271240433</v>
      </c>
    </row>
    <row r="9360" spans="14:15" x14ac:dyDescent="0.2">
      <c r="N9360" s="5">
        <v>9357</v>
      </c>
      <c r="O9360" s="11">
        <v>-9.7101724076508233</v>
      </c>
    </row>
    <row r="9361" spans="14:15" x14ac:dyDescent="0.2">
      <c r="N9361" s="5">
        <v>9358</v>
      </c>
      <c r="O9361" s="11">
        <v>17.723476531180541</v>
      </c>
    </row>
    <row r="9362" spans="14:15" x14ac:dyDescent="0.2">
      <c r="N9362" s="5">
        <v>9359</v>
      </c>
      <c r="O9362" s="11">
        <v>-11.098786127209049</v>
      </c>
    </row>
    <row r="9363" spans="14:15" x14ac:dyDescent="0.2">
      <c r="N9363" s="5">
        <v>9360</v>
      </c>
      <c r="O9363" s="11">
        <v>4.4868698758775638</v>
      </c>
    </row>
    <row r="9364" spans="14:15" x14ac:dyDescent="0.2">
      <c r="N9364" s="5">
        <v>9361</v>
      </c>
      <c r="O9364" s="11">
        <v>8.711559337026948</v>
      </c>
    </row>
    <row r="9365" spans="14:15" x14ac:dyDescent="0.2">
      <c r="N9365" s="5">
        <v>9362</v>
      </c>
      <c r="O9365" s="11">
        <v>-6.8633638714779703</v>
      </c>
    </row>
    <row r="9366" spans="14:15" x14ac:dyDescent="0.2">
      <c r="N9366" s="5">
        <v>9363</v>
      </c>
      <c r="O9366" s="11">
        <v>0.21704380306967752</v>
      </c>
    </row>
    <row r="9367" spans="14:15" x14ac:dyDescent="0.2">
      <c r="N9367" s="5">
        <v>9364</v>
      </c>
      <c r="O9367" s="11">
        <v>-10.449265118286249</v>
      </c>
    </row>
    <row r="9368" spans="14:15" x14ac:dyDescent="0.2">
      <c r="N9368" s="5">
        <v>9365</v>
      </c>
      <c r="O9368" s="11">
        <v>4.3618363420411441</v>
      </c>
    </row>
    <row r="9369" spans="14:15" x14ac:dyDescent="0.2">
      <c r="N9369" s="5">
        <v>9366</v>
      </c>
      <c r="O9369" s="11">
        <v>-5.8582722898185198</v>
      </c>
    </row>
    <row r="9370" spans="14:15" x14ac:dyDescent="0.2">
      <c r="N9370" s="5">
        <v>9367</v>
      </c>
      <c r="O9370" s="11">
        <v>20.650143928641384</v>
      </c>
    </row>
    <row r="9371" spans="14:15" x14ac:dyDescent="0.2">
      <c r="N9371" s="5">
        <v>9368</v>
      </c>
      <c r="O9371" s="11">
        <v>-15.695428932578206</v>
      </c>
    </row>
    <row r="9372" spans="14:15" x14ac:dyDescent="0.2">
      <c r="N9372" s="5">
        <v>9369</v>
      </c>
      <c r="O9372" s="11">
        <v>6.0833998193300589</v>
      </c>
    </row>
    <row r="9373" spans="14:15" x14ac:dyDescent="0.2">
      <c r="N9373" s="5">
        <v>9370</v>
      </c>
      <c r="O9373" s="11">
        <v>6.7428232307417737</v>
      </c>
    </row>
    <row r="9374" spans="14:15" x14ac:dyDescent="0.2">
      <c r="N9374" s="5">
        <v>9371</v>
      </c>
      <c r="O9374" s="11">
        <v>23.372767776007976</v>
      </c>
    </row>
    <row r="9375" spans="14:15" x14ac:dyDescent="0.2">
      <c r="N9375" s="5">
        <v>9372</v>
      </c>
      <c r="O9375" s="11">
        <v>25.765846779224436</v>
      </c>
    </row>
    <row r="9376" spans="14:15" x14ac:dyDescent="0.2">
      <c r="N9376" s="5">
        <v>9373</v>
      </c>
      <c r="O9376" s="11">
        <v>-7.6418625915911749</v>
      </c>
    </row>
    <row r="9377" spans="14:15" x14ac:dyDescent="0.2">
      <c r="N9377" s="5">
        <v>9374</v>
      </c>
      <c r="O9377" s="11">
        <v>-22.976874864243207</v>
      </c>
    </row>
    <row r="9378" spans="14:15" x14ac:dyDescent="0.2">
      <c r="N9378" s="5">
        <v>9375</v>
      </c>
      <c r="O9378" s="11">
        <v>-3.5363836273442271</v>
      </c>
    </row>
    <row r="9379" spans="14:15" x14ac:dyDescent="0.2">
      <c r="N9379" s="5">
        <v>9376</v>
      </c>
      <c r="O9379" s="11">
        <v>-31.113752154968275</v>
      </c>
    </row>
    <row r="9380" spans="14:15" x14ac:dyDescent="0.2">
      <c r="N9380" s="5">
        <v>9377</v>
      </c>
      <c r="O9380" s="11">
        <v>5.557459635992819</v>
      </c>
    </row>
    <row r="9381" spans="14:15" x14ac:dyDescent="0.2">
      <c r="N9381" s="5">
        <v>9378</v>
      </c>
      <c r="O9381" s="11">
        <v>16.040649506619022</v>
      </c>
    </row>
    <row r="9382" spans="14:15" x14ac:dyDescent="0.2">
      <c r="N9382" s="5">
        <v>9379</v>
      </c>
      <c r="O9382" s="11">
        <v>-47.14450657789893</v>
      </c>
    </row>
    <row r="9383" spans="14:15" x14ac:dyDescent="0.2">
      <c r="N9383" s="5">
        <v>9380</v>
      </c>
      <c r="O9383" s="11">
        <v>9.9478906027285774</v>
      </c>
    </row>
    <row r="9384" spans="14:15" x14ac:dyDescent="0.2">
      <c r="N9384" s="5">
        <v>9381</v>
      </c>
      <c r="O9384" s="11">
        <v>13.518333003993948</v>
      </c>
    </row>
    <row r="9385" spans="14:15" x14ac:dyDescent="0.2">
      <c r="N9385" s="5">
        <v>9382</v>
      </c>
      <c r="O9385" s="11">
        <v>14.182549109925894</v>
      </c>
    </row>
    <row r="9386" spans="14:15" x14ac:dyDescent="0.2">
      <c r="N9386" s="5">
        <v>9383</v>
      </c>
      <c r="O9386" s="11">
        <v>1.8451904421332856</v>
      </c>
    </row>
    <row r="9387" spans="14:15" x14ac:dyDescent="0.2">
      <c r="N9387" s="5">
        <v>9384</v>
      </c>
      <c r="O9387" s="11">
        <v>18.29337056693231</v>
      </c>
    </row>
    <row r="9388" spans="14:15" x14ac:dyDescent="0.2">
      <c r="N9388" s="5">
        <v>9385</v>
      </c>
      <c r="O9388" s="11">
        <v>16.634636591640255</v>
      </c>
    </row>
    <row r="9389" spans="14:15" x14ac:dyDescent="0.2">
      <c r="N9389" s="5">
        <v>9386</v>
      </c>
      <c r="O9389" s="11">
        <v>-11.20204273506674</v>
      </c>
    </row>
    <row r="9390" spans="14:15" x14ac:dyDescent="0.2">
      <c r="N9390" s="5">
        <v>9387</v>
      </c>
      <c r="O9390" s="11">
        <v>23.204952808367903</v>
      </c>
    </row>
    <row r="9391" spans="14:15" x14ac:dyDescent="0.2">
      <c r="N9391" s="5">
        <v>9388</v>
      </c>
      <c r="O9391" s="11">
        <v>-11.899451730129531</v>
      </c>
    </row>
    <row r="9392" spans="14:15" x14ac:dyDescent="0.2">
      <c r="N9392" s="5">
        <v>9389</v>
      </c>
      <c r="O9392" s="11">
        <v>20.782651048586285</v>
      </c>
    </row>
    <row r="9393" spans="14:15" x14ac:dyDescent="0.2">
      <c r="N9393" s="5">
        <v>9390</v>
      </c>
      <c r="O9393" s="11">
        <v>7.3470598115718264</v>
      </c>
    </row>
    <row r="9394" spans="14:15" x14ac:dyDescent="0.2">
      <c r="N9394" s="5">
        <v>9391</v>
      </c>
      <c r="O9394" s="11">
        <v>20.814965637231182</v>
      </c>
    </row>
    <row r="9395" spans="14:15" x14ac:dyDescent="0.2">
      <c r="N9395" s="5">
        <v>9392</v>
      </c>
      <c r="O9395" s="11">
        <v>10.656297154142695</v>
      </c>
    </row>
    <row r="9396" spans="14:15" x14ac:dyDescent="0.2">
      <c r="N9396" s="5">
        <v>9393</v>
      </c>
      <c r="O9396" s="11">
        <v>17.777480795743635</v>
      </c>
    </row>
    <row r="9397" spans="14:15" x14ac:dyDescent="0.2">
      <c r="N9397" s="5">
        <v>9394</v>
      </c>
      <c r="O9397" s="11">
        <v>26.444636728475491</v>
      </c>
    </row>
    <row r="9398" spans="14:15" x14ac:dyDescent="0.2">
      <c r="N9398" s="5">
        <v>9395</v>
      </c>
      <c r="O9398" s="11">
        <v>-27.551014012058939</v>
      </c>
    </row>
    <row r="9399" spans="14:15" x14ac:dyDescent="0.2">
      <c r="N9399" s="5">
        <v>9396</v>
      </c>
      <c r="O9399" s="11">
        <v>-2.7393614360024254</v>
      </c>
    </row>
    <row r="9400" spans="14:15" x14ac:dyDescent="0.2">
      <c r="N9400" s="5">
        <v>9397</v>
      </c>
      <c r="O9400" s="11">
        <v>-22.347587036677375</v>
      </c>
    </row>
    <row r="9401" spans="14:15" x14ac:dyDescent="0.2">
      <c r="N9401" s="5">
        <v>9398</v>
      </c>
      <c r="O9401" s="11">
        <v>10.780887758667092</v>
      </c>
    </row>
    <row r="9402" spans="14:15" x14ac:dyDescent="0.2">
      <c r="N9402" s="5">
        <v>9399</v>
      </c>
      <c r="O9402" s="11">
        <v>19.275629136080415</v>
      </c>
    </row>
    <row r="9403" spans="14:15" x14ac:dyDescent="0.2">
      <c r="N9403" s="5">
        <v>9400</v>
      </c>
      <c r="O9403" s="11">
        <v>1.6363510294338508</v>
      </c>
    </row>
    <row r="9404" spans="14:15" x14ac:dyDescent="0.2">
      <c r="N9404" s="5">
        <v>9401</v>
      </c>
      <c r="O9404" s="11">
        <v>21.907419576580548</v>
      </c>
    </row>
    <row r="9405" spans="14:15" x14ac:dyDescent="0.2">
      <c r="N9405" s="5">
        <v>9402</v>
      </c>
      <c r="O9405" s="11">
        <v>10.46262298375985</v>
      </c>
    </row>
    <row r="9406" spans="14:15" x14ac:dyDescent="0.2">
      <c r="N9406" s="5">
        <v>9403</v>
      </c>
      <c r="O9406" s="11">
        <v>-1.8300661506028919</v>
      </c>
    </row>
    <row r="9407" spans="14:15" x14ac:dyDescent="0.2">
      <c r="N9407" s="5">
        <v>9404</v>
      </c>
      <c r="O9407" s="11">
        <v>-1.318907282763242</v>
      </c>
    </row>
    <row r="9408" spans="14:15" x14ac:dyDescent="0.2">
      <c r="N9408" s="5">
        <v>9405</v>
      </c>
      <c r="O9408" s="11">
        <v>-0.90953892758105415</v>
      </c>
    </row>
    <row r="9409" spans="14:15" x14ac:dyDescent="0.2">
      <c r="N9409" s="5">
        <v>9406</v>
      </c>
      <c r="O9409" s="11">
        <v>-7.4564685831993662</v>
      </c>
    </row>
    <row r="9410" spans="14:15" x14ac:dyDescent="0.2">
      <c r="N9410" s="5">
        <v>9407</v>
      </c>
      <c r="O9410" s="11">
        <v>7.2354548400379057</v>
      </c>
    </row>
    <row r="9411" spans="14:15" x14ac:dyDescent="0.2">
      <c r="N9411" s="5">
        <v>9408</v>
      </c>
      <c r="O9411" s="11">
        <v>0.15716241641848439</v>
      </c>
    </row>
    <row r="9412" spans="14:15" x14ac:dyDescent="0.2">
      <c r="N9412" s="5">
        <v>9409</v>
      </c>
      <c r="O9412" s="11">
        <v>-8.0914180400498665</v>
      </c>
    </row>
    <row r="9413" spans="14:15" x14ac:dyDescent="0.2">
      <c r="N9413" s="5">
        <v>9410</v>
      </c>
      <c r="O9413" s="11">
        <v>3.7397957814160074</v>
      </c>
    </row>
    <row r="9414" spans="14:15" x14ac:dyDescent="0.2">
      <c r="N9414" s="5">
        <v>9411</v>
      </c>
      <c r="O9414" s="11">
        <v>9.550496078127054</v>
      </c>
    </row>
    <row r="9415" spans="14:15" x14ac:dyDescent="0.2">
      <c r="N9415" s="5">
        <v>9412</v>
      </c>
      <c r="O9415" s="11">
        <v>4.1047603974340419</v>
      </c>
    </row>
    <row r="9416" spans="14:15" x14ac:dyDescent="0.2">
      <c r="N9416" s="5">
        <v>9413</v>
      </c>
      <c r="O9416" s="11">
        <v>19.71305200095486</v>
      </c>
    </row>
    <row r="9417" spans="14:15" x14ac:dyDescent="0.2">
      <c r="N9417" s="5">
        <v>9414</v>
      </c>
      <c r="O9417" s="11">
        <v>1.1572453721822558</v>
      </c>
    </row>
    <row r="9418" spans="14:15" x14ac:dyDescent="0.2">
      <c r="N9418" s="5">
        <v>9415</v>
      </c>
      <c r="O9418" s="11">
        <v>-2.6423801459400291</v>
      </c>
    </row>
    <row r="9419" spans="14:15" x14ac:dyDescent="0.2">
      <c r="N9419" s="5">
        <v>9416</v>
      </c>
      <c r="O9419" s="11">
        <v>2.2615407372348804</v>
      </c>
    </row>
    <row r="9420" spans="14:15" x14ac:dyDescent="0.2">
      <c r="N9420" s="5">
        <v>9417</v>
      </c>
      <c r="O9420" s="11">
        <v>-7.8661599611462121</v>
      </c>
    </row>
    <row r="9421" spans="14:15" x14ac:dyDescent="0.2">
      <c r="N9421" s="5">
        <v>9418</v>
      </c>
      <c r="O9421" s="11">
        <v>3.6199923417888225</v>
      </c>
    </row>
    <row r="9422" spans="14:15" x14ac:dyDescent="0.2">
      <c r="N9422" s="5">
        <v>9419</v>
      </c>
      <c r="O9422" s="11">
        <v>-2.5636234857001607</v>
      </c>
    </row>
    <row r="9423" spans="14:15" x14ac:dyDescent="0.2">
      <c r="N9423" s="5">
        <v>9420</v>
      </c>
      <c r="O9423" s="11">
        <v>8.6787010917786311</v>
      </c>
    </row>
    <row r="9424" spans="14:15" x14ac:dyDescent="0.2">
      <c r="N9424" s="5">
        <v>9421</v>
      </c>
      <c r="O9424" s="11">
        <v>-3.7303263121119592</v>
      </c>
    </row>
    <row r="9425" spans="14:15" x14ac:dyDescent="0.2">
      <c r="N9425" s="5">
        <v>9422</v>
      </c>
      <c r="O9425" s="11">
        <v>-4.1909190458832013E-2</v>
      </c>
    </row>
    <row r="9426" spans="14:15" x14ac:dyDescent="0.2">
      <c r="N9426" s="5">
        <v>9423</v>
      </c>
      <c r="O9426" s="11">
        <v>-17.542189207242</v>
      </c>
    </row>
    <row r="9427" spans="14:15" x14ac:dyDescent="0.2">
      <c r="N9427" s="5">
        <v>9424</v>
      </c>
      <c r="O9427" s="11">
        <v>2.1380946858799308</v>
      </c>
    </row>
    <row r="9428" spans="14:15" x14ac:dyDescent="0.2">
      <c r="N9428" s="5">
        <v>9425</v>
      </c>
      <c r="O9428" s="11">
        <v>19.950668354741801</v>
      </c>
    </row>
    <row r="9429" spans="14:15" x14ac:dyDescent="0.2">
      <c r="N9429" s="5">
        <v>9426</v>
      </c>
      <c r="O9429" s="11">
        <v>-21.598059121753188</v>
      </c>
    </row>
    <row r="9430" spans="14:15" x14ac:dyDescent="0.2">
      <c r="N9430" s="5">
        <v>9427</v>
      </c>
      <c r="O9430" s="11">
        <v>-20.639349223383395</v>
      </c>
    </row>
    <row r="9431" spans="14:15" x14ac:dyDescent="0.2">
      <c r="N9431" s="5">
        <v>9428</v>
      </c>
      <c r="O9431" s="11">
        <v>9.9257729235495695</v>
      </c>
    </row>
    <row r="9432" spans="14:15" x14ac:dyDescent="0.2">
      <c r="N9432" s="5">
        <v>9429</v>
      </c>
      <c r="O9432" s="11">
        <v>8.1760015089448288</v>
      </c>
    </row>
    <row r="9433" spans="14:15" x14ac:dyDescent="0.2">
      <c r="N9433" s="5">
        <v>9430</v>
      </c>
      <c r="O9433" s="11">
        <v>-17.773246531304252</v>
      </c>
    </row>
    <row r="9434" spans="14:15" x14ac:dyDescent="0.2">
      <c r="N9434" s="5">
        <v>9431</v>
      </c>
      <c r="O9434" s="11">
        <v>-16.480573126361232</v>
      </c>
    </row>
    <row r="9435" spans="14:15" x14ac:dyDescent="0.2">
      <c r="N9435" s="5">
        <v>9432</v>
      </c>
      <c r="O9435" s="11">
        <v>-10.385897936150066</v>
      </c>
    </row>
    <row r="9436" spans="14:15" x14ac:dyDescent="0.2">
      <c r="N9436" s="5">
        <v>9433</v>
      </c>
      <c r="O9436" s="11">
        <v>24.210819702047086</v>
      </c>
    </row>
    <row r="9437" spans="14:15" x14ac:dyDescent="0.2">
      <c r="N9437" s="5">
        <v>9434</v>
      </c>
      <c r="O9437" s="11">
        <v>2.4600976258128098</v>
      </c>
    </row>
    <row r="9438" spans="14:15" x14ac:dyDescent="0.2">
      <c r="N9438" s="5">
        <v>9435</v>
      </c>
      <c r="O9438" s="11">
        <v>-29.952382268456486</v>
      </c>
    </row>
    <row r="9439" spans="14:15" x14ac:dyDescent="0.2">
      <c r="N9439" s="5">
        <v>9436</v>
      </c>
      <c r="O9439" s="11">
        <v>-15.492153441424303</v>
      </c>
    </row>
    <row r="9440" spans="14:15" x14ac:dyDescent="0.2">
      <c r="N9440" s="5">
        <v>9437</v>
      </c>
      <c r="O9440" s="11">
        <v>-0.86047235123020038</v>
      </c>
    </row>
    <row r="9441" spans="14:15" x14ac:dyDescent="0.2">
      <c r="N9441" s="5">
        <v>9438</v>
      </c>
      <c r="O9441" s="11">
        <v>-9.1264680541403891</v>
      </c>
    </row>
    <row r="9442" spans="14:15" x14ac:dyDescent="0.2">
      <c r="N9442" s="5">
        <v>9439</v>
      </c>
      <c r="O9442" s="11">
        <v>-24.789071634663031</v>
      </c>
    </row>
    <row r="9443" spans="14:15" x14ac:dyDescent="0.2">
      <c r="N9443" s="5">
        <v>9440</v>
      </c>
      <c r="O9443" s="11">
        <v>11.175735372645139</v>
      </c>
    </row>
    <row r="9444" spans="14:15" x14ac:dyDescent="0.2">
      <c r="N9444" s="5">
        <v>9441</v>
      </c>
      <c r="O9444" s="11">
        <v>9.4237213869256031</v>
      </c>
    </row>
    <row r="9445" spans="14:15" x14ac:dyDescent="0.2">
      <c r="N9445" s="5">
        <v>9442</v>
      </c>
      <c r="O9445" s="11">
        <v>33.189974036716123</v>
      </c>
    </row>
    <row r="9446" spans="14:15" x14ac:dyDescent="0.2">
      <c r="N9446" s="5">
        <v>9443</v>
      </c>
      <c r="O9446" s="11">
        <v>-6.0593984496666673</v>
      </c>
    </row>
    <row r="9447" spans="14:15" x14ac:dyDescent="0.2">
      <c r="N9447" s="5">
        <v>9444</v>
      </c>
      <c r="O9447" s="11">
        <v>22.403771947744954</v>
      </c>
    </row>
    <row r="9448" spans="14:15" x14ac:dyDescent="0.2">
      <c r="N9448" s="5">
        <v>9445</v>
      </c>
      <c r="O9448" s="11">
        <v>8.37080543920802</v>
      </c>
    </row>
    <row r="9449" spans="14:15" x14ac:dyDescent="0.2">
      <c r="N9449" s="5">
        <v>9446</v>
      </c>
      <c r="O9449" s="11">
        <v>-5.1544283958809443</v>
      </c>
    </row>
    <row r="9450" spans="14:15" x14ac:dyDescent="0.2">
      <c r="N9450" s="5">
        <v>9447</v>
      </c>
      <c r="O9450" s="11">
        <v>-13.547332830904221</v>
      </c>
    </row>
    <row r="9451" spans="14:15" x14ac:dyDescent="0.2">
      <c r="N9451" s="5">
        <v>9448</v>
      </c>
      <c r="O9451" s="11">
        <v>-9.187379175852783</v>
      </c>
    </row>
    <row r="9452" spans="14:15" x14ac:dyDescent="0.2">
      <c r="N9452" s="5">
        <v>9449</v>
      </c>
      <c r="O9452" s="11">
        <v>-15.245526419134162</v>
      </c>
    </row>
    <row r="9453" spans="14:15" x14ac:dyDescent="0.2">
      <c r="N9453" s="5">
        <v>9450</v>
      </c>
      <c r="O9453" s="11">
        <v>-23.169766409414304</v>
      </c>
    </row>
    <row r="9454" spans="14:15" x14ac:dyDescent="0.2">
      <c r="N9454" s="5">
        <v>9451</v>
      </c>
      <c r="O9454" s="11">
        <v>24.760967108222044</v>
      </c>
    </row>
    <row r="9455" spans="14:15" x14ac:dyDescent="0.2">
      <c r="N9455" s="5">
        <v>9452</v>
      </c>
      <c r="O9455" s="11">
        <v>1.9870129693037568</v>
      </c>
    </row>
    <row r="9456" spans="14:15" x14ac:dyDescent="0.2">
      <c r="N9456" s="5">
        <v>9453</v>
      </c>
      <c r="O9456" s="11">
        <v>-18.897305147505165</v>
      </c>
    </row>
    <row r="9457" spans="14:15" x14ac:dyDescent="0.2">
      <c r="N9457" s="5">
        <v>9454</v>
      </c>
      <c r="O9457" s="11">
        <v>-5.7706475206704519</v>
      </c>
    </row>
    <row r="9458" spans="14:15" x14ac:dyDescent="0.2">
      <c r="N9458" s="5">
        <v>9455</v>
      </c>
      <c r="O9458" s="11">
        <v>31.565608138238378</v>
      </c>
    </row>
    <row r="9459" spans="14:15" x14ac:dyDescent="0.2">
      <c r="N9459" s="5">
        <v>9456</v>
      </c>
      <c r="O9459" s="11">
        <v>5.7355108928576577</v>
      </c>
    </row>
    <row r="9460" spans="14:15" x14ac:dyDescent="0.2">
      <c r="N9460" s="5">
        <v>9457</v>
      </c>
      <c r="O9460" s="11">
        <v>14.375321277530951</v>
      </c>
    </row>
    <row r="9461" spans="14:15" x14ac:dyDescent="0.2">
      <c r="N9461" s="5">
        <v>9458</v>
      </c>
      <c r="O9461" s="11">
        <v>10.2200040503735</v>
      </c>
    </row>
    <row r="9462" spans="14:15" x14ac:dyDescent="0.2">
      <c r="N9462" s="5">
        <v>9459</v>
      </c>
      <c r="O9462" s="11">
        <v>10.291978084523727</v>
      </c>
    </row>
    <row r="9463" spans="14:15" x14ac:dyDescent="0.2">
      <c r="N9463" s="5">
        <v>9460</v>
      </c>
      <c r="O9463" s="11">
        <v>3.3387638291328794</v>
      </c>
    </row>
    <row r="9464" spans="14:15" x14ac:dyDescent="0.2">
      <c r="N9464" s="5">
        <v>9461</v>
      </c>
      <c r="O9464" s="11">
        <v>-6.3002341306671354</v>
      </c>
    </row>
    <row r="9465" spans="14:15" x14ac:dyDescent="0.2">
      <c r="N9465" s="5">
        <v>9462</v>
      </c>
      <c r="O9465" s="11">
        <v>3.2352897658231941</v>
      </c>
    </row>
    <row r="9466" spans="14:15" x14ac:dyDescent="0.2">
      <c r="N9466" s="5">
        <v>9463</v>
      </c>
      <c r="O9466" s="11">
        <v>-9.3242944738266189</v>
      </c>
    </row>
    <row r="9467" spans="14:15" x14ac:dyDescent="0.2">
      <c r="N9467" s="5">
        <v>9464</v>
      </c>
      <c r="O9467" s="11">
        <v>-9.9650843450988305</v>
      </c>
    </row>
    <row r="9468" spans="14:15" x14ac:dyDescent="0.2">
      <c r="N9468" s="5">
        <v>9465</v>
      </c>
      <c r="O9468" s="11">
        <v>-4.1111049139668259</v>
      </c>
    </row>
    <row r="9469" spans="14:15" x14ac:dyDescent="0.2">
      <c r="N9469" s="5">
        <v>9466</v>
      </c>
      <c r="O9469" s="11">
        <v>-21.071602813045875</v>
      </c>
    </row>
    <row r="9470" spans="14:15" x14ac:dyDescent="0.2">
      <c r="N9470" s="5">
        <v>9467</v>
      </c>
      <c r="O9470" s="11">
        <v>-20.440521188958229</v>
      </c>
    </row>
    <row r="9471" spans="14:15" x14ac:dyDescent="0.2">
      <c r="N9471" s="5">
        <v>9468</v>
      </c>
      <c r="O9471" s="11">
        <v>5.5951325928337878</v>
      </c>
    </row>
    <row r="9472" spans="14:15" x14ac:dyDescent="0.2">
      <c r="N9472" s="5">
        <v>9469</v>
      </c>
      <c r="O9472" s="11">
        <v>-1.1447252543690198</v>
      </c>
    </row>
    <row r="9473" spans="14:15" x14ac:dyDescent="0.2">
      <c r="N9473" s="5">
        <v>9470</v>
      </c>
      <c r="O9473" s="11">
        <v>-2.3755650113580709</v>
      </c>
    </row>
    <row r="9474" spans="14:15" x14ac:dyDescent="0.2">
      <c r="N9474" s="5">
        <v>9471</v>
      </c>
      <c r="O9474" s="11">
        <v>8.6720524570778572</v>
      </c>
    </row>
    <row r="9475" spans="14:15" x14ac:dyDescent="0.2">
      <c r="N9475" s="5">
        <v>9472</v>
      </c>
      <c r="O9475" s="11">
        <v>20.629051604122584</v>
      </c>
    </row>
    <row r="9476" spans="14:15" x14ac:dyDescent="0.2">
      <c r="N9476" s="5">
        <v>9473</v>
      </c>
      <c r="O9476" s="11">
        <v>6.2620112871804388</v>
      </c>
    </row>
    <row r="9477" spans="14:15" x14ac:dyDescent="0.2">
      <c r="N9477" s="5">
        <v>9474</v>
      </c>
      <c r="O9477" s="11">
        <v>1.281326460410789</v>
      </c>
    </row>
    <row r="9478" spans="14:15" x14ac:dyDescent="0.2">
      <c r="N9478" s="5">
        <v>9475</v>
      </c>
      <c r="O9478" s="11">
        <v>5.1672701446623863</v>
      </c>
    </row>
    <row r="9479" spans="14:15" x14ac:dyDescent="0.2">
      <c r="N9479" s="5">
        <v>9476</v>
      </c>
      <c r="O9479" s="11">
        <v>32.896479298338605</v>
      </c>
    </row>
    <row r="9480" spans="14:15" x14ac:dyDescent="0.2">
      <c r="N9480" s="5">
        <v>9477</v>
      </c>
      <c r="O9480" s="11">
        <v>17.563526954183523</v>
      </c>
    </row>
    <row r="9481" spans="14:15" x14ac:dyDescent="0.2">
      <c r="N9481" s="5">
        <v>9478</v>
      </c>
      <c r="O9481" s="11">
        <v>-16.891297205072537</v>
      </c>
    </row>
    <row r="9482" spans="14:15" x14ac:dyDescent="0.2">
      <c r="N9482" s="5">
        <v>9479</v>
      </c>
      <c r="O9482" s="11">
        <v>2.1699566296407831</v>
      </c>
    </row>
    <row r="9483" spans="14:15" x14ac:dyDescent="0.2">
      <c r="N9483" s="5">
        <v>9480</v>
      </c>
      <c r="O9483" s="11">
        <v>-1.0740190734596806</v>
      </c>
    </row>
    <row r="9484" spans="14:15" x14ac:dyDescent="0.2">
      <c r="N9484" s="5">
        <v>9481</v>
      </c>
      <c r="O9484" s="11">
        <v>-17.373547682119241</v>
      </c>
    </row>
    <row r="9485" spans="14:15" x14ac:dyDescent="0.2">
      <c r="N9485" s="5">
        <v>9482</v>
      </c>
      <c r="O9485" s="11">
        <v>-17.700548511457221</v>
      </c>
    </row>
    <row r="9486" spans="14:15" x14ac:dyDescent="0.2">
      <c r="N9486" s="5">
        <v>9483</v>
      </c>
      <c r="O9486" s="11">
        <v>6.3240321701630755</v>
      </c>
    </row>
    <row r="9487" spans="14:15" x14ac:dyDescent="0.2">
      <c r="N9487" s="5">
        <v>9484</v>
      </c>
      <c r="O9487" s="11">
        <v>4.7820229782808497</v>
      </c>
    </row>
    <row r="9488" spans="14:15" x14ac:dyDescent="0.2">
      <c r="N9488" s="5">
        <v>9485</v>
      </c>
      <c r="O9488" s="11">
        <v>-5.684613998543802</v>
      </c>
    </row>
    <row r="9489" spans="14:15" x14ac:dyDescent="0.2">
      <c r="N9489" s="5">
        <v>9486</v>
      </c>
      <c r="O9489" s="11">
        <v>0.42672786389032263</v>
      </c>
    </row>
    <row r="9490" spans="14:15" x14ac:dyDescent="0.2">
      <c r="N9490" s="5">
        <v>9487</v>
      </c>
      <c r="O9490" s="11">
        <v>17.095866764046011</v>
      </c>
    </row>
    <row r="9491" spans="14:15" x14ac:dyDescent="0.2">
      <c r="N9491" s="5">
        <v>9488</v>
      </c>
      <c r="O9491" s="11">
        <v>29.122199553160097</v>
      </c>
    </row>
    <row r="9492" spans="14:15" x14ac:dyDescent="0.2">
      <c r="N9492" s="5">
        <v>9489</v>
      </c>
      <c r="O9492" s="11">
        <v>-15.726360419158944</v>
      </c>
    </row>
    <row r="9493" spans="14:15" x14ac:dyDescent="0.2">
      <c r="N9493" s="5">
        <v>9490</v>
      </c>
      <c r="O9493" s="11">
        <v>13.142160946613966</v>
      </c>
    </row>
    <row r="9494" spans="14:15" x14ac:dyDescent="0.2">
      <c r="N9494" s="5">
        <v>9491</v>
      </c>
      <c r="O9494" s="11">
        <v>5.713757499321547</v>
      </c>
    </row>
    <row r="9495" spans="14:15" x14ac:dyDescent="0.2">
      <c r="N9495" s="5">
        <v>9492</v>
      </c>
      <c r="O9495" s="11">
        <v>14.179844869381316</v>
      </c>
    </row>
    <row r="9496" spans="14:15" x14ac:dyDescent="0.2">
      <c r="N9496" s="5">
        <v>9493</v>
      </c>
      <c r="O9496" s="11">
        <v>-10.376647286161198</v>
      </c>
    </row>
    <row r="9497" spans="14:15" x14ac:dyDescent="0.2">
      <c r="N9497" s="5">
        <v>9494</v>
      </c>
      <c r="O9497" s="11">
        <v>21.585401665380875</v>
      </c>
    </row>
    <row r="9498" spans="14:15" x14ac:dyDescent="0.2">
      <c r="N9498" s="5">
        <v>9495</v>
      </c>
      <c r="O9498" s="11">
        <v>-5.4973124831775539</v>
      </c>
    </row>
    <row r="9499" spans="14:15" x14ac:dyDescent="0.2">
      <c r="N9499" s="5">
        <v>9496</v>
      </c>
      <c r="O9499" s="11">
        <v>-13.263169233671107</v>
      </c>
    </row>
    <row r="9500" spans="14:15" x14ac:dyDescent="0.2">
      <c r="N9500" s="5">
        <v>9497</v>
      </c>
      <c r="O9500" s="11">
        <v>5.8843097353551954</v>
      </c>
    </row>
    <row r="9501" spans="14:15" x14ac:dyDescent="0.2">
      <c r="N9501" s="5">
        <v>9498</v>
      </c>
      <c r="O9501" s="11">
        <v>-3.6649535886153055</v>
      </c>
    </row>
    <row r="9502" spans="14:15" x14ac:dyDescent="0.2">
      <c r="N9502" s="5">
        <v>9499</v>
      </c>
      <c r="O9502" s="11">
        <v>11.611064134971905</v>
      </c>
    </row>
    <row r="9503" spans="14:15" x14ac:dyDescent="0.2">
      <c r="N9503" s="5">
        <v>9500</v>
      </c>
      <c r="O9503" s="11">
        <v>-3.279855701373084</v>
      </c>
    </row>
    <row r="9504" spans="14:15" x14ac:dyDescent="0.2">
      <c r="N9504" s="5">
        <v>9501</v>
      </c>
      <c r="O9504" s="11">
        <v>1.5268667653389258</v>
      </c>
    </row>
    <row r="9505" spans="14:15" x14ac:dyDescent="0.2">
      <c r="N9505" s="5">
        <v>9502</v>
      </c>
      <c r="O9505" s="11">
        <v>31.35267881628635</v>
      </c>
    </row>
    <row r="9506" spans="14:15" x14ac:dyDescent="0.2">
      <c r="N9506" s="5">
        <v>9503</v>
      </c>
      <c r="O9506" s="11">
        <v>13.301885895679355</v>
      </c>
    </row>
    <row r="9507" spans="14:15" x14ac:dyDescent="0.2">
      <c r="N9507" s="5">
        <v>9504</v>
      </c>
      <c r="O9507" s="11">
        <v>7.8942313767338534</v>
      </c>
    </row>
    <row r="9508" spans="14:15" x14ac:dyDescent="0.2">
      <c r="N9508" s="5">
        <v>9505</v>
      </c>
      <c r="O9508" s="11">
        <v>-6.2230204605893178</v>
      </c>
    </row>
    <row r="9509" spans="14:15" x14ac:dyDescent="0.2">
      <c r="N9509" s="5">
        <v>9506</v>
      </c>
      <c r="O9509" s="11">
        <v>20.483979561249523</v>
      </c>
    </row>
    <row r="9510" spans="14:15" x14ac:dyDescent="0.2">
      <c r="N9510" s="5">
        <v>9507</v>
      </c>
      <c r="O9510" s="11">
        <v>9.9738342141428404</v>
      </c>
    </row>
    <row r="9511" spans="14:15" x14ac:dyDescent="0.2">
      <c r="N9511" s="5">
        <v>9508</v>
      </c>
      <c r="O9511" s="11">
        <v>-3.1624204465799033</v>
      </c>
    </row>
    <row r="9512" spans="14:15" x14ac:dyDescent="0.2">
      <c r="N9512" s="5">
        <v>9509</v>
      </c>
      <c r="O9512" s="11">
        <v>6.494374051840782</v>
      </c>
    </row>
    <row r="9513" spans="14:15" x14ac:dyDescent="0.2">
      <c r="N9513" s="5">
        <v>9510</v>
      </c>
      <c r="O9513" s="11">
        <v>-7.3008590339244313</v>
      </c>
    </row>
    <row r="9514" spans="14:15" x14ac:dyDescent="0.2">
      <c r="N9514" s="5">
        <v>9511</v>
      </c>
      <c r="O9514" s="11">
        <v>-13.076368832810644</v>
      </c>
    </row>
    <row r="9515" spans="14:15" x14ac:dyDescent="0.2">
      <c r="N9515" s="5">
        <v>9512</v>
      </c>
      <c r="O9515" s="11">
        <v>-13.879857458592031</v>
      </c>
    </row>
    <row r="9516" spans="14:15" x14ac:dyDescent="0.2">
      <c r="N9516" s="5">
        <v>9513</v>
      </c>
      <c r="O9516" s="11">
        <v>-2.1447589044835609</v>
      </c>
    </row>
    <row r="9517" spans="14:15" x14ac:dyDescent="0.2">
      <c r="N9517" s="5">
        <v>9514</v>
      </c>
      <c r="O9517" s="11">
        <v>-25.657881662447636</v>
      </c>
    </row>
    <row r="9518" spans="14:15" x14ac:dyDescent="0.2">
      <c r="N9518" s="5">
        <v>9515</v>
      </c>
      <c r="O9518" s="11">
        <v>6.577362827732439</v>
      </c>
    </row>
    <row r="9519" spans="14:15" x14ac:dyDescent="0.2">
      <c r="N9519" s="5">
        <v>9516</v>
      </c>
      <c r="O9519" s="11">
        <v>-39.017768463354514</v>
      </c>
    </row>
    <row r="9520" spans="14:15" x14ac:dyDescent="0.2">
      <c r="N9520" s="5">
        <v>9517</v>
      </c>
      <c r="O9520" s="11">
        <v>12.600717209908648</v>
      </c>
    </row>
    <row r="9521" spans="14:15" x14ac:dyDescent="0.2">
      <c r="N9521" s="5">
        <v>9518</v>
      </c>
      <c r="O9521" s="11">
        <v>-22.18559687939705</v>
      </c>
    </row>
    <row r="9522" spans="14:15" x14ac:dyDescent="0.2">
      <c r="N9522" s="5">
        <v>9519</v>
      </c>
      <c r="O9522" s="11">
        <v>-18.081157709648512</v>
      </c>
    </row>
    <row r="9523" spans="14:15" x14ac:dyDescent="0.2">
      <c r="N9523" s="5">
        <v>9520</v>
      </c>
      <c r="O9523" s="11">
        <v>16.164908226536248</v>
      </c>
    </row>
    <row r="9524" spans="14:15" x14ac:dyDescent="0.2">
      <c r="N9524" s="5">
        <v>9521</v>
      </c>
      <c r="O9524" s="11">
        <v>-18.257158718690768</v>
      </c>
    </row>
    <row r="9525" spans="14:15" x14ac:dyDescent="0.2">
      <c r="N9525" s="5">
        <v>9522</v>
      </c>
      <c r="O9525" s="11">
        <v>-10.610637952704771</v>
      </c>
    </row>
    <row r="9526" spans="14:15" x14ac:dyDescent="0.2">
      <c r="N9526" s="5">
        <v>9523</v>
      </c>
      <c r="O9526" s="11">
        <v>1.714419604583084E-2</v>
      </c>
    </row>
    <row r="9527" spans="14:15" x14ac:dyDescent="0.2">
      <c r="N9527" s="5">
        <v>9524</v>
      </c>
      <c r="O9527" s="11">
        <v>-16.486825700640107</v>
      </c>
    </row>
    <row r="9528" spans="14:15" x14ac:dyDescent="0.2">
      <c r="N9528" s="5">
        <v>9525</v>
      </c>
      <c r="O9528" s="11">
        <v>-22.409035892523246</v>
      </c>
    </row>
    <row r="9529" spans="14:15" x14ac:dyDescent="0.2">
      <c r="N9529" s="5">
        <v>9526</v>
      </c>
      <c r="O9529" s="11">
        <v>7.4232811543591373</v>
      </c>
    </row>
    <row r="9530" spans="14:15" x14ac:dyDescent="0.2">
      <c r="N9530" s="5">
        <v>9527</v>
      </c>
      <c r="O9530" s="11">
        <v>4.8297580613970998</v>
      </c>
    </row>
    <row r="9531" spans="14:15" x14ac:dyDescent="0.2">
      <c r="N9531" s="5">
        <v>9528</v>
      </c>
      <c r="O9531" s="11">
        <v>14.280739041085241</v>
      </c>
    </row>
    <row r="9532" spans="14:15" x14ac:dyDescent="0.2">
      <c r="N9532" s="5">
        <v>9529</v>
      </c>
      <c r="O9532" s="11">
        <v>14.634781494644699</v>
      </c>
    </row>
    <row r="9533" spans="14:15" x14ac:dyDescent="0.2">
      <c r="N9533" s="5">
        <v>9530</v>
      </c>
      <c r="O9533" s="11">
        <v>-2.6213470382918174</v>
      </c>
    </row>
    <row r="9534" spans="14:15" x14ac:dyDescent="0.2">
      <c r="N9534" s="5">
        <v>9531</v>
      </c>
      <c r="O9534" s="11">
        <v>-16.14818142804155</v>
      </c>
    </row>
    <row r="9535" spans="14:15" x14ac:dyDescent="0.2">
      <c r="N9535" s="5">
        <v>9532</v>
      </c>
      <c r="O9535" s="11">
        <v>-1.5690010532489542</v>
      </c>
    </row>
    <row r="9536" spans="14:15" x14ac:dyDescent="0.2">
      <c r="N9536" s="5">
        <v>9533</v>
      </c>
      <c r="O9536" s="11">
        <v>-12.544624058245095</v>
      </c>
    </row>
    <row r="9537" spans="14:15" x14ac:dyDescent="0.2">
      <c r="N9537" s="5">
        <v>9534</v>
      </c>
      <c r="O9537" s="11">
        <v>4.3086827090003181</v>
      </c>
    </row>
    <row r="9538" spans="14:15" x14ac:dyDescent="0.2">
      <c r="N9538" s="5">
        <v>9535</v>
      </c>
      <c r="O9538" s="11">
        <v>14.081906687533262</v>
      </c>
    </row>
    <row r="9539" spans="14:15" x14ac:dyDescent="0.2">
      <c r="N9539" s="5">
        <v>9536</v>
      </c>
      <c r="O9539" s="11">
        <v>-8.3657243343056855</v>
      </c>
    </row>
    <row r="9540" spans="14:15" x14ac:dyDescent="0.2">
      <c r="N9540" s="5">
        <v>9537</v>
      </c>
      <c r="O9540" s="11">
        <v>10.912037599796399</v>
      </c>
    </row>
    <row r="9541" spans="14:15" x14ac:dyDescent="0.2">
      <c r="N9541" s="5">
        <v>9538</v>
      </c>
      <c r="O9541" s="11">
        <v>7.7297579457175329</v>
      </c>
    </row>
    <row r="9542" spans="14:15" x14ac:dyDescent="0.2">
      <c r="N9542" s="5">
        <v>9539</v>
      </c>
      <c r="O9542" s="11">
        <v>-8.3821483323525037</v>
      </c>
    </row>
    <row r="9543" spans="14:15" x14ac:dyDescent="0.2">
      <c r="N9543" s="5">
        <v>9540</v>
      </c>
      <c r="O9543" s="11">
        <v>28.025619567620133</v>
      </c>
    </row>
    <row r="9544" spans="14:15" x14ac:dyDescent="0.2">
      <c r="N9544" s="5">
        <v>9541</v>
      </c>
      <c r="O9544" s="11">
        <v>-16.033610228312742</v>
      </c>
    </row>
    <row r="9545" spans="14:15" x14ac:dyDescent="0.2">
      <c r="N9545" s="5">
        <v>9542</v>
      </c>
      <c r="O9545" s="11">
        <v>-11.980963145331682</v>
      </c>
    </row>
    <row r="9546" spans="14:15" x14ac:dyDescent="0.2">
      <c r="N9546" s="5">
        <v>9543</v>
      </c>
      <c r="O9546" s="11">
        <v>-22.613551734725309</v>
      </c>
    </row>
    <row r="9547" spans="14:15" x14ac:dyDescent="0.2">
      <c r="N9547" s="5">
        <v>9544</v>
      </c>
      <c r="O9547" s="11">
        <v>2.1981666310922212</v>
      </c>
    </row>
    <row r="9548" spans="14:15" x14ac:dyDescent="0.2">
      <c r="N9548" s="5">
        <v>9545</v>
      </c>
      <c r="O9548" s="11">
        <v>-1.6832097036255864</v>
      </c>
    </row>
    <row r="9549" spans="14:15" x14ac:dyDescent="0.2">
      <c r="N9549" s="5">
        <v>9546</v>
      </c>
      <c r="O9549" s="11">
        <v>14.703059697767774</v>
      </c>
    </row>
    <row r="9550" spans="14:15" x14ac:dyDescent="0.2">
      <c r="N9550" s="5">
        <v>9547</v>
      </c>
      <c r="O9550" s="11">
        <v>-19.199028689037402</v>
      </c>
    </row>
    <row r="9551" spans="14:15" x14ac:dyDescent="0.2">
      <c r="N9551" s="5">
        <v>9548</v>
      </c>
      <c r="O9551" s="11">
        <v>-10.401696007267415</v>
      </c>
    </row>
    <row r="9552" spans="14:15" x14ac:dyDescent="0.2">
      <c r="N9552" s="5">
        <v>9549</v>
      </c>
      <c r="O9552" s="11">
        <v>-17.216937714340698</v>
      </c>
    </row>
    <row r="9553" spans="14:15" x14ac:dyDescent="0.2">
      <c r="N9553" s="5">
        <v>9550</v>
      </c>
      <c r="O9553" s="11">
        <v>-3.2765968898875792</v>
      </c>
    </row>
    <row r="9554" spans="14:15" x14ac:dyDescent="0.2">
      <c r="N9554" s="5">
        <v>9551</v>
      </c>
      <c r="O9554" s="11">
        <v>-2.2679073798676774</v>
      </c>
    </row>
    <row r="9555" spans="14:15" x14ac:dyDescent="0.2">
      <c r="N9555" s="5">
        <v>9552</v>
      </c>
      <c r="O9555" s="11">
        <v>35.880217942502618</v>
      </c>
    </row>
    <row r="9556" spans="14:15" x14ac:dyDescent="0.2">
      <c r="N9556" s="5">
        <v>9553</v>
      </c>
      <c r="O9556" s="11">
        <v>-5.3532368685080911</v>
      </c>
    </row>
    <row r="9557" spans="14:15" x14ac:dyDescent="0.2">
      <c r="N9557" s="5">
        <v>9554</v>
      </c>
      <c r="O9557" s="11">
        <v>4.9516900256495022</v>
      </c>
    </row>
    <row r="9558" spans="14:15" x14ac:dyDescent="0.2">
      <c r="N9558" s="5">
        <v>9555</v>
      </c>
      <c r="O9558" s="11">
        <v>2.5855617181760349</v>
      </c>
    </row>
    <row r="9559" spans="14:15" x14ac:dyDescent="0.2">
      <c r="N9559" s="5">
        <v>9556</v>
      </c>
      <c r="O9559" s="11">
        <v>-3.0840013595880116</v>
      </c>
    </row>
    <row r="9560" spans="14:15" x14ac:dyDescent="0.2">
      <c r="N9560" s="5">
        <v>9557</v>
      </c>
      <c r="O9560" s="11">
        <v>-3.3660987843770842</v>
      </c>
    </row>
    <row r="9561" spans="14:15" x14ac:dyDescent="0.2">
      <c r="N9561" s="5">
        <v>9558</v>
      </c>
      <c r="O9561" s="11">
        <v>6.793363000071694</v>
      </c>
    </row>
    <row r="9562" spans="14:15" x14ac:dyDescent="0.2">
      <c r="N9562" s="5">
        <v>9559</v>
      </c>
      <c r="O9562" s="11">
        <v>-4.8356299641104386</v>
      </c>
    </row>
    <row r="9563" spans="14:15" x14ac:dyDescent="0.2">
      <c r="N9563" s="5">
        <v>9560</v>
      </c>
      <c r="O9563" s="11">
        <v>6.6029608092094652</v>
      </c>
    </row>
    <row r="9564" spans="14:15" x14ac:dyDescent="0.2">
      <c r="N9564" s="5">
        <v>9561</v>
      </c>
      <c r="O9564" s="11">
        <v>-2.577917901248723</v>
      </c>
    </row>
    <row r="9565" spans="14:15" x14ac:dyDescent="0.2">
      <c r="N9565" s="5">
        <v>9562</v>
      </c>
      <c r="O9565" s="11">
        <v>15.599090951351265</v>
      </c>
    </row>
    <row r="9566" spans="14:15" x14ac:dyDescent="0.2">
      <c r="N9566" s="5">
        <v>9563</v>
      </c>
      <c r="O9566" s="11">
        <v>-0.65727556908942009</v>
      </c>
    </row>
    <row r="9567" spans="14:15" x14ac:dyDescent="0.2">
      <c r="N9567" s="5">
        <v>9564</v>
      </c>
      <c r="O9567" s="11">
        <v>5.2566494078609125</v>
      </c>
    </row>
    <row r="9568" spans="14:15" x14ac:dyDescent="0.2">
      <c r="N9568" s="5">
        <v>9565</v>
      </c>
      <c r="O9568" s="11">
        <v>11.713235814725493</v>
      </c>
    </row>
    <row r="9569" spans="14:15" x14ac:dyDescent="0.2">
      <c r="N9569" s="5">
        <v>9566</v>
      </c>
      <c r="O9569" s="11">
        <v>15.299056017506029</v>
      </c>
    </row>
    <row r="9570" spans="14:15" x14ac:dyDescent="0.2">
      <c r="N9570" s="5">
        <v>9567</v>
      </c>
      <c r="O9570" s="11">
        <v>4.140792902106309</v>
      </c>
    </row>
    <row r="9571" spans="14:15" x14ac:dyDescent="0.2">
      <c r="N9571" s="5">
        <v>9568</v>
      </c>
      <c r="O9571" s="11">
        <v>8.8086078894002604</v>
      </c>
    </row>
    <row r="9572" spans="14:15" x14ac:dyDescent="0.2">
      <c r="N9572" s="5">
        <v>9569</v>
      </c>
      <c r="O9572" s="11">
        <v>-6.9245303043581972</v>
      </c>
    </row>
    <row r="9573" spans="14:15" x14ac:dyDescent="0.2">
      <c r="N9573" s="5">
        <v>9570</v>
      </c>
      <c r="O9573" s="11">
        <v>-17.174094608350781</v>
      </c>
    </row>
    <row r="9574" spans="14:15" x14ac:dyDescent="0.2">
      <c r="N9574" s="5">
        <v>9571</v>
      </c>
      <c r="O9574" s="11">
        <v>-4.2383094504771401</v>
      </c>
    </row>
    <row r="9575" spans="14:15" x14ac:dyDescent="0.2">
      <c r="N9575" s="5">
        <v>9572</v>
      </c>
      <c r="O9575" s="11">
        <v>6.3324339296286425</v>
      </c>
    </row>
    <row r="9576" spans="14:15" x14ac:dyDescent="0.2">
      <c r="N9576" s="5">
        <v>9573</v>
      </c>
      <c r="O9576" s="11">
        <v>-11.612624740731547</v>
      </c>
    </row>
    <row r="9577" spans="14:15" x14ac:dyDescent="0.2">
      <c r="N9577" s="5">
        <v>9574</v>
      </c>
      <c r="O9577" s="11">
        <v>1.6048702090238469</v>
      </c>
    </row>
    <row r="9578" spans="14:15" x14ac:dyDescent="0.2">
      <c r="N9578" s="5">
        <v>9575</v>
      </c>
      <c r="O9578" s="11">
        <v>-16.835967958233706</v>
      </c>
    </row>
    <row r="9579" spans="14:15" x14ac:dyDescent="0.2">
      <c r="N9579" s="5">
        <v>9576</v>
      </c>
      <c r="O9579" s="11">
        <v>12.211927848266122</v>
      </c>
    </row>
    <row r="9580" spans="14:15" x14ac:dyDescent="0.2">
      <c r="N9580" s="5">
        <v>9577</v>
      </c>
      <c r="O9580" s="11">
        <v>4.2632380153459923</v>
      </c>
    </row>
    <row r="9581" spans="14:15" x14ac:dyDescent="0.2">
      <c r="N9581" s="5">
        <v>9578</v>
      </c>
      <c r="O9581" s="11">
        <v>6.0560814967904522</v>
      </c>
    </row>
    <row r="9582" spans="14:15" x14ac:dyDescent="0.2">
      <c r="N9582" s="5">
        <v>9579</v>
      </c>
      <c r="O9582" s="11">
        <v>-6.6342649335664934</v>
      </c>
    </row>
    <row r="9583" spans="14:15" x14ac:dyDescent="0.2">
      <c r="N9583" s="5">
        <v>9580</v>
      </c>
      <c r="O9583" s="11">
        <v>-4.0093928961502385</v>
      </c>
    </row>
    <row r="9584" spans="14:15" x14ac:dyDescent="0.2">
      <c r="N9584" s="5">
        <v>9581</v>
      </c>
      <c r="O9584" s="11">
        <v>-7.1243089194746343</v>
      </c>
    </row>
    <row r="9585" spans="14:15" x14ac:dyDescent="0.2">
      <c r="N9585" s="5">
        <v>9582</v>
      </c>
      <c r="O9585" s="11">
        <v>5.4362583545115442</v>
      </c>
    </row>
    <row r="9586" spans="14:15" x14ac:dyDescent="0.2">
      <c r="N9586" s="5">
        <v>9583</v>
      </c>
      <c r="O9586" s="11">
        <v>0.31163034622905222</v>
      </c>
    </row>
    <row r="9587" spans="14:15" x14ac:dyDescent="0.2">
      <c r="N9587" s="5">
        <v>9584</v>
      </c>
      <c r="O9587" s="11">
        <v>-0.50398842535114707</v>
      </c>
    </row>
    <row r="9588" spans="14:15" x14ac:dyDescent="0.2">
      <c r="N9588" s="5">
        <v>9585</v>
      </c>
      <c r="O9588" s="11">
        <v>-13.966808475668365</v>
      </c>
    </row>
    <row r="9589" spans="14:15" x14ac:dyDescent="0.2">
      <c r="N9589" s="5">
        <v>9586</v>
      </c>
      <c r="O9589" s="11">
        <v>-13.678829616788519</v>
      </c>
    </row>
    <row r="9590" spans="14:15" x14ac:dyDescent="0.2">
      <c r="N9590" s="5">
        <v>9587</v>
      </c>
      <c r="O9590" s="11">
        <v>10.520602692324115</v>
      </c>
    </row>
    <row r="9591" spans="14:15" x14ac:dyDescent="0.2">
      <c r="N9591" s="5">
        <v>9588</v>
      </c>
      <c r="O9591" s="11">
        <v>0.30652102626363142</v>
      </c>
    </row>
    <row r="9592" spans="14:15" x14ac:dyDescent="0.2">
      <c r="N9592" s="5">
        <v>9589</v>
      </c>
      <c r="O9592" s="11">
        <v>18.70480281131432</v>
      </c>
    </row>
    <row r="9593" spans="14:15" x14ac:dyDescent="0.2">
      <c r="N9593" s="5">
        <v>9590</v>
      </c>
      <c r="O9593" s="11">
        <v>6.5319453351943579</v>
      </c>
    </row>
    <row r="9594" spans="14:15" x14ac:dyDescent="0.2">
      <c r="N9594" s="5">
        <v>9591</v>
      </c>
      <c r="O9594" s="11">
        <v>21.112689525551325</v>
      </c>
    </row>
    <row r="9595" spans="14:15" x14ac:dyDescent="0.2">
      <c r="N9595" s="5">
        <v>9592</v>
      </c>
      <c r="O9595" s="11">
        <v>11.51227993577961</v>
      </c>
    </row>
    <row r="9596" spans="14:15" x14ac:dyDescent="0.2">
      <c r="N9596" s="5">
        <v>9593</v>
      </c>
      <c r="O9596" s="11">
        <v>1.0439328613505776</v>
      </c>
    </row>
    <row r="9597" spans="14:15" x14ac:dyDescent="0.2">
      <c r="N9597" s="5">
        <v>9594</v>
      </c>
      <c r="O9597" s="11">
        <v>-4.5867900267279706</v>
      </c>
    </row>
    <row r="9598" spans="14:15" x14ac:dyDescent="0.2">
      <c r="N9598" s="5">
        <v>9595</v>
      </c>
      <c r="O9598" s="11">
        <v>5.4870556260856453</v>
      </c>
    </row>
    <row r="9599" spans="14:15" x14ac:dyDescent="0.2">
      <c r="N9599" s="5">
        <v>9596</v>
      </c>
      <c r="O9599" s="11">
        <v>19.142445552858621</v>
      </c>
    </row>
    <row r="9600" spans="14:15" x14ac:dyDescent="0.2">
      <c r="N9600" s="5">
        <v>9597</v>
      </c>
      <c r="O9600" s="11">
        <v>30.406706136195496</v>
      </c>
    </row>
    <row r="9601" spans="14:15" x14ac:dyDescent="0.2">
      <c r="N9601" s="5">
        <v>9598</v>
      </c>
      <c r="O9601" s="11">
        <v>4.1217063331442425</v>
      </c>
    </row>
    <row r="9602" spans="14:15" x14ac:dyDescent="0.2">
      <c r="N9602" s="5">
        <v>9599</v>
      </c>
      <c r="O9602" s="11">
        <v>0.22901075425813772</v>
      </c>
    </row>
    <row r="9603" spans="14:15" x14ac:dyDescent="0.2">
      <c r="N9603" s="5">
        <v>9600</v>
      </c>
      <c r="O9603" s="11">
        <v>5.2521503551487356</v>
      </c>
    </row>
    <row r="9604" spans="14:15" x14ac:dyDescent="0.2">
      <c r="N9604" s="5">
        <v>9601</v>
      </c>
      <c r="O9604" s="11">
        <v>4.3492262465784766</v>
      </c>
    </row>
    <row r="9605" spans="14:15" x14ac:dyDescent="0.2">
      <c r="N9605" s="5">
        <v>9602</v>
      </c>
      <c r="O9605" s="11">
        <v>9.6158555822324487</v>
      </c>
    </row>
    <row r="9606" spans="14:15" x14ac:dyDescent="0.2">
      <c r="N9606" s="5">
        <v>9603</v>
      </c>
      <c r="O9606" s="11">
        <v>20.714664901818583</v>
      </c>
    </row>
    <row r="9607" spans="14:15" x14ac:dyDescent="0.2">
      <c r="N9607" s="5">
        <v>9604</v>
      </c>
      <c r="O9607" s="11">
        <v>20.959124517204319</v>
      </c>
    </row>
    <row r="9608" spans="14:15" x14ac:dyDescent="0.2">
      <c r="N9608" s="5">
        <v>9605</v>
      </c>
      <c r="O9608" s="11">
        <v>6.0216606624501656</v>
      </c>
    </row>
    <row r="9609" spans="14:15" x14ac:dyDescent="0.2">
      <c r="N9609" s="5">
        <v>9606</v>
      </c>
      <c r="O9609" s="11">
        <v>-6.8923687879136049</v>
      </c>
    </row>
    <row r="9610" spans="14:15" x14ac:dyDescent="0.2">
      <c r="N9610" s="5">
        <v>9607</v>
      </c>
      <c r="O9610" s="11">
        <v>5.0447817050603598</v>
      </c>
    </row>
    <row r="9611" spans="14:15" x14ac:dyDescent="0.2">
      <c r="N9611" s="5">
        <v>9608</v>
      </c>
      <c r="O9611" s="11">
        <v>-17.219892517719973</v>
      </c>
    </row>
    <row r="9612" spans="14:15" x14ac:dyDescent="0.2">
      <c r="N9612" s="5">
        <v>9609</v>
      </c>
      <c r="O9612" s="11">
        <v>-5.071768199867563</v>
      </c>
    </row>
    <row r="9613" spans="14:15" x14ac:dyDescent="0.2">
      <c r="N9613" s="5">
        <v>9610</v>
      </c>
      <c r="O9613" s="11">
        <v>15.105793241391826</v>
      </c>
    </row>
    <row r="9614" spans="14:15" x14ac:dyDescent="0.2">
      <c r="N9614" s="5">
        <v>9611</v>
      </c>
      <c r="O9614" s="11">
        <v>-15.648390934831504</v>
      </c>
    </row>
    <row r="9615" spans="14:15" x14ac:dyDescent="0.2">
      <c r="N9615" s="5">
        <v>9612</v>
      </c>
      <c r="O9615" s="11">
        <v>-6.5362565294900863</v>
      </c>
    </row>
    <row r="9616" spans="14:15" x14ac:dyDescent="0.2">
      <c r="N9616" s="5">
        <v>9613</v>
      </c>
      <c r="O9616" s="11">
        <v>20.288345457408102</v>
      </c>
    </row>
    <row r="9617" spans="14:15" x14ac:dyDescent="0.2">
      <c r="N9617" s="5">
        <v>9614</v>
      </c>
      <c r="O9617" s="11">
        <v>-37.5976224358078</v>
      </c>
    </row>
    <row r="9618" spans="14:15" x14ac:dyDescent="0.2">
      <c r="N9618" s="5">
        <v>9615</v>
      </c>
      <c r="O9618" s="11">
        <v>9.8035053851997169</v>
      </c>
    </row>
    <row r="9619" spans="14:15" x14ac:dyDescent="0.2">
      <c r="N9619" s="5">
        <v>9616</v>
      </c>
      <c r="O9619" s="11">
        <v>-8.7698920273756613</v>
      </c>
    </row>
    <row r="9620" spans="14:15" x14ac:dyDescent="0.2">
      <c r="N9620" s="5">
        <v>9617</v>
      </c>
      <c r="O9620" s="11">
        <v>5.9240035409202294</v>
      </c>
    </row>
    <row r="9621" spans="14:15" x14ac:dyDescent="0.2">
      <c r="N9621" s="5">
        <v>9618</v>
      </c>
      <c r="O9621" s="11">
        <v>6.7897215002202991</v>
      </c>
    </row>
    <row r="9622" spans="14:15" x14ac:dyDescent="0.2">
      <c r="N9622" s="5">
        <v>9619</v>
      </c>
      <c r="O9622" s="11">
        <v>17.041403772361623</v>
      </c>
    </row>
    <row r="9623" spans="14:15" x14ac:dyDescent="0.2">
      <c r="N9623" s="5">
        <v>9620</v>
      </c>
      <c r="O9623" s="11">
        <v>-0.85672849764801517</v>
      </c>
    </row>
    <row r="9624" spans="14:15" x14ac:dyDescent="0.2">
      <c r="N9624" s="5">
        <v>9621</v>
      </c>
      <c r="O9624" s="11">
        <v>2.3424306504143866</v>
      </c>
    </row>
    <row r="9625" spans="14:15" x14ac:dyDescent="0.2">
      <c r="N9625" s="5">
        <v>9622</v>
      </c>
      <c r="O9625" s="11">
        <v>-19.099751566746001</v>
      </c>
    </row>
    <row r="9626" spans="14:15" x14ac:dyDescent="0.2">
      <c r="N9626" s="5">
        <v>9623</v>
      </c>
      <c r="O9626" s="11">
        <v>30.390047016745061</v>
      </c>
    </row>
    <row r="9627" spans="14:15" x14ac:dyDescent="0.2">
      <c r="N9627" s="5">
        <v>9624</v>
      </c>
      <c r="O9627" s="11">
        <v>-15.607761238561469</v>
      </c>
    </row>
    <row r="9628" spans="14:15" x14ac:dyDescent="0.2">
      <c r="N9628" s="5">
        <v>9625</v>
      </c>
      <c r="O9628" s="11">
        <v>-12.079948096293435</v>
      </c>
    </row>
    <row r="9629" spans="14:15" x14ac:dyDescent="0.2">
      <c r="N9629" s="5">
        <v>9626</v>
      </c>
      <c r="O9629" s="11">
        <v>-18.843766008534626</v>
      </c>
    </row>
    <row r="9630" spans="14:15" x14ac:dyDescent="0.2">
      <c r="N9630" s="5">
        <v>9627</v>
      </c>
      <c r="O9630" s="11">
        <v>-9.176988918878795</v>
      </c>
    </row>
    <row r="9631" spans="14:15" x14ac:dyDescent="0.2">
      <c r="N9631" s="5">
        <v>9628</v>
      </c>
      <c r="O9631" s="11">
        <v>16.797571431841071</v>
      </c>
    </row>
    <row r="9632" spans="14:15" x14ac:dyDescent="0.2">
      <c r="N9632" s="5">
        <v>9629</v>
      </c>
      <c r="O9632" s="11">
        <v>19.886192905799298</v>
      </c>
    </row>
    <row r="9633" spans="14:15" x14ac:dyDescent="0.2">
      <c r="N9633" s="5">
        <v>9630</v>
      </c>
      <c r="O9633" s="11">
        <v>-2.2403690319339793</v>
      </c>
    </row>
    <row r="9634" spans="14:15" x14ac:dyDescent="0.2">
      <c r="N9634" s="5">
        <v>9631</v>
      </c>
      <c r="O9634" s="11">
        <v>30.260671557136629</v>
      </c>
    </row>
    <row r="9635" spans="14:15" x14ac:dyDescent="0.2">
      <c r="N9635" s="5">
        <v>9632</v>
      </c>
      <c r="O9635" s="11">
        <v>-9.1743226367502615</v>
      </c>
    </row>
    <row r="9636" spans="14:15" x14ac:dyDescent="0.2">
      <c r="N9636" s="5">
        <v>9633</v>
      </c>
      <c r="O9636" s="11">
        <v>4.2655458972332223</v>
      </c>
    </row>
    <row r="9637" spans="14:15" x14ac:dyDescent="0.2">
      <c r="N9637" s="5">
        <v>9634</v>
      </c>
      <c r="O9637" s="11">
        <v>5.8371375257191769</v>
      </c>
    </row>
    <row r="9638" spans="14:15" x14ac:dyDescent="0.2">
      <c r="N9638" s="5">
        <v>9635</v>
      </c>
      <c r="O9638" s="11">
        <v>12.302144043499506</v>
      </c>
    </row>
    <row r="9639" spans="14:15" x14ac:dyDescent="0.2">
      <c r="N9639" s="5">
        <v>9636</v>
      </c>
      <c r="O9639" s="11">
        <v>18.641234791965523</v>
      </c>
    </row>
    <row r="9640" spans="14:15" x14ac:dyDescent="0.2">
      <c r="N9640" s="5">
        <v>9637</v>
      </c>
      <c r="O9640" s="11">
        <v>-1.4253564565004222</v>
      </c>
    </row>
    <row r="9641" spans="14:15" x14ac:dyDescent="0.2">
      <c r="N9641" s="5">
        <v>9638</v>
      </c>
      <c r="O9641" s="11">
        <v>3.6988403346360323</v>
      </c>
    </row>
    <row r="9642" spans="14:15" x14ac:dyDescent="0.2">
      <c r="N9642" s="5">
        <v>9639</v>
      </c>
      <c r="O9642" s="11">
        <v>-16.517721095632705</v>
      </c>
    </row>
    <row r="9643" spans="14:15" x14ac:dyDescent="0.2">
      <c r="N9643" s="5">
        <v>9640</v>
      </c>
      <c r="O9643" s="11">
        <v>5.0899877754644569</v>
      </c>
    </row>
    <row r="9644" spans="14:15" x14ac:dyDescent="0.2">
      <c r="N9644" s="5">
        <v>9641</v>
      </c>
      <c r="O9644" s="11">
        <v>-6.4239390077192331</v>
      </c>
    </row>
    <row r="9645" spans="14:15" x14ac:dyDescent="0.2">
      <c r="N9645" s="5">
        <v>9642</v>
      </c>
      <c r="O9645" s="11">
        <v>11.159404862763598</v>
      </c>
    </row>
    <row r="9646" spans="14:15" x14ac:dyDescent="0.2">
      <c r="N9646" s="5">
        <v>9643</v>
      </c>
      <c r="O9646" s="11">
        <v>-3.9401888974354593</v>
      </c>
    </row>
    <row r="9647" spans="14:15" x14ac:dyDescent="0.2">
      <c r="N9647" s="5">
        <v>9644</v>
      </c>
      <c r="O9647" s="11">
        <v>-14.180377738083298</v>
      </c>
    </row>
    <row r="9648" spans="14:15" x14ac:dyDescent="0.2">
      <c r="N9648" s="5">
        <v>9645</v>
      </c>
      <c r="O9648" s="11">
        <v>-4.8117396800394943</v>
      </c>
    </row>
    <row r="9649" spans="14:15" x14ac:dyDescent="0.2">
      <c r="N9649" s="5">
        <v>9646</v>
      </c>
      <c r="O9649" s="11">
        <v>-6.3736166225714035</v>
      </c>
    </row>
    <row r="9650" spans="14:15" x14ac:dyDescent="0.2">
      <c r="N9650" s="5">
        <v>9647</v>
      </c>
      <c r="O9650" s="11">
        <v>8.1592741600761602</v>
      </c>
    </row>
    <row r="9651" spans="14:15" x14ac:dyDescent="0.2">
      <c r="N9651" s="5">
        <v>9648</v>
      </c>
      <c r="O9651" s="11">
        <v>12.802361131062035</v>
      </c>
    </row>
    <row r="9652" spans="14:15" x14ac:dyDescent="0.2">
      <c r="N9652" s="5">
        <v>9649</v>
      </c>
      <c r="O9652" s="11">
        <v>-14.545945818611571</v>
      </c>
    </row>
    <row r="9653" spans="14:15" x14ac:dyDescent="0.2">
      <c r="N9653" s="5">
        <v>9650</v>
      </c>
      <c r="O9653" s="11">
        <v>22.390831847617111</v>
      </c>
    </row>
    <row r="9654" spans="14:15" x14ac:dyDescent="0.2">
      <c r="N9654" s="5">
        <v>9651</v>
      </c>
      <c r="O9654" s="11">
        <v>18.08923107864139</v>
      </c>
    </row>
    <row r="9655" spans="14:15" x14ac:dyDescent="0.2">
      <c r="N9655" s="5">
        <v>9652</v>
      </c>
      <c r="O9655" s="11">
        <v>11.387679049817802</v>
      </c>
    </row>
    <row r="9656" spans="14:15" x14ac:dyDescent="0.2">
      <c r="N9656" s="5">
        <v>9653</v>
      </c>
      <c r="O9656" s="11">
        <v>1.662256213578881</v>
      </c>
    </row>
    <row r="9657" spans="14:15" x14ac:dyDescent="0.2">
      <c r="N9657" s="5">
        <v>9654</v>
      </c>
      <c r="O9657" s="11">
        <v>-19.022270401330282</v>
      </c>
    </row>
    <row r="9658" spans="14:15" x14ac:dyDescent="0.2">
      <c r="N9658" s="5">
        <v>9655</v>
      </c>
      <c r="O9658" s="11">
        <v>16.632012904203545</v>
      </c>
    </row>
    <row r="9659" spans="14:15" x14ac:dyDescent="0.2">
      <c r="N9659" s="5">
        <v>9656</v>
      </c>
      <c r="O9659" s="11">
        <v>9.4798008717064448</v>
      </c>
    </row>
    <row r="9660" spans="14:15" x14ac:dyDescent="0.2">
      <c r="N9660" s="5">
        <v>9657</v>
      </c>
      <c r="O9660" s="11">
        <v>1.4508035378708266</v>
      </c>
    </row>
    <row r="9661" spans="14:15" x14ac:dyDescent="0.2">
      <c r="N9661" s="5">
        <v>9658</v>
      </c>
      <c r="O9661" s="11">
        <v>3.6469400493796527</v>
      </c>
    </row>
    <row r="9662" spans="14:15" x14ac:dyDescent="0.2">
      <c r="N9662" s="5">
        <v>9659</v>
      </c>
      <c r="O9662" s="11">
        <v>-0.97187971933650275</v>
      </c>
    </row>
    <row r="9663" spans="14:15" x14ac:dyDescent="0.2">
      <c r="N9663" s="5">
        <v>9660</v>
      </c>
      <c r="O9663" s="11">
        <v>-6.9457842349389969</v>
      </c>
    </row>
    <row r="9664" spans="14:15" x14ac:dyDescent="0.2">
      <c r="N9664" s="5">
        <v>9661</v>
      </c>
      <c r="O9664" s="11">
        <v>19.915931782828928</v>
      </c>
    </row>
    <row r="9665" spans="14:15" x14ac:dyDescent="0.2">
      <c r="N9665" s="5">
        <v>9662</v>
      </c>
      <c r="O9665" s="11">
        <v>17.436661571865102</v>
      </c>
    </row>
    <row r="9666" spans="14:15" x14ac:dyDescent="0.2">
      <c r="N9666" s="5">
        <v>9663</v>
      </c>
      <c r="O9666" s="11">
        <v>-3.6828872379944277</v>
      </c>
    </row>
    <row r="9667" spans="14:15" x14ac:dyDescent="0.2">
      <c r="N9667" s="5">
        <v>9664</v>
      </c>
      <c r="O9667" s="11">
        <v>5.9962978476887807</v>
      </c>
    </row>
    <row r="9668" spans="14:15" x14ac:dyDescent="0.2">
      <c r="N9668" s="5">
        <v>9665</v>
      </c>
      <c r="O9668" s="11">
        <v>-15.727773860546865</v>
      </c>
    </row>
    <row r="9669" spans="14:15" x14ac:dyDescent="0.2">
      <c r="N9669" s="5">
        <v>9666</v>
      </c>
      <c r="O9669" s="11">
        <v>33.507867538594432</v>
      </c>
    </row>
    <row r="9670" spans="14:15" x14ac:dyDescent="0.2">
      <c r="N9670" s="5">
        <v>9667</v>
      </c>
      <c r="O9670" s="11">
        <v>18.608964817251916</v>
      </c>
    </row>
    <row r="9671" spans="14:15" x14ac:dyDescent="0.2">
      <c r="N9671" s="5">
        <v>9668</v>
      </c>
      <c r="O9671" s="11">
        <v>-12.927856779480532</v>
      </c>
    </row>
    <row r="9672" spans="14:15" x14ac:dyDescent="0.2">
      <c r="N9672" s="5">
        <v>9669</v>
      </c>
      <c r="O9672" s="11">
        <v>-10.983851831865731</v>
      </c>
    </row>
    <row r="9673" spans="14:15" x14ac:dyDescent="0.2">
      <c r="N9673" s="5">
        <v>9670</v>
      </c>
      <c r="O9673" s="11">
        <v>-11.316234320203559</v>
      </c>
    </row>
    <row r="9674" spans="14:15" x14ac:dyDescent="0.2">
      <c r="N9674" s="5">
        <v>9671</v>
      </c>
      <c r="O9674" s="11">
        <v>-9.5717714443955337</v>
      </c>
    </row>
    <row r="9675" spans="14:15" x14ac:dyDescent="0.2">
      <c r="N9675" s="5">
        <v>9672</v>
      </c>
      <c r="O9675" s="11">
        <v>26.589012092668277</v>
      </c>
    </row>
    <row r="9676" spans="14:15" x14ac:dyDescent="0.2">
      <c r="N9676" s="5">
        <v>9673</v>
      </c>
      <c r="O9676" s="11">
        <v>-18.043276867864932</v>
      </c>
    </row>
    <row r="9677" spans="14:15" x14ac:dyDescent="0.2">
      <c r="N9677" s="5">
        <v>9674</v>
      </c>
      <c r="O9677" s="11">
        <v>0.54329490473878561</v>
      </c>
    </row>
    <row r="9678" spans="14:15" x14ac:dyDescent="0.2">
      <c r="N9678" s="5">
        <v>9675</v>
      </c>
      <c r="O9678" s="11">
        <v>15.826249079568381</v>
      </c>
    </row>
    <row r="9679" spans="14:15" x14ac:dyDescent="0.2">
      <c r="N9679" s="5">
        <v>9676</v>
      </c>
      <c r="O9679" s="11">
        <v>-8.069879969355668</v>
      </c>
    </row>
    <row r="9680" spans="14:15" x14ac:dyDescent="0.2">
      <c r="N9680" s="5">
        <v>9677</v>
      </c>
      <c r="O9680" s="11">
        <v>19.27410524216322</v>
      </c>
    </row>
    <row r="9681" spans="14:15" x14ac:dyDescent="0.2">
      <c r="N9681" s="5">
        <v>9678</v>
      </c>
      <c r="O9681" s="11">
        <v>1.9562625980391166</v>
      </c>
    </row>
    <row r="9682" spans="14:15" x14ac:dyDescent="0.2">
      <c r="N9682" s="5">
        <v>9679</v>
      </c>
      <c r="O9682" s="11">
        <v>-3.6240043689784533</v>
      </c>
    </row>
    <row r="9683" spans="14:15" x14ac:dyDescent="0.2">
      <c r="N9683" s="5">
        <v>9680</v>
      </c>
      <c r="O9683" s="11">
        <v>5.6461785233804669</v>
      </c>
    </row>
    <row r="9684" spans="14:15" x14ac:dyDescent="0.2">
      <c r="N9684" s="5">
        <v>9681</v>
      </c>
      <c r="O9684" s="11">
        <v>-19.516152000710189</v>
      </c>
    </row>
    <row r="9685" spans="14:15" x14ac:dyDescent="0.2">
      <c r="N9685" s="5">
        <v>9682</v>
      </c>
      <c r="O9685" s="11">
        <v>-8.0231620603214502</v>
      </c>
    </row>
    <row r="9686" spans="14:15" x14ac:dyDescent="0.2">
      <c r="N9686" s="5">
        <v>9683</v>
      </c>
      <c r="O9686" s="11">
        <v>12.197003472373719</v>
      </c>
    </row>
    <row r="9687" spans="14:15" x14ac:dyDescent="0.2">
      <c r="N9687" s="5">
        <v>9684</v>
      </c>
      <c r="O9687" s="11">
        <v>-13.02351875242983</v>
      </c>
    </row>
    <row r="9688" spans="14:15" x14ac:dyDescent="0.2">
      <c r="N9688" s="5">
        <v>9685</v>
      </c>
      <c r="O9688" s="11">
        <v>13.884584022468342</v>
      </c>
    </row>
    <row r="9689" spans="14:15" x14ac:dyDescent="0.2">
      <c r="N9689" s="5">
        <v>9686</v>
      </c>
      <c r="O9689" s="11">
        <v>23.510747130184463</v>
      </c>
    </row>
    <row r="9690" spans="14:15" x14ac:dyDescent="0.2">
      <c r="N9690" s="5">
        <v>9687</v>
      </c>
      <c r="O9690" s="11">
        <v>-13.869196843363543</v>
      </c>
    </row>
    <row r="9691" spans="14:15" x14ac:dyDescent="0.2">
      <c r="N9691" s="5">
        <v>9688</v>
      </c>
      <c r="O9691" s="11">
        <v>-4.3636878033224002</v>
      </c>
    </row>
    <row r="9692" spans="14:15" x14ac:dyDescent="0.2">
      <c r="N9692" s="5">
        <v>9689</v>
      </c>
      <c r="O9692" s="11">
        <v>-12.689348188701793</v>
      </c>
    </row>
    <row r="9693" spans="14:15" x14ac:dyDescent="0.2">
      <c r="N9693" s="5">
        <v>9690</v>
      </c>
      <c r="O9693" s="11">
        <v>3.1049038956521939</v>
      </c>
    </row>
    <row r="9694" spans="14:15" x14ac:dyDescent="0.2">
      <c r="N9694" s="5">
        <v>9691</v>
      </c>
      <c r="O9694" s="11">
        <v>12.629241653953144</v>
      </c>
    </row>
    <row r="9695" spans="14:15" x14ac:dyDescent="0.2">
      <c r="N9695" s="5">
        <v>9692</v>
      </c>
      <c r="O9695" s="11">
        <v>6.4891292840086994</v>
      </c>
    </row>
    <row r="9696" spans="14:15" x14ac:dyDescent="0.2">
      <c r="N9696" s="5">
        <v>9693</v>
      </c>
      <c r="O9696" s="11">
        <v>-3.2627836559776471</v>
      </c>
    </row>
    <row r="9697" spans="14:15" x14ac:dyDescent="0.2">
      <c r="N9697" s="5">
        <v>9694</v>
      </c>
      <c r="O9697" s="11">
        <v>-0.65377627348146272</v>
      </c>
    </row>
    <row r="9698" spans="14:15" x14ac:dyDescent="0.2">
      <c r="N9698" s="5">
        <v>9695</v>
      </c>
      <c r="O9698" s="11">
        <v>19.793516852925453</v>
      </c>
    </row>
    <row r="9699" spans="14:15" x14ac:dyDescent="0.2">
      <c r="N9699" s="5">
        <v>9696</v>
      </c>
      <c r="O9699" s="11">
        <v>32.082631012964562</v>
      </c>
    </row>
    <row r="9700" spans="14:15" x14ac:dyDescent="0.2">
      <c r="N9700" s="5">
        <v>9697</v>
      </c>
      <c r="O9700" s="11">
        <v>5.6347605225777189</v>
      </c>
    </row>
    <row r="9701" spans="14:15" x14ac:dyDescent="0.2">
      <c r="N9701" s="5">
        <v>9698</v>
      </c>
      <c r="O9701" s="11">
        <v>10.717318977513251</v>
      </c>
    </row>
    <row r="9702" spans="14:15" x14ac:dyDescent="0.2">
      <c r="N9702" s="5">
        <v>9699</v>
      </c>
      <c r="O9702" s="11">
        <v>-11.784888622501395</v>
      </c>
    </row>
    <row r="9703" spans="14:15" x14ac:dyDescent="0.2">
      <c r="N9703" s="5">
        <v>9700</v>
      </c>
      <c r="O9703" s="11">
        <v>-12.202031031568541</v>
      </c>
    </row>
    <row r="9704" spans="14:15" x14ac:dyDescent="0.2">
      <c r="N9704" s="5">
        <v>9701</v>
      </c>
      <c r="O9704" s="11">
        <v>4.3105049787490941</v>
      </c>
    </row>
    <row r="9705" spans="14:15" x14ac:dyDescent="0.2">
      <c r="N9705" s="5">
        <v>9702</v>
      </c>
      <c r="O9705" s="11">
        <v>5.8864972457496236</v>
      </c>
    </row>
    <row r="9706" spans="14:15" x14ac:dyDescent="0.2">
      <c r="N9706" s="5">
        <v>9703</v>
      </c>
      <c r="O9706" s="11">
        <v>-9.023325881171651</v>
      </c>
    </row>
    <row r="9707" spans="14:15" x14ac:dyDescent="0.2">
      <c r="N9707" s="5">
        <v>9704</v>
      </c>
      <c r="O9707" s="11">
        <v>-15.924450500215936</v>
      </c>
    </row>
    <row r="9708" spans="14:15" x14ac:dyDescent="0.2">
      <c r="N9708" s="5">
        <v>9705</v>
      </c>
      <c r="O9708" s="11">
        <v>-16.96319212537173</v>
      </c>
    </row>
    <row r="9709" spans="14:15" x14ac:dyDescent="0.2">
      <c r="N9709" s="5">
        <v>9706</v>
      </c>
      <c r="O9709" s="11">
        <v>27.638857725869713</v>
      </c>
    </row>
    <row r="9710" spans="14:15" x14ac:dyDescent="0.2">
      <c r="N9710" s="5">
        <v>9707</v>
      </c>
      <c r="O9710" s="11">
        <v>-34.868589324862505</v>
      </c>
    </row>
    <row r="9711" spans="14:15" x14ac:dyDescent="0.2">
      <c r="N9711" s="5">
        <v>9708</v>
      </c>
      <c r="O9711" s="11">
        <v>11.352481733125391</v>
      </c>
    </row>
    <row r="9712" spans="14:15" x14ac:dyDescent="0.2">
      <c r="N9712" s="5">
        <v>9709</v>
      </c>
      <c r="O9712" s="11">
        <v>-5.8795609900401322</v>
      </c>
    </row>
    <row r="9713" spans="14:15" x14ac:dyDescent="0.2">
      <c r="N9713" s="5">
        <v>9710</v>
      </c>
      <c r="O9713" s="11">
        <v>2.9873012567755035</v>
      </c>
    </row>
    <row r="9714" spans="14:15" x14ac:dyDescent="0.2">
      <c r="N9714" s="5">
        <v>9711</v>
      </c>
      <c r="O9714" s="11">
        <v>4.8948157552161078</v>
      </c>
    </row>
    <row r="9715" spans="14:15" x14ac:dyDescent="0.2">
      <c r="N9715" s="5">
        <v>9712</v>
      </c>
      <c r="O9715" s="11">
        <v>-4.6484409413144983</v>
      </c>
    </row>
    <row r="9716" spans="14:15" x14ac:dyDescent="0.2">
      <c r="N9716" s="5">
        <v>9713</v>
      </c>
      <c r="O9716" s="11">
        <v>-15.396702845251436</v>
      </c>
    </row>
    <row r="9717" spans="14:15" x14ac:dyDescent="0.2">
      <c r="N9717" s="5">
        <v>9714</v>
      </c>
      <c r="O9717" s="11">
        <v>2.6866601551859919</v>
      </c>
    </row>
    <row r="9718" spans="14:15" x14ac:dyDescent="0.2">
      <c r="N9718" s="5">
        <v>9715</v>
      </c>
      <c r="O9718" s="11">
        <v>10.439208356895545</v>
      </c>
    </row>
    <row r="9719" spans="14:15" x14ac:dyDescent="0.2">
      <c r="N9719" s="5">
        <v>9716</v>
      </c>
      <c r="O9719" s="11">
        <v>-14.565906024116039</v>
      </c>
    </row>
    <row r="9720" spans="14:15" x14ac:dyDescent="0.2">
      <c r="N9720" s="5">
        <v>9717</v>
      </c>
      <c r="O9720" s="11">
        <v>-7.8796870638256715</v>
      </c>
    </row>
    <row r="9721" spans="14:15" x14ac:dyDescent="0.2">
      <c r="N9721" s="5">
        <v>9718</v>
      </c>
      <c r="O9721" s="11">
        <v>21.207675902883405</v>
      </c>
    </row>
    <row r="9722" spans="14:15" x14ac:dyDescent="0.2">
      <c r="N9722" s="5">
        <v>9719</v>
      </c>
      <c r="O9722" s="11">
        <v>13.826722678064485</v>
      </c>
    </row>
    <row r="9723" spans="14:15" x14ac:dyDescent="0.2">
      <c r="N9723" s="5">
        <v>9720</v>
      </c>
      <c r="O9723" s="11">
        <v>29.62662452534347</v>
      </c>
    </row>
    <row r="9724" spans="14:15" x14ac:dyDescent="0.2">
      <c r="N9724" s="5">
        <v>9721</v>
      </c>
      <c r="O9724" s="11">
        <v>-18.386998945761508</v>
      </c>
    </row>
    <row r="9725" spans="14:15" x14ac:dyDescent="0.2">
      <c r="N9725" s="5">
        <v>9722</v>
      </c>
      <c r="O9725" s="11">
        <v>2.1099936885311097</v>
      </c>
    </row>
    <row r="9726" spans="14:15" x14ac:dyDescent="0.2">
      <c r="N9726" s="5">
        <v>9723</v>
      </c>
      <c r="O9726" s="11">
        <v>4.5608431372927907</v>
      </c>
    </row>
    <row r="9727" spans="14:15" x14ac:dyDescent="0.2">
      <c r="N9727" s="5">
        <v>9724</v>
      </c>
      <c r="O9727" s="11">
        <v>4.335452405982311</v>
      </c>
    </row>
    <row r="9728" spans="14:15" x14ac:dyDescent="0.2">
      <c r="N9728" s="5">
        <v>9725</v>
      </c>
      <c r="O9728" s="11">
        <v>9.8388189490220483</v>
      </c>
    </row>
    <row r="9729" spans="14:15" x14ac:dyDescent="0.2">
      <c r="N9729" s="5">
        <v>9726</v>
      </c>
      <c r="O9729" s="11">
        <v>9.1691689211070226</v>
      </c>
    </row>
    <row r="9730" spans="14:15" x14ac:dyDescent="0.2">
      <c r="N9730" s="5">
        <v>9727</v>
      </c>
      <c r="O9730" s="11">
        <v>-16.519169512848485</v>
      </c>
    </row>
    <row r="9731" spans="14:15" x14ac:dyDescent="0.2">
      <c r="N9731" s="5">
        <v>9728</v>
      </c>
      <c r="O9731" s="11">
        <v>-29.756932962036771</v>
      </c>
    </row>
    <row r="9732" spans="14:15" x14ac:dyDescent="0.2">
      <c r="N9732" s="5">
        <v>9729</v>
      </c>
      <c r="O9732" s="11">
        <v>-18.462429601120942</v>
      </c>
    </row>
    <row r="9733" spans="14:15" x14ac:dyDescent="0.2">
      <c r="N9733" s="5">
        <v>9730</v>
      </c>
      <c r="O9733" s="11">
        <v>12.999814992828917</v>
      </c>
    </row>
    <row r="9734" spans="14:15" x14ac:dyDescent="0.2">
      <c r="N9734" s="5">
        <v>9731</v>
      </c>
      <c r="O9734" s="11">
        <v>-0.16289708374159695</v>
      </c>
    </row>
    <row r="9735" spans="14:15" x14ac:dyDescent="0.2">
      <c r="N9735" s="5">
        <v>9732</v>
      </c>
      <c r="O9735" s="11">
        <v>13.538671444205846</v>
      </c>
    </row>
    <row r="9736" spans="14:15" x14ac:dyDescent="0.2">
      <c r="N9736" s="5">
        <v>9733</v>
      </c>
      <c r="O9736" s="11">
        <v>8.782067394852195</v>
      </c>
    </row>
    <row r="9737" spans="14:15" x14ac:dyDescent="0.2">
      <c r="N9737" s="5">
        <v>9734</v>
      </c>
      <c r="O9737" s="11">
        <v>-10.990222193152331</v>
      </c>
    </row>
    <row r="9738" spans="14:15" x14ac:dyDescent="0.2">
      <c r="N9738" s="5">
        <v>9735</v>
      </c>
      <c r="O9738" s="11">
        <v>-17.429065486867142</v>
      </c>
    </row>
    <row r="9739" spans="14:15" x14ac:dyDescent="0.2">
      <c r="N9739" s="5">
        <v>9736</v>
      </c>
      <c r="O9739" s="11">
        <v>-11.789584554758363</v>
      </c>
    </row>
    <row r="9740" spans="14:15" x14ac:dyDescent="0.2">
      <c r="N9740" s="5">
        <v>9737</v>
      </c>
      <c r="O9740" s="11">
        <v>-1.7263944268266274E-2</v>
      </c>
    </row>
    <row r="9741" spans="14:15" x14ac:dyDescent="0.2">
      <c r="N9741" s="5">
        <v>9738</v>
      </c>
      <c r="O9741" s="11">
        <v>-14.4154879224258</v>
      </c>
    </row>
    <row r="9742" spans="14:15" x14ac:dyDescent="0.2">
      <c r="N9742" s="5">
        <v>9739</v>
      </c>
      <c r="O9742" s="11">
        <v>3.3168280623563597</v>
      </c>
    </row>
    <row r="9743" spans="14:15" x14ac:dyDescent="0.2">
      <c r="N9743" s="5">
        <v>9740</v>
      </c>
      <c r="O9743" s="11">
        <v>-25.309030724425178</v>
      </c>
    </row>
    <row r="9744" spans="14:15" x14ac:dyDescent="0.2">
      <c r="N9744" s="5">
        <v>9741</v>
      </c>
      <c r="O9744" s="11">
        <v>-7.8511053791857739</v>
      </c>
    </row>
    <row r="9745" spans="14:15" x14ac:dyDescent="0.2">
      <c r="N9745" s="5">
        <v>9742</v>
      </c>
      <c r="O9745" s="11">
        <v>15.935871991736384</v>
      </c>
    </row>
    <row r="9746" spans="14:15" x14ac:dyDescent="0.2">
      <c r="N9746" s="5">
        <v>9743</v>
      </c>
      <c r="O9746" s="11">
        <v>27.285047041537645</v>
      </c>
    </row>
    <row r="9747" spans="14:15" x14ac:dyDescent="0.2">
      <c r="N9747" s="5">
        <v>9744</v>
      </c>
      <c r="O9747" s="11">
        <v>-9.6438243115676876</v>
      </c>
    </row>
    <row r="9748" spans="14:15" x14ac:dyDescent="0.2">
      <c r="N9748" s="5">
        <v>9745</v>
      </c>
      <c r="O9748" s="11">
        <v>15.642897981160822</v>
      </c>
    </row>
    <row r="9749" spans="14:15" x14ac:dyDescent="0.2">
      <c r="N9749" s="5">
        <v>9746</v>
      </c>
      <c r="O9749" s="11">
        <v>7.3085644110585513</v>
      </c>
    </row>
    <row r="9750" spans="14:15" x14ac:dyDescent="0.2">
      <c r="N9750" s="5">
        <v>9747</v>
      </c>
      <c r="O9750" s="11">
        <v>10.336851806163477</v>
      </c>
    </row>
    <row r="9751" spans="14:15" x14ac:dyDescent="0.2">
      <c r="N9751" s="5">
        <v>9748</v>
      </c>
      <c r="O9751" s="11">
        <v>10.416305241246992</v>
      </c>
    </row>
    <row r="9752" spans="14:15" x14ac:dyDescent="0.2">
      <c r="N9752" s="5">
        <v>9749</v>
      </c>
      <c r="O9752" s="11">
        <v>39.826396583916079</v>
      </c>
    </row>
    <row r="9753" spans="14:15" x14ac:dyDescent="0.2">
      <c r="N9753" s="5">
        <v>9750</v>
      </c>
      <c r="O9753" s="11">
        <v>15.228719899757841</v>
      </c>
    </row>
    <row r="9754" spans="14:15" x14ac:dyDescent="0.2">
      <c r="N9754" s="5">
        <v>9751</v>
      </c>
      <c r="O9754" s="11">
        <v>9.3411776529455182</v>
      </c>
    </row>
    <row r="9755" spans="14:15" x14ac:dyDescent="0.2">
      <c r="N9755" s="5">
        <v>9752</v>
      </c>
      <c r="O9755" s="11">
        <v>5.7191186149201236</v>
      </c>
    </row>
    <row r="9756" spans="14:15" x14ac:dyDescent="0.2">
      <c r="N9756" s="5">
        <v>9753</v>
      </c>
      <c r="O9756" s="11">
        <v>23.704890089293027</v>
      </c>
    </row>
    <row r="9757" spans="14:15" x14ac:dyDescent="0.2">
      <c r="N9757" s="5">
        <v>9754</v>
      </c>
      <c r="O9757" s="11">
        <v>24.80647732727704</v>
      </c>
    </row>
    <row r="9758" spans="14:15" x14ac:dyDescent="0.2">
      <c r="N9758" s="5">
        <v>9755</v>
      </c>
      <c r="O9758" s="11">
        <v>11.320328134874373</v>
      </c>
    </row>
    <row r="9759" spans="14:15" x14ac:dyDescent="0.2">
      <c r="N9759" s="5">
        <v>9756</v>
      </c>
      <c r="O9759" s="11">
        <v>-3.3214322670334884</v>
      </c>
    </row>
    <row r="9760" spans="14:15" x14ac:dyDescent="0.2">
      <c r="N9760" s="5">
        <v>9757</v>
      </c>
      <c r="O9760" s="11">
        <v>-3.1103204356892311</v>
      </c>
    </row>
    <row r="9761" spans="14:15" x14ac:dyDescent="0.2">
      <c r="N9761" s="5">
        <v>9758</v>
      </c>
      <c r="O9761" s="11">
        <v>-15.912564345478884</v>
      </c>
    </row>
    <row r="9762" spans="14:15" x14ac:dyDescent="0.2">
      <c r="N9762" s="5">
        <v>9759</v>
      </c>
      <c r="O9762" s="11">
        <v>3.0371028751167479</v>
      </c>
    </row>
    <row r="9763" spans="14:15" x14ac:dyDescent="0.2">
      <c r="N9763" s="5">
        <v>9760</v>
      </c>
      <c r="O9763" s="11">
        <v>9.3429826609175848</v>
      </c>
    </row>
    <row r="9764" spans="14:15" x14ac:dyDescent="0.2">
      <c r="N9764" s="5">
        <v>9761</v>
      </c>
      <c r="O9764" s="11">
        <v>-3.4069556133972316</v>
      </c>
    </row>
    <row r="9765" spans="14:15" x14ac:dyDescent="0.2">
      <c r="N9765" s="5">
        <v>9762</v>
      </c>
      <c r="O9765" s="11">
        <v>19.37001734540123</v>
      </c>
    </row>
    <row r="9766" spans="14:15" x14ac:dyDescent="0.2">
      <c r="N9766" s="5">
        <v>9763</v>
      </c>
      <c r="O9766" s="11">
        <v>-38.79863434838483</v>
      </c>
    </row>
    <row r="9767" spans="14:15" x14ac:dyDescent="0.2">
      <c r="N9767" s="5">
        <v>9764</v>
      </c>
      <c r="O9767" s="11">
        <v>-9.515565830514717</v>
      </c>
    </row>
    <row r="9768" spans="14:15" x14ac:dyDescent="0.2">
      <c r="N9768" s="5">
        <v>9765</v>
      </c>
      <c r="O9768" s="11">
        <v>-25.701883903791302</v>
      </c>
    </row>
    <row r="9769" spans="14:15" x14ac:dyDescent="0.2">
      <c r="N9769" s="5">
        <v>9766</v>
      </c>
      <c r="O9769" s="11">
        <v>-11.588549026471661</v>
      </c>
    </row>
    <row r="9770" spans="14:15" x14ac:dyDescent="0.2">
      <c r="N9770" s="5">
        <v>9767</v>
      </c>
      <c r="O9770" s="11">
        <v>16.885392915666145</v>
      </c>
    </row>
    <row r="9771" spans="14:15" x14ac:dyDescent="0.2">
      <c r="N9771" s="5">
        <v>9768</v>
      </c>
      <c r="O9771" s="11">
        <v>4.754679187106162</v>
      </c>
    </row>
    <row r="9772" spans="14:15" x14ac:dyDescent="0.2">
      <c r="N9772" s="5">
        <v>9769</v>
      </c>
      <c r="O9772" s="11">
        <v>-4.1872432357525495</v>
      </c>
    </row>
    <row r="9773" spans="14:15" x14ac:dyDescent="0.2">
      <c r="N9773" s="5">
        <v>9770</v>
      </c>
      <c r="O9773" s="11">
        <v>-7.8145990882724634</v>
      </c>
    </row>
    <row r="9774" spans="14:15" x14ac:dyDescent="0.2">
      <c r="N9774" s="5">
        <v>9771</v>
      </c>
      <c r="O9774" s="11">
        <v>-18.48272254626179</v>
      </c>
    </row>
    <row r="9775" spans="14:15" x14ac:dyDescent="0.2">
      <c r="N9775" s="5">
        <v>9772</v>
      </c>
      <c r="O9775" s="11">
        <v>-5.498537008954326</v>
      </c>
    </row>
    <row r="9776" spans="14:15" x14ac:dyDescent="0.2">
      <c r="N9776" s="5">
        <v>9773</v>
      </c>
      <c r="O9776" s="11">
        <v>16.700014382670958</v>
      </c>
    </row>
    <row r="9777" spans="14:15" x14ac:dyDescent="0.2">
      <c r="N9777" s="5">
        <v>9774</v>
      </c>
      <c r="O9777" s="11">
        <v>1.9876897637872954</v>
      </c>
    </row>
    <row r="9778" spans="14:15" x14ac:dyDescent="0.2">
      <c r="N9778" s="5">
        <v>9775</v>
      </c>
      <c r="O9778" s="11">
        <v>-4.1470055602826239</v>
      </c>
    </row>
    <row r="9779" spans="14:15" x14ac:dyDescent="0.2">
      <c r="N9779" s="5">
        <v>9776</v>
      </c>
      <c r="O9779" s="11">
        <v>-11.533159788549167</v>
      </c>
    </row>
    <row r="9780" spans="14:15" x14ac:dyDescent="0.2">
      <c r="N9780" s="5">
        <v>9777</v>
      </c>
      <c r="O9780" s="11">
        <v>32.406039919875802</v>
      </c>
    </row>
    <row r="9781" spans="14:15" x14ac:dyDescent="0.2">
      <c r="N9781" s="5">
        <v>9778</v>
      </c>
      <c r="O9781" s="11">
        <v>21.6610022125519</v>
      </c>
    </row>
    <row r="9782" spans="14:15" x14ac:dyDescent="0.2">
      <c r="N9782" s="5">
        <v>9779</v>
      </c>
      <c r="O9782" s="11">
        <v>0.72218684298816571</v>
      </c>
    </row>
    <row r="9783" spans="14:15" x14ac:dyDescent="0.2">
      <c r="N9783" s="5">
        <v>9780</v>
      </c>
      <c r="O9783" s="11">
        <v>-17.529439580736202</v>
      </c>
    </row>
    <row r="9784" spans="14:15" x14ac:dyDescent="0.2">
      <c r="N9784" s="5">
        <v>9781</v>
      </c>
      <c r="O9784" s="11">
        <v>6.276927150095692</v>
      </c>
    </row>
    <row r="9785" spans="14:15" x14ac:dyDescent="0.2">
      <c r="N9785" s="5">
        <v>9782</v>
      </c>
      <c r="O9785" s="11">
        <v>15.319873946667663</v>
      </c>
    </row>
    <row r="9786" spans="14:15" x14ac:dyDescent="0.2">
      <c r="N9786" s="5">
        <v>9783</v>
      </c>
      <c r="O9786" s="11">
        <v>-9.4972710852440905</v>
      </c>
    </row>
    <row r="9787" spans="14:15" x14ac:dyDescent="0.2">
      <c r="N9787" s="5">
        <v>9784</v>
      </c>
      <c r="O9787" s="11">
        <v>21.329481400939208</v>
      </c>
    </row>
    <row r="9788" spans="14:15" x14ac:dyDescent="0.2">
      <c r="N9788" s="5">
        <v>9785</v>
      </c>
      <c r="O9788" s="11">
        <v>22.315676434341885</v>
      </c>
    </row>
    <row r="9789" spans="14:15" x14ac:dyDescent="0.2">
      <c r="N9789" s="5">
        <v>9786</v>
      </c>
      <c r="O9789" s="11">
        <v>6.8591918959411382</v>
      </c>
    </row>
    <row r="9790" spans="14:15" x14ac:dyDescent="0.2">
      <c r="N9790" s="5">
        <v>9787</v>
      </c>
      <c r="O9790" s="11">
        <v>-19.685005809129564</v>
      </c>
    </row>
    <row r="9791" spans="14:15" x14ac:dyDescent="0.2">
      <c r="N9791" s="5">
        <v>9788</v>
      </c>
      <c r="O9791" s="11">
        <v>11.384244074467865</v>
      </c>
    </row>
    <row r="9792" spans="14:15" x14ac:dyDescent="0.2">
      <c r="N9792" s="5">
        <v>9789</v>
      </c>
      <c r="O9792" s="11">
        <v>21.118016062415673</v>
      </c>
    </row>
    <row r="9793" spans="14:15" x14ac:dyDescent="0.2">
      <c r="N9793" s="5">
        <v>9790</v>
      </c>
      <c r="O9793" s="11">
        <v>11.462571732595993</v>
      </c>
    </row>
    <row r="9794" spans="14:15" x14ac:dyDescent="0.2">
      <c r="N9794" s="5">
        <v>9791</v>
      </c>
      <c r="O9794" s="11">
        <v>-8.3079718786955432</v>
      </c>
    </row>
    <row r="9795" spans="14:15" x14ac:dyDescent="0.2">
      <c r="N9795" s="5">
        <v>9792</v>
      </c>
      <c r="O9795" s="11">
        <v>1.095892845552942</v>
      </c>
    </row>
    <row r="9796" spans="14:15" x14ac:dyDescent="0.2">
      <c r="N9796" s="5">
        <v>9793</v>
      </c>
      <c r="O9796" s="11">
        <v>20.871358111115526</v>
      </c>
    </row>
    <row r="9797" spans="14:15" x14ac:dyDescent="0.2">
      <c r="N9797" s="5">
        <v>9794</v>
      </c>
      <c r="O9797" s="11">
        <v>8.4799857713832267</v>
      </c>
    </row>
    <row r="9798" spans="14:15" x14ac:dyDescent="0.2">
      <c r="N9798" s="5">
        <v>9795</v>
      </c>
      <c r="O9798" s="11">
        <v>-5.2365554442360969</v>
      </c>
    </row>
    <row r="9799" spans="14:15" x14ac:dyDescent="0.2">
      <c r="N9799" s="5">
        <v>9796</v>
      </c>
      <c r="O9799" s="11">
        <v>-1.2914759591450129</v>
      </c>
    </row>
    <row r="9800" spans="14:15" x14ac:dyDescent="0.2">
      <c r="N9800" s="5">
        <v>9797</v>
      </c>
      <c r="O9800" s="11">
        <v>-8.6021846853233868</v>
      </c>
    </row>
    <row r="9801" spans="14:15" x14ac:dyDescent="0.2">
      <c r="N9801" s="5">
        <v>9798</v>
      </c>
      <c r="O9801" s="11">
        <v>-1.7757152001474537</v>
      </c>
    </row>
    <row r="9802" spans="14:15" x14ac:dyDescent="0.2">
      <c r="N9802" s="5">
        <v>9799</v>
      </c>
      <c r="O9802" s="11">
        <v>-8.3466112022549765</v>
      </c>
    </row>
    <row r="9803" spans="14:15" x14ac:dyDescent="0.2">
      <c r="N9803" s="5">
        <v>9800</v>
      </c>
      <c r="O9803" s="11">
        <v>6.0919313386819125</v>
      </c>
    </row>
    <row r="9804" spans="14:15" x14ac:dyDescent="0.2">
      <c r="N9804" s="5">
        <v>9801</v>
      </c>
      <c r="O9804" s="11">
        <v>29.937484981790909</v>
      </c>
    </row>
    <row r="9805" spans="14:15" x14ac:dyDescent="0.2">
      <c r="N9805" s="5">
        <v>9802</v>
      </c>
      <c r="O9805" s="11">
        <v>-14.919787104615587</v>
      </c>
    </row>
    <row r="9806" spans="14:15" x14ac:dyDescent="0.2">
      <c r="N9806" s="5">
        <v>9803</v>
      </c>
      <c r="O9806" s="11">
        <v>5.1793894500308735</v>
      </c>
    </row>
    <row r="9807" spans="14:15" x14ac:dyDescent="0.2">
      <c r="N9807" s="5">
        <v>9804</v>
      </c>
      <c r="O9807" s="11">
        <v>12.727316950317995</v>
      </c>
    </row>
    <row r="9808" spans="14:15" x14ac:dyDescent="0.2">
      <c r="N9808" s="5">
        <v>9805</v>
      </c>
      <c r="O9808" s="11">
        <v>-11.883160340507402</v>
      </c>
    </row>
    <row r="9809" spans="14:15" x14ac:dyDescent="0.2">
      <c r="N9809" s="5">
        <v>9806</v>
      </c>
      <c r="O9809" s="11">
        <v>-0.12717019536763441</v>
      </c>
    </row>
    <row r="9810" spans="14:15" x14ac:dyDescent="0.2">
      <c r="N9810" s="5">
        <v>9807</v>
      </c>
      <c r="O9810" s="11">
        <v>0.67613119667988886</v>
      </c>
    </row>
    <row r="9811" spans="14:15" x14ac:dyDescent="0.2">
      <c r="N9811" s="5">
        <v>9808</v>
      </c>
      <c r="O9811" s="11">
        <v>16.584181761444967</v>
      </c>
    </row>
    <row r="9812" spans="14:15" x14ac:dyDescent="0.2">
      <c r="N9812" s="5">
        <v>9809</v>
      </c>
      <c r="O9812" s="11">
        <v>-26.766259088666551</v>
      </c>
    </row>
    <row r="9813" spans="14:15" x14ac:dyDescent="0.2">
      <c r="N9813" s="5">
        <v>9810</v>
      </c>
      <c r="O9813" s="11">
        <v>22.076451412079845</v>
      </c>
    </row>
    <row r="9814" spans="14:15" x14ac:dyDescent="0.2">
      <c r="N9814" s="5">
        <v>9811</v>
      </c>
      <c r="O9814" s="11">
        <v>-7.5972532358532172</v>
      </c>
    </row>
    <row r="9815" spans="14:15" x14ac:dyDescent="0.2">
      <c r="N9815" s="5">
        <v>9812</v>
      </c>
      <c r="O9815" s="11">
        <v>-8.9843561019037352</v>
      </c>
    </row>
    <row r="9816" spans="14:15" x14ac:dyDescent="0.2">
      <c r="N9816" s="5">
        <v>9813</v>
      </c>
      <c r="O9816" s="11">
        <v>-17.769900623179595</v>
      </c>
    </row>
    <row r="9817" spans="14:15" x14ac:dyDescent="0.2">
      <c r="N9817" s="5">
        <v>9814</v>
      </c>
      <c r="O9817" s="11">
        <v>7.0592340784744065</v>
      </c>
    </row>
    <row r="9818" spans="14:15" x14ac:dyDescent="0.2">
      <c r="N9818" s="5">
        <v>9815</v>
      </c>
      <c r="O9818" s="11">
        <v>23.201513998416331</v>
      </c>
    </row>
    <row r="9819" spans="14:15" x14ac:dyDescent="0.2">
      <c r="N9819" s="5">
        <v>9816</v>
      </c>
      <c r="O9819" s="11">
        <v>-11.541011600001795</v>
      </c>
    </row>
    <row r="9820" spans="14:15" x14ac:dyDescent="0.2">
      <c r="N9820" s="5">
        <v>9817</v>
      </c>
      <c r="O9820" s="11">
        <v>10.424648214111649</v>
      </c>
    </row>
    <row r="9821" spans="14:15" x14ac:dyDescent="0.2">
      <c r="N9821" s="5">
        <v>9818</v>
      </c>
      <c r="O9821" s="11">
        <v>4.5696565776804006</v>
      </c>
    </row>
    <row r="9822" spans="14:15" x14ac:dyDescent="0.2">
      <c r="N9822" s="5">
        <v>9819</v>
      </c>
      <c r="O9822" s="11">
        <v>-13.117062973406359</v>
      </c>
    </row>
    <row r="9823" spans="14:15" x14ac:dyDescent="0.2">
      <c r="N9823" s="5">
        <v>9820</v>
      </c>
      <c r="O9823" s="11">
        <v>-21.514116830399331</v>
      </c>
    </row>
    <row r="9824" spans="14:15" x14ac:dyDescent="0.2">
      <c r="N9824" s="5">
        <v>9821</v>
      </c>
      <c r="O9824" s="11">
        <v>5.8382237325586752</v>
      </c>
    </row>
    <row r="9825" spans="14:15" x14ac:dyDescent="0.2">
      <c r="N9825" s="5">
        <v>9822</v>
      </c>
      <c r="O9825" s="11">
        <v>9.7840718496403802</v>
      </c>
    </row>
    <row r="9826" spans="14:15" x14ac:dyDescent="0.2">
      <c r="N9826" s="5">
        <v>9823</v>
      </c>
      <c r="O9826" s="11">
        <v>15.682637472726519</v>
      </c>
    </row>
    <row r="9827" spans="14:15" x14ac:dyDescent="0.2">
      <c r="N9827" s="5">
        <v>9824</v>
      </c>
      <c r="O9827" s="11">
        <v>-19.166797554950595</v>
      </c>
    </row>
    <row r="9828" spans="14:15" x14ac:dyDescent="0.2">
      <c r="N9828" s="5">
        <v>9825</v>
      </c>
      <c r="O9828" s="11">
        <v>-15.803846726317463</v>
      </c>
    </row>
    <row r="9829" spans="14:15" x14ac:dyDescent="0.2">
      <c r="N9829" s="5">
        <v>9826</v>
      </c>
      <c r="O9829" s="11">
        <v>-17.838643195508979</v>
      </c>
    </row>
    <row r="9830" spans="14:15" x14ac:dyDescent="0.2">
      <c r="N9830" s="5">
        <v>9827</v>
      </c>
      <c r="O9830" s="11">
        <v>-9.4062051899655224</v>
      </c>
    </row>
    <row r="9831" spans="14:15" x14ac:dyDescent="0.2">
      <c r="N9831" s="5">
        <v>9828</v>
      </c>
      <c r="O9831" s="11">
        <v>-20.637207906389474</v>
      </c>
    </row>
    <row r="9832" spans="14:15" x14ac:dyDescent="0.2">
      <c r="N9832" s="5">
        <v>9829</v>
      </c>
      <c r="O9832" s="11">
        <v>-19.754282970081146</v>
      </c>
    </row>
    <row r="9833" spans="14:15" x14ac:dyDescent="0.2">
      <c r="N9833" s="5">
        <v>9830</v>
      </c>
      <c r="O9833" s="11">
        <v>22.015867062631841</v>
      </c>
    </row>
    <row r="9834" spans="14:15" x14ac:dyDescent="0.2">
      <c r="N9834" s="5">
        <v>9831</v>
      </c>
      <c r="O9834" s="11">
        <v>-13.289494372020826</v>
      </c>
    </row>
    <row r="9835" spans="14:15" x14ac:dyDescent="0.2">
      <c r="N9835" s="5">
        <v>9832</v>
      </c>
      <c r="O9835" s="11">
        <v>-0.65687610918425432</v>
      </c>
    </row>
    <row r="9836" spans="14:15" x14ac:dyDescent="0.2">
      <c r="N9836" s="5">
        <v>9833</v>
      </c>
      <c r="O9836" s="11">
        <v>27.80707449933265</v>
      </c>
    </row>
    <row r="9837" spans="14:15" x14ac:dyDescent="0.2">
      <c r="N9837" s="5">
        <v>9834</v>
      </c>
      <c r="O9837" s="11">
        <v>9.8854917162431661</v>
      </c>
    </row>
    <row r="9838" spans="14:15" x14ac:dyDescent="0.2">
      <c r="N9838" s="5">
        <v>9835</v>
      </c>
      <c r="O9838" s="11">
        <v>-11.331233997946448</v>
      </c>
    </row>
    <row r="9839" spans="14:15" x14ac:dyDescent="0.2">
      <c r="N9839" s="5">
        <v>9836</v>
      </c>
      <c r="O9839" s="11">
        <v>21.902727717346092</v>
      </c>
    </row>
    <row r="9840" spans="14:15" x14ac:dyDescent="0.2">
      <c r="N9840" s="5">
        <v>9837</v>
      </c>
      <c r="O9840" s="11">
        <v>-8.9691012535213339</v>
      </c>
    </row>
    <row r="9841" spans="14:15" x14ac:dyDescent="0.2">
      <c r="N9841" s="5">
        <v>9838</v>
      </c>
      <c r="O9841" s="11">
        <v>23.363147686157106</v>
      </c>
    </row>
    <row r="9842" spans="14:15" x14ac:dyDescent="0.2">
      <c r="N9842" s="5">
        <v>9839</v>
      </c>
      <c r="O9842" s="11">
        <v>-7.1402452059972052</v>
      </c>
    </row>
    <row r="9843" spans="14:15" x14ac:dyDescent="0.2">
      <c r="N9843" s="5">
        <v>9840</v>
      </c>
      <c r="O9843" s="11">
        <v>-7.2583589369131856</v>
      </c>
    </row>
    <row r="9844" spans="14:15" x14ac:dyDescent="0.2">
      <c r="N9844" s="5">
        <v>9841</v>
      </c>
      <c r="O9844" s="11">
        <v>6.1232141239845932</v>
      </c>
    </row>
    <row r="9845" spans="14:15" x14ac:dyDescent="0.2">
      <c r="N9845" s="5">
        <v>9842</v>
      </c>
      <c r="O9845" s="11">
        <v>-9.6434041696433503</v>
      </c>
    </row>
    <row r="9846" spans="14:15" x14ac:dyDescent="0.2">
      <c r="N9846" s="5">
        <v>9843</v>
      </c>
      <c r="O9846" s="11">
        <v>-4.4049193740900181</v>
      </c>
    </row>
    <row r="9847" spans="14:15" x14ac:dyDescent="0.2">
      <c r="N9847" s="5">
        <v>9844</v>
      </c>
      <c r="O9847" s="11">
        <v>-16.356659827818255</v>
      </c>
    </row>
    <row r="9848" spans="14:15" x14ac:dyDescent="0.2">
      <c r="N9848" s="5">
        <v>9845</v>
      </c>
      <c r="O9848" s="11">
        <v>23.159254540876166</v>
      </c>
    </row>
    <row r="9849" spans="14:15" x14ac:dyDescent="0.2">
      <c r="N9849" s="5">
        <v>9846</v>
      </c>
      <c r="O9849" s="11">
        <v>-22.65424058426532</v>
      </c>
    </row>
    <row r="9850" spans="14:15" x14ac:dyDescent="0.2">
      <c r="N9850" s="5">
        <v>9847</v>
      </c>
      <c r="O9850" s="11">
        <v>13.339197847749617</v>
      </c>
    </row>
    <row r="9851" spans="14:15" x14ac:dyDescent="0.2">
      <c r="N9851" s="5">
        <v>9848</v>
      </c>
      <c r="O9851" s="11">
        <v>-13.468333125694635</v>
      </c>
    </row>
    <row r="9852" spans="14:15" x14ac:dyDescent="0.2">
      <c r="N9852" s="5">
        <v>9849</v>
      </c>
      <c r="O9852" s="11">
        <v>26.945913779902227</v>
      </c>
    </row>
    <row r="9853" spans="14:15" x14ac:dyDescent="0.2">
      <c r="N9853" s="5">
        <v>9850</v>
      </c>
      <c r="O9853" s="11">
        <v>6.9112561323996626</v>
      </c>
    </row>
    <row r="9854" spans="14:15" x14ac:dyDescent="0.2">
      <c r="N9854" s="5">
        <v>9851</v>
      </c>
      <c r="O9854" s="11">
        <v>-17.837982503159001</v>
      </c>
    </row>
    <row r="9855" spans="14:15" x14ac:dyDescent="0.2">
      <c r="N9855" s="5">
        <v>9852</v>
      </c>
      <c r="O9855" s="11">
        <v>-15.774490761209364</v>
      </c>
    </row>
    <row r="9856" spans="14:15" x14ac:dyDescent="0.2">
      <c r="N9856" s="5">
        <v>9853</v>
      </c>
      <c r="O9856" s="11">
        <v>-4.1784538171037813</v>
      </c>
    </row>
    <row r="9857" spans="14:15" x14ac:dyDescent="0.2">
      <c r="N9857" s="5">
        <v>9854</v>
      </c>
      <c r="O9857" s="11">
        <v>7.8960426371172874</v>
      </c>
    </row>
    <row r="9858" spans="14:15" x14ac:dyDescent="0.2">
      <c r="N9858" s="5">
        <v>9855</v>
      </c>
      <c r="O9858" s="11">
        <v>-11.351843302777226</v>
      </c>
    </row>
    <row r="9859" spans="14:15" x14ac:dyDescent="0.2">
      <c r="N9859" s="5">
        <v>9856</v>
      </c>
      <c r="O9859" s="11">
        <v>8.2031969061304117</v>
      </c>
    </row>
    <row r="9860" spans="14:15" x14ac:dyDescent="0.2">
      <c r="N9860" s="5">
        <v>9857</v>
      </c>
      <c r="O9860" s="11">
        <v>-14.303510871456933</v>
      </c>
    </row>
    <row r="9861" spans="14:15" x14ac:dyDescent="0.2">
      <c r="N9861" s="5">
        <v>9858</v>
      </c>
      <c r="O9861" s="11">
        <v>-25.364348365864078</v>
      </c>
    </row>
    <row r="9862" spans="14:15" x14ac:dyDescent="0.2">
      <c r="N9862" s="5">
        <v>9859</v>
      </c>
      <c r="O9862" s="11">
        <v>-3.4715062631481404</v>
      </c>
    </row>
    <row r="9863" spans="14:15" x14ac:dyDescent="0.2">
      <c r="N9863" s="5">
        <v>9860</v>
      </c>
      <c r="O9863" s="11">
        <v>-16.432790291049827</v>
      </c>
    </row>
    <row r="9864" spans="14:15" x14ac:dyDescent="0.2">
      <c r="N9864" s="5">
        <v>9861</v>
      </c>
      <c r="O9864" s="11">
        <v>3.5510925118516794</v>
      </c>
    </row>
    <row r="9865" spans="14:15" x14ac:dyDescent="0.2">
      <c r="N9865" s="5">
        <v>9862</v>
      </c>
      <c r="O9865" s="11">
        <v>27.541349147477234</v>
      </c>
    </row>
    <row r="9866" spans="14:15" x14ac:dyDescent="0.2">
      <c r="N9866" s="5">
        <v>9863</v>
      </c>
      <c r="O9866" s="11">
        <v>9.6649673938297767</v>
      </c>
    </row>
    <row r="9867" spans="14:15" x14ac:dyDescent="0.2">
      <c r="N9867" s="5">
        <v>9864</v>
      </c>
      <c r="O9867" s="11">
        <v>-19.257188545967768</v>
      </c>
    </row>
    <row r="9868" spans="14:15" x14ac:dyDescent="0.2">
      <c r="N9868" s="5">
        <v>9865</v>
      </c>
      <c r="O9868" s="11">
        <v>-11.918411073765739</v>
      </c>
    </row>
    <row r="9869" spans="14:15" x14ac:dyDescent="0.2">
      <c r="N9869" s="5">
        <v>9866</v>
      </c>
      <c r="O9869" s="11">
        <v>-14.036359915413303</v>
      </c>
    </row>
    <row r="9870" spans="14:15" x14ac:dyDescent="0.2">
      <c r="N9870" s="5">
        <v>9867</v>
      </c>
      <c r="O9870" s="11">
        <v>22.158240136214751</v>
      </c>
    </row>
    <row r="9871" spans="14:15" x14ac:dyDescent="0.2">
      <c r="N9871" s="5">
        <v>9868</v>
      </c>
      <c r="O9871" s="11">
        <v>-16.347492889749937</v>
      </c>
    </row>
    <row r="9872" spans="14:15" x14ac:dyDescent="0.2">
      <c r="N9872" s="5">
        <v>9869</v>
      </c>
      <c r="O9872" s="11">
        <v>-23.082799729754655</v>
      </c>
    </row>
    <row r="9873" spans="14:15" x14ac:dyDescent="0.2">
      <c r="N9873" s="5">
        <v>9870</v>
      </c>
      <c r="O9873" s="11">
        <v>4.3794414356911311</v>
      </c>
    </row>
    <row r="9874" spans="14:15" x14ac:dyDescent="0.2">
      <c r="N9874" s="5">
        <v>9871</v>
      </c>
      <c r="O9874" s="11">
        <v>21.306334501790761</v>
      </c>
    </row>
    <row r="9875" spans="14:15" x14ac:dyDescent="0.2">
      <c r="N9875" s="5">
        <v>9872</v>
      </c>
      <c r="O9875" s="11">
        <v>-17.068248119809738</v>
      </c>
    </row>
    <row r="9876" spans="14:15" x14ac:dyDescent="0.2">
      <c r="N9876" s="5">
        <v>9873</v>
      </c>
      <c r="O9876" s="11">
        <v>9.272749817803966</v>
      </c>
    </row>
    <row r="9877" spans="14:15" x14ac:dyDescent="0.2">
      <c r="N9877" s="5">
        <v>9874</v>
      </c>
      <c r="O9877" s="11">
        <v>6.5080808372254086</v>
      </c>
    </row>
    <row r="9878" spans="14:15" x14ac:dyDescent="0.2">
      <c r="N9878" s="5">
        <v>9875</v>
      </c>
      <c r="O9878" s="11">
        <v>-32.786621044736066</v>
      </c>
    </row>
    <row r="9879" spans="14:15" x14ac:dyDescent="0.2">
      <c r="N9879" s="5">
        <v>9876</v>
      </c>
      <c r="O9879" s="11">
        <v>-5.7221817428092283</v>
      </c>
    </row>
    <row r="9880" spans="14:15" x14ac:dyDescent="0.2">
      <c r="N9880" s="5">
        <v>9877</v>
      </c>
      <c r="O9880" s="11">
        <v>1.384912621843299</v>
      </c>
    </row>
    <row r="9881" spans="14:15" x14ac:dyDescent="0.2">
      <c r="N9881" s="5">
        <v>9878</v>
      </c>
      <c r="O9881" s="11">
        <v>0.26297099201412899</v>
      </c>
    </row>
    <row r="9882" spans="14:15" x14ac:dyDescent="0.2">
      <c r="N9882" s="5">
        <v>9879</v>
      </c>
      <c r="O9882" s="11">
        <v>-1.7392730282830189</v>
      </c>
    </row>
    <row r="9883" spans="14:15" x14ac:dyDescent="0.2">
      <c r="N9883" s="5">
        <v>9880</v>
      </c>
      <c r="O9883" s="11">
        <v>-5.6789398319302515</v>
      </c>
    </row>
    <row r="9884" spans="14:15" x14ac:dyDescent="0.2">
      <c r="N9884" s="5">
        <v>9881</v>
      </c>
      <c r="O9884" s="11">
        <v>4.8865463651653087</v>
      </c>
    </row>
    <row r="9885" spans="14:15" x14ac:dyDescent="0.2">
      <c r="N9885" s="5">
        <v>9882</v>
      </c>
      <c r="O9885" s="11">
        <v>-5.108933650854139</v>
      </c>
    </row>
    <row r="9886" spans="14:15" x14ac:dyDescent="0.2">
      <c r="N9886" s="5">
        <v>9883</v>
      </c>
      <c r="O9886" s="11">
        <v>-2.5668611638544774</v>
      </c>
    </row>
    <row r="9887" spans="14:15" x14ac:dyDescent="0.2">
      <c r="N9887" s="5">
        <v>9884</v>
      </c>
      <c r="O9887" s="11">
        <v>-16.326056718560473</v>
      </c>
    </row>
    <row r="9888" spans="14:15" x14ac:dyDescent="0.2">
      <c r="N9888" s="5">
        <v>9885</v>
      </c>
      <c r="O9888" s="11">
        <v>-6.8600613021091119</v>
      </c>
    </row>
    <row r="9889" spans="14:15" x14ac:dyDescent="0.2">
      <c r="N9889" s="5">
        <v>9886</v>
      </c>
      <c r="O9889" s="11">
        <v>3.190792102163071</v>
      </c>
    </row>
    <row r="9890" spans="14:15" x14ac:dyDescent="0.2">
      <c r="N9890" s="5">
        <v>9887</v>
      </c>
      <c r="O9890" s="11">
        <v>1.2193508260676336</v>
      </c>
    </row>
    <row r="9891" spans="14:15" x14ac:dyDescent="0.2">
      <c r="N9891" s="5">
        <v>9888</v>
      </c>
      <c r="O9891" s="11">
        <v>-27.589285113713867</v>
      </c>
    </row>
    <row r="9892" spans="14:15" x14ac:dyDescent="0.2">
      <c r="N9892" s="5">
        <v>9889</v>
      </c>
      <c r="O9892" s="11">
        <v>-15.706914514043355</v>
      </c>
    </row>
    <row r="9893" spans="14:15" x14ac:dyDescent="0.2">
      <c r="N9893" s="5">
        <v>9890</v>
      </c>
      <c r="O9893" s="11">
        <v>-45.661538001065182</v>
      </c>
    </row>
    <row r="9894" spans="14:15" x14ac:dyDescent="0.2">
      <c r="N9894" s="5">
        <v>9891</v>
      </c>
      <c r="O9894" s="11">
        <v>-18.052345567549448</v>
      </c>
    </row>
    <row r="9895" spans="14:15" x14ac:dyDescent="0.2">
      <c r="N9895" s="5">
        <v>9892</v>
      </c>
      <c r="O9895" s="11">
        <v>-16.49761846375754</v>
      </c>
    </row>
    <row r="9896" spans="14:15" x14ac:dyDescent="0.2">
      <c r="N9896" s="5">
        <v>9893</v>
      </c>
      <c r="O9896" s="11">
        <v>22.053105052870979</v>
      </c>
    </row>
    <row r="9897" spans="14:15" x14ac:dyDescent="0.2">
      <c r="N9897" s="5">
        <v>9894</v>
      </c>
      <c r="O9897" s="11">
        <v>2.6293175976270602</v>
      </c>
    </row>
    <row r="9898" spans="14:15" x14ac:dyDescent="0.2">
      <c r="N9898" s="5">
        <v>9895</v>
      </c>
      <c r="O9898" s="11">
        <v>31.051711388659015</v>
      </c>
    </row>
    <row r="9899" spans="14:15" x14ac:dyDescent="0.2">
      <c r="N9899" s="5">
        <v>9896</v>
      </c>
      <c r="O9899" s="11">
        <v>14.863460393026219</v>
      </c>
    </row>
    <row r="9900" spans="14:15" x14ac:dyDescent="0.2">
      <c r="N9900" s="5">
        <v>9897</v>
      </c>
      <c r="O9900" s="11">
        <v>23.340021951470991</v>
      </c>
    </row>
    <row r="9901" spans="14:15" x14ac:dyDescent="0.2">
      <c r="N9901" s="5">
        <v>9898</v>
      </c>
      <c r="O9901" s="11">
        <v>-31.262445331415822</v>
      </c>
    </row>
    <row r="9902" spans="14:15" x14ac:dyDescent="0.2">
      <c r="N9902" s="5">
        <v>9899</v>
      </c>
      <c r="O9902" s="11">
        <v>2.9696815838671555</v>
      </c>
    </row>
    <row r="9903" spans="14:15" x14ac:dyDescent="0.2">
      <c r="N9903" s="5">
        <v>9900</v>
      </c>
      <c r="O9903" s="11">
        <v>8.9400677969288722</v>
      </c>
    </row>
    <row r="9904" spans="14:15" x14ac:dyDescent="0.2">
      <c r="N9904" s="5">
        <v>9901</v>
      </c>
      <c r="O9904" s="11">
        <v>-2.6831439924437519</v>
      </c>
    </row>
    <row r="9905" spans="14:15" x14ac:dyDescent="0.2">
      <c r="N9905" s="5">
        <v>9902</v>
      </c>
      <c r="O9905" s="11">
        <v>-24.395542127403044</v>
      </c>
    </row>
    <row r="9906" spans="14:15" x14ac:dyDescent="0.2">
      <c r="N9906" s="5">
        <v>9903</v>
      </c>
      <c r="O9906" s="11">
        <v>-5.768796524469634</v>
      </c>
    </row>
    <row r="9907" spans="14:15" x14ac:dyDescent="0.2">
      <c r="N9907" s="5">
        <v>9904</v>
      </c>
      <c r="O9907" s="11">
        <v>5.1866200354156664</v>
      </c>
    </row>
    <row r="9908" spans="14:15" x14ac:dyDescent="0.2">
      <c r="N9908" s="5">
        <v>9905</v>
      </c>
      <c r="O9908" s="11">
        <v>6.0490799513950551</v>
      </c>
    </row>
    <row r="9909" spans="14:15" x14ac:dyDescent="0.2">
      <c r="N9909" s="5">
        <v>9906</v>
      </c>
      <c r="O9909" s="11">
        <v>-2.7651547749904868</v>
      </c>
    </row>
    <row r="9910" spans="14:15" x14ac:dyDescent="0.2">
      <c r="N9910" s="5">
        <v>9907</v>
      </c>
      <c r="O9910" s="11">
        <v>10.826860022885551</v>
      </c>
    </row>
    <row r="9911" spans="14:15" x14ac:dyDescent="0.2">
      <c r="N9911" s="5">
        <v>9908</v>
      </c>
      <c r="O9911" s="11">
        <v>19.121893522008829</v>
      </c>
    </row>
    <row r="9912" spans="14:15" x14ac:dyDescent="0.2">
      <c r="N9912" s="5">
        <v>9909</v>
      </c>
      <c r="O9912" s="11">
        <v>-20.034349080195739</v>
      </c>
    </row>
    <row r="9913" spans="14:15" x14ac:dyDescent="0.2">
      <c r="N9913" s="5">
        <v>9910</v>
      </c>
      <c r="O9913" s="11">
        <v>-13.332781113329215</v>
      </c>
    </row>
    <row r="9914" spans="14:15" x14ac:dyDescent="0.2">
      <c r="N9914" s="5">
        <v>9911</v>
      </c>
      <c r="O9914" s="11">
        <v>21.720464703642168</v>
      </c>
    </row>
    <row r="9915" spans="14:15" x14ac:dyDescent="0.2">
      <c r="N9915" s="5">
        <v>9912</v>
      </c>
      <c r="O9915" s="11">
        <v>18.294063027957758</v>
      </c>
    </row>
    <row r="9916" spans="14:15" x14ac:dyDescent="0.2">
      <c r="N9916" s="5">
        <v>9913</v>
      </c>
      <c r="O9916" s="11">
        <v>-17.710554594369018</v>
      </c>
    </row>
    <row r="9917" spans="14:15" x14ac:dyDescent="0.2">
      <c r="N9917" s="5">
        <v>9914</v>
      </c>
      <c r="O9917" s="11">
        <v>11.756516295882172</v>
      </c>
    </row>
    <row r="9918" spans="14:15" x14ac:dyDescent="0.2">
      <c r="N9918" s="5">
        <v>9915</v>
      </c>
      <c r="O9918" s="11">
        <v>-0.94875335484682033</v>
      </c>
    </row>
    <row r="9919" spans="14:15" x14ac:dyDescent="0.2">
      <c r="N9919" s="5">
        <v>9916</v>
      </c>
      <c r="O9919" s="11">
        <v>23.935024869326973</v>
      </c>
    </row>
    <row r="9920" spans="14:15" x14ac:dyDescent="0.2">
      <c r="N9920" s="5">
        <v>9917</v>
      </c>
      <c r="O9920" s="11">
        <v>-10.313772650918864</v>
      </c>
    </row>
    <row r="9921" spans="14:15" x14ac:dyDescent="0.2">
      <c r="N9921" s="5">
        <v>9918</v>
      </c>
      <c r="O9921" s="11">
        <v>11.145641345912804</v>
      </c>
    </row>
    <row r="9922" spans="14:15" x14ac:dyDescent="0.2">
      <c r="N9922" s="5">
        <v>9919</v>
      </c>
      <c r="O9922" s="11">
        <v>6.744272218761691</v>
      </c>
    </row>
    <row r="9923" spans="14:15" x14ac:dyDescent="0.2">
      <c r="N9923" s="5">
        <v>9920</v>
      </c>
      <c r="O9923" s="11">
        <v>18.918854652997897</v>
      </c>
    </row>
    <row r="9924" spans="14:15" x14ac:dyDescent="0.2">
      <c r="N9924" s="5">
        <v>9921</v>
      </c>
      <c r="O9924" s="11">
        <v>-5.3850650112083374</v>
      </c>
    </row>
    <row r="9925" spans="14:15" x14ac:dyDescent="0.2">
      <c r="N9925" s="5">
        <v>9922</v>
      </c>
      <c r="O9925" s="11">
        <v>18.065343694144289</v>
      </c>
    </row>
    <row r="9926" spans="14:15" x14ac:dyDescent="0.2">
      <c r="N9926" s="5">
        <v>9923</v>
      </c>
      <c r="O9926" s="11">
        <v>-15.726645123623843</v>
      </c>
    </row>
    <row r="9927" spans="14:15" x14ac:dyDescent="0.2">
      <c r="N9927" s="5">
        <v>9924</v>
      </c>
      <c r="O9927" s="11">
        <v>-6.0221778930289487</v>
      </c>
    </row>
    <row r="9928" spans="14:15" x14ac:dyDescent="0.2">
      <c r="N9928" s="5">
        <v>9925</v>
      </c>
      <c r="O9928" s="11">
        <v>-23.264998483829551</v>
      </c>
    </row>
    <row r="9929" spans="14:15" x14ac:dyDescent="0.2">
      <c r="N9929" s="5">
        <v>9926</v>
      </c>
      <c r="O9929" s="11">
        <v>0.64761990102053524</v>
      </c>
    </row>
    <row r="9930" spans="14:15" x14ac:dyDescent="0.2">
      <c r="N9930" s="5">
        <v>9927</v>
      </c>
      <c r="O9930" s="11">
        <v>4.7027436987882787</v>
      </c>
    </row>
    <row r="9931" spans="14:15" x14ac:dyDescent="0.2">
      <c r="N9931" s="5">
        <v>9928</v>
      </c>
      <c r="O9931" s="11">
        <v>3.3212988137170472</v>
      </c>
    </row>
    <row r="9932" spans="14:15" x14ac:dyDescent="0.2">
      <c r="N9932" s="5">
        <v>9929</v>
      </c>
      <c r="O9932" s="11">
        <v>-6.1693680912551576</v>
      </c>
    </row>
    <row r="9933" spans="14:15" x14ac:dyDescent="0.2">
      <c r="N9933" s="5">
        <v>9930</v>
      </c>
      <c r="O9933" s="11">
        <v>-14.520721688786807</v>
      </c>
    </row>
    <row r="9934" spans="14:15" x14ac:dyDescent="0.2">
      <c r="N9934" s="5">
        <v>9931</v>
      </c>
      <c r="O9934" s="11">
        <v>-7.562944376622025</v>
      </c>
    </row>
    <row r="9935" spans="14:15" x14ac:dyDescent="0.2">
      <c r="N9935" s="5">
        <v>9932</v>
      </c>
      <c r="O9935" s="11">
        <v>6.5207755454212988</v>
      </c>
    </row>
    <row r="9936" spans="14:15" x14ac:dyDescent="0.2">
      <c r="N9936" s="5">
        <v>9933</v>
      </c>
      <c r="O9936" s="11">
        <v>6.1090057703257328</v>
      </c>
    </row>
    <row r="9937" spans="14:15" x14ac:dyDescent="0.2">
      <c r="N9937" s="5">
        <v>9934</v>
      </c>
      <c r="O9937" s="11">
        <v>9.062400105717682</v>
      </c>
    </row>
    <row r="9938" spans="14:15" x14ac:dyDescent="0.2">
      <c r="N9938" s="5">
        <v>9935</v>
      </c>
      <c r="O9938" s="11">
        <v>1.6658439726615626</v>
      </c>
    </row>
    <row r="9939" spans="14:15" x14ac:dyDescent="0.2">
      <c r="N9939" s="5">
        <v>9936</v>
      </c>
      <c r="O9939" s="11">
        <v>-7.6420915798993283</v>
      </c>
    </row>
    <row r="9940" spans="14:15" x14ac:dyDescent="0.2">
      <c r="N9940" s="5">
        <v>9937</v>
      </c>
      <c r="O9940" s="11">
        <v>-23.212470336210234</v>
      </c>
    </row>
    <row r="9941" spans="14:15" x14ac:dyDescent="0.2">
      <c r="N9941" s="5">
        <v>9938</v>
      </c>
      <c r="O9941" s="11">
        <v>-17.893608551399865</v>
      </c>
    </row>
    <row r="9942" spans="14:15" x14ac:dyDescent="0.2">
      <c r="N9942" s="5">
        <v>9939</v>
      </c>
      <c r="O9942" s="11">
        <v>-7.3606220377737026</v>
      </c>
    </row>
    <row r="9943" spans="14:15" x14ac:dyDescent="0.2">
      <c r="N9943" s="5">
        <v>9940</v>
      </c>
      <c r="O9943" s="11">
        <v>16.462868732043329</v>
      </c>
    </row>
    <row r="9944" spans="14:15" x14ac:dyDescent="0.2">
      <c r="N9944" s="5">
        <v>9941</v>
      </c>
      <c r="O9944" s="11">
        <v>-6.7057631794481267</v>
      </c>
    </row>
    <row r="9945" spans="14:15" x14ac:dyDescent="0.2">
      <c r="N9945" s="5">
        <v>9942</v>
      </c>
      <c r="O9945" s="11">
        <v>11.23608092305059</v>
      </c>
    </row>
    <row r="9946" spans="14:15" x14ac:dyDescent="0.2">
      <c r="N9946" s="5">
        <v>9943</v>
      </c>
      <c r="O9946" s="11">
        <v>-22.929009133964847</v>
      </c>
    </row>
    <row r="9947" spans="14:15" x14ac:dyDescent="0.2">
      <c r="N9947" s="5">
        <v>9944</v>
      </c>
      <c r="O9947" s="11">
        <v>-11.486070832247695</v>
      </c>
    </row>
    <row r="9948" spans="14:15" x14ac:dyDescent="0.2">
      <c r="N9948" s="5">
        <v>9945</v>
      </c>
      <c r="O9948" s="11">
        <v>1.0391394899459268</v>
      </c>
    </row>
    <row r="9949" spans="14:15" x14ac:dyDescent="0.2">
      <c r="N9949" s="5">
        <v>9946</v>
      </c>
      <c r="O9949" s="11">
        <v>-17.69366784069129</v>
      </c>
    </row>
    <row r="9950" spans="14:15" x14ac:dyDescent="0.2">
      <c r="N9950" s="5">
        <v>9947</v>
      </c>
      <c r="O9950" s="11">
        <v>-9.7687164884247295</v>
      </c>
    </row>
    <row r="9951" spans="14:15" x14ac:dyDescent="0.2">
      <c r="N9951" s="5">
        <v>9948</v>
      </c>
      <c r="O9951" s="11">
        <v>25.756760094407113</v>
      </c>
    </row>
    <row r="9952" spans="14:15" x14ac:dyDescent="0.2">
      <c r="N9952" s="5">
        <v>9949</v>
      </c>
      <c r="O9952" s="11">
        <v>-6.5572671045920137</v>
      </c>
    </row>
    <row r="9953" spans="14:15" x14ac:dyDescent="0.2">
      <c r="N9953" s="5">
        <v>9950</v>
      </c>
      <c r="O9953" s="11">
        <v>-18.001061459232908</v>
      </c>
    </row>
    <row r="9954" spans="14:15" x14ac:dyDescent="0.2">
      <c r="N9954" s="5">
        <v>9951</v>
      </c>
      <c r="O9954" s="11">
        <v>-11.839186078034064</v>
      </c>
    </row>
    <row r="9955" spans="14:15" x14ac:dyDescent="0.2">
      <c r="N9955" s="5">
        <v>9952</v>
      </c>
      <c r="O9955" s="11">
        <v>-10.844583588155924</v>
      </c>
    </row>
    <row r="9956" spans="14:15" x14ac:dyDescent="0.2">
      <c r="N9956" s="5">
        <v>9953</v>
      </c>
      <c r="O9956" s="11">
        <v>8.2710123454453601</v>
      </c>
    </row>
    <row r="9957" spans="14:15" x14ac:dyDescent="0.2">
      <c r="N9957" s="5">
        <v>9954</v>
      </c>
      <c r="O9957" s="11">
        <v>23.459639676839483</v>
      </c>
    </row>
    <row r="9958" spans="14:15" x14ac:dyDescent="0.2">
      <c r="N9958" s="5">
        <v>9955</v>
      </c>
      <c r="O9958" s="11">
        <v>14.031759618778953</v>
      </c>
    </row>
    <row r="9959" spans="14:15" x14ac:dyDescent="0.2">
      <c r="N9959" s="5">
        <v>9956</v>
      </c>
      <c r="O9959" s="11">
        <v>-7.497679916554449</v>
      </c>
    </row>
    <row r="9960" spans="14:15" x14ac:dyDescent="0.2">
      <c r="N9960" s="5">
        <v>9957</v>
      </c>
      <c r="O9960" s="11">
        <v>-19.805204102372482</v>
      </c>
    </row>
    <row r="9961" spans="14:15" x14ac:dyDescent="0.2">
      <c r="N9961" s="5">
        <v>9958</v>
      </c>
      <c r="O9961" s="11">
        <v>2.8731541512684329</v>
      </c>
    </row>
    <row r="9962" spans="14:15" x14ac:dyDescent="0.2">
      <c r="N9962" s="5">
        <v>9959</v>
      </c>
      <c r="O9962" s="11">
        <v>-4.6559330522243645</v>
      </c>
    </row>
    <row r="9963" spans="14:15" x14ac:dyDescent="0.2">
      <c r="N9963" s="5">
        <v>9960</v>
      </c>
      <c r="O9963" s="11">
        <v>-0.17836959380418194</v>
      </c>
    </row>
    <row r="9964" spans="14:15" x14ac:dyDescent="0.2">
      <c r="N9964" s="5">
        <v>9961</v>
      </c>
      <c r="O9964" s="11">
        <v>20.987919420958423</v>
      </c>
    </row>
    <row r="9965" spans="14:15" x14ac:dyDescent="0.2">
      <c r="N9965" s="5">
        <v>9962</v>
      </c>
      <c r="O9965" s="11">
        <v>-14.392648005677142</v>
      </c>
    </row>
    <row r="9966" spans="14:15" x14ac:dyDescent="0.2">
      <c r="N9966" s="5">
        <v>9963</v>
      </c>
      <c r="O9966" s="11">
        <v>-5.5537666797653005</v>
      </c>
    </row>
    <row r="9967" spans="14:15" x14ac:dyDescent="0.2">
      <c r="N9967" s="5">
        <v>9964</v>
      </c>
      <c r="O9967" s="11">
        <v>-12.975334649906777</v>
      </c>
    </row>
    <row r="9968" spans="14:15" x14ac:dyDescent="0.2">
      <c r="N9968" s="5">
        <v>9965</v>
      </c>
      <c r="O9968" s="11">
        <v>13.809704988284228</v>
      </c>
    </row>
    <row r="9969" spans="14:15" x14ac:dyDescent="0.2">
      <c r="N9969" s="5">
        <v>9966</v>
      </c>
      <c r="O9969" s="11">
        <v>0.56926905024985364</v>
      </c>
    </row>
    <row r="9970" spans="14:15" x14ac:dyDescent="0.2">
      <c r="N9970" s="5">
        <v>9967</v>
      </c>
      <c r="O9970" s="11">
        <v>8.6462873962208313</v>
      </c>
    </row>
    <row r="9971" spans="14:15" x14ac:dyDescent="0.2">
      <c r="N9971" s="5">
        <v>9968</v>
      </c>
      <c r="O9971" s="11">
        <v>7.8464216865822385</v>
      </c>
    </row>
    <row r="9972" spans="14:15" x14ac:dyDescent="0.2">
      <c r="N9972" s="5">
        <v>9969</v>
      </c>
      <c r="O9972" s="11">
        <v>8.1277620740994045</v>
      </c>
    </row>
    <row r="9973" spans="14:15" x14ac:dyDescent="0.2">
      <c r="N9973" s="5">
        <v>9970</v>
      </c>
      <c r="O9973" s="11">
        <v>-12.314197832031631</v>
      </c>
    </row>
    <row r="9974" spans="14:15" x14ac:dyDescent="0.2">
      <c r="N9974" s="5">
        <v>9971</v>
      </c>
      <c r="O9974" s="11">
        <v>-22.982064066479193</v>
      </c>
    </row>
    <row r="9975" spans="14:15" x14ac:dyDescent="0.2">
      <c r="N9975" s="5">
        <v>9972</v>
      </c>
      <c r="O9975" s="11">
        <v>-21.190642399858213</v>
      </c>
    </row>
    <row r="9976" spans="14:15" x14ac:dyDescent="0.2">
      <c r="N9976" s="5">
        <v>9973</v>
      </c>
      <c r="O9976" s="11">
        <v>4.1020259478667018</v>
      </c>
    </row>
    <row r="9977" spans="14:15" x14ac:dyDescent="0.2">
      <c r="N9977" s="5">
        <v>9974</v>
      </c>
      <c r="O9977" s="11">
        <v>16.943646498739675</v>
      </c>
    </row>
    <row r="9978" spans="14:15" x14ac:dyDescent="0.2">
      <c r="N9978" s="5">
        <v>9975</v>
      </c>
      <c r="O9978" s="11">
        <v>-24.710171755189872</v>
      </c>
    </row>
    <row r="9979" spans="14:15" x14ac:dyDescent="0.2">
      <c r="N9979" s="5">
        <v>9976</v>
      </c>
      <c r="O9979" s="11">
        <v>13.720931101316449</v>
      </c>
    </row>
    <row r="9980" spans="14:15" x14ac:dyDescent="0.2">
      <c r="N9980" s="5">
        <v>9977</v>
      </c>
      <c r="O9980" s="11">
        <v>24.527806247867282</v>
      </c>
    </row>
    <row r="9981" spans="14:15" x14ac:dyDescent="0.2">
      <c r="N9981" s="5">
        <v>9978</v>
      </c>
      <c r="O9981" s="11">
        <v>6.1690704884449596</v>
      </c>
    </row>
    <row r="9982" spans="14:15" x14ac:dyDescent="0.2">
      <c r="N9982" s="5">
        <v>9979</v>
      </c>
      <c r="O9982" s="11">
        <v>-14.26435395737386</v>
      </c>
    </row>
    <row r="9983" spans="14:15" x14ac:dyDescent="0.2">
      <c r="N9983" s="5">
        <v>9980</v>
      </c>
      <c r="O9983" s="11">
        <v>-4.7137365369800408</v>
      </c>
    </row>
    <row r="9984" spans="14:15" x14ac:dyDescent="0.2">
      <c r="N9984" s="5">
        <v>9981</v>
      </c>
      <c r="O9984" s="11">
        <v>-32.169664001296333</v>
      </c>
    </row>
    <row r="9985" spans="14:15" x14ac:dyDescent="0.2">
      <c r="N9985" s="5">
        <v>9982</v>
      </c>
      <c r="O9985" s="11">
        <v>5.2809876827554429</v>
      </c>
    </row>
    <row r="9986" spans="14:15" x14ac:dyDescent="0.2">
      <c r="N9986" s="5">
        <v>9983</v>
      </c>
      <c r="O9986" s="11">
        <v>17.991106785384446</v>
      </c>
    </row>
    <row r="9987" spans="14:15" x14ac:dyDescent="0.2">
      <c r="N9987" s="5">
        <v>9984</v>
      </c>
      <c r="O9987" s="11">
        <v>-17.570746983188755</v>
      </c>
    </row>
    <row r="9988" spans="14:15" x14ac:dyDescent="0.2">
      <c r="N9988" s="5">
        <v>9985</v>
      </c>
      <c r="O9988" s="11">
        <v>-16.400025159609985</v>
      </c>
    </row>
    <row r="9989" spans="14:15" x14ac:dyDescent="0.2">
      <c r="N9989" s="5">
        <v>9986</v>
      </c>
      <c r="O9989" s="11">
        <v>12.380576586542851</v>
      </c>
    </row>
    <row r="9990" spans="14:15" x14ac:dyDescent="0.2">
      <c r="N9990" s="5">
        <v>9987</v>
      </c>
      <c r="O9990" s="11">
        <v>-18.763767059563428</v>
      </c>
    </row>
    <row r="9991" spans="14:15" x14ac:dyDescent="0.2">
      <c r="N9991" s="5">
        <v>9988</v>
      </c>
      <c r="O9991" s="11">
        <v>6.1350718471083381</v>
      </c>
    </row>
    <row r="9992" spans="14:15" x14ac:dyDescent="0.2">
      <c r="N9992" s="5">
        <v>9989</v>
      </c>
      <c r="O9992" s="11">
        <v>-0.46854769720883249</v>
      </c>
    </row>
    <row r="9993" spans="14:15" x14ac:dyDescent="0.2">
      <c r="N9993" s="5">
        <v>9990</v>
      </c>
      <c r="O9993" s="11">
        <v>-4.0005371426419361</v>
      </c>
    </row>
    <row r="9994" spans="14:15" x14ac:dyDescent="0.2">
      <c r="N9994" s="5">
        <v>9991</v>
      </c>
      <c r="O9994" s="11">
        <v>14.880319028418683</v>
      </c>
    </row>
    <row r="9995" spans="14:15" x14ac:dyDescent="0.2">
      <c r="N9995" s="5">
        <v>9992</v>
      </c>
      <c r="O9995" s="11">
        <v>-24.48324294255978</v>
      </c>
    </row>
    <row r="9996" spans="14:15" x14ac:dyDescent="0.2">
      <c r="N9996" s="5">
        <v>9993</v>
      </c>
      <c r="O9996" s="11">
        <v>5.055741488265924</v>
      </c>
    </row>
    <row r="9997" spans="14:15" x14ac:dyDescent="0.2">
      <c r="N9997" s="5">
        <v>9994</v>
      </c>
      <c r="O9997" s="11">
        <v>-12.585406232632309</v>
      </c>
    </row>
    <row r="9998" spans="14:15" x14ac:dyDescent="0.2">
      <c r="N9998" s="5">
        <v>9995</v>
      </c>
      <c r="O9998" s="11">
        <v>3.2417845871631012</v>
      </c>
    </row>
    <row r="9999" spans="14:15" x14ac:dyDescent="0.2">
      <c r="N9999" s="5">
        <v>9996</v>
      </c>
      <c r="O9999" s="11">
        <v>-9.570994169993746</v>
      </c>
    </row>
    <row r="10000" spans="14:15" x14ac:dyDescent="0.2">
      <c r="N10000" s="5">
        <v>9997</v>
      </c>
      <c r="O10000" s="11">
        <v>19.671949399410305</v>
      </c>
    </row>
    <row r="10001" spans="14:15" x14ac:dyDescent="0.2">
      <c r="N10001" s="5">
        <v>9998</v>
      </c>
      <c r="O10001" s="11">
        <v>20.124548094931004</v>
      </c>
    </row>
    <row r="10002" spans="14:15" x14ac:dyDescent="0.2">
      <c r="N10002" s="5">
        <v>9999</v>
      </c>
      <c r="O10002" s="11">
        <v>-13.291232360814469</v>
      </c>
    </row>
    <row r="10003" spans="14:15" x14ac:dyDescent="0.2">
      <c r="N10003" s="5">
        <v>10000</v>
      </c>
      <c r="O10003" s="11">
        <v>6.1004657580252752</v>
      </c>
    </row>
  </sheetData>
  <sortState xmlns:xlrd2="http://schemas.microsoft.com/office/spreadsheetml/2017/richdata2" ref="D4:D608">
    <sortCondition ref="D4:D608"/>
  </sortState>
  <mergeCells count="3">
    <mergeCell ref="G3:H3"/>
    <mergeCell ref="G14:H14"/>
    <mergeCell ref="K3:L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447D-C8AD-F64E-AEDA-DC9DBC4BD215}">
  <sheetPr codeName="Sheet8"/>
  <dimension ref="B1:O35"/>
  <sheetViews>
    <sheetView showGridLines="0" zoomScale="75" zoomScaleNormal="189" workbookViewId="0">
      <selection activeCell="H8" sqref="H8"/>
    </sheetView>
  </sheetViews>
  <sheetFormatPr baseColWidth="10" defaultColWidth="11.1640625" defaultRowHeight="16" x14ac:dyDescent="0.2"/>
  <cols>
    <col min="1" max="1" width="7.83203125" customWidth="1"/>
    <col min="2" max="2" width="20.33203125" customWidth="1"/>
    <col min="3" max="3" width="8.83203125" bestFit="1" customWidth="1"/>
    <col min="4" max="4" width="16.83203125" bestFit="1" customWidth="1"/>
    <col min="5" max="5" width="17.6640625" style="10" bestFit="1" customWidth="1"/>
    <col min="6" max="6" width="9.83203125" customWidth="1"/>
    <col min="7" max="7" width="19.6640625" customWidth="1"/>
    <col min="8" max="13" width="18.1640625" customWidth="1"/>
    <col min="14" max="14" width="11.83203125" customWidth="1"/>
  </cols>
  <sheetData>
    <row r="1" spans="2:15" x14ac:dyDescent="0.2">
      <c r="B1" s="194" t="s">
        <v>67</v>
      </c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</row>
    <row r="2" spans="2:15" x14ac:dyDescent="0.2"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</row>
    <row r="3" spans="2:15" x14ac:dyDescent="0.2">
      <c r="B3" s="62"/>
      <c r="C3" s="62"/>
      <c r="D3" s="62"/>
      <c r="E3" s="63"/>
      <c r="F3" s="50"/>
    </row>
    <row r="4" spans="2:15" x14ac:dyDescent="0.2">
      <c r="B4" s="52" t="s">
        <v>0</v>
      </c>
      <c r="C4" s="52" t="s">
        <v>68</v>
      </c>
      <c r="D4" s="5"/>
      <c r="E4" s="51" t="s">
        <v>69</v>
      </c>
      <c r="F4" s="50"/>
      <c r="G4" s="1" t="s">
        <v>0</v>
      </c>
      <c r="H4" s="1" t="s">
        <v>11</v>
      </c>
      <c r="I4" s="1" t="s">
        <v>12</v>
      </c>
      <c r="J4" s="1" t="s">
        <v>13</v>
      </c>
      <c r="K4" s="1" t="s">
        <v>16</v>
      </c>
      <c r="L4" s="1" t="s">
        <v>14</v>
      </c>
      <c r="M4" s="1" t="s">
        <v>15</v>
      </c>
    </row>
    <row r="5" spans="2:15" x14ac:dyDescent="0.2">
      <c r="B5" s="5"/>
      <c r="C5" s="5"/>
      <c r="D5" s="5"/>
      <c r="E5" s="51"/>
      <c r="F5" s="50"/>
      <c r="G5" s="5"/>
      <c r="H5" s="5"/>
      <c r="I5" s="5"/>
      <c r="J5" s="5"/>
      <c r="K5" s="5"/>
      <c r="L5" s="5"/>
      <c r="M5" s="5"/>
    </row>
    <row r="6" spans="2:15" x14ac:dyDescent="0.2">
      <c r="B6" s="60" t="s">
        <v>11</v>
      </c>
      <c r="C6" s="51">
        <v>1</v>
      </c>
      <c r="D6" s="51" t="s">
        <v>70</v>
      </c>
      <c r="E6" s="53">
        <v>0.2</v>
      </c>
      <c r="F6" s="50"/>
      <c r="G6" s="54" t="s">
        <v>71</v>
      </c>
      <c r="H6" s="54">
        <v>1</v>
      </c>
      <c r="I6" s="54">
        <v>2</v>
      </c>
      <c r="J6" s="54">
        <v>1</v>
      </c>
      <c r="K6" s="54">
        <v>4</v>
      </c>
      <c r="L6" s="54">
        <v>4</v>
      </c>
      <c r="M6" s="54">
        <v>2</v>
      </c>
      <c r="N6" s="30" t="s">
        <v>72</v>
      </c>
      <c r="O6" s="12">
        <f>Portfolio_Performance!C16</f>
        <v>6.8000000000000005E-2</v>
      </c>
    </row>
    <row r="7" spans="2:15" x14ac:dyDescent="0.2">
      <c r="B7" s="51"/>
      <c r="C7" s="51">
        <v>2</v>
      </c>
      <c r="D7" s="51" t="s">
        <v>73</v>
      </c>
      <c r="E7" s="53">
        <v>0.1</v>
      </c>
      <c r="F7" s="50"/>
      <c r="G7" s="54" t="s">
        <v>74</v>
      </c>
      <c r="H7" s="55">
        <f>IF(H6=1,E6,IF(H6=2,E7,IF(H6=3,E8,E9)))</f>
        <v>0.2</v>
      </c>
      <c r="I7" s="55">
        <f>IF(I6=1,E12,IF(I6=2,E13,IF(I6=3,E14,E15)))</f>
        <v>0.1</v>
      </c>
      <c r="J7" s="55">
        <f>IF(J6=1,E17,IF(J6=2,E18,IF(J6=3,E19,E20)))</f>
        <v>0.2</v>
      </c>
      <c r="K7" s="55">
        <f>IF(K6=1,E22,IF(K6=2,E23,IF(K6=3,E24,E25)))</f>
        <v>-0.2</v>
      </c>
      <c r="L7" s="55">
        <f>IF(L6=1,E27,IF(L6=2,E28,IF(L6=3,E29,E30)))</f>
        <v>-0.2</v>
      </c>
      <c r="M7" s="55">
        <f>IF(M6=1,E32,IF(M6=2,E33,IF(M6=3,E34,E35)))</f>
        <v>0.1</v>
      </c>
    </row>
    <row r="8" spans="2:15" x14ac:dyDescent="0.2">
      <c r="B8" s="51"/>
      <c r="C8" s="51">
        <v>3</v>
      </c>
      <c r="D8" s="51" t="s">
        <v>75</v>
      </c>
      <c r="E8" s="53">
        <v>-0.1</v>
      </c>
      <c r="F8" s="50"/>
      <c r="G8" s="54" t="s">
        <v>76</v>
      </c>
      <c r="H8" s="55">
        <f>Portfolio_Performance!C6</f>
        <v>0.31538065174474084</v>
      </c>
      <c r="I8" s="55">
        <f>Portfolio_Performance!D6</f>
        <v>2.6547412687193628E-2</v>
      </c>
      <c r="J8" s="55">
        <f>Portfolio_Performance!E6</f>
        <v>-5.1638613594446658E-2</v>
      </c>
      <c r="K8" s="55">
        <f>Portfolio_Performance!F6</f>
        <v>7.9673042509588177E-2</v>
      </c>
      <c r="L8" s="55">
        <f>Portfolio_Performance!G6</f>
        <v>0.1206346999838328</v>
      </c>
      <c r="M8" s="55">
        <f>Portfolio_Performance!H6</f>
        <v>0.28259733159224099</v>
      </c>
    </row>
    <row r="9" spans="2:15" x14ac:dyDescent="0.2">
      <c r="B9" s="51"/>
      <c r="C9" s="51">
        <v>4</v>
      </c>
      <c r="D9" s="51" t="s">
        <v>77</v>
      </c>
      <c r="E9" s="53">
        <v>-0.2</v>
      </c>
      <c r="F9" s="50"/>
      <c r="G9" s="56" t="s">
        <v>78</v>
      </c>
      <c r="H9" s="57">
        <f>Portfolio_Performance!C6*(1+SIGN(Portfolio_Performance!C6)*H7)</f>
        <v>0.37845678209368899</v>
      </c>
      <c r="I9" s="57">
        <f>Portfolio_Performance!D6*(1+SIGN(Portfolio_Performance!D6)*I7)</f>
        <v>2.9202153955912993E-2</v>
      </c>
      <c r="J9" s="57">
        <f>Portfolio_Performance!E6*(1+SIGN(Portfolio_Performance!E6)*J7)</f>
        <v>-4.1310890875557331E-2</v>
      </c>
      <c r="K9" s="57">
        <f>Portfolio_Performance!F6*(1+SIGN(Portfolio_Performance!F6)*K7)</f>
        <v>6.3738434007670541E-2</v>
      </c>
      <c r="L9" s="57">
        <f>Portfolio_Performance!G6*(1+SIGN(Portfolio_Performance!G6)*L7)</f>
        <v>9.6507759987066247E-2</v>
      </c>
      <c r="M9" s="57">
        <f>Portfolio_Performance!H6*(1+SIGN(Portfolio_Performance!H6)*M7)</f>
        <v>0.31085706475146513</v>
      </c>
    </row>
    <row r="10" spans="2:15" x14ac:dyDescent="0.2">
      <c r="B10" s="51"/>
      <c r="C10" s="51"/>
      <c r="D10" s="51"/>
      <c r="E10" s="51"/>
      <c r="F10" s="50"/>
    </row>
    <row r="11" spans="2:15" x14ac:dyDescent="0.2">
      <c r="B11" s="51"/>
      <c r="C11" s="51"/>
      <c r="D11" s="51"/>
      <c r="E11" s="51"/>
      <c r="F11" s="50"/>
      <c r="G11" s="54" t="s">
        <v>79</v>
      </c>
      <c r="H11" s="58">
        <f>(H9-$O$6)/Portfolio_Performance!C7</f>
        <v>1.0474493750714768</v>
      </c>
      <c r="I11" s="58">
        <f>(I9-$O$6)/Portfolio_Performance!D7</f>
        <v>-0.16594399136043878</v>
      </c>
      <c r="J11" s="58">
        <f>(J9-$O$6)/Portfolio_Performance!E7</f>
        <v>-0.25530676083163373</v>
      </c>
      <c r="K11" s="58">
        <f>(K9-$O$6)/Portfolio_Performance!F7</f>
        <v>-1.190519814639023E-2</v>
      </c>
      <c r="L11" s="58">
        <f>(L9-$O$6)/Portfolio_Performance!G7</f>
        <v>8.2863984369266119E-2</v>
      </c>
      <c r="M11" s="58">
        <f>(M9-$O$6)/Portfolio_Performance!H7</f>
        <v>0.86146957461944995</v>
      </c>
    </row>
    <row r="12" spans="2:15" x14ac:dyDescent="0.2">
      <c r="B12" s="60" t="s">
        <v>12</v>
      </c>
      <c r="C12" s="51">
        <v>1</v>
      </c>
      <c r="D12" s="51" t="s">
        <v>70</v>
      </c>
      <c r="E12" s="53">
        <v>0.2</v>
      </c>
      <c r="F12" s="50"/>
      <c r="G12" s="5" t="s">
        <v>80</v>
      </c>
      <c r="H12" s="15">
        <v>0.2</v>
      </c>
      <c r="I12" s="15">
        <v>0.1</v>
      </c>
      <c r="J12" s="15">
        <v>0.1</v>
      </c>
      <c r="K12" s="15">
        <v>0.1</v>
      </c>
      <c r="L12" s="15">
        <v>0.2</v>
      </c>
      <c r="M12" s="15">
        <v>0.3</v>
      </c>
      <c r="N12" s="61"/>
    </row>
    <row r="13" spans="2:15" x14ac:dyDescent="0.2">
      <c r="B13" s="51"/>
      <c r="C13" s="51">
        <v>2</v>
      </c>
      <c r="D13" s="51" t="s">
        <v>73</v>
      </c>
      <c r="E13" s="53">
        <v>0.1</v>
      </c>
      <c r="F13" s="50"/>
      <c r="G13" s="5" t="s">
        <v>81</v>
      </c>
      <c r="H13" s="12">
        <f>Portfolio_Performance!C7</f>
        <v>0.29639311405623181</v>
      </c>
      <c r="I13" s="12">
        <f>Portfolio_Performance!D7</f>
        <v>0.23380084886482039</v>
      </c>
      <c r="J13" s="12">
        <f>Portfolio_Performance!E7</f>
        <v>0.42815509671380858</v>
      </c>
      <c r="K13" s="12">
        <f>Portfolio_Performance!F7</f>
        <v>0.35795842622086982</v>
      </c>
      <c r="L13" s="12">
        <f>Portfolio_Performance!G7</f>
        <v>0.34403076564635532</v>
      </c>
      <c r="M13" s="12">
        <f>Portfolio_Performance!H7</f>
        <v>0.28191020542860851</v>
      </c>
    </row>
    <row r="14" spans="2:15" x14ac:dyDescent="0.2">
      <c r="B14" s="51"/>
      <c r="C14" s="51">
        <v>3</v>
      </c>
      <c r="D14" s="51" t="s">
        <v>75</v>
      </c>
      <c r="E14" s="53">
        <v>-0.1</v>
      </c>
      <c r="F14" s="50"/>
      <c r="G14" s="5"/>
      <c r="H14" s="5"/>
    </row>
    <row r="15" spans="2:15" x14ac:dyDescent="0.2">
      <c r="B15" s="51"/>
      <c r="C15" s="51">
        <v>4</v>
      </c>
      <c r="D15" s="51" t="s">
        <v>77</v>
      </c>
      <c r="E15" s="53">
        <v>-0.2</v>
      </c>
      <c r="F15" s="50"/>
      <c r="G15" s="5" t="s">
        <v>29</v>
      </c>
      <c r="H15" s="59">
        <f>SUMPRODUCT(H12:M12,H8:M8)</f>
        <v>0.17744045398362052</v>
      </c>
    </row>
    <row r="16" spans="2:15" x14ac:dyDescent="0.2">
      <c r="B16" s="51"/>
      <c r="C16" s="51"/>
      <c r="D16" s="51"/>
      <c r="E16" s="51"/>
      <c r="F16" s="50"/>
      <c r="G16" s="5" t="s">
        <v>82</v>
      </c>
      <c r="H16" s="59" cm="1">
        <f t="array" ref="H16">SQRT(MMULT(MMULT(H12:M12,Portfolio_Performance!C21:H26),TRANSPOSE(H12:M12))*252)</f>
        <v>0.22385711784996304</v>
      </c>
    </row>
    <row r="17" spans="2:8" x14ac:dyDescent="0.2">
      <c r="B17" s="60" t="s">
        <v>83</v>
      </c>
      <c r="C17" s="51">
        <v>1</v>
      </c>
      <c r="D17" s="51" t="s">
        <v>70</v>
      </c>
      <c r="E17" s="53">
        <v>0.2</v>
      </c>
      <c r="F17" s="50"/>
      <c r="G17" s="5" t="s">
        <v>84</v>
      </c>
      <c r="H17" s="5">
        <f>(H15-O6)/H16</f>
        <v>0.4888852989565039</v>
      </c>
    </row>
    <row r="18" spans="2:8" x14ac:dyDescent="0.2">
      <c r="B18" s="51"/>
      <c r="C18" s="51">
        <v>2</v>
      </c>
      <c r="D18" s="51" t="s">
        <v>73</v>
      </c>
      <c r="E18" s="53">
        <v>0.1</v>
      </c>
      <c r="F18" s="50"/>
    </row>
    <row r="19" spans="2:8" x14ac:dyDescent="0.2">
      <c r="B19" s="51"/>
      <c r="C19" s="51">
        <v>3</v>
      </c>
      <c r="D19" s="51" t="s">
        <v>75</v>
      </c>
      <c r="E19" s="53">
        <v>-0.1</v>
      </c>
      <c r="F19" s="50"/>
    </row>
    <row r="20" spans="2:8" x14ac:dyDescent="0.2">
      <c r="B20" s="51"/>
      <c r="C20" s="51">
        <v>4</v>
      </c>
      <c r="D20" s="51" t="s">
        <v>77</v>
      </c>
      <c r="E20" s="53">
        <v>-0.2</v>
      </c>
      <c r="F20" s="50"/>
    </row>
    <row r="21" spans="2:8" x14ac:dyDescent="0.2">
      <c r="B21" s="51"/>
      <c r="C21" s="51"/>
      <c r="D21" s="51"/>
      <c r="E21" s="51"/>
      <c r="F21" s="50"/>
    </row>
    <row r="22" spans="2:8" x14ac:dyDescent="0.2">
      <c r="B22" s="60" t="s">
        <v>85</v>
      </c>
      <c r="C22" s="51">
        <v>1</v>
      </c>
      <c r="D22" s="51" t="s">
        <v>70</v>
      </c>
      <c r="E22" s="53">
        <v>0.2</v>
      </c>
      <c r="F22" s="50"/>
    </row>
    <row r="23" spans="2:8" x14ac:dyDescent="0.2">
      <c r="B23" s="51"/>
      <c r="C23" s="51">
        <v>2</v>
      </c>
      <c r="D23" s="51" t="s">
        <v>73</v>
      </c>
      <c r="E23" s="53">
        <v>0.1</v>
      </c>
      <c r="F23" s="50"/>
    </row>
    <row r="24" spans="2:8" x14ac:dyDescent="0.2">
      <c r="B24" s="51"/>
      <c r="C24" s="51">
        <v>3</v>
      </c>
      <c r="D24" s="51" t="s">
        <v>75</v>
      </c>
      <c r="E24" s="53">
        <v>-0.1</v>
      </c>
      <c r="F24" s="50"/>
    </row>
    <row r="25" spans="2:8" x14ac:dyDescent="0.2">
      <c r="B25" s="51"/>
      <c r="C25" s="51">
        <v>4</v>
      </c>
      <c r="D25" s="51" t="s">
        <v>77</v>
      </c>
      <c r="E25" s="53">
        <v>-0.2</v>
      </c>
      <c r="F25" s="50"/>
    </row>
    <row r="26" spans="2:8" x14ac:dyDescent="0.2">
      <c r="B26" s="51"/>
      <c r="C26" s="51"/>
      <c r="D26" s="51"/>
      <c r="E26" s="51"/>
      <c r="F26" s="50"/>
    </row>
    <row r="27" spans="2:8" x14ac:dyDescent="0.2">
      <c r="B27" s="60" t="s">
        <v>86</v>
      </c>
      <c r="C27" s="51">
        <v>1</v>
      </c>
      <c r="D27" s="51" t="s">
        <v>70</v>
      </c>
      <c r="E27" s="53">
        <v>0.2</v>
      </c>
      <c r="F27" s="50"/>
    </row>
    <row r="28" spans="2:8" x14ac:dyDescent="0.2">
      <c r="B28" s="51"/>
      <c r="C28" s="51">
        <v>2</v>
      </c>
      <c r="D28" s="51" t="s">
        <v>73</v>
      </c>
      <c r="E28" s="53">
        <v>0.1</v>
      </c>
      <c r="F28" s="50"/>
    </row>
    <row r="29" spans="2:8" x14ac:dyDescent="0.2">
      <c r="B29" s="51"/>
      <c r="C29" s="51">
        <v>3</v>
      </c>
      <c r="D29" s="51" t="s">
        <v>75</v>
      </c>
      <c r="E29" s="53">
        <v>-0.1</v>
      </c>
      <c r="F29" s="50"/>
    </row>
    <row r="30" spans="2:8" x14ac:dyDescent="0.2">
      <c r="B30" s="51"/>
      <c r="C30" s="51">
        <v>4</v>
      </c>
      <c r="D30" s="51" t="s">
        <v>77</v>
      </c>
      <c r="E30" s="53">
        <v>-0.2</v>
      </c>
      <c r="F30" s="50"/>
    </row>
    <row r="31" spans="2:8" x14ac:dyDescent="0.2">
      <c r="B31" s="51"/>
      <c r="C31" s="51"/>
      <c r="D31" s="51"/>
      <c r="E31" s="51"/>
      <c r="F31" s="50"/>
    </row>
    <row r="32" spans="2:8" x14ac:dyDescent="0.2">
      <c r="B32" s="60" t="s">
        <v>87</v>
      </c>
      <c r="C32" s="51">
        <v>1</v>
      </c>
      <c r="D32" s="51" t="s">
        <v>70</v>
      </c>
      <c r="E32" s="53">
        <v>0.2</v>
      </c>
      <c r="F32" s="50"/>
    </row>
    <row r="33" spans="2:6" x14ac:dyDescent="0.2">
      <c r="B33" s="51"/>
      <c r="C33" s="51">
        <v>2</v>
      </c>
      <c r="D33" s="51" t="s">
        <v>73</v>
      </c>
      <c r="E33" s="53">
        <v>0.1</v>
      </c>
      <c r="F33" s="50"/>
    </row>
    <row r="34" spans="2:6" x14ac:dyDescent="0.2">
      <c r="B34" s="51"/>
      <c r="C34" s="51">
        <v>3</v>
      </c>
      <c r="D34" s="51" t="s">
        <v>75</v>
      </c>
      <c r="E34" s="53">
        <v>-0.1</v>
      </c>
      <c r="F34" s="50"/>
    </row>
    <row r="35" spans="2:6" x14ac:dyDescent="0.2">
      <c r="B35" s="51"/>
      <c r="C35" s="51">
        <v>4</v>
      </c>
      <c r="D35" s="51" t="s">
        <v>77</v>
      </c>
      <c r="E35" s="53">
        <v>-0.2</v>
      </c>
      <c r="F35" s="50"/>
    </row>
  </sheetData>
  <mergeCells count="1">
    <mergeCell ref="B1:M2"/>
  </mergeCells>
  <dataValidations count="6">
    <dataValidation type="list" allowBlank="1" showInputMessage="1" showErrorMessage="1" sqref="M6" xr:uid="{0CD88A9B-EDAF-4A5B-877B-056A0D5C614B}">
      <formula1>$C$32:$C$35</formula1>
    </dataValidation>
    <dataValidation type="list" allowBlank="1" showInputMessage="1" showErrorMessage="1" sqref="L6" xr:uid="{BF6205EE-6EE5-4132-B568-73C28743E4A9}">
      <formula1>$C$27:$C$30</formula1>
    </dataValidation>
    <dataValidation type="list" allowBlank="1" showInputMessage="1" showErrorMessage="1" sqref="K6" xr:uid="{4495797C-2691-4149-AB47-B8FAE7FD4984}">
      <formula1>$C$22:$C$26</formula1>
    </dataValidation>
    <dataValidation type="list" allowBlank="1" showInputMessage="1" showErrorMessage="1" sqref="J6" xr:uid="{93A4450C-1553-44F3-B5D8-D76B66ADDFAE}">
      <formula1>$C$17:$C$20</formula1>
    </dataValidation>
    <dataValidation type="list" allowBlank="1" showInputMessage="1" showErrorMessage="1" sqref="I6" xr:uid="{C363D3A1-E38D-4FAF-92B3-FDD67E77BE30}">
      <formula1>$C$12:$C$15</formula1>
    </dataValidation>
    <dataValidation type="list" allowBlank="1" showInputMessage="1" showErrorMessage="1" sqref="H6" xr:uid="{9C9D3C6D-7BC7-47CF-8807-934C4BDFA1F2}">
      <formula1>$C$6:$C$9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4063-4A05-F744-AB77-932316C54092}">
  <dimension ref="B2:T31"/>
  <sheetViews>
    <sheetView zoomScale="114" zoomScaleNormal="230" workbookViewId="0">
      <selection activeCell="J17" sqref="J17"/>
    </sheetView>
  </sheetViews>
  <sheetFormatPr baseColWidth="10" defaultColWidth="8.83203125" defaultRowHeight="16" x14ac:dyDescent="0.2"/>
  <cols>
    <col min="2" max="2" width="21.1640625" customWidth="1"/>
    <col min="3" max="3" width="13.83203125" bestFit="1" customWidth="1"/>
    <col min="4" max="4" width="15.6640625" bestFit="1" customWidth="1"/>
    <col min="5" max="5" width="19" bestFit="1" customWidth="1"/>
    <col min="8" max="8" width="19.1640625" bestFit="1" customWidth="1"/>
    <col min="9" max="9" width="20" bestFit="1" customWidth="1"/>
    <col min="10" max="10" width="18.6640625" customWidth="1"/>
    <col min="11" max="11" width="16.5" bestFit="1" customWidth="1"/>
    <col min="12" max="12" width="14.5" customWidth="1"/>
    <col min="14" max="14" width="20.83203125" customWidth="1"/>
    <col min="15" max="15" width="18.5" customWidth="1"/>
    <col min="16" max="16" width="11.33203125" customWidth="1"/>
    <col min="17" max="17" width="19.1640625" customWidth="1"/>
    <col min="18" max="18" width="15.83203125" customWidth="1"/>
    <col min="19" max="19" width="20" customWidth="1"/>
    <col min="20" max="20" width="18.83203125" customWidth="1"/>
  </cols>
  <sheetData>
    <row r="2" spans="2:20" x14ac:dyDescent="0.2">
      <c r="E2" s="52" t="s">
        <v>116</v>
      </c>
      <c r="F2" s="69">
        <v>6.8000000000000005E-2</v>
      </c>
    </row>
    <row r="3" spans="2:20" x14ac:dyDescent="0.2">
      <c r="B3" s="77" t="s">
        <v>115</v>
      </c>
      <c r="C3" s="78" t="s">
        <v>1</v>
      </c>
      <c r="D3" s="78" t="s">
        <v>2</v>
      </c>
      <c r="E3" s="78" t="s">
        <v>4</v>
      </c>
      <c r="H3" s="195" t="s">
        <v>114</v>
      </c>
      <c r="I3" s="195"/>
      <c r="J3" s="195"/>
      <c r="K3" s="195"/>
      <c r="L3" s="195"/>
    </row>
    <row r="4" spans="2:20" x14ac:dyDescent="0.2">
      <c r="B4" s="5" t="s">
        <v>11</v>
      </c>
      <c r="C4" s="6">
        <f>EXP(AVERAGE([1]Return_Calc!K3:K608)*252)-1</f>
        <v>0.31538065174474084</v>
      </c>
      <c r="D4" s="6">
        <f>SQRT(_xlfn.VAR.S([1]Return_Calc!K3:K608)*252)</f>
        <v>0.29639311405623181</v>
      </c>
      <c r="E4" s="58">
        <f t="shared" ref="E4:E9" si="0">(C4-$F$2)/D4</f>
        <v>0.83463697371123025</v>
      </c>
      <c r="H4" s="5"/>
      <c r="I4" s="1" t="s">
        <v>113</v>
      </c>
      <c r="J4" s="1" t="s">
        <v>112</v>
      </c>
      <c r="K4" s="1" t="s">
        <v>111</v>
      </c>
      <c r="L4" s="1" t="s">
        <v>110</v>
      </c>
      <c r="N4" s="49" t="s">
        <v>109</v>
      </c>
      <c r="O4" s="68" t="s">
        <v>11</v>
      </c>
      <c r="P4" s="68" t="s">
        <v>12</v>
      </c>
      <c r="Q4" s="68" t="s">
        <v>13</v>
      </c>
      <c r="R4" s="68" t="s">
        <v>16</v>
      </c>
      <c r="S4" s="68" t="s">
        <v>14</v>
      </c>
      <c r="T4" s="68" t="s">
        <v>15</v>
      </c>
    </row>
    <row r="5" spans="2:20" x14ac:dyDescent="0.2">
      <c r="B5" s="5" t="s">
        <v>12</v>
      </c>
      <c r="C5" s="6">
        <f>EXP(AVERAGE([1]Return_Calc!L3:L608)*252)-1</f>
        <v>2.6547412687193628E-2</v>
      </c>
      <c r="D5" s="6">
        <f>SQRT(_xlfn.VAR.S([1]Return_Calc!L3:L608)*252)</f>
        <v>0.23380084886482039</v>
      </c>
      <c r="E5" s="58">
        <f t="shared" si="0"/>
        <v>-0.17729870320861643</v>
      </c>
      <c r="H5" s="5" t="s">
        <v>108</v>
      </c>
      <c r="I5" s="5" t="s">
        <v>107</v>
      </c>
      <c r="J5" s="5" t="s">
        <v>106</v>
      </c>
      <c r="K5" s="5" t="s">
        <v>105</v>
      </c>
      <c r="L5" s="5" t="s">
        <v>104</v>
      </c>
      <c r="N5" s="5" t="s">
        <v>11</v>
      </c>
      <c r="O5" s="67">
        <f>VARP([1]Return_Calc!$K$3:$K$608)</f>
        <v>3.4803044961439106E-4</v>
      </c>
      <c r="P5" s="67">
        <f>O6</f>
        <v>4.4271567845479413E-4</v>
      </c>
      <c r="Q5" s="67">
        <f>O7</f>
        <v>2.6671393623172856E-4</v>
      </c>
      <c r="R5" s="67">
        <f>O8</f>
        <v>2.8249276463213372E-4</v>
      </c>
      <c r="S5" s="67">
        <f>O9</f>
        <v>1.3501549703807706E-4</v>
      </c>
      <c r="T5" s="67">
        <f>O10</f>
        <v>4.4415482312523132E-5</v>
      </c>
    </row>
    <row r="6" spans="2:20" x14ac:dyDescent="0.2">
      <c r="B6" s="5" t="s">
        <v>13</v>
      </c>
      <c r="C6" s="6">
        <f>EXP(AVERAGE([1]Return_Calc!M3:M608)*252)-1</f>
        <v>-5.1638613594446658E-2</v>
      </c>
      <c r="D6" s="6">
        <f>SQRT(_xlfn.VAR.S([1]Return_Calc!M3:M608)*252)</f>
        <v>0.42815509671380858</v>
      </c>
      <c r="E6" s="58">
        <f t="shared" si="0"/>
        <v>-0.27942821307675947</v>
      </c>
      <c r="H6" s="5" t="s">
        <v>103</v>
      </c>
      <c r="I6" s="5" t="s">
        <v>102</v>
      </c>
      <c r="J6" s="6">
        <v>0.23380084886482</v>
      </c>
      <c r="K6" s="15">
        <v>0.31538065174474084</v>
      </c>
      <c r="L6" s="5" t="s">
        <v>101</v>
      </c>
      <c r="N6" s="5" t="s">
        <v>12</v>
      </c>
      <c r="O6" s="67">
        <v>4.4271567845479413E-4</v>
      </c>
      <c r="P6" s="67">
        <f>VARP([1]Return_Calc!$L$3:$L$608)</f>
        <v>2.1655748068782627E-4</v>
      </c>
      <c r="Q6" s="67">
        <f>P7</f>
        <v>3.6151103963065142E-4</v>
      </c>
      <c r="R6" s="67">
        <f>P8</f>
        <v>6.2423635627397616E-4</v>
      </c>
      <c r="S6" s="67">
        <f>P9</f>
        <v>4.5866425853377968E-4</v>
      </c>
      <c r="T6" s="67">
        <f>P10</f>
        <v>6.8770411633463461E-5</v>
      </c>
    </row>
    <row r="7" spans="2:20" x14ac:dyDescent="0.2">
      <c r="B7" s="5" t="s">
        <v>16</v>
      </c>
      <c r="C7" s="6">
        <f>EXP(AVERAGE([1]Return_Calc!N3:N608)*252)-1</f>
        <v>7.9673042509588177E-2</v>
      </c>
      <c r="D7" s="6">
        <f>SQRT(_xlfn.VAR.S([1]Return_Calc!N3:N608)*252)</f>
        <v>0.35795842622086982</v>
      </c>
      <c r="E7" s="58">
        <f t="shared" si="0"/>
        <v>3.261005092917018E-2</v>
      </c>
      <c r="H7" s="5"/>
      <c r="I7" s="195" t="s">
        <v>100</v>
      </c>
      <c r="J7" s="195"/>
      <c r="K7" s="195"/>
      <c r="L7" s="195"/>
      <c r="N7" s="5" t="s">
        <v>13</v>
      </c>
      <c r="O7" s="67">
        <v>2.6671393623172856E-4</v>
      </c>
      <c r="P7" s="67">
        <v>3.6151103963065142E-4</v>
      </c>
      <c r="Q7" s="67">
        <f>VARP([1]Return_Calc!$M$3:$M$608)</f>
        <v>7.2624517416092411E-4</v>
      </c>
      <c r="R7" s="67">
        <f>Q8</f>
        <v>3.3711375647724017E-4</v>
      </c>
      <c r="S7" s="67">
        <f>Q9</f>
        <v>2.2217496971185298E-4</v>
      </c>
      <c r="T7" s="67">
        <f>Q10</f>
        <v>4.1997387528676715E-5</v>
      </c>
    </row>
    <row r="8" spans="2:20" x14ac:dyDescent="0.2">
      <c r="B8" s="5" t="s">
        <v>14</v>
      </c>
      <c r="C8" s="6">
        <f>EXP(AVERAGE([1]Return_Calc!O3:O608)*252)-1</f>
        <v>0.1206346999838328</v>
      </c>
      <c r="D8" s="6">
        <f>SQRT(_xlfn.VAR.S([1]Return_Calc!O3:O608)*252)</f>
        <v>0.34403076564635532</v>
      </c>
      <c r="E8" s="58">
        <f t="shared" si="0"/>
        <v>0.15299416575417088</v>
      </c>
      <c r="H8" s="5" t="s">
        <v>11</v>
      </c>
      <c r="I8" s="6">
        <f t="shared" ref="I8:I13" si="1">1/6</f>
        <v>0.16666666666666666</v>
      </c>
      <c r="J8" s="6">
        <v>0.99999999999999978</v>
      </c>
      <c r="K8" s="6">
        <v>0.99999999999999978</v>
      </c>
      <c r="L8" s="6">
        <v>0.51763396742677292</v>
      </c>
      <c r="N8" s="5" t="s">
        <v>16</v>
      </c>
      <c r="O8" s="67">
        <v>2.8249276463213372E-4</v>
      </c>
      <c r="P8" s="67">
        <v>6.2423635627397616E-4</v>
      </c>
      <c r="Q8" s="67">
        <v>3.3711375647724017E-4</v>
      </c>
      <c r="R8" s="67">
        <f>VARP([1]Return_Calc!$N$3:$N$608)</f>
        <v>5.0762874118538107E-4</v>
      </c>
      <c r="S8" s="67">
        <f>R9</f>
        <v>3.4938923409763074E-4</v>
      </c>
      <c r="T8" s="67">
        <f>R10</f>
        <v>6.8323501935144235E-5</v>
      </c>
    </row>
    <row r="9" spans="2:20" x14ac:dyDescent="0.2">
      <c r="B9" s="5" t="s">
        <v>15</v>
      </c>
      <c r="C9" s="6">
        <f>EXP(AVERAGE([1]Return_Calc!P3:P608)*252)-1</f>
        <v>0.28259733159224099</v>
      </c>
      <c r="D9" s="6">
        <f>SQRT(_xlfn.VAR.S([1]Return_Calc!P3:P608)*252)</f>
        <v>0.28191020542860851</v>
      </c>
      <c r="E9" s="58">
        <f t="shared" si="0"/>
        <v>0.76122583524769216</v>
      </c>
      <c r="H9" s="5" t="s">
        <v>12</v>
      </c>
      <c r="I9" s="6">
        <f t="shared" si="1"/>
        <v>0.16666666666666666</v>
      </c>
      <c r="J9" s="6">
        <v>0</v>
      </c>
      <c r="K9" s="6">
        <v>0</v>
      </c>
      <c r="L9" s="6">
        <v>0</v>
      </c>
      <c r="N9" s="5" t="s">
        <v>14</v>
      </c>
      <c r="O9" s="67">
        <v>1.3501549703807706E-4</v>
      </c>
      <c r="P9" s="67">
        <v>4.5866425853377968E-4</v>
      </c>
      <c r="Q9" s="67">
        <v>2.2217496971185298E-4</v>
      </c>
      <c r="R9" s="67">
        <v>3.4938923409763074E-4</v>
      </c>
      <c r="S9" s="67">
        <f>VARP([1]Return_Calc!$O$3:$O$608)</f>
        <v>4.6889498424226248E-4</v>
      </c>
      <c r="T9" s="67">
        <f>S10</f>
        <v>4.688225923279753E-5</v>
      </c>
    </row>
    <row r="10" spans="2:20" x14ac:dyDescent="0.2">
      <c r="H10" s="5" t="s">
        <v>13</v>
      </c>
      <c r="I10" s="6">
        <f t="shared" si="1"/>
        <v>0.16666666666666666</v>
      </c>
      <c r="J10" s="6">
        <v>0</v>
      </c>
      <c r="K10" s="6">
        <v>0</v>
      </c>
      <c r="L10" s="6">
        <v>0</v>
      </c>
      <c r="N10" s="5" t="s">
        <v>15</v>
      </c>
      <c r="O10" s="67">
        <v>4.4415482312523132E-5</v>
      </c>
      <c r="P10" s="67">
        <v>6.8770411633463461E-5</v>
      </c>
      <c r="Q10" s="67">
        <v>4.1997387528676715E-5</v>
      </c>
      <c r="R10" s="67">
        <v>6.8323501935144235E-5</v>
      </c>
      <c r="S10" s="67">
        <v>4.688225923279753E-5</v>
      </c>
      <c r="T10" s="67">
        <f>VARP([1]Return_Calc!$P$3:$P$608)</f>
        <v>3.1484921822497278E-4</v>
      </c>
    </row>
    <row r="11" spans="2:20" x14ac:dyDescent="0.2">
      <c r="H11" s="5" t="s">
        <v>16</v>
      </c>
      <c r="I11" s="6">
        <f t="shared" si="1"/>
        <v>0.16666666666666666</v>
      </c>
      <c r="J11" s="6">
        <v>0</v>
      </c>
      <c r="K11" s="6">
        <v>0</v>
      </c>
      <c r="L11" s="6">
        <v>0</v>
      </c>
    </row>
    <row r="12" spans="2:20" x14ac:dyDescent="0.2">
      <c r="H12" s="5" t="s">
        <v>14</v>
      </c>
      <c r="I12" s="6">
        <f t="shared" si="1"/>
        <v>0.16666666666666666</v>
      </c>
      <c r="J12" s="6">
        <v>0</v>
      </c>
      <c r="K12" s="6">
        <v>0</v>
      </c>
      <c r="L12" s="6">
        <v>0</v>
      </c>
    </row>
    <row r="13" spans="2:20" x14ac:dyDescent="0.2">
      <c r="H13" s="5" t="s">
        <v>15</v>
      </c>
      <c r="I13" s="6">
        <f t="shared" si="1"/>
        <v>0.16666666666666666</v>
      </c>
      <c r="J13" s="6">
        <v>0</v>
      </c>
      <c r="K13" s="6">
        <v>0</v>
      </c>
      <c r="L13" s="6">
        <v>0.48236603257322697</v>
      </c>
    </row>
    <row r="14" spans="2:20" x14ac:dyDescent="0.2">
      <c r="H14" s="5" t="s">
        <v>99</v>
      </c>
      <c r="I14" s="66">
        <f>SUM(I8:I13)</f>
        <v>0.99999999999999989</v>
      </c>
      <c r="J14" s="66">
        <f>SUM(J8:J13)</f>
        <v>0.99999999999999978</v>
      </c>
      <c r="K14" s="66">
        <f>SUM(K8:K13)</f>
        <v>0.99999999999999978</v>
      </c>
      <c r="L14" s="66">
        <f>SUM(L8:L13)</f>
        <v>0.99999999999999989</v>
      </c>
    </row>
    <row r="15" spans="2:20" x14ac:dyDescent="0.2">
      <c r="H15" s="5" t="s">
        <v>98</v>
      </c>
      <c r="I15" s="6" cm="1">
        <f t="array" ref="I15">MMULT(TRANSPOSE(I8:I13),$C$4:$C$9)</f>
        <v>0.12886575415385829</v>
      </c>
      <c r="J15" s="6" cm="1">
        <f t="array" ref="J15">MMULT(TRANSPOSE(J8:J13),$C$4:$C$9)</f>
        <v>0.31538065174474078</v>
      </c>
      <c r="K15" s="6" cm="1">
        <f t="array" ref="K15">MMULT(TRANSPOSE(K8:K13),$C$4:$C$9)</f>
        <v>0.31538065174474078</v>
      </c>
      <c r="L15" s="6" cm="1">
        <f t="array" ref="L15">MMULT(TRANSPOSE(L8:L13),$C$4:$C$9)</f>
        <v>0.2995670916682015</v>
      </c>
    </row>
    <row r="16" spans="2:20" x14ac:dyDescent="0.2">
      <c r="H16" s="5" t="s">
        <v>97</v>
      </c>
      <c r="I16" s="6" cm="1">
        <f t="array" ref="I16">SQRT(MMULT(MMULT(TRANSPOSE(I8:I13),$O$5:$T$10),I8:I13))</f>
        <v>1.6735722866873637E-2</v>
      </c>
      <c r="J16" s="6" cm="1">
        <f t="array" ref="J16">SQRT(MMULT(MMULT(TRANSPOSE(J8:J13),$O$5:$T$10),J8:J13))</f>
        <v>1.8655574223657413E-2</v>
      </c>
      <c r="K16" s="6" cm="1">
        <f t="array" ref="K16">SQRT(MMULT(MMULT(TRANSPOSE(K8:K13),$O$5:$T$10),K8:K13))</f>
        <v>1.8655574223657413E-2</v>
      </c>
      <c r="L16" s="6" cm="1">
        <f t="array" ref="L16">SQRT(MMULT(MMULT(TRANSPOSE(L8:L13),$O$5:$T$10),L8:L13))</f>
        <v>1.373649442985864E-2</v>
      </c>
    </row>
    <row r="17" spans="2:12" x14ac:dyDescent="0.2">
      <c r="H17" s="5" t="s">
        <v>96</v>
      </c>
      <c r="I17" s="58">
        <f>(I15-$F$2)/I16</f>
        <v>3.6368763176841776</v>
      </c>
      <c r="J17" s="58">
        <f>(J15-$F$2)/J16</f>
        <v>13.260414757484853</v>
      </c>
      <c r="K17" s="58">
        <f>(K15-$F$2)/K16</f>
        <v>13.260414757484853</v>
      </c>
      <c r="L17" s="58">
        <f>(L15-$F$2)/L16</f>
        <v>16.857801155209621</v>
      </c>
    </row>
    <row r="21" spans="2:12" x14ac:dyDescent="0.2">
      <c r="B21" s="1" t="s">
        <v>158</v>
      </c>
    </row>
    <row r="22" spans="2:12" x14ac:dyDescent="0.2">
      <c r="B22" s="5" t="s">
        <v>159</v>
      </c>
      <c r="C22" s="5" t="s">
        <v>167</v>
      </c>
      <c r="D22" s="5" t="s">
        <v>168</v>
      </c>
      <c r="E22" s="68" t="s">
        <v>11</v>
      </c>
      <c r="F22" s="68" t="s">
        <v>12</v>
      </c>
      <c r="G22" s="68" t="s">
        <v>13</v>
      </c>
      <c r="H22" s="68" t="s">
        <v>16</v>
      </c>
      <c r="I22" s="68" t="s">
        <v>14</v>
      </c>
      <c r="J22" s="68" t="s">
        <v>15</v>
      </c>
    </row>
    <row r="23" spans="2:12" x14ac:dyDescent="0.2">
      <c r="B23" s="5" t="s">
        <v>160</v>
      </c>
      <c r="C23" s="15" cm="1">
        <f t="array" ref="C23">SQRT(MMULT(MMULT(E23:J23,O5:T10),TRANSPOSE(E23:J23))*252)</f>
        <v>0.26567136429986749</v>
      </c>
      <c r="D23" s="5" cm="1">
        <f t="array" ref="D23">MMULT(MMULT(E23:J23,$O$5:$T$10),TRANSPOSE(E23:J23))</f>
        <v>2.8008441987679717E-4</v>
      </c>
      <c r="E23" s="12">
        <v>0.16666666666666666</v>
      </c>
      <c r="F23" s="12">
        <v>0.16666666666666666</v>
      </c>
      <c r="G23" s="12">
        <v>0.16666666666666666</v>
      </c>
      <c r="H23" s="12">
        <v>0.16666666666666666</v>
      </c>
      <c r="I23" s="12">
        <v>0.16666666666666666</v>
      </c>
      <c r="J23" s="12">
        <v>0.16666666666666666</v>
      </c>
    </row>
    <row r="24" spans="2:12" x14ac:dyDescent="0.2">
      <c r="B24" s="5" t="s">
        <v>166</v>
      </c>
      <c r="C24" s="15"/>
      <c r="D24" s="5"/>
      <c r="E24" s="6" cm="1">
        <f t="array" ref="E24:J24">MMULT(E23:J23,$O$5:$T$10)*E23/$D23</f>
        <v>0.15068708857215959</v>
      </c>
      <c r="F24" s="6">
        <v>0.21545639170049208</v>
      </c>
      <c r="G24" s="6">
        <v>0.19396495851355647</v>
      </c>
      <c r="H24" s="6">
        <v>0.21513199837269711</v>
      </c>
      <c r="I24" s="6">
        <v>0.16671771115729281</v>
      </c>
      <c r="J24" s="6">
        <v>5.804185168380175E-2</v>
      </c>
    </row>
    <row r="25" spans="2:12" x14ac:dyDescent="0.2">
      <c r="B25" s="5" t="s">
        <v>169</v>
      </c>
      <c r="C25" s="15"/>
      <c r="D25" s="5"/>
      <c r="E25" s="6">
        <f>ABS(E24-1/$C29)</f>
        <v>1.5979578094507063E-2</v>
      </c>
      <c r="F25" s="6">
        <f t="shared" ref="F25:J25" si="2">ABS(F24-1/$C29)</f>
        <v>4.8789725033825421E-2</v>
      </c>
      <c r="G25" s="6">
        <f t="shared" si="2"/>
        <v>2.7298291846889811E-2</v>
      </c>
      <c r="H25" s="6">
        <f t="shared" si="2"/>
        <v>4.8465331706030457E-2</v>
      </c>
      <c r="I25" s="6">
        <f t="shared" si="2"/>
        <v>5.1044490626150907E-5</v>
      </c>
      <c r="J25" s="6">
        <f t="shared" si="2"/>
        <v>0.10862481498286491</v>
      </c>
    </row>
    <row r="26" spans="2:12" x14ac:dyDescent="0.2">
      <c r="B26" s="5" t="s">
        <v>161</v>
      </c>
      <c r="C26" s="46">
        <f>C23</f>
        <v>0.26567136429986749</v>
      </c>
      <c r="D26" s="46">
        <f t="shared" ref="D26" si="3">D23</f>
        <v>2.8008441987679717E-4</v>
      </c>
      <c r="E26" s="12">
        <v>0.16666666666666666</v>
      </c>
      <c r="F26" s="12">
        <v>0.16666666666666666</v>
      </c>
      <c r="G26" s="12">
        <v>0.16666666666666666</v>
      </c>
      <c r="H26" s="12">
        <v>0.16666666666666666</v>
      </c>
      <c r="I26" s="12">
        <v>0.16666666666666666</v>
      </c>
      <c r="J26" s="12">
        <v>0.16666666666666666</v>
      </c>
    </row>
    <row r="27" spans="2:12" x14ac:dyDescent="0.2">
      <c r="B27" t="s">
        <v>162</v>
      </c>
    </row>
    <row r="29" spans="2:12" x14ac:dyDescent="0.2">
      <c r="B29" s="5" t="s">
        <v>163</v>
      </c>
      <c r="C29" s="5">
        <v>6</v>
      </c>
    </row>
    <row r="30" spans="2:12" x14ac:dyDescent="0.2">
      <c r="B30" s="5" t="s">
        <v>164</v>
      </c>
      <c r="C30" s="12">
        <f>SUM(E25:J25)</f>
        <v>0.24920878615474382</v>
      </c>
    </row>
    <row r="31" spans="2:12" x14ac:dyDescent="0.2">
      <c r="B31" s="5" t="s">
        <v>165</v>
      </c>
      <c r="C31" s="12">
        <f>SUM(E23:J23)</f>
        <v>0.99999999999999989</v>
      </c>
    </row>
  </sheetData>
  <mergeCells count="2">
    <mergeCell ref="H3:L3"/>
    <mergeCell ref="I7:L7"/>
  </mergeCells>
  <conditionalFormatting sqref="O5:T10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80626-EC7A-A44F-9BF4-961E9E6A8D12}">
  <sheetPr codeName="Sheet6"/>
  <dimension ref="B1:AM633"/>
  <sheetViews>
    <sheetView zoomScale="50" workbookViewId="0">
      <selection activeCell="S5" sqref="S5"/>
    </sheetView>
  </sheetViews>
  <sheetFormatPr baseColWidth="10" defaultRowHeight="16" x14ac:dyDescent="0.2"/>
  <cols>
    <col min="2" max="2" width="13.6640625" style="36" customWidth="1"/>
    <col min="3" max="3" width="16" style="10" customWidth="1"/>
    <col min="4" max="4" width="10.83203125" style="10"/>
    <col min="5" max="5" width="17" style="10" customWidth="1"/>
    <col min="6" max="6" width="14.83203125" style="10" customWidth="1"/>
    <col min="7" max="7" width="18.33203125" style="10" customWidth="1"/>
    <col min="8" max="8" width="16" style="10" customWidth="1"/>
    <col min="9" max="9" width="17.6640625" customWidth="1"/>
    <col min="10" max="10" width="17.33203125" customWidth="1"/>
    <col min="11" max="11" width="11" customWidth="1"/>
    <col min="12" max="12" width="18.83203125" customWidth="1"/>
    <col min="13" max="13" width="15.6640625" customWidth="1"/>
    <col min="14" max="14" width="18.33203125" customWidth="1"/>
    <col min="15" max="15" width="17.1640625" customWidth="1"/>
    <col min="16" max="16" width="15" customWidth="1"/>
    <col min="18" max="18" width="18.1640625" customWidth="1"/>
    <col min="19" max="19" width="16.33203125" customWidth="1"/>
    <col min="20" max="20" width="19.6640625" customWidth="1"/>
    <col min="21" max="21" width="17.1640625" customWidth="1"/>
    <col min="27" max="27" width="16.33203125" customWidth="1"/>
    <col min="33" max="33" width="16" customWidth="1"/>
    <col min="39" max="39" width="15.5" customWidth="1"/>
  </cols>
  <sheetData>
    <row r="1" spans="2:39" x14ac:dyDescent="0.2">
      <c r="X1" t="s">
        <v>175</v>
      </c>
      <c r="AC1" t="s">
        <v>176</v>
      </c>
      <c r="AJ1" t="s">
        <v>177</v>
      </c>
    </row>
    <row r="2" spans="2:39" x14ac:dyDescent="0.2">
      <c r="B2" s="38" t="s">
        <v>19</v>
      </c>
      <c r="C2" s="9" t="s">
        <v>11</v>
      </c>
      <c r="D2" s="9" t="s">
        <v>12</v>
      </c>
      <c r="E2" s="9" t="s">
        <v>13</v>
      </c>
      <c r="F2" s="9" t="s">
        <v>16</v>
      </c>
      <c r="G2" s="9" t="s">
        <v>14</v>
      </c>
      <c r="H2" s="9" t="s">
        <v>15</v>
      </c>
      <c r="J2" s="1" t="s">
        <v>11</v>
      </c>
      <c r="K2" s="1" t="s">
        <v>12</v>
      </c>
      <c r="L2" s="1" t="s">
        <v>13</v>
      </c>
      <c r="M2" s="1" t="s">
        <v>16</v>
      </c>
      <c r="N2" s="1" t="s">
        <v>14</v>
      </c>
      <c r="O2" s="3" t="s">
        <v>15</v>
      </c>
      <c r="P2" s="1" t="s">
        <v>3</v>
      </c>
      <c r="Q2" s="16" t="s">
        <v>36</v>
      </c>
      <c r="R2" s="1" t="s">
        <v>22</v>
      </c>
      <c r="S2" s="1" t="s">
        <v>21</v>
      </c>
      <c r="T2" s="1" t="s">
        <v>23</v>
      </c>
      <c r="U2" s="1" t="s">
        <v>25</v>
      </c>
      <c r="V2" s="1" t="s">
        <v>11</v>
      </c>
      <c r="W2" s="1" t="s">
        <v>12</v>
      </c>
      <c r="X2" s="1" t="s">
        <v>13</v>
      </c>
      <c r="Y2" s="1" t="s">
        <v>16</v>
      </c>
      <c r="Z2" s="1" t="s">
        <v>14</v>
      </c>
      <c r="AA2" s="3" t="s">
        <v>15</v>
      </c>
      <c r="AB2" s="1" t="s">
        <v>11</v>
      </c>
      <c r="AC2" s="1" t="s">
        <v>12</v>
      </c>
      <c r="AD2" s="1" t="s">
        <v>13</v>
      </c>
      <c r="AE2" s="1" t="s">
        <v>16</v>
      </c>
      <c r="AF2" s="1" t="s">
        <v>14</v>
      </c>
      <c r="AG2" s="3" t="s">
        <v>15</v>
      </c>
      <c r="AH2" s="1" t="s">
        <v>11</v>
      </c>
      <c r="AI2" s="1" t="s">
        <v>12</v>
      </c>
      <c r="AJ2" s="1" t="s">
        <v>13</v>
      </c>
      <c r="AK2" s="1" t="s">
        <v>16</v>
      </c>
      <c r="AL2" s="1" t="s">
        <v>14</v>
      </c>
      <c r="AM2" s="3" t="s">
        <v>15</v>
      </c>
    </row>
    <row r="3" spans="2:39" x14ac:dyDescent="0.2">
      <c r="B3" s="39">
        <v>44564</v>
      </c>
      <c r="C3" s="40">
        <v>99.94</v>
      </c>
      <c r="D3" s="40">
        <v>59.3</v>
      </c>
      <c r="E3" s="40">
        <v>44.26</v>
      </c>
      <c r="F3" s="40">
        <v>72.650000000000006</v>
      </c>
      <c r="G3" s="40">
        <v>97.05</v>
      </c>
      <c r="H3" s="40">
        <v>8.06</v>
      </c>
      <c r="J3" s="4"/>
      <c r="K3" s="4"/>
      <c r="L3" s="4"/>
      <c r="M3" s="4"/>
      <c r="N3" s="4"/>
      <c r="O3" s="4"/>
      <c r="P3" s="6"/>
      <c r="Q3" s="41"/>
      <c r="R3" s="5"/>
      <c r="S3" s="6"/>
      <c r="T3" s="5"/>
      <c r="U3" s="17">
        <f>252*AVERAGE(Q3:Q608)</f>
        <v>5.6689586776859389E-2</v>
      </c>
    </row>
    <row r="4" spans="2:39" x14ac:dyDescent="0.2">
      <c r="B4" s="39">
        <v>44565</v>
      </c>
      <c r="C4" s="40">
        <v>101.33</v>
      </c>
      <c r="D4" s="40">
        <v>58.9</v>
      </c>
      <c r="E4" s="40">
        <v>45.32</v>
      </c>
      <c r="F4" s="40">
        <v>71.19</v>
      </c>
      <c r="G4" s="40">
        <v>99.36</v>
      </c>
      <c r="H4" s="40">
        <v>8.15</v>
      </c>
      <c r="J4" s="4">
        <f t="shared" ref="J4:J67" si="0">LN(C4/C3)</f>
        <v>1.3812511544167135E-2</v>
      </c>
      <c r="K4" s="4">
        <f t="shared" ref="K4:K67" si="1">LN(D4/D3)</f>
        <v>-6.7682153461387394E-3</v>
      </c>
      <c r="L4" s="4">
        <f t="shared" ref="L4:L67" si="2">LN(E4/E3)</f>
        <v>2.3667101536901942E-2</v>
      </c>
      <c r="M4" s="4">
        <f t="shared" ref="M4:M67" si="3">LN(F4/F3)</f>
        <v>-2.0301030900510112E-2</v>
      </c>
      <c r="N4" s="4">
        <f t="shared" ref="N4:N67" si="4">LN(G4/G3)</f>
        <v>2.3523308570149292E-2</v>
      </c>
      <c r="O4" s="4">
        <f t="shared" ref="O4:O67" si="5">LN(H4/H3)</f>
        <v>1.1104370734234356E-2</v>
      </c>
      <c r="P4" s="6">
        <f>SUMPRODUCT(J4:O4,Portfolio_Performance!$C$10:$H$10)</f>
        <v>1.0458260772158902E-2</v>
      </c>
      <c r="Q4" s="41">
        <v>-5.9999999999999995E-4</v>
      </c>
      <c r="R4" s="12">
        <f>P4-Q4</f>
        <v>1.1058260772158901E-2</v>
      </c>
      <c r="S4" s="6">
        <f>IF(R4&lt;0,R4,0)</f>
        <v>0</v>
      </c>
      <c r="T4" s="12">
        <f>P4-Portfolio_Performance!$C$16</f>
        <v>-5.7541739227841102E-2</v>
      </c>
      <c r="V4" s="7">
        <f>J4-Q4</f>
        <v>1.4412511544167134E-2</v>
      </c>
      <c r="W4" s="7">
        <f>K4-R4</f>
        <v>-1.782647611829764E-2</v>
      </c>
      <c r="X4" s="7">
        <f>L4-Q4</f>
        <v>2.4267101536901942E-2</v>
      </c>
      <c r="Y4" s="7">
        <f>M4-Q4</f>
        <v>-1.9701030900510112E-2</v>
      </c>
      <c r="Z4" s="7">
        <f>N4-Q4</f>
        <v>2.4123308570149292E-2</v>
      </c>
      <c r="AA4" s="7">
        <f>O4-Q4</f>
        <v>1.1704370734234356E-2</v>
      </c>
      <c r="AB4">
        <f>IF(V4&lt;0,V4,0)</f>
        <v>0</v>
      </c>
      <c r="AC4">
        <f t="shared" ref="AC4:AG4" si="6">IF(W4&lt;0,W4,0)</f>
        <v>-1.782647611829764E-2</v>
      </c>
      <c r="AD4">
        <f t="shared" si="6"/>
        <v>0</v>
      </c>
      <c r="AE4">
        <f t="shared" si="6"/>
        <v>-1.9701030900510112E-2</v>
      </c>
      <c r="AF4">
        <f t="shared" si="6"/>
        <v>0</v>
      </c>
      <c r="AG4">
        <f t="shared" si="6"/>
        <v>0</v>
      </c>
      <c r="AH4" s="7">
        <f>J4-Portfolio_Performance!$C$16</f>
        <v>-5.418748845583287E-2</v>
      </c>
      <c r="AI4" s="7">
        <f>K4-Portfolio_Performance!$C$16</f>
        <v>-7.4768215346138742E-2</v>
      </c>
      <c r="AJ4" s="7">
        <f>L4-Portfolio_Performance!$C$16</f>
        <v>-4.4332898463098062E-2</v>
      </c>
      <c r="AK4" s="7">
        <f>M4-Portfolio_Performance!$C$16</f>
        <v>-8.8301030900510113E-2</v>
      </c>
      <c r="AL4" s="7">
        <f>N4-Portfolio_Performance!$C$16</f>
        <v>-4.4476691429850709E-2</v>
      </c>
      <c r="AM4" s="7">
        <f>O4-Portfolio_Performance!$C$16</f>
        <v>-5.6895629265765649E-2</v>
      </c>
    </row>
    <row r="5" spans="2:39" x14ac:dyDescent="0.2">
      <c r="B5" s="39">
        <v>44566</v>
      </c>
      <c r="C5" s="40">
        <v>99.24</v>
      </c>
      <c r="D5" s="40">
        <v>59.69</v>
      </c>
      <c r="E5" s="40">
        <v>44.31</v>
      </c>
      <c r="F5" s="40">
        <v>67.930000000000007</v>
      </c>
      <c r="G5" s="40">
        <v>98.26</v>
      </c>
      <c r="H5" s="40">
        <v>8.1</v>
      </c>
      <c r="J5" s="4">
        <f t="shared" si="0"/>
        <v>-2.0841358636625989E-2</v>
      </c>
      <c r="K5" s="4">
        <f t="shared" si="1"/>
        <v>1.3323411523017518E-2</v>
      </c>
      <c r="L5" s="4">
        <f t="shared" si="2"/>
        <v>-2.253805094840737E-2</v>
      </c>
      <c r="M5" s="4">
        <f t="shared" si="3"/>
        <v>-4.6874595912571176E-2</v>
      </c>
      <c r="N5" s="4">
        <f t="shared" si="4"/>
        <v>-1.1132591444666389E-2</v>
      </c>
      <c r="O5" s="4">
        <f t="shared" si="5"/>
        <v>-6.1538655743783354E-3</v>
      </c>
      <c r="P5" s="6">
        <f>SUMPRODUCT(J5:O5,Portfolio_Performance!$C$10:$H$10)</f>
        <v>-1.3849873222368079E-2</v>
      </c>
      <c r="Q5" s="41">
        <v>-1.9400000000000001E-2</v>
      </c>
      <c r="R5" s="12">
        <f t="shared" ref="R5:R68" si="7">P5-Q5</f>
        <v>5.5501267776319214E-3</v>
      </c>
      <c r="S5" s="6">
        <f t="shared" ref="S5:S68" si="8">IF(R5&lt;0,R5,0)</f>
        <v>0</v>
      </c>
      <c r="T5" s="12">
        <f>P5-Portfolio_Performance!$C$16</f>
        <v>-8.1849873222368086E-2</v>
      </c>
      <c r="V5" s="7">
        <f t="shared" ref="V5:V68" si="9">J5-Q5</f>
        <v>-1.4413586366259883E-3</v>
      </c>
      <c r="W5" s="7">
        <f t="shared" ref="W5:W68" si="10">K5-R5</f>
        <v>7.7732847453855971E-3</v>
      </c>
      <c r="X5" s="7">
        <f t="shared" ref="X5:X68" si="11">L5-Q5</f>
        <v>-3.1380509484073699E-3</v>
      </c>
      <c r="Y5" s="7">
        <f t="shared" ref="Y5:Y68" si="12">M5-Q5</f>
        <v>-2.7474595912571176E-2</v>
      </c>
      <c r="Z5" s="7">
        <f t="shared" ref="Z5:Z68" si="13">N5-Q5</f>
        <v>8.2674085553336111E-3</v>
      </c>
      <c r="AA5" s="7">
        <f t="shared" ref="AA5:AA68" si="14">O5-Q5</f>
        <v>1.3246134425621666E-2</v>
      </c>
      <c r="AB5">
        <f t="shared" ref="AB5:AB68" si="15">IF(V5&lt;0,V5,0)</f>
        <v>-1.4413586366259883E-3</v>
      </c>
      <c r="AC5">
        <f t="shared" ref="AC5:AC68" si="16">IF(W5&lt;0,W5,0)</f>
        <v>0</v>
      </c>
      <c r="AD5">
        <f t="shared" ref="AD5:AD68" si="17">IF(X5&lt;0,X5,0)</f>
        <v>-3.1380509484073699E-3</v>
      </c>
      <c r="AE5">
        <f t="shared" ref="AE5:AE68" si="18">IF(Y5&lt;0,Y5,0)</f>
        <v>-2.7474595912571176E-2</v>
      </c>
      <c r="AF5">
        <f t="shared" ref="AF5:AF68" si="19">IF(Z5&lt;0,Z5,0)</f>
        <v>0</v>
      </c>
      <c r="AG5">
        <f t="shared" ref="AG5:AG68" si="20">IF(AA5&lt;0,AA5,0)</f>
        <v>0</v>
      </c>
      <c r="AH5" s="7">
        <f>J5-Portfolio_Performance!$C$16</f>
        <v>-8.8841358636625997E-2</v>
      </c>
      <c r="AI5" s="7">
        <f>K5-Portfolio_Performance!$C$16</f>
        <v>-5.4676588476982486E-2</v>
      </c>
      <c r="AJ5" s="7">
        <f>L5-Portfolio_Performance!$C$16</f>
        <v>-9.0538050948407375E-2</v>
      </c>
      <c r="AK5" s="7">
        <f>M5-Portfolio_Performance!$C$16</f>
        <v>-0.11487459591257118</v>
      </c>
      <c r="AL5" s="7">
        <f>N5-Portfolio_Performance!$C$16</f>
        <v>-7.9132591444666389E-2</v>
      </c>
      <c r="AM5" s="7">
        <f>O5-Portfolio_Performance!$C$16</f>
        <v>-7.4153865574378336E-2</v>
      </c>
    </row>
    <row r="6" spans="2:39" x14ac:dyDescent="0.2">
      <c r="B6" s="39">
        <v>44567</v>
      </c>
      <c r="C6" s="40">
        <v>100.42</v>
      </c>
      <c r="D6" s="40">
        <v>60.48</v>
      </c>
      <c r="E6" s="40">
        <v>45.06</v>
      </c>
      <c r="F6" s="40">
        <v>68.75</v>
      </c>
      <c r="G6" s="40">
        <v>97.98</v>
      </c>
      <c r="H6" s="40">
        <v>8.32</v>
      </c>
      <c r="J6" s="4">
        <f t="shared" si="0"/>
        <v>1.1820231782959345E-2</v>
      </c>
      <c r="K6" s="4">
        <f t="shared" si="1"/>
        <v>1.3148229690718983E-2</v>
      </c>
      <c r="L6" s="4">
        <f t="shared" si="2"/>
        <v>1.6784549792700158E-2</v>
      </c>
      <c r="M6" s="4">
        <f t="shared" si="3"/>
        <v>1.1998973343470019E-2</v>
      </c>
      <c r="N6" s="4">
        <f t="shared" si="4"/>
        <v>-2.8536505300734614E-3</v>
      </c>
      <c r="O6" s="4">
        <f t="shared" si="5"/>
        <v>2.6798193154724217E-2</v>
      </c>
      <c r="P6" s="6">
        <f>SUMPRODUCT(J6:O6,Portfolio_Performance!$C$10:$H$10)</f>
        <v>1.4025949479683358E-2</v>
      </c>
      <c r="Q6" s="41">
        <v>-1E-3</v>
      </c>
      <c r="R6" s="12">
        <f t="shared" si="7"/>
        <v>1.5025949479683359E-2</v>
      </c>
      <c r="S6" s="6">
        <f t="shared" si="8"/>
        <v>0</v>
      </c>
      <c r="T6" s="12">
        <f>P6-Portfolio_Performance!$C$16</f>
        <v>-5.3974050520316647E-2</v>
      </c>
      <c r="V6" s="7">
        <f t="shared" si="9"/>
        <v>1.2820231782959345E-2</v>
      </c>
      <c r="W6" s="7">
        <f t="shared" si="10"/>
        <v>-1.8777197889643764E-3</v>
      </c>
      <c r="X6" s="7">
        <f t="shared" si="11"/>
        <v>1.7784549792700159E-2</v>
      </c>
      <c r="Y6" s="7">
        <f t="shared" si="12"/>
        <v>1.299897334347002E-2</v>
      </c>
      <c r="Z6" s="7">
        <f t="shared" si="13"/>
        <v>-1.8536505300734613E-3</v>
      </c>
      <c r="AA6" s="7">
        <f t="shared" si="14"/>
        <v>2.7798193154724218E-2</v>
      </c>
      <c r="AB6">
        <f t="shared" si="15"/>
        <v>0</v>
      </c>
      <c r="AC6">
        <f t="shared" si="16"/>
        <v>-1.8777197889643764E-3</v>
      </c>
      <c r="AD6">
        <f t="shared" si="17"/>
        <v>0</v>
      </c>
      <c r="AE6">
        <f t="shared" si="18"/>
        <v>0</v>
      </c>
      <c r="AF6">
        <f t="shared" si="19"/>
        <v>-1.8536505300734613E-3</v>
      </c>
      <c r="AG6">
        <f t="shared" si="20"/>
        <v>0</v>
      </c>
      <c r="AH6" s="7">
        <f>J6-Portfolio_Performance!$C$16</f>
        <v>-5.6179768217040661E-2</v>
      </c>
      <c r="AI6" s="7">
        <f>K6-Portfolio_Performance!$C$16</f>
        <v>-5.4851770309281025E-2</v>
      </c>
      <c r="AJ6" s="7">
        <f>L6-Portfolio_Performance!$C$16</f>
        <v>-5.1215450207299847E-2</v>
      </c>
      <c r="AK6" s="7">
        <f>M6-Portfolio_Performance!$C$16</f>
        <v>-5.6001026656529986E-2</v>
      </c>
      <c r="AL6" s="7">
        <f>N6-Portfolio_Performance!$C$16</f>
        <v>-7.0853650530073461E-2</v>
      </c>
      <c r="AM6" s="7">
        <f>O6-Portfolio_Performance!$C$16</f>
        <v>-4.1201806845275787E-2</v>
      </c>
    </row>
    <row r="7" spans="2:39" x14ac:dyDescent="0.2">
      <c r="B7" s="39">
        <v>44568</v>
      </c>
      <c r="C7" s="40">
        <v>98.71</v>
      </c>
      <c r="D7" s="40">
        <v>60.48</v>
      </c>
      <c r="E7" s="40">
        <v>45.47</v>
      </c>
      <c r="F7" s="40">
        <v>67.52</v>
      </c>
      <c r="G7" s="40">
        <v>98.3</v>
      </c>
      <c r="H7" s="40">
        <v>8.32</v>
      </c>
      <c r="J7" s="4">
        <f t="shared" si="0"/>
        <v>-1.7175132176762909E-2</v>
      </c>
      <c r="K7" s="4">
        <f t="shared" si="1"/>
        <v>0</v>
      </c>
      <c r="L7" s="4">
        <f t="shared" si="2"/>
        <v>9.0578328328207065E-3</v>
      </c>
      <c r="M7" s="4">
        <f t="shared" si="3"/>
        <v>-1.8052886258979089E-2</v>
      </c>
      <c r="N7" s="4">
        <f t="shared" si="4"/>
        <v>3.2606509426921222E-3</v>
      </c>
      <c r="O7" s="4">
        <f t="shared" si="5"/>
        <v>0</v>
      </c>
      <c r="P7" s="6">
        <f>SUMPRODUCT(J7:O7,Portfolio_Performance!$C$10:$H$10)</f>
        <v>-3.6824015894299953E-3</v>
      </c>
      <c r="Q7" s="41">
        <v>-4.1000000000000003E-3</v>
      </c>
      <c r="R7" s="12">
        <f t="shared" si="7"/>
        <v>4.17598410570005E-4</v>
      </c>
      <c r="S7" s="6">
        <f t="shared" si="8"/>
        <v>0</v>
      </c>
      <c r="T7" s="12">
        <f>P7-Portfolio_Performance!$C$16</f>
        <v>-7.1682401589429998E-2</v>
      </c>
      <c r="V7" s="7">
        <f t="shared" si="9"/>
        <v>-1.307513217676291E-2</v>
      </c>
      <c r="W7" s="7">
        <f t="shared" si="10"/>
        <v>-4.17598410570005E-4</v>
      </c>
      <c r="X7" s="7">
        <f t="shared" si="11"/>
        <v>1.3157832832820706E-2</v>
      </c>
      <c r="Y7" s="7">
        <f t="shared" si="12"/>
        <v>-1.3952886258979089E-2</v>
      </c>
      <c r="Z7" s="7">
        <f t="shared" si="13"/>
        <v>7.3606509426921221E-3</v>
      </c>
      <c r="AA7" s="7">
        <f t="shared" si="14"/>
        <v>4.1000000000000003E-3</v>
      </c>
      <c r="AB7">
        <f t="shared" si="15"/>
        <v>-1.307513217676291E-2</v>
      </c>
      <c r="AC7">
        <f t="shared" si="16"/>
        <v>-4.17598410570005E-4</v>
      </c>
      <c r="AD7">
        <f t="shared" si="17"/>
        <v>0</v>
      </c>
      <c r="AE7">
        <f t="shared" si="18"/>
        <v>-1.3952886258979089E-2</v>
      </c>
      <c r="AF7">
        <f t="shared" si="19"/>
        <v>0</v>
      </c>
      <c r="AG7">
        <f t="shared" si="20"/>
        <v>0</v>
      </c>
      <c r="AH7" s="7">
        <f>J7-Portfolio_Performance!$C$16</f>
        <v>-8.517513217676291E-2</v>
      </c>
      <c r="AI7" s="7">
        <f>K7-Portfolio_Performance!$C$16</f>
        <v>-6.8000000000000005E-2</v>
      </c>
      <c r="AJ7" s="7">
        <f>L7-Portfolio_Performance!$C$16</f>
        <v>-5.8942167167179302E-2</v>
      </c>
      <c r="AK7" s="7">
        <f>M7-Portfolio_Performance!$C$16</f>
        <v>-8.6052886258979097E-2</v>
      </c>
      <c r="AL7" s="7">
        <f>N7-Portfolio_Performance!$C$16</f>
        <v>-6.4739349057307882E-2</v>
      </c>
      <c r="AM7" s="7">
        <f>O7-Portfolio_Performance!$C$16</f>
        <v>-6.8000000000000005E-2</v>
      </c>
    </row>
    <row r="8" spans="2:39" x14ac:dyDescent="0.2">
      <c r="B8" s="39">
        <v>44571</v>
      </c>
      <c r="C8" s="40">
        <v>97.89</v>
      </c>
      <c r="D8" s="40">
        <v>60.17</v>
      </c>
      <c r="E8" s="40">
        <v>45.7</v>
      </c>
      <c r="F8" s="40">
        <v>66.95</v>
      </c>
      <c r="G8" s="40">
        <v>98.89</v>
      </c>
      <c r="H8" s="40">
        <v>8.27</v>
      </c>
      <c r="J8" s="4">
        <f t="shared" si="0"/>
        <v>-8.3418591564575657E-3</v>
      </c>
      <c r="K8" s="4">
        <f t="shared" si="1"/>
        <v>-5.1388426390170843E-3</v>
      </c>
      <c r="L8" s="4">
        <f t="shared" si="2"/>
        <v>5.0455300632398295E-3</v>
      </c>
      <c r="M8" s="4">
        <f t="shared" si="3"/>
        <v>-8.4777781505200565E-3</v>
      </c>
      <c r="N8" s="4">
        <f t="shared" si="4"/>
        <v>5.9840941287785145E-3</v>
      </c>
      <c r="O8" s="4">
        <f t="shared" si="5"/>
        <v>-6.0277457975173128E-3</v>
      </c>
      <c r="P8" s="6">
        <f>SUMPRODUCT(J8:O8,Portfolio_Performance!$C$10:$H$10)</f>
        <v>-3.136985817420735E-3</v>
      </c>
      <c r="Q8" s="41">
        <v>-1.4E-3</v>
      </c>
      <c r="R8" s="12">
        <f t="shared" si="7"/>
        <v>-1.736985817420735E-3</v>
      </c>
      <c r="S8" s="6">
        <f t="shared" si="8"/>
        <v>-1.736985817420735E-3</v>
      </c>
      <c r="T8" s="12">
        <f>P8-Portfolio_Performance!$C$16</f>
        <v>-7.1136985817420742E-2</v>
      </c>
      <c r="V8" s="7">
        <f t="shared" si="9"/>
        <v>-6.9418591564575655E-3</v>
      </c>
      <c r="W8" s="7">
        <f t="shared" si="10"/>
        <v>-3.4018568215963491E-3</v>
      </c>
      <c r="X8" s="7">
        <f t="shared" si="11"/>
        <v>6.4455300632398297E-3</v>
      </c>
      <c r="Y8" s="7">
        <f t="shared" si="12"/>
        <v>-7.0777781505200563E-3</v>
      </c>
      <c r="Z8" s="7">
        <f t="shared" si="13"/>
        <v>7.3840941287785147E-3</v>
      </c>
      <c r="AA8" s="7">
        <f t="shared" si="14"/>
        <v>-4.6277457975173126E-3</v>
      </c>
      <c r="AB8">
        <f t="shared" si="15"/>
        <v>-6.9418591564575655E-3</v>
      </c>
      <c r="AC8">
        <f t="shared" si="16"/>
        <v>-3.4018568215963491E-3</v>
      </c>
      <c r="AD8">
        <f t="shared" si="17"/>
        <v>0</v>
      </c>
      <c r="AE8">
        <f t="shared" si="18"/>
        <v>-7.0777781505200563E-3</v>
      </c>
      <c r="AF8">
        <f t="shared" si="19"/>
        <v>0</v>
      </c>
      <c r="AG8">
        <f t="shared" si="20"/>
        <v>-4.6277457975173126E-3</v>
      </c>
      <c r="AH8" s="7">
        <f>J8-Portfolio_Performance!$C$16</f>
        <v>-7.6341859156457567E-2</v>
      </c>
      <c r="AI8" s="7">
        <f>K8-Portfolio_Performance!$C$16</f>
        <v>-7.3138842639017085E-2</v>
      </c>
      <c r="AJ8" s="7">
        <f>L8-Portfolio_Performance!$C$16</f>
        <v>-6.2954469936760182E-2</v>
      </c>
      <c r="AK8" s="7">
        <f>M8-Portfolio_Performance!$C$16</f>
        <v>-7.6477778150520065E-2</v>
      </c>
      <c r="AL8" s="7">
        <f>N8-Portfolio_Performance!$C$16</f>
        <v>-6.2015905871221494E-2</v>
      </c>
      <c r="AM8" s="7">
        <f>O8-Portfolio_Performance!$C$16</f>
        <v>-7.4027745797517322E-2</v>
      </c>
    </row>
    <row r="9" spans="2:39" x14ac:dyDescent="0.2">
      <c r="B9" s="39">
        <v>44572</v>
      </c>
      <c r="C9" s="40">
        <v>97.4</v>
      </c>
      <c r="D9" s="40">
        <v>59.24</v>
      </c>
      <c r="E9" s="40">
        <v>46.05</v>
      </c>
      <c r="F9" s="40">
        <v>68.569999999999993</v>
      </c>
      <c r="G9" s="40">
        <v>99.68</v>
      </c>
      <c r="H9" s="40">
        <v>8.42</v>
      </c>
      <c r="J9" s="4">
        <f t="shared" si="0"/>
        <v>-5.0181886248494645E-3</v>
      </c>
      <c r="K9" s="4">
        <f t="shared" si="1"/>
        <v>-1.557689983266229E-2</v>
      </c>
      <c r="L9" s="4">
        <f t="shared" si="2"/>
        <v>7.6294648011567216E-3</v>
      </c>
      <c r="M9" s="4">
        <f t="shared" si="3"/>
        <v>2.3909049159091394E-2</v>
      </c>
      <c r="N9" s="4">
        <f t="shared" si="4"/>
        <v>7.9569337572437011E-3</v>
      </c>
      <c r="O9" s="4">
        <f t="shared" si="5"/>
        <v>1.7975319218635533E-2</v>
      </c>
      <c r="P9" s="6">
        <f>SUMPRODUCT(J9:O9,Portfolio_Performance!$C$10:$H$10)</f>
        <v>7.5765062048280887E-3</v>
      </c>
      <c r="Q9" s="41">
        <v>9.1999999999999998E-3</v>
      </c>
      <c r="R9" s="12">
        <f t="shared" si="7"/>
        <v>-1.6234937951719111E-3</v>
      </c>
      <c r="S9" s="6">
        <f t="shared" si="8"/>
        <v>-1.6234937951719111E-3</v>
      </c>
      <c r="T9" s="12">
        <f>P9-Portfolio_Performance!$C$16</f>
        <v>-6.0423493795171916E-2</v>
      </c>
      <c r="V9" s="7">
        <f t="shared" si="9"/>
        <v>-1.4218188624849463E-2</v>
      </c>
      <c r="W9" s="7">
        <f t="shared" si="10"/>
        <v>-1.3953406037490379E-2</v>
      </c>
      <c r="X9" s="7">
        <f t="shared" si="11"/>
        <v>-1.5705351988432783E-3</v>
      </c>
      <c r="Y9" s="7">
        <f t="shared" si="12"/>
        <v>1.4709049159091395E-2</v>
      </c>
      <c r="Z9" s="7">
        <f t="shared" si="13"/>
        <v>-1.2430662427562987E-3</v>
      </c>
      <c r="AA9" s="7">
        <f t="shared" si="14"/>
        <v>8.7753192186355335E-3</v>
      </c>
      <c r="AB9">
        <f t="shared" si="15"/>
        <v>-1.4218188624849463E-2</v>
      </c>
      <c r="AC9">
        <f t="shared" si="16"/>
        <v>-1.3953406037490379E-2</v>
      </c>
      <c r="AD9">
        <f t="shared" si="17"/>
        <v>-1.5705351988432783E-3</v>
      </c>
      <c r="AE9">
        <f t="shared" si="18"/>
        <v>0</v>
      </c>
      <c r="AF9">
        <f t="shared" si="19"/>
        <v>-1.2430662427562987E-3</v>
      </c>
      <c r="AG9">
        <f t="shared" si="20"/>
        <v>0</v>
      </c>
      <c r="AH9" s="7">
        <f>J9-Portfolio_Performance!$C$16</f>
        <v>-7.3018188624849475E-2</v>
      </c>
      <c r="AI9" s="7">
        <f>K9-Portfolio_Performance!$C$16</f>
        <v>-8.3576899832662296E-2</v>
      </c>
      <c r="AJ9" s="7">
        <f>L9-Portfolio_Performance!$C$16</f>
        <v>-6.0370535198843285E-2</v>
      </c>
      <c r="AK9" s="7">
        <f>M9-Portfolio_Performance!$C$16</f>
        <v>-4.409095084090861E-2</v>
      </c>
      <c r="AL9" s="7">
        <f>N9-Portfolio_Performance!$C$16</f>
        <v>-6.0043066242756307E-2</v>
      </c>
      <c r="AM9" s="7">
        <f>O9-Portfolio_Performance!$C$16</f>
        <v>-5.0024680781364475E-2</v>
      </c>
    </row>
    <row r="10" spans="2:39" x14ac:dyDescent="0.2">
      <c r="B10" s="39">
        <v>44573</v>
      </c>
      <c r="C10" s="40">
        <v>97.59</v>
      </c>
      <c r="D10" s="40">
        <v>58.61</v>
      </c>
      <c r="E10" s="40">
        <v>47.41</v>
      </c>
      <c r="F10" s="40">
        <v>68.09</v>
      </c>
      <c r="G10" s="40">
        <v>98.17</v>
      </c>
      <c r="H10" s="40">
        <v>8.56</v>
      </c>
      <c r="J10" s="4">
        <f t="shared" si="0"/>
        <v>1.9488185048803723E-3</v>
      </c>
      <c r="K10" s="4">
        <f t="shared" si="1"/>
        <v>-1.0691658911260208E-2</v>
      </c>
      <c r="L10" s="4">
        <f t="shared" si="2"/>
        <v>2.9105414212710994E-2</v>
      </c>
      <c r="M10" s="4">
        <f t="shared" si="3"/>
        <v>-7.0247618013976306E-3</v>
      </c>
      <c r="N10" s="4">
        <f t="shared" si="4"/>
        <v>-1.5264385334713059E-2</v>
      </c>
      <c r="O10" s="4">
        <f t="shared" si="5"/>
        <v>1.649036189941543E-2</v>
      </c>
      <c r="P10" s="6">
        <f>SUMPRODUCT(J10:O10,Portfolio_Performance!$C$10:$H$10)</f>
        <v>3.4228945538634075E-3</v>
      </c>
      <c r="Q10" s="41">
        <v>2.8E-3</v>
      </c>
      <c r="R10" s="12">
        <f t="shared" si="7"/>
        <v>6.2289455386340753E-4</v>
      </c>
      <c r="S10" s="6">
        <f t="shared" si="8"/>
        <v>0</v>
      </c>
      <c r="T10" s="12">
        <f>P10-Portfolio_Performance!$C$16</f>
        <v>-6.4577105446136596E-2</v>
      </c>
      <c r="V10" s="7">
        <f t="shared" si="9"/>
        <v>-8.5118149511962771E-4</v>
      </c>
      <c r="W10" s="7">
        <f t="shared" si="10"/>
        <v>-1.1314553465123615E-2</v>
      </c>
      <c r="X10" s="7">
        <f t="shared" si="11"/>
        <v>2.6305414212710994E-2</v>
      </c>
      <c r="Y10" s="7">
        <f t="shared" si="12"/>
        <v>-9.8247618013976301E-3</v>
      </c>
      <c r="Z10" s="7">
        <f t="shared" si="13"/>
        <v>-1.8064385334713058E-2</v>
      </c>
      <c r="AA10" s="7">
        <f t="shared" si="14"/>
        <v>1.3690361899415429E-2</v>
      </c>
      <c r="AB10">
        <f t="shared" si="15"/>
        <v>-8.5118149511962771E-4</v>
      </c>
      <c r="AC10">
        <f t="shared" si="16"/>
        <v>-1.1314553465123615E-2</v>
      </c>
      <c r="AD10">
        <f t="shared" si="17"/>
        <v>0</v>
      </c>
      <c r="AE10">
        <f t="shared" si="18"/>
        <v>-9.8247618013976301E-3</v>
      </c>
      <c r="AF10">
        <f t="shared" si="19"/>
        <v>-1.8064385334713058E-2</v>
      </c>
      <c r="AG10">
        <f t="shared" si="20"/>
        <v>0</v>
      </c>
      <c r="AH10" s="7">
        <f>J10-Portfolio_Performance!$C$16</f>
        <v>-6.6051181495119626E-2</v>
      </c>
      <c r="AI10" s="7">
        <f>K10-Portfolio_Performance!$C$16</f>
        <v>-7.8691658911260218E-2</v>
      </c>
      <c r="AJ10" s="7">
        <f>L10-Portfolio_Performance!$C$16</f>
        <v>-3.8894585787289007E-2</v>
      </c>
      <c r="AK10" s="7">
        <f>M10-Portfolio_Performance!$C$16</f>
        <v>-7.5024761801397638E-2</v>
      </c>
      <c r="AL10" s="7">
        <f>N10-Portfolio_Performance!$C$16</f>
        <v>-8.3264385334713059E-2</v>
      </c>
      <c r="AM10" s="7">
        <f>O10-Portfolio_Performance!$C$16</f>
        <v>-5.1509638100584579E-2</v>
      </c>
    </row>
    <row r="11" spans="2:39" x14ac:dyDescent="0.2">
      <c r="B11" s="39">
        <v>44574</v>
      </c>
      <c r="C11" s="40">
        <v>98.28</v>
      </c>
      <c r="D11" s="40">
        <v>59.01</v>
      </c>
      <c r="E11" s="40">
        <v>48.07</v>
      </c>
      <c r="F11" s="40">
        <v>65.05</v>
      </c>
      <c r="G11" s="40">
        <v>99.4</v>
      </c>
      <c r="H11" s="40">
        <v>8.58</v>
      </c>
      <c r="J11" s="4">
        <f t="shared" si="0"/>
        <v>7.0455184996085409E-3</v>
      </c>
      <c r="K11" s="4">
        <f t="shared" si="1"/>
        <v>6.8015905807395916E-3</v>
      </c>
      <c r="L11" s="4">
        <f t="shared" si="2"/>
        <v>1.3825104991842335E-2</v>
      </c>
      <c r="M11" s="4">
        <f t="shared" si="3"/>
        <v>-4.567415453636104E-2</v>
      </c>
      <c r="N11" s="4">
        <f t="shared" si="4"/>
        <v>1.2451443958098446E-2</v>
      </c>
      <c r="O11" s="4">
        <f t="shared" si="5"/>
        <v>2.3337233462200966E-3</v>
      </c>
      <c r="P11" s="6">
        <f>SUMPRODUCT(J11:O11,Portfolio_Performance!$C$10:$H$10)</f>
        <v>2.0947635990295156E-3</v>
      </c>
      <c r="Q11" s="41">
        <v>-1.43E-2</v>
      </c>
      <c r="R11" s="12">
        <f t="shared" si="7"/>
        <v>1.6394763599029517E-2</v>
      </c>
      <c r="S11" s="6">
        <f t="shared" si="8"/>
        <v>0</v>
      </c>
      <c r="T11" s="12">
        <f>P11-Portfolio_Performance!$C$16</f>
        <v>-6.5905236400970485E-2</v>
      </c>
      <c r="V11" s="7">
        <f t="shared" si="9"/>
        <v>2.1345518499608543E-2</v>
      </c>
      <c r="W11" s="7">
        <f t="shared" si="10"/>
        <v>-9.5931730182899251E-3</v>
      </c>
      <c r="X11" s="7">
        <f t="shared" si="11"/>
        <v>2.8125104991842335E-2</v>
      </c>
      <c r="Y11" s="7">
        <f t="shared" si="12"/>
        <v>-3.137415453636104E-2</v>
      </c>
      <c r="Z11" s="7">
        <f t="shared" si="13"/>
        <v>2.6751443958098448E-2</v>
      </c>
      <c r="AA11" s="7">
        <f t="shared" si="14"/>
        <v>1.6633723346220097E-2</v>
      </c>
      <c r="AB11">
        <f t="shared" si="15"/>
        <v>0</v>
      </c>
      <c r="AC11">
        <f t="shared" si="16"/>
        <v>-9.5931730182899251E-3</v>
      </c>
      <c r="AD11">
        <f t="shared" si="17"/>
        <v>0</v>
      </c>
      <c r="AE11">
        <f t="shared" si="18"/>
        <v>-3.137415453636104E-2</v>
      </c>
      <c r="AF11">
        <f t="shared" si="19"/>
        <v>0</v>
      </c>
      <c r="AG11">
        <f t="shared" si="20"/>
        <v>0</v>
      </c>
      <c r="AH11" s="7">
        <f>J11-Portfolio_Performance!$C$16</f>
        <v>-6.0954481500391462E-2</v>
      </c>
      <c r="AI11" s="7">
        <f>K11-Portfolio_Performance!$C$16</f>
        <v>-6.1198409419260413E-2</v>
      </c>
      <c r="AJ11" s="7">
        <f>L11-Portfolio_Performance!$C$16</f>
        <v>-5.417489500815767E-2</v>
      </c>
      <c r="AK11" s="7">
        <f>M11-Portfolio_Performance!$C$16</f>
        <v>-0.11367415453636104</v>
      </c>
      <c r="AL11" s="7">
        <f>N11-Portfolio_Performance!$C$16</f>
        <v>-5.5548556041901558E-2</v>
      </c>
      <c r="AM11" s="7">
        <f>O11-Portfolio_Performance!$C$16</f>
        <v>-6.5666276653779915E-2</v>
      </c>
    </row>
    <row r="12" spans="2:39" x14ac:dyDescent="0.2">
      <c r="B12" s="39">
        <v>44575</v>
      </c>
      <c r="C12" s="40">
        <v>98.86</v>
      </c>
      <c r="D12" s="40">
        <v>58.79</v>
      </c>
      <c r="E12" s="40">
        <v>47.96</v>
      </c>
      <c r="F12" s="40">
        <v>64.2</v>
      </c>
      <c r="G12" s="40">
        <v>100.51</v>
      </c>
      <c r="H12" s="40">
        <v>8.7100000000000009</v>
      </c>
      <c r="J12" s="4">
        <f t="shared" si="0"/>
        <v>5.8841602258349239E-3</v>
      </c>
      <c r="K12" s="4">
        <f t="shared" si="1"/>
        <v>-3.7351486549137957E-3</v>
      </c>
      <c r="L12" s="4">
        <f t="shared" si="2"/>
        <v>-2.2909517465558244E-3</v>
      </c>
      <c r="M12" s="4">
        <f t="shared" si="3"/>
        <v>-1.3152994262598743E-2</v>
      </c>
      <c r="N12" s="4">
        <f t="shared" si="4"/>
        <v>1.1105111374120123E-2</v>
      </c>
      <c r="O12" s="4">
        <f t="shared" si="5"/>
        <v>1.5037877364540502E-2</v>
      </c>
      <c r="P12" s="6">
        <f>SUMPRODUCT(J12:O12,Portfolio_Performance!$C$10:$H$10)</f>
        <v>5.9913080629463225E-3</v>
      </c>
      <c r="Q12" s="41">
        <v>8.0000000000000004E-4</v>
      </c>
      <c r="R12" s="12">
        <f t="shared" si="7"/>
        <v>5.1913080629463221E-3</v>
      </c>
      <c r="S12" s="6">
        <f t="shared" si="8"/>
        <v>0</v>
      </c>
      <c r="T12" s="12">
        <f>P12-Portfolio_Performance!$C$16</f>
        <v>-6.2008691937053682E-2</v>
      </c>
      <c r="V12" s="7">
        <f t="shared" si="9"/>
        <v>5.0841602258349236E-3</v>
      </c>
      <c r="W12" s="7">
        <f t="shared" si="10"/>
        <v>-8.9264567178601179E-3</v>
      </c>
      <c r="X12" s="7">
        <f t="shared" si="11"/>
        <v>-3.0909517465558243E-3</v>
      </c>
      <c r="Y12" s="7">
        <f t="shared" si="12"/>
        <v>-1.3952994262598743E-2</v>
      </c>
      <c r="Z12" s="7">
        <f t="shared" si="13"/>
        <v>1.0305111374120123E-2</v>
      </c>
      <c r="AA12" s="7">
        <f t="shared" si="14"/>
        <v>1.4237877364540501E-2</v>
      </c>
      <c r="AB12">
        <f t="shared" si="15"/>
        <v>0</v>
      </c>
      <c r="AC12">
        <f t="shared" si="16"/>
        <v>-8.9264567178601179E-3</v>
      </c>
      <c r="AD12">
        <f t="shared" si="17"/>
        <v>-3.0909517465558243E-3</v>
      </c>
      <c r="AE12">
        <f t="shared" si="18"/>
        <v>-1.3952994262598743E-2</v>
      </c>
      <c r="AF12">
        <f t="shared" si="19"/>
        <v>0</v>
      </c>
      <c r="AG12">
        <f t="shared" si="20"/>
        <v>0</v>
      </c>
      <c r="AH12" s="7">
        <f>J12-Portfolio_Performance!$C$16</f>
        <v>-6.2115839774165078E-2</v>
      </c>
      <c r="AI12" s="7">
        <f>K12-Portfolio_Performance!$C$16</f>
        <v>-7.1735148654913802E-2</v>
      </c>
      <c r="AJ12" s="7">
        <f>L12-Portfolio_Performance!$C$16</f>
        <v>-7.0290951746555835E-2</v>
      </c>
      <c r="AK12" s="7">
        <f>M12-Portfolio_Performance!$C$16</f>
        <v>-8.1152994262598754E-2</v>
      </c>
      <c r="AL12" s="7">
        <f>N12-Portfolio_Performance!$C$16</f>
        <v>-5.689488862587988E-2</v>
      </c>
      <c r="AM12" s="7">
        <f>O12-Portfolio_Performance!$C$16</f>
        <v>-5.2962122635459505E-2</v>
      </c>
    </row>
    <row r="13" spans="2:39" x14ac:dyDescent="0.2">
      <c r="B13" s="39">
        <v>44579</v>
      </c>
      <c r="C13" s="40">
        <v>95.26</v>
      </c>
      <c r="D13" s="40">
        <v>56.83</v>
      </c>
      <c r="E13" s="40">
        <v>46.29</v>
      </c>
      <c r="F13" s="40">
        <v>60.96</v>
      </c>
      <c r="G13" s="40">
        <v>97.11</v>
      </c>
      <c r="H13" s="40">
        <v>8.56</v>
      </c>
      <c r="J13" s="4">
        <f t="shared" si="0"/>
        <v>-3.7094712506098831E-2</v>
      </c>
      <c r="K13" s="4">
        <f t="shared" si="1"/>
        <v>-3.3907417105133432E-2</v>
      </c>
      <c r="L13" s="4">
        <f t="shared" si="2"/>
        <v>-3.5441375116134391E-2</v>
      </c>
      <c r="M13" s="4">
        <f t="shared" si="3"/>
        <v>-5.1785299317524708E-2</v>
      </c>
      <c r="N13" s="4">
        <f t="shared" si="4"/>
        <v>-3.4412868430385858E-2</v>
      </c>
      <c r="O13" s="4">
        <f t="shared" si="5"/>
        <v>-1.7371600710760694E-2</v>
      </c>
      <c r="P13" s="6">
        <f>SUMPRODUCT(J13:O13,Portfolio_Performance!$C$10:$H$10)</f>
        <v>-3.1626405554404401E-2</v>
      </c>
      <c r="Q13" s="41">
        <v>-1.84E-2</v>
      </c>
      <c r="R13" s="12">
        <f t="shared" si="7"/>
        <v>-1.3226405554404401E-2</v>
      </c>
      <c r="S13" s="6">
        <f t="shared" si="8"/>
        <v>-1.3226405554404401E-2</v>
      </c>
      <c r="T13" s="12">
        <f>P13-Portfolio_Performance!$C$16</f>
        <v>-9.9626405554404412E-2</v>
      </c>
      <c r="V13" s="7">
        <f t="shared" si="9"/>
        <v>-1.8694712506098832E-2</v>
      </c>
      <c r="W13" s="7">
        <f t="shared" si="10"/>
        <v>-2.0681011550729031E-2</v>
      </c>
      <c r="X13" s="7">
        <f t="shared" si="11"/>
        <v>-1.7041375116134391E-2</v>
      </c>
      <c r="Y13" s="7">
        <f t="shared" si="12"/>
        <v>-3.3385299317524708E-2</v>
      </c>
      <c r="Z13" s="7">
        <f t="shared" si="13"/>
        <v>-1.6012868430385858E-2</v>
      </c>
      <c r="AA13" s="7">
        <f t="shared" si="14"/>
        <v>1.0283992892393054E-3</v>
      </c>
      <c r="AB13">
        <f t="shared" si="15"/>
        <v>-1.8694712506098832E-2</v>
      </c>
      <c r="AC13">
        <f t="shared" si="16"/>
        <v>-2.0681011550729031E-2</v>
      </c>
      <c r="AD13">
        <f t="shared" si="17"/>
        <v>-1.7041375116134391E-2</v>
      </c>
      <c r="AE13">
        <f t="shared" si="18"/>
        <v>-3.3385299317524708E-2</v>
      </c>
      <c r="AF13">
        <f t="shared" si="19"/>
        <v>-1.6012868430385858E-2</v>
      </c>
      <c r="AG13">
        <f t="shared" si="20"/>
        <v>0</v>
      </c>
      <c r="AH13" s="7">
        <f>J13-Portfolio_Performance!$C$16</f>
        <v>-0.10509471250609884</v>
      </c>
      <c r="AI13" s="7">
        <f>K13-Portfolio_Performance!$C$16</f>
        <v>-0.10190741710513343</v>
      </c>
      <c r="AJ13" s="7">
        <f>L13-Portfolio_Performance!$C$16</f>
        <v>-0.1034413751161344</v>
      </c>
      <c r="AK13" s="7">
        <f>M13-Portfolio_Performance!$C$16</f>
        <v>-0.11978529931752471</v>
      </c>
      <c r="AL13" s="7">
        <f>N13-Portfolio_Performance!$C$16</f>
        <v>-0.10241286843038586</v>
      </c>
      <c r="AM13" s="7">
        <f>O13-Portfolio_Performance!$C$16</f>
        <v>-8.5371600710760692E-2</v>
      </c>
    </row>
    <row r="14" spans="2:39" x14ac:dyDescent="0.2">
      <c r="B14" s="39">
        <v>44580</v>
      </c>
      <c r="C14" s="40">
        <v>94.75</v>
      </c>
      <c r="D14" s="40">
        <v>57.28</v>
      </c>
      <c r="E14" s="40">
        <v>44.63</v>
      </c>
      <c r="F14" s="40">
        <v>59.96</v>
      </c>
      <c r="G14" s="40">
        <v>95.15</v>
      </c>
      <c r="H14" s="40">
        <v>8.4600000000000009</v>
      </c>
      <c r="J14" s="4">
        <f t="shared" si="0"/>
        <v>-5.3681514101787051E-3</v>
      </c>
      <c r="K14" s="4">
        <f t="shared" si="1"/>
        <v>7.887167343360129E-3</v>
      </c>
      <c r="L14" s="4">
        <f t="shared" si="2"/>
        <v>-3.65196764020006E-2</v>
      </c>
      <c r="M14" s="4">
        <f t="shared" si="3"/>
        <v>-1.6540238143993923E-2</v>
      </c>
      <c r="N14" s="4">
        <f t="shared" si="4"/>
        <v>-2.038976286410411E-2</v>
      </c>
      <c r="O14" s="4">
        <f t="shared" si="5"/>
        <v>-1.175101653551874E-2</v>
      </c>
      <c r="P14" s="6">
        <f>SUMPRODUCT(J14:O14,Portfolio_Performance!$C$10:$H$10)</f>
        <v>-1.3194162535775624E-2</v>
      </c>
      <c r="Q14" s="41">
        <v>-9.7000000000000003E-3</v>
      </c>
      <c r="R14" s="12">
        <f t="shared" si="7"/>
        <v>-3.4941625357756238E-3</v>
      </c>
      <c r="S14" s="6">
        <f t="shared" si="8"/>
        <v>-3.4941625357756238E-3</v>
      </c>
      <c r="T14" s="12">
        <f>P14-Portfolio_Performance!$C$16</f>
        <v>-8.1194162535775632E-2</v>
      </c>
      <c r="V14" s="7">
        <f t="shared" si="9"/>
        <v>4.3318485898212952E-3</v>
      </c>
      <c r="W14" s="7">
        <f t="shared" si="10"/>
        <v>1.1381329879135753E-2</v>
      </c>
      <c r="X14" s="7">
        <f t="shared" si="11"/>
        <v>-2.68196764020006E-2</v>
      </c>
      <c r="Y14" s="7">
        <f t="shared" si="12"/>
        <v>-6.8402381439939229E-3</v>
      </c>
      <c r="Z14" s="7">
        <f t="shared" si="13"/>
        <v>-1.068976286410411E-2</v>
      </c>
      <c r="AA14" s="7">
        <f t="shared" si="14"/>
        <v>-2.0510165355187397E-3</v>
      </c>
      <c r="AB14">
        <f t="shared" si="15"/>
        <v>0</v>
      </c>
      <c r="AC14">
        <f t="shared" si="16"/>
        <v>0</v>
      </c>
      <c r="AD14">
        <f t="shared" si="17"/>
        <v>-2.68196764020006E-2</v>
      </c>
      <c r="AE14">
        <f t="shared" si="18"/>
        <v>-6.8402381439939229E-3</v>
      </c>
      <c r="AF14">
        <f t="shared" si="19"/>
        <v>-1.068976286410411E-2</v>
      </c>
      <c r="AG14">
        <f t="shared" si="20"/>
        <v>-2.0510165355187397E-3</v>
      </c>
      <c r="AH14" s="7">
        <f>J14-Portfolio_Performance!$C$16</f>
        <v>-7.3368151410178717E-2</v>
      </c>
      <c r="AI14" s="7">
        <f>K14-Portfolio_Performance!$C$16</f>
        <v>-6.0112832656639872E-2</v>
      </c>
      <c r="AJ14" s="7">
        <f>L14-Portfolio_Performance!$C$16</f>
        <v>-0.10451967640200061</v>
      </c>
      <c r="AK14" s="7">
        <f>M14-Portfolio_Performance!$C$16</f>
        <v>-8.4540238143993932E-2</v>
      </c>
      <c r="AL14" s="7">
        <f>N14-Portfolio_Performance!$C$16</f>
        <v>-8.8389762864104118E-2</v>
      </c>
      <c r="AM14" s="7">
        <f>O14-Portfolio_Performance!$C$16</f>
        <v>-7.9751016535518748E-2</v>
      </c>
    </row>
    <row r="15" spans="2:39" x14ac:dyDescent="0.2">
      <c r="B15" s="39">
        <v>44581</v>
      </c>
      <c r="C15" s="40">
        <v>93.98</v>
      </c>
      <c r="D15" s="40">
        <v>57.08</v>
      </c>
      <c r="E15" s="40">
        <v>44.62</v>
      </c>
      <c r="F15" s="40">
        <v>59.98</v>
      </c>
      <c r="G15" s="40">
        <v>92.1</v>
      </c>
      <c r="H15" s="40">
        <v>8.19</v>
      </c>
      <c r="J15" s="4">
        <f t="shared" si="0"/>
        <v>-8.1598502878659756E-3</v>
      </c>
      <c r="K15" s="4">
        <f t="shared" si="1"/>
        <v>-3.4977300437545387E-3</v>
      </c>
      <c r="L15" s="4">
        <f t="shared" si="2"/>
        <v>-2.2408963679215448E-4</v>
      </c>
      <c r="M15" s="4">
        <f t="shared" si="3"/>
        <v>3.3350008646598604E-4</v>
      </c>
      <c r="N15" s="4">
        <f t="shared" si="4"/>
        <v>-3.2579650480897449E-2</v>
      </c>
      <c r="O15" s="4">
        <f t="shared" si="5"/>
        <v>-3.2435275753153962E-2</v>
      </c>
      <c r="P15" s="6">
        <f>SUMPRODUCT(J15:O15,Portfolio_Performance!$C$10:$H$10)</f>
        <v>-1.8217314839106942E-2</v>
      </c>
      <c r="Q15" s="41">
        <v>-1.11E-2</v>
      </c>
      <c r="R15" s="12">
        <f t="shared" si="7"/>
        <v>-7.1173148391069415E-3</v>
      </c>
      <c r="S15" s="6">
        <f t="shared" si="8"/>
        <v>-7.1173148391069415E-3</v>
      </c>
      <c r="T15" s="12">
        <f>P15-Portfolio_Performance!$C$16</f>
        <v>-8.621731483910694E-2</v>
      </c>
      <c r="V15" s="7">
        <f t="shared" si="9"/>
        <v>2.9401497121340249E-3</v>
      </c>
      <c r="W15" s="7">
        <f t="shared" si="10"/>
        <v>3.6195847953524028E-3</v>
      </c>
      <c r="X15" s="7">
        <f t="shared" si="11"/>
        <v>1.0875910363207847E-2</v>
      </c>
      <c r="Y15" s="7">
        <f t="shared" si="12"/>
        <v>1.1433500086465986E-2</v>
      </c>
      <c r="Z15" s="7">
        <f t="shared" si="13"/>
        <v>-2.147965048089745E-2</v>
      </c>
      <c r="AA15" s="7">
        <f t="shared" si="14"/>
        <v>-2.1335275753153964E-2</v>
      </c>
      <c r="AB15">
        <f t="shared" si="15"/>
        <v>0</v>
      </c>
      <c r="AC15">
        <f t="shared" si="16"/>
        <v>0</v>
      </c>
      <c r="AD15">
        <f t="shared" si="17"/>
        <v>0</v>
      </c>
      <c r="AE15">
        <f t="shared" si="18"/>
        <v>0</v>
      </c>
      <c r="AF15">
        <f t="shared" si="19"/>
        <v>-2.147965048089745E-2</v>
      </c>
      <c r="AG15">
        <f t="shared" si="20"/>
        <v>-2.1335275753153964E-2</v>
      </c>
      <c r="AH15" s="7">
        <f>J15-Portfolio_Performance!$C$16</f>
        <v>-7.6159850287865982E-2</v>
      </c>
      <c r="AI15" s="7">
        <f>K15-Portfolio_Performance!$C$16</f>
        <v>-7.1497730043754537E-2</v>
      </c>
      <c r="AJ15" s="7">
        <f>L15-Portfolio_Performance!$C$16</f>
        <v>-6.8224089636792162E-2</v>
      </c>
      <c r="AK15" s="7">
        <f>M15-Portfolio_Performance!$C$16</f>
        <v>-6.7666499913534017E-2</v>
      </c>
      <c r="AL15" s="7">
        <f>N15-Portfolio_Performance!$C$16</f>
        <v>-0.10057965048089745</v>
      </c>
      <c r="AM15" s="7">
        <f>O15-Portfolio_Performance!$C$16</f>
        <v>-0.10043527575315397</v>
      </c>
    </row>
    <row r="16" spans="2:39" x14ac:dyDescent="0.2">
      <c r="B16" s="39">
        <v>44582</v>
      </c>
      <c r="C16" s="40">
        <v>94.75</v>
      </c>
      <c r="D16" s="40">
        <v>56.89</v>
      </c>
      <c r="E16" s="40">
        <v>42.87</v>
      </c>
      <c r="F16" s="40">
        <v>59.35</v>
      </c>
      <c r="G16" s="40">
        <v>91.86</v>
      </c>
      <c r="H16" s="40">
        <v>8.1</v>
      </c>
      <c r="J16" s="4">
        <f t="shared" si="0"/>
        <v>8.159850287866104E-3</v>
      </c>
      <c r="K16" s="4">
        <f t="shared" si="1"/>
        <v>-3.3342138460796069E-3</v>
      </c>
      <c r="L16" s="4">
        <f t="shared" si="2"/>
        <v>-4.0009908394500672E-2</v>
      </c>
      <c r="M16" s="4">
        <f t="shared" si="3"/>
        <v>-1.0559052265185862E-2</v>
      </c>
      <c r="N16" s="4">
        <f t="shared" si="4"/>
        <v>-2.6092643636137307E-3</v>
      </c>
      <c r="O16" s="4">
        <f t="shared" si="5"/>
        <v>-1.1049836186584935E-2</v>
      </c>
      <c r="P16" s="6">
        <f>SUMPRODUCT(J16:O16,Portfolio_Performance!$C$10:$H$10)</f>
        <v>-7.5951511217016206E-3</v>
      </c>
      <c r="Q16" s="41">
        <v>-1.89E-2</v>
      </c>
      <c r="R16" s="12">
        <f t="shared" si="7"/>
        <v>1.1304848878298379E-2</v>
      </c>
      <c r="S16" s="6">
        <f t="shared" si="8"/>
        <v>0</v>
      </c>
      <c r="T16" s="12">
        <f>P16-Portfolio_Performance!$C$16</f>
        <v>-7.559515112170162E-2</v>
      </c>
      <c r="V16" s="7">
        <f t="shared" si="9"/>
        <v>2.7059850287866102E-2</v>
      </c>
      <c r="W16" s="7">
        <f t="shared" si="10"/>
        <v>-1.4639062724377986E-2</v>
      </c>
      <c r="X16" s="7">
        <f t="shared" si="11"/>
        <v>-2.1109908394500672E-2</v>
      </c>
      <c r="Y16" s="7">
        <f t="shared" si="12"/>
        <v>8.340947734814138E-3</v>
      </c>
      <c r="Z16" s="7">
        <f t="shared" si="13"/>
        <v>1.6290735636386271E-2</v>
      </c>
      <c r="AA16" s="7">
        <f t="shared" si="14"/>
        <v>7.8501638134150648E-3</v>
      </c>
      <c r="AB16">
        <f t="shared" si="15"/>
        <v>0</v>
      </c>
      <c r="AC16">
        <f t="shared" si="16"/>
        <v>-1.4639062724377986E-2</v>
      </c>
      <c r="AD16">
        <f t="shared" si="17"/>
        <v>-2.1109908394500672E-2</v>
      </c>
      <c r="AE16">
        <f t="shared" si="18"/>
        <v>0</v>
      </c>
      <c r="AF16">
        <f t="shared" si="19"/>
        <v>0</v>
      </c>
      <c r="AG16">
        <f t="shared" si="20"/>
        <v>0</v>
      </c>
      <c r="AH16" s="7">
        <f>J16-Portfolio_Performance!$C$16</f>
        <v>-5.9840149712133903E-2</v>
      </c>
      <c r="AI16" s="7">
        <f>K16-Portfolio_Performance!$C$16</f>
        <v>-7.1334213846079617E-2</v>
      </c>
      <c r="AJ16" s="7">
        <f>L16-Portfolio_Performance!$C$16</f>
        <v>-0.10800990839450067</v>
      </c>
      <c r="AK16" s="7">
        <f>M16-Portfolio_Performance!$C$16</f>
        <v>-7.8559052265185864E-2</v>
      </c>
      <c r="AL16" s="7">
        <f>N16-Portfolio_Performance!$C$16</f>
        <v>-7.0609264363613741E-2</v>
      </c>
      <c r="AM16" s="7">
        <f>O16-Portfolio_Performance!$C$16</f>
        <v>-7.904983618658494E-2</v>
      </c>
    </row>
    <row r="17" spans="2:39" x14ac:dyDescent="0.2">
      <c r="B17" s="39">
        <v>44585</v>
      </c>
      <c r="C17" s="40">
        <v>97.53</v>
      </c>
      <c r="D17" s="40">
        <v>57.13</v>
      </c>
      <c r="E17" s="40">
        <v>42.53</v>
      </c>
      <c r="F17" s="40">
        <v>61.13</v>
      </c>
      <c r="G17" s="40">
        <v>90.98</v>
      </c>
      <c r="H17" s="40">
        <v>8.11</v>
      </c>
      <c r="J17" s="4">
        <f t="shared" si="0"/>
        <v>2.8918179021387873E-2</v>
      </c>
      <c r="K17" s="4">
        <f t="shared" si="1"/>
        <v>4.2097939738152497E-3</v>
      </c>
      <c r="L17" s="4">
        <f t="shared" si="2"/>
        <v>-7.9625713443434408E-3</v>
      </c>
      <c r="M17" s="4">
        <f t="shared" si="3"/>
        <v>2.9550622984956997E-2</v>
      </c>
      <c r="N17" s="4">
        <f t="shared" si="4"/>
        <v>-9.6259767557892867E-3</v>
      </c>
      <c r="O17" s="4">
        <f t="shared" si="5"/>
        <v>1.233806448928344E-3</v>
      </c>
      <c r="P17" s="6">
        <f>SUMPRODUCT(J17:O17,Portfolio_Performance!$C$10:$H$10)</f>
        <v>6.8083669492411012E-3</v>
      </c>
      <c r="Q17" s="41">
        <v>2.8E-3</v>
      </c>
      <c r="R17" s="12">
        <f t="shared" si="7"/>
        <v>4.0083669492411017E-3</v>
      </c>
      <c r="S17" s="6">
        <f t="shared" si="8"/>
        <v>0</v>
      </c>
      <c r="T17" s="12">
        <f>P17-Portfolio_Performance!$C$16</f>
        <v>-6.1191633050758906E-2</v>
      </c>
      <c r="V17" s="7">
        <f t="shared" si="9"/>
        <v>2.6118179021387872E-2</v>
      </c>
      <c r="W17" s="7">
        <f t="shared" si="10"/>
        <v>2.0142702457414795E-4</v>
      </c>
      <c r="X17" s="7">
        <f t="shared" si="11"/>
        <v>-1.0762571344343441E-2</v>
      </c>
      <c r="Y17" s="7">
        <f t="shared" si="12"/>
        <v>2.6750622984956996E-2</v>
      </c>
      <c r="Z17" s="7">
        <f t="shared" si="13"/>
        <v>-1.2425976755789287E-2</v>
      </c>
      <c r="AA17" s="7">
        <f t="shared" si="14"/>
        <v>-1.566193551071656E-3</v>
      </c>
      <c r="AB17">
        <f t="shared" si="15"/>
        <v>0</v>
      </c>
      <c r="AC17">
        <f t="shared" si="16"/>
        <v>0</v>
      </c>
      <c r="AD17">
        <f t="shared" si="17"/>
        <v>-1.0762571344343441E-2</v>
      </c>
      <c r="AE17">
        <f t="shared" si="18"/>
        <v>0</v>
      </c>
      <c r="AF17">
        <f t="shared" si="19"/>
        <v>-1.2425976755789287E-2</v>
      </c>
      <c r="AG17">
        <f t="shared" si="20"/>
        <v>-1.566193551071656E-3</v>
      </c>
      <c r="AH17" s="7">
        <f>J17-Portfolio_Performance!$C$16</f>
        <v>-3.9081820978612132E-2</v>
      </c>
      <c r="AI17" s="7">
        <f>K17-Portfolio_Performance!$C$16</f>
        <v>-6.3790206026184751E-2</v>
      </c>
      <c r="AJ17" s="7">
        <f>L17-Portfolio_Performance!$C$16</f>
        <v>-7.5962571344343449E-2</v>
      </c>
      <c r="AK17" s="7">
        <f>M17-Portfolio_Performance!$C$16</f>
        <v>-3.8449377015043008E-2</v>
      </c>
      <c r="AL17" s="7">
        <f>N17-Portfolio_Performance!$C$16</f>
        <v>-7.7625976755789292E-2</v>
      </c>
      <c r="AM17" s="7">
        <f>O17-Portfolio_Performance!$C$16</f>
        <v>-6.6766193551071662E-2</v>
      </c>
    </row>
    <row r="18" spans="2:39" x14ac:dyDescent="0.2">
      <c r="B18" s="39">
        <v>44586</v>
      </c>
      <c r="C18" s="40">
        <v>94.2</v>
      </c>
      <c r="D18" s="40">
        <v>55.94</v>
      </c>
      <c r="E18" s="40">
        <v>44.1</v>
      </c>
      <c r="F18" s="40">
        <v>57.65</v>
      </c>
      <c r="G18" s="40">
        <v>91.03</v>
      </c>
      <c r="H18" s="40">
        <v>7.98</v>
      </c>
      <c r="J18" s="4">
        <f t="shared" si="0"/>
        <v>-3.4739841401606242E-2</v>
      </c>
      <c r="K18" s="4">
        <f t="shared" si="1"/>
        <v>-2.1049684962557637E-2</v>
      </c>
      <c r="L18" s="4">
        <f t="shared" si="2"/>
        <v>3.6250073187258203E-2</v>
      </c>
      <c r="M18" s="4">
        <f t="shared" si="3"/>
        <v>-5.8612497325566081E-2</v>
      </c>
      <c r="N18" s="4">
        <f t="shared" si="4"/>
        <v>5.4942037533926001E-4</v>
      </c>
      <c r="O18" s="4">
        <f t="shared" si="5"/>
        <v>-1.6159456665603977E-2</v>
      </c>
      <c r="P18" s="6">
        <f>SUMPRODUCT(J18:O18,Portfolio_Performance!$C$10:$H$10)</f>
        <v>-1.6027132115021141E-2</v>
      </c>
      <c r="Q18" s="41">
        <v>-1.2200000000000001E-2</v>
      </c>
      <c r="R18" s="12">
        <f t="shared" si="7"/>
        <v>-3.8271321150211406E-3</v>
      </c>
      <c r="S18" s="6">
        <f t="shared" si="8"/>
        <v>-3.8271321150211406E-3</v>
      </c>
      <c r="T18" s="12">
        <f>P18-Portfolio_Performance!$C$16</f>
        <v>-8.402713211502115E-2</v>
      </c>
      <c r="V18" s="7">
        <f t="shared" si="9"/>
        <v>-2.2539841401606239E-2</v>
      </c>
      <c r="W18" s="7">
        <f t="shared" si="10"/>
        <v>-1.7222552847536494E-2</v>
      </c>
      <c r="X18" s="7">
        <f t="shared" si="11"/>
        <v>4.8450073187258205E-2</v>
      </c>
      <c r="Y18" s="7">
        <f t="shared" si="12"/>
        <v>-4.6412497325566078E-2</v>
      </c>
      <c r="Z18" s="7">
        <f t="shared" si="13"/>
        <v>1.2749420375339261E-2</v>
      </c>
      <c r="AA18" s="7">
        <f t="shared" si="14"/>
        <v>-3.9594566656039765E-3</v>
      </c>
      <c r="AB18">
        <f t="shared" si="15"/>
        <v>-2.2539841401606239E-2</v>
      </c>
      <c r="AC18">
        <f t="shared" si="16"/>
        <v>-1.7222552847536494E-2</v>
      </c>
      <c r="AD18">
        <f t="shared" si="17"/>
        <v>0</v>
      </c>
      <c r="AE18">
        <f t="shared" si="18"/>
        <v>-4.6412497325566078E-2</v>
      </c>
      <c r="AF18">
        <f t="shared" si="19"/>
        <v>0</v>
      </c>
      <c r="AG18">
        <f t="shared" si="20"/>
        <v>-3.9594566656039765E-3</v>
      </c>
      <c r="AH18" s="7">
        <f>J18-Portfolio_Performance!$C$16</f>
        <v>-0.10273984140160625</v>
      </c>
      <c r="AI18" s="7">
        <f>K18-Portfolio_Performance!$C$16</f>
        <v>-8.9049684962557635E-2</v>
      </c>
      <c r="AJ18" s="7">
        <f>L18-Portfolio_Performance!$C$16</f>
        <v>-3.1749926812741802E-2</v>
      </c>
      <c r="AK18" s="7">
        <f>M18-Portfolio_Performance!$C$16</f>
        <v>-0.12661249732556609</v>
      </c>
      <c r="AL18" s="7">
        <f>N18-Portfolio_Performance!$C$16</f>
        <v>-6.745057962466075E-2</v>
      </c>
      <c r="AM18" s="7">
        <f>O18-Portfolio_Performance!$C$16</f>
        <v>-8.4159456665603982E-2</v>
      </c>
    </row>
    <row r="19" spans="2:39" x14ac:dyDescent="0.2">
      <c r="B19" s="39">
        <v>44587</v>
      </c>
      <c r="C19" s="40">
        <v>94.2</v>
      </c>
      <c r="D19" s="40">
        <v>56.03</v>
      </c>
      <c r="E19" s="40">
        <v>43.94</v>
      </c>
      <c r="F19" s="40">
        <v>58.2</v>
      </c>
      <c r="G19" s="40">
        <v>91.09</v>
      </c>
      <c r="H19" s="40">
        <v>7.97</v>
      </c>
      <c r="J19" s="4">
        <f t="shared" si="0"/>
        <v>0</v>
      </c>
      <c r="K19" s="4">
        <f t="shared" si="1"/>
        <v>1.6075738033796574E-3</v>
      </c>
      <c r="L19" s="4">
        <f t="shared" si="2"/>
        <v>-3.6347154963362899E-3</v>
      </c>
      <c r="M19" s="4">
        <f t="shared" si="3"/>
        <v>9.4951080223242453E-3</v>
      </c>
      <c r="N19" s="4">
        <f t="shared" si="4"/>
        <v>6.5890623952117352E-4</v>
      </c>
      <c r="O19" s="4">
        <f t="shared" si="5"/>
        <v>-1.2539186595938098E-3</v>
      </c>
      <c r="P19" s="6">
        <f>SUMPRODUCT(J19:O19,Portfolio_Performance!$C$10:$H$10)</f>
        <v>5.0240228296285312E-4</v>
      </c>
      <c r="Q19" s="41">
        <v>-1.5E-3</v>
      </c>
      <c r="R19" s="12">
        <f t="shared" si="7"/>
        <v>2.0024022829628532E-3</v>
      </c>
      <c r="S19" s="6">
        <f t="shared" si="8"/>
        <v>0</v>
      </c>
      <c r="T19" s="12">
        <f>P19-Portfolio_Performance!$C$16</f>
        <v>-6.7497597717037158E-2</v>
      </c>
      <c r="V19" s="7">
        <f t="shared" si="9"/>
        <v>1.5E-3</v>
      </c>
      <c r="W19" s="7">
        <f t="shared" si="10"/>
        <v>-3.948284795831957E-4</v>
      </c>
      <c r="X19" s="7">
        <f t="shared" si="11"/>
        <v>-2.1347154963362899E-3</v>
      </c>
      <c r="Y19" s="7">
        <f t="shared" si="12"/>
        <v>1.0995108022324245E-2</v>
      </c>
      <c r="Z19" s="7">
        <f t="shared" si="13"/>
        <v>2.1589062395211737E-3</v>
      </c>
      <c r="AA19" s="7">
        <f t="shared" si="14"/>
        <v>2.4608134040619021E-4</v>
      </c>
      <c r="AB19">
        <f t="shared" si="15"/>
        <v>0</v>
      </c>
      <c r="AC19">
        <f t="shared" si="16"/>
        <v>-3.948284795831957E-4</v>
      </c>
      <c r="AD19">
        <f t="shared" si="17"/>
        <v>-2.1347154963362899E-3</v>
      </c>
      <c r="AE19">
        <f t="shared" si="18"/>
        <v>0</v>
      </c>
      <c r="AF19">
        <f t="shared" si="19"/>
        <v>0</v>
      </c>
      <c r="AG19">
        <f t="shared" si="20"/>
        <v>0</v>
      </c>
      <c r="AH19" s="7">
        <f>J19-Portfolio_Performance!$C$16</f>
        <v>-6.8000000000000005E-2</v>
      </c>
      <c r="AI19" s="7">
        <f>K19-Portfolio_Performance!$C$16</f>
        <v>-6.6392426196620349E-2</v>
      </c>
      <c r="AJ19" s="7">
        <f>L19-Portfolio_Performance!$C$16</f>
        <v>-7.1634715496336293E-2</v>
      </c>
      <c r="AK19" s="7">
        <f>M19-Portfolio_Performance!$C$16</f>
        <v>-5.8504891977675763E-2</v>
      </c>
      <c r="AL19" s="7">
        <f>N19-Portfolio_Performance!$C$16</f>
        <v>-6.7341093760478837E-2</v>
      </c>
      <c r="AM19" s="7">
        <f>O19-Portfolio_Performance!$C$16</f>
        <v>-6.9253918659593822E-2</v>
      </c>
    </row>
    <row r="20" spans="2:39" x14ac:dyDescent="0.2">
      <c r="B20" s="39">
        <v>44588</v>
      </c>
      <c r="C20" s="40">
        <v>96.96</v>
      </c>
      <c r="D20" s="40">
        <v>55.94</v>
      </c>
      <c r="E20" s="40">
        <v>42.93</v>
      </c>
      <c r="F20" s="40">
        <v>57.74</v>
      </c>
      <c r="G20" s="40">
        <v>89.24</v>
      </c>
      <c r="H20" s="40">
        <v>8.01</v>
      </c>
      <c r="J20" s="4">
        <f t="shared" si="0"/>
        <v>2.887834073868694E-2</v>
      </c>
      <c r="K20" s="4">
        <f t="shared" si="1"/>
        <v>-1.6075738033795707E-3</v>
      </c>
      <c r="L20" s="4">
        <f t="shared" si="2"/>
        <v>-2.3254184719994846E-2</v>
      </c>
      <c r="M20" s="4">
        <f t="shared" si="3"/>
        <v>-7.9351805026030755E-3</v>
      </c>
      <c r="N20" s="4">
        <f t="shared" si="4"/>
        <v>-2.0518659192386834E-2</v>
      </c>
      <c r="O20" s="4">
        <f t="shared" si="5"/>
        <v>5.0062682781442224E-3</v>
      </c>
      <c r="P20" s="6">
        <f>SUMPRODUCT(J20:O20,Portfolio_Performance!$C$10:$H$10)</f>
        <v>-1.0587710989446125E-4</v>
      </c>
      <c r="Q20" s="41">
        <v>-5.4000000000000003E-3</v>
      </c>
      <c r="R20" s="12">
        <f t="shared" si="7"/>
        <v>5.2941228901055388E-3</v>
      </c>
      <c r="S20" s="6">
        <f t="shared" si="8"/>
        <v>0</v>
      </c>
      <c r="T20" s="12">
        <f>P20-Portfolio_Performance!$C$16</f>
        <v>-6.8105877109894464E-2</v>
      </c>
      <c r="V20" s="7">
        <f t="shared" si="9"/>
        <v>3.4278340738686942E-2</v>
      </c>
      <c r="W20" s="7">
        <f t="shared" si="10"/>
        <v>-6.9016966934851093E-3</v>
      </c>
      <c r="X20" s="7">
        <f t="shared" si="11"/>
        <v>-1.7854184719994844E-2</v>
      </c>
      <c r="Y20" s="7">
        <f t="shared" si="12"/>
        <v>-2.5351805026030752E-3</v>
      </c>
      <c r="Z20" s="7">
        <f t="shared" si="13"/>
        <v>-1.5118659192386833E-2</v>
      </c>
      <c r="AA20" s="7">
        <f t="shared" si="14"/>
        <v>1.0406268278144223E-2</v>
      </c>
      <c r="AB20">
        <f t="shared" si="15"/>
        <v>0</v>
      </c>
      <c r="AC20">
        <f t="shared" si="16"/>
        <v>-6.9016966934851093E-3</v>
      </c>
      <c r="AD20">
        <f t="shared" si="17"/>
        <v>-1.7854184719994844E-2</v>
      </c>
      <c r="AE20">
        <f t="shared" si="18"/>
        <v>-2.5351805026030752E-3</v>
      </c>
      <c r="AF20">
        <f t="shared" si="19"/>
        <v>-1.5118659192386833E-2</v>
      </c>
      <c r="AG20">
        <f t="shared" si="20"/>
        <v>0</v>
      </c>
      <c r="AH20" s="7">
        <f>J20-Portfolio_Performance!$C$16</f>
        <v>-3.9121659261313065E-2</v>
      </c>
      <c r="AI20" s="7">
        <f>K20-Portfolio_Performance!$C$16</f>
        <v>-6.9607573803379577E-2</v>
      </c>
      <c r="AJ20" s="7">
        <f>L20-Portfolio_Performance!$C$16</f>
        <v>-9.1254184719994857E-2</v>
      </c>
      <c r="AK20" s="7">
        <f>M20-Portfolio_Performance!$C$16</f>
        <v>-7.5935180502603075E-2</v>
      </c>
      <c r="AL20" s="7">
        <f>N20-Portfolio_Performance!$C$16</f>
        <v>-8.8518659192386842E-2</v>
      </c>
      <c r="AM20" s="7">
        <f>O20-Portfolio_Performance!$C$16</f>
        <v>-6.2993731721855781E-2</v>
      </c>
    </row>
    <row r="21" spans="2:39" x14ac:dyDescent="0.2">
      <c r="B21" s="39">
        <v>44589</v>
      </c>
      <c r="C21" s="40">
        <v>97.38</v>
      </c>
      <c r="D21" s="40">
        <v>56.87</v>
      </c>
      <c r="E21" s="40">
        <v>42.61</v>
      </c>
      <c r="F21" s="40">
        <v>59.78</v>
      </c>
      <c r="G21" s="40">
        <v>90.05</v>
      </c>
      <c r="H21" s="40">
        <v>8</v>
      </c>
      <c r="J21" s="4">
        <f t="shared" si="0"/>
        <v>4.3223284335505837E-3</v>
      </c>
      <c r="K21" s="4">
        <f t="shared" si="1"/>
        <v>1.648827354489461E-2</v>
      </c>
      <c r="L21" s="4">
        <f t="shared" si="2"/>
        <v>-7.4819147246486103E-3</v>
      </c>
      <c r="M21" s="4">
        <f t="shared" si="3"/>
        <v>3.4720982621002823E-2</v>
      </c>
      <c r="N21" s="4">
        <f t="shared" si="4"/>
        <v>9.0357020576334515E-3</v>
      </c>
      <c r="O21" s="4">
        <f t="shared" si="5"/>
        <v>-1.2492194004319278E-3</v>
      </c>
      <c r="P21" s="6">
        <f>SUMPRODUCT(J21:O21,Portfolio_Performance!$C$10:$H$10)</f>
        <v>6.6695744222321114E-3</v>
      </c>
      <c r="Q21" s="41">
        <v>2.4400000000000002E-2</v>
      </c>
      <c r="R21" s="12">
        <f t="shared" si="7"/>
        <v>-1.773042557776789E-2</v>
      </c>
      <c r="S21" s="6">
        <f t="shared" si="8"/>
        <v>-1.773042557776789E-2</v>
      </c>
      <c r="T21" s="12">
        <f>P21-Portfolio_Performance!$C$16</f>
        <v>-6.1330425577767897E-2</v>
      </c>
      <c r="V21" s="7">
        <f t="shared" si="9"/>
        <v>-2.0077671566449417E-2</v>
      </c>
      <c r="W21" s="7">
        <f t="shared" si="10"/>
        <v>3.4218699122662496E-2</v>
      </c>
      <c r="X21" s="7">
        <f t="shared" si="11"/>
        <v>-3.1881914724648609E-2</v>
      </c>
      <c r="Y21" s="7">
        <f t="shared" si="12"/>
        <v>1.0320982621002821E-2</v>
      </c>
      <c r="Z21" s="7">
        <f t="shared" si="13"/>
        <v>-1.536429794236655E-2</v>
      </c>
      <c r="AA21" s="7">
        <f t="shared" si="14"/>
        <v>-2.5649219400431928E-2</v>
      </c>
      <c r="AB21">
        <f t="shared" si="15"/>
        <v>-2.0077671566449417E-2</v>
      </c>
      <c r="AC21">
        <f t="shared" si="16"/>
        <v>0</v>
      </c>
      <c r="AD21">
        <f t="shared" si="17"/>
        <v>-3.1881914724648609E-2</v>
      </c>
      <c r="AE21">
        <f t="shared" si="18"/>
        <v>0</v>
      </c>
      <c r="AF21">
        <f t="shared" si="19"/>
        <v>-1.536429794236655E-2</v>
      </c>
      <c r="AG21">
        <f t="shared" si="20"/>
        <v>-2.5649219400431928E-2</v>
      </c>
      <c r="AH21" s="7">
        <f>J21-Portfolio_Performance!$C$16</f>
        <v>-6.367767156644942E-2</v>
      </c>
      <c r="AI21" s="7">
        <f>K21-Portfolio_Performance!$C$16</f>
        <v>-5.1511726455105392E-2</v>
      </c>
      <c r="AJ21" s="7">
        <f>L21-Portfolio_Performance!$C$16</f>
        <v>-7.5481914724648616E-2</v>
      </c>
      <c r="AK21" s="7">
        <f>M21-Portfolio_Performance!$C$16</f>
        <v>-3.3279017378997182E-2</v>
      </c>
      <c r="AL21" s="7">
        <f>N21-Portfolio_Performance!$C$16</f>
        <v>-5.8964297942366552E-2</v>
      </c>
      <c r="AM21" s="7">
        <f>O21-Portfolio_Performance!$C$16</f>
        <v>-6.9249219400431938E-2</v>
      </c>
    </row>
    <row r="22" spans="2:39" x14ac:dyDescent="0.2">
      <c r="B22" s="39">
        <v>44592</v>
      </c>
      <c r="C22" s="40">
        <v>95.47</v>
      </c>
      <c r="D22" s="40">
        <v>56.99</v>
      </c>
      <c r="E22" s="40">
        <v>43.76</v>
      </c>
      <c r="F22" s="40">
        <v>62.92</v>
      </c>
      <c r="G22" s="40">
        <v>92.14</v>
      </c>
      <c r="H22" s="40">
        <v>8.3000000000000007</v>
      </c>
      <c r="J22" s="4">
        <f t="shared" si="0"/>
        <v>-1.9808788744613032E-2</v>
      </c>
      <c r="K22" s="4">
        <f t="shared" si="1"/>
        <v>2.1078525281999732E-3</v>
      </c>
      <c r="L22" s="4">
        <f t="shared" si="2"/>
        <v>2.6631190601905174E-2</v>
      </c>
      <c r="M22" s="4">
        <f t="shared" si="3"/>
        <v>5.1192921334285331E-2</v>
      </c>
      <c r="N22" s="4">
        <f t="shared" si="4"/>
        <v>2.2944087885805903E-2</v>
      </c>
      <c r="O22" s="4">
        <f t="shared" si="5"/>
        <v>3.6813973122716399E-2</v>
      </c>
      <c r="P22" s="6">
        <f>SUMPRODUCT(J22:O22,Portfolio_Performance!$C$10:$H$10)</f>
        <v>1.966444821149254E-2</v>
      </c>
      <c r="Q22" s="41">
        <v>1.89E-2</v>
      </c>
      <c r="R22" s="12">
        <f t="shared" si="7"/>
        <v>7.6444821149253966E-4</v>
      </c>
      <c r="S22" s="6">
        <f t="shared" si="8"/>
        <v>0</v>
      </c>
      <c r="T22" s="12">
        <f>P22-Portfolio_Performance!$C$16</f>
        <v>-4.8335551788507465E-2</v>
      </c>
      <c r="V22" s="7">
        <f t="shared" si="9"/>
        <v>-3.8708788744613032E-2</v>
      </c>
      <c r="W22" s="7">
        <f t="shared" si="10"/>
        <v>1.3434043167074336E-3</v>
      </c>
      <c r="X22" s="7">
        <f t="shared" si="11"/>
        <v>7.7311906019051739E-3</v>
      </c>
      <c r="Y22" s="7">
        <f t="shared" si="12"/>
        <v>3.2292921334285331E-2</v>
      </c>
      <c r="Z22" s="7">
        <f t="shared" si="13"/>
        <v>4.0440878858059026E-3</v>
      </c>
      <c r="AA22" s="7">
        <f t="shared" si="14"/>
        <v>1.7913973122716399E-2</v>
      </c>
      <c r="AB22">
        <f t="shared" si="15"/>
        <v>-3.8708788744613032E-2</v>
      </c>
      <c r="AC22">
        <f t="shared" si="16"/>
        <v>0</v>
      </c>
      <c r="AD22">
        <f t="shared" si="17"/>
        <v>0</v>
      </c>
      <c r="AE22">
        <f t="shared" si="18"/>
        <v>0</v>
      </c>
      <c r="AF22">
        <f t="shared" si="19"/>
        <v>0</v>
      </c>
      <c r="AG22">
        <f t="shared" si="20"/>
        <v>0</v>
      </c>
      <c r="AH22" s="7">
        <f>J22-Portfolio_Performance!$C$16</f>
        <v>-8.7808788744613037E-2</v>
      </c>
      <c r="AI22" s="7">
        <f>K22-Portfolio_Performance!$C$16</f>
        <v>-6.5892147471800028E-2</v>
      </c>
      <c r="AJ22" s="7">
        <f>L22-Portfolio_Performance!$C$16</f>
        <v>-4.1368809398094827E-2</v>
      </c>
      <c r="AK22" s="7">
        <f>M22-Portfolio_Performance!$C$16</f>
        <v>-1.6807078665714674E-2</v>
      </c>
      <c r="AL22" s="7">
        <f>N22-Portfolio_Performance!$C$16</f>
        <v>-4.5055912114194102E-2</v>
      </c>
      <c r="AM22" s="7">
        <f>O22-Portfolio_Performance!$C$16</f>
        <v>-3.1186026877283606E-2</v>
      </c>
    </row>
    <row r="23" spans="2:39" x14ac:dyDescent="0.2">
      <c r="B23" s="39">
        <v>44593</v>
      </c>
      <c r="C23" s="40">
        <v>97.17</v>
      </c>
      <c r="D23" s="40">
        <v>56.6</v>
      </c>
      <c r="E23" s="40">
        <v>44.96</v>
      </c>
      <c r="F23" s="40">
        <v>62.06</v>
      </c>
      <c r="G23" s="40">
        <v>94.36</v>
      </c>
      <c r="H23" s="40">
        <v>8.39</v>
      </c>
      <c r="J23" s="4">
        <f t="shared" si="0"/>
        <v>1.7649959841405889E-2</v>
      </c>
      <c r="K23" s="4">
        <f t="shared" si="1"/>
        <v>-6.8668286377709898E-3</v>
      </c>
      <c r="L23" s="4">
        <f t="shared" si="2"/>
        <v>2.7053047471710039E-2</v>
      </c>
      <c r="M23" s="4">
        <f t="shared" si="3"/>
        <v>-1.3762419169842879E-2</v>
      </c>
      <c r="N23" s="4">
        <f t="shared" si="4"/>
        <v>2.3808095031703294E-2</v>
      </c>
      <c r="O23" s="4">
        <f t="shared" si="5"/>
        <v>1.0785005676562572E-2</v>
      </c>
      <c r="P23" s="6">
        <f>SUMPRODUCT(J23:O23,Portfolio_Performance!$C$10:$H$10)</f>
        <v>1.2169492644000225E-2</v>
      </c>
      <c r="Q23" s="41">
        <v>6.7999999999999996E-3</v>
      </c>
      <c r="R23" s="12">
        <f t="shared" si="7"/>
        <v>5.3694926440002256E-3</v>
      </c>
      <c r="S23" s="6">
        <f t="shared" si="8"/>
        <v>0</v>
      </c>
      <c r="T23" s="12">
        <f>P23-Portfolio_Performance!$C$16</f>
        <v>-5.583050735599978E-2</v>
      </c>
      <c r="V23" s="7">
        <f t="shared" si="9"/>
        <v>1.0849959841405889E-2</v>
      </c>
      <c r="W23" s="7">
        <f t="shared" si="10"/>
        <v>-1.2236321281771215E-2</v>
      </c>
      <c r="X23" s="7">
        <f t="shared" si="11"/>
        <v>2.0253047471710039E-2</v>
      </c>
      <c r="Y23" s="7">
        <f t="shared" si="12"/>
        <v>-2.0562419169842878E-2</v>
      </c>
      <c r="Z23" s="7">
        <f t="shared" si="13"/>
        <v>1.7008095031703294E-2</v>
      </c>
      <c r="AA23" s="7">
        <f t="shared" si="14"/>
        <v>3.9850056765625723E-3</v>
      </c>
      <c r="AB23">
        <f t="shared" si="15"/>
        <v>0</v>
      </c>
      <c r="AC23">
        <f t="shared" si="16"/>
        <v>-1.2236321281771215E-2</v>
      </c>
      <c r="AD23">
        <f t="shared" si="17"/>
        <v>0</v>
      </c>
      <c r="AE23">
        <f t="shared" si="18"/>
        <v>-2.0562419169842878E-2</v>
      </c>
      <c r="AF23">
        <f t="shared" si="19"/>
        <v>0</v>
      </c>
      <c r="AG23">
        <f t="shared" si="20"/>
        <v>0</v>
      </c>
      <c r="AH23" s="7">
        <f>J23-Portfolio_Performance!$C$16</f>
        <v>-5.0350040158594116E-2</v>
      </c>
      <c r="AI23" s="7">
        <f>K23-Portfolio_Performance!$C$16</f>
        <v>-7.4866828637770999E-2</v>
      </c>
      <c r="AJ23" s="7">
        <f>L23-Portfolio_Performance!$C$16</f>
        <v>-4.0946952528289962E-2</v>
      </c>
      <c r="AK23" s="7">
        <f>M23-Portfolio_Performance!$C$16</f>
        <v>-8.1762419169842879E-2</v>
      </c>
      <c r="AL23" s="7">
        <f>N23-Portfolio_Performance!$C$16</f>
        <v>-4.4191904968296711E-2</v>
      </c>
      <c r="AM23" s="7">
        <f>O23-Portfolio_Performance!$C$16</f>
        <v>-5.7214994323437435E-2</v>
      </c>
    </row>
    <row r="24" spans="2:39" x14ac:dyDescent="0.2">
      <c r="B24" s="39">
        <v>44594</v>
      </c>
      <c r="C24" s="40">
        <v>96.86</v>
      </c>
      <c r="D24" s="40">
        <v>57.32</v>
      </c>
      <c r="E24" s="40">
        <v>44.9</v>
      </c>
      <c r="F24" s="40">
        <v>61.42</v>
      </c>
      <c r="G24" s="40">
        <v>95.78</v>
      </c>
      <c r="H24" s="40">
        <v>8.66</v>
      </c>
      <c r="J24" s="4">
        <f t="shared" si="0"/>
        <v>-3.195384876264615E-3</v>
      </c>
      <c r="K24" s="4">
        <f t="shared" si="1"/>
        <v>1.2640617750833808E-2</v>
      </c>
      <c r="L24" s="4">
        <f t="shared" si="2"/>
        <v>-1.3354108372271186E-3</v>
      </c>
      <c r="M24" s="4">
        <f t="shared" si="3"/>
        <v>-1.0366144007557849E-2</v>
      </c>
      <c r="N24" s="4">
        <f t="shared" si="4"/>
        <v>1.4936640374988935E-2</v>
      </c>
      <c r="O24" s="4">
        <f t="shared" si="5"/>
        <v>3.1674202095228844E-2</v>
      </c>
      <c r="P24" s="6">
        <f>SUMPRODUCT(J24:O24,Portfolio_Performance!$C$10:$H$10)</f>
        <v>1.19444180189184E-2</v>
      </c>
      <c r="Q24" s="41">
        <v>9.4000000000000004E-3</v>
      </c>
      <c r="R24" s="12">
        <f t="shared" si="7"/>
        <v>2.5444180189183995E-3</v>
      </c>
      <c r="S24" s="6">
        <f t="shared" si="8"/>
        <v>0</v>
      </c>
      <c r="T24" s="12">
        <f>P24-Portfolio_Performance!$C$16</f>
        <v>-5.6055581981081605E-2</v>
      </c>
      <c r="V24" s="7">
        <f t="shared" si="9"/>
        <v>-1.2595384876264616E-2</v>
      </c>
      <c r="W24" s="7">
        <f t="shared" si="10"/>
        <v>1.0096199731915409E-2</v>
      </c>
      <c r="X24" s="7">
        <f t="shared" si="11"/>
        <v>-1.0735410837227118E-2</v>
      </c>
      <c r="Y24" s="7">
        <f t="shared" si="12"/>
        <v>-1.976614400755785E-2</v>
      </c>
      <c r="Z24" s="7">
        <f t="shared" si="13"/>
        <v>5.5366403749889347E-3</v>
      </c>
      <c r="AA24" s="7">
        <f t="shared" si="14"/>
        <v>2.2274202095228846E-2</v>
      </c>
      <c r="AB24">
        <f t="shared" si="15"/>
        <v>-1.2595384876264616E-2</v>
      </c>
      <c r="AC24">
        <f t="shared" si="16"/>
        <v>0</v>
      </c>
      <c r="AD24">
        <f t="shared" si="17"/>
        <v>-1.0735410837227118E-2</v>
      </c>
      <c r="AE24">
        <f t="shared" si="18"/>
        <v>-1.976614400755785E-2</v>
      </c>
      <c r="AF24">
        <f t="shared" si="19"/>
        <v>0</v>
      </c>
      <c r="AG24">
        <f t="shared" si="20"/>
        <v>0</v>
      </c>
      <c r="AH24" s="7">
        <f>J24-Portfolio_Performance!$C$16</f>
        <v>-7.1195384876264617E-2</v>
      </c>
      <c r="AI24" s="7">
        <f>K24-Portfolio_Performance!$C$16</f>
        <v>-5.53593822491662E-2</v>
      </c>
      <c r="AJ24" s="7">
        <f>L24-Portfolio_Performance!$C$16</f>
        <v>-6.9335410837227121E-2</v>
      </c>
      <c r="AK24" s="7">
        <f>M24-Portfolio_Performance!$C$16</f>
        <v>-7.8366144007557856E-2</v>
      </c>
      <c r="AL24" s="7">
        <f>N24-Portfolio_Performance!$C$16</f>
        <v>-5.3063359625011068E-2</v>
      </c>
      <c r="AM24" s="7">
        <f>O24-Portfolio_Performance!$C$16</f>
        <v>-3.6325797904771161E-2</v>
      </c>
    </row>
    <row r="25" spans="2:39" x14ac:dyDescent="0.2">
      <c r="B25" s="39">
        <v>44595</v>
      </c>
      <c r="C25" s="40">
        <v>95.48</v>
      </c>
      <c r="D25" s="40">
        <v>57.31</v>
      </c>
      <c r="E25" s="40">
        <v>44.32</v>
      </c>
      <c r="F25" s="40">
        <v>59.48</v>
      </c>
      <c r="G25" s="40">
        <v>93.95</v>
      </c>
      <c r="H25" s="40">
        <v>8.5299999999999994</v>
      </c>
      <c r="J25" s="4">
        <f t="shared" si="0"/>
        <v>-1.4349835504453685E-2</v>
      </c>
      <c r="K25" s="4">
        <f t="shared" si="1"/>
        <v>-1.7447439632499716E-4</v>
      </c>
      <c r="L25" s="4">
        <f t="shared" si="2"/>
        <v>-1.3001752309180187E-2</v>
      </c>
      <c r="M25" s="4">
        <f t="shared" si="3"/>
        <v>-3.2095393420722075E-2</v>
      </c>
      <c r="N25" s="4">
        <f t="shared" si="4"/>
        <v>-1.9291169054988941E-2</v>
      </c>
      <c r="O25" s="4">
        <f t="shared" si="5"/>
        <v>-1.5125361070756104E-2</v>
      </c>
      <c r="P25" s="6">
        <f>SUMPRODUCT(J25:O25,Portfolio_Performance!$C$10:$H$10)</f>
        <v>-1.5792971245738082E-2</v>
      </c>
      <c r="Q25" s="41">
        <v>-2.4400000000000002E-2</v>
      </c>
      <c r="R25" s="12">
        <f t="shared" si="7"/>
        <v>8.6070287542619195E-3</v>
      </c>
      <c r="S25" s="6">
        <f t="shared" si="8"/>
        <v>0</v>
      </c>
      <c r="T25" s="12">
        <f>P25-Portfolio_Performance!$C$16</f>
        <v>-8.379297124573809E-2</v>
      </c>
      <c r="V25" s="7">
        <f t="shared" si="9"/>
        <v>1.0050164495546316E-2</v>
      </c>
      <c r="W25" s="7">
        <f t="shared" si="10"/>
        <v>-8.7815031505869175E-3</v>
      </c>
      <c r="X25" s="7">
        <f t="shared" si="11"/>
        <v>1.1398247690819815E-2</v>
      </c>
      <c r="Y25" s="7">
        <f t="shared" si="12"/>
        <v>-7.6953934207220735E-3</v>
      </c>
      <c r="Z25" s="7">
        <f t="shared" si="13"/>
        <v>5.1088309450110607E-3</v>
      </c>
      <c r="AA25" s="7">
        <f t="shared" si="14"/>
        <v>9.2746389292438971E-3</v>
      </c>
      <c r="AB25">
        <f t="shared" si="15"/>
        <v>0</v>
      </c>
      <c r="AC25">
        <f t="shared" si="16"/>
        <v>-8.7815031505869175E-3</v>
      </c>
      <c r="AD25">
        <f t="shared" si="17"/>
        <v>0</v>
      </c>
      <c r="AE25">
        <f t="shared" si="18"/>
        <v>-7.6953934207220735E-3</v>
      </c>
      <c r="AF25">
        <f t="shared" si="19"/>
        <v>0</v>
      </c>
      <c r="AG25">
        <f t="shared" si="20"/>
        <v>0</v>
      </c>
      <c r="AH25" s="7">
        <f>J25-Portfolio_Performance!$C$16</f>
        <v>-8.2349835504453683E-2</v>
      </c>
      <c r="AI25" s="7">
        <f>K25-Portfolio_Performance!$C$16</f>
        <v>-6.8174474396324999E-2</v>
      </c>
      <c r="AJ25" s="7">
        <f>L25-Portfolio_Performance!$C$16</f>
        <v>-8.1001752309180192E-2</v>
      </c>
      <c r="AK25" s="7">
        <f>M25-Portfolio_Performance!$C$16</f>
        <v>-0.10009539342072207</v>
      </c>
      <c r="AL25" s="7">
        <f>N25-Portfolio_Performance!$C$16</f>
        <v>-8.7291169054988946E-2</v>
      </c>
      <c r="AM25" s="7">
        <f>O25-Portfolio_Performance!$C$16</f>
        <v>-8.3125361070756104E-2</v>
      </c>
    </row>
    <row r="26" spans="2:39" x14ac:dyDescent="0.2">
      <c r="B26" s="39">
        <v>44596</v>
      </c>
      <c r="C26" s="40">
        <v>93.02</v>
      </c>
      <c r="D26" s="40">
        <v>56.51</v>
      </c>
      <c r="E26" s="40">
        <v>44.54</v>
      </c>
      <c r="F26" s="40">
        <v>60.73</v>
      </c>
      <c r="G26" s="40">
        <v>94.53</v>
      </c>
      <c r="H26" s="40">
        <v>8.65</v>
      </c>
      <c r="J26" s="4">
        <f t="shared" si="0"/>
        <v>-2.6102277674678528E-2</v>
      </c>
      <c r="K26" s="4">
        <f t="shared" si="1"/>
        <v>-1.4057514921894181E-2</v>
      </c>
      <c r="L26" s="4">
        <f t="shared" si="2"/>
        <v>4.9516193901932666E-3</v>
      </c>
      <c r="M26" s="4">
        <f t="shared" si="3"/>
        <v>2.0797688317529654E-2</v>
      </c>
      <c r="N26" s="4">
        <f t="shared" si="4"/>
        <v>6.1545185778186587E-3</v>
      </c>
      <c r="O26" s="4">
        <f t="shared" si="5"/>
        <v>1.3969959440200351E-2</v>
      </c>
      <c r="P26" s="6">
        <f>SUMPRODUCT(J26:O26,Portfolio_Performance!$C$10:$H$10)</f>
        <v>1.370615291271006E-3</v>
      </c>
      <c r="Q26" s="41">
        <v>5.1999999999999998E-3</v>
      </c>
      <c r="R26" s="12">
        <f t="shared" si="7"/>
        <v>-3.8293847087289938E-3</v>
      </c>
      <c r="S26" s="6">
        <f t="shared" si="8"/>
        <v>-3.8293847087289938E-3</v>
      </c>
      <c r="T26" s="12">
        <f>P26-Portfolio_Performance!$C$16</f>
        <v>-6.6629384708729006E-2</v>
      </c>
      <c r="V26" s="7">
        <f t="shared" si="9"/>
        <v>-3.1302277674678525E-2</v>
      </c>
      <c r="W26" s="7">
        <f t="shared" si="10"/>
        <v>-1.0228130213165187E-2</v>
      </c>
      <c r="X26" s="7">
        <f t="shared" si="11"/>
        <v>-2.4838060980673319E-4</v>
      </c>
      <c r="Y26" s="7">
        <f t="shared" si="12"/>
        <v>1.5597688317529654E-2</v>
      </c>
      <c r="Z26" s="7">
        <f t="shared" si="13"/>
        <v>9.5451857781865893E-4</v>
      </c>
      <c r="AA26" s="7">
        <f t="shared" si="14"/>
        <v>8.7699594402003509E-3</v>
      </c>
      <c r="AB26">
        <f t="shared" si="15"/>
        <v>-3.1302277674678525E-2</v>
      </c>
      <c r="AC26">
        <f t="shared" si="16"/>
        <v>-1.0228130213165187E-2</v>
      </c>
      <c r="AD26">
        <f t="shared" si="17"/>
        <v>-2.4838060980673319E-4</v>
      </c>
      <c r="AE26">
        <f t="shared" si="18"/>
        <v>0</v>
      </c>
      <c r="AF26">
        <f t="shared" si="19"/>
        <v>0</v>
      </c>
      <c r="AG26">
        <f t="shared" si="20"/>
        <v>0</v>
      </c>
      <c r="AH26" s="7">
        <f>J26-Portfolio_Performance!$C$16</f>
        <v>-9.4102277674678533E-2</v>
      </c>
      <c r="AI26" s="7">
        <f>K26-Portfolio_Performance!$C$16</f>
        <v>-8.2057514921894184E-2</v>
      </c>
      <c r="AJ26" s="7">
        <f>L26-Portfolio_Performance!$C$16</f>
        <v>-6.3048380609806734E-2</v>
      </c>
      <c r="AK26" s="7">
        <f>M26-Portfolio_Performance!$C$16</f>
        <v>-4.7202311682470355E-2</v>
      </c>
      <c r="AL26" s="7">
        <f>N26-Portfolio_Performance!$C$16</f>
        <v>-6.1845481422181346E-2</v>
      </c>
      <c r="AM26" s="7">
        <f>O26-Portfolio_Performance!$C$16</f>
        <v>-5.4030040559799652E-2</v>
      </c>
    </row>
    <row r="27" spans="2:39" x14ac:dyDescent="0.2">
      <c r="B27" s="39">
        <v>44599</v>
      </c>
      <c r="C27" s="40">
        <v>92.38</v>
      </c>
      <c r="D27" s="40">
        <v>56.81</v>
      </c>
      <c r="E27" s="40">
        <v>44.18</v>
      </c>
      <c r="F27" s="40">
        <v>61</v>
      </c>
      <c r="G27" s="40">
        <v>94.46</v>
      </c>
      <c r="H27" s="40">
        <v>8.56</v>
      </c>
      <c r="J27" s="4">
        <f t="shared" si="0"/>
        <v>-6.9040187934916383E-3</v>
      </c>
      <c r="K27" s="4">
        <f t="shared" si="1"/>
        <v>5.2947529272837357E-3</v>
      </c>
      <c r="L27" s="4">
        <f t="shared" si="2"/>
        <v>-8.1154638372503921E-3</v>
      </c>
      <c r="M27" s="4">
        <f t="shared" si="3"/>
        <v>4.4360542638272882E-3</v>
      </c>
      <c r="N27" s="4">
        <f t="shared" si="4"/>
        <v>-7.4077996932196601E-4</v>
      </c>
      <c r="O27" s="4">
        <f t="shared" si="5"/>
        <v>-1.0459130790137159E-2</v>
      </c>
      <c r="P27" s="6">
        <f>SUMPRODUCT(J27:O27,Portfolio_Performance!$C$10:$H$10)</f>
        <v>-4.5051646542178057E-3</v>
      </c>
      <c r="Q27" s="41">
        <v>-3.7000000000000002E-3</v>
      </c>
      <c r="R27" s="12">
        <f t="shared" si="7"/>
        <v>-8.051646542178055E-4</v>
      </c>
      <c r="S27" s="6">
        <f t="shared" si="8"/>
        <v>-8.051646542178055E-4</v>
      </c>
      <c r="T27" s="12">
        <f>P27-Portfolio_Performance!$C$16</f>
        <v>-7.2505164654217816E-2</v>
      </c>
      <c r="V27" s="7">
        <f t="shared" si="9"/>
        <v>-3.2040187934916382E-3</v>
      </c>
      <c r="W27" s="7">
        <f t="shared" si="10"/>
        <v>6.0999175815015412E-3</v>
      </c>
      <c r="X27" s="7">
        <f t="shared" si="11"/>
        <v>-4.415463837250392E-3</v>
      </c>
      <c r="Y27" s="7">
        <f t="shared" si="12"/>
        <v>8.1360542638272883E-3</v>
      </c>
      <c r="Z27" s="7">
        <f t="shared" si="13"/>
        <v>2.9592200306780342E-3</v>
      </c>
      <c r="AA27" s="7">
        <f t="shared" si="14"/>
        <v>-6.7591307901371592E-3</v>
      </c>
      <c r="AB27">
        <f t="shared" si="15"/>
        <v>-3.2040187934916382E-3</v>
      </c>
      <c r="AC27">
        <f t="shared" si="16"/>
        <v>0</v>
      </c>
      <c r="AD27">
        <f t="shared" si="17"/>
        <v>-4.415463837250392E-3</v>
      </c>
      <c r="AE27">
        <f t="shared" si="18"/>
        <v>0</v>
      </c>
      <c r="AF27">
        <f t="shared" si="19"/>
        <v>0</v>
      </c>
      <c r="AG27">
        <f t="shared" si="20"/>
        <v>-6.7591307901371592E-3</v>
      </c>
      <c r="AH27" s="7">
        <f>J27-Portfolio_Performance!$C$16</f>
        <v>-7.490401879349165E-2</v>
      </c>
      <c r="AI27" s="7">
        <f>K27-Portfolio_Performance!$C$16</f>
        <v>-6.2705247072716269E-2</v>
      </c>
      <c r="AJ27" s="7">
        <f>L27-Portfolio_Performance!$C$16</f>
        <v>-7.6115463837250402E-2</v>
      </c>
      <c r="AK27" s="7">
        <f>M27-Portfolio_Performance!$C$16</f>
        <v>-6.3563945736172717E-2</v>
      </c>
      <c r="AL27" s="7">
        <f>N27-Portfolio_Performance!$C$16</f>
        <v>-6.8740779969321972E-2</v>
      </c>
      <c r="AM27" s="7">
        <f>O27-Portfolio_Performance!$C$16</f>
        <v>-7.8459130790137166E-2</v>
      </c>
    </row>
    <row r="28" spans="2:39" x14ac:dyDescent="0.2">
      <c r="B28" s="39">
        <v>44600</v>
      </c>
      <c r="C28" s="40">
        <v>93.65</v>
      </c>
      <c r="D28" s="40">
        <v>56.94</v>
      </c>
      <c r="E28" s="40">
        <v>45.05</v>
      </c>
      <c r="F28" s="40">
        <v>62.02</v>
      </c>
      <c r="G28" s="40">
        <v>96.22</v>
      </c>
      <c r="H28" s="40">
        <v>8.5299999999999994</v>
      </c>
      <c r="J28" s="4">
        <f t="shared" si="0"/>
        <v>1.3653923887638305E-2</v>
      </c>
      <c r="K28" s="4">
        <f t="shared" si="1"/>
        <v>2.2857152808558609E-3</v>
      </c>
      <c r="L28" s="4">
        <f t="shared" si="2"/>
        <v>1.9500786062375684E-2</v>
      </c>
      <c r="M28" s="4">
        <f t="shared" si="3"/>
        <v>1.6583049498991694E-2</v>
      </c>
      <c r="N28" s="4">
        <f t="shared" si="4"/>
        <v>1.8460771803336544E-2</v>
      </c>
      <c r="O28" s="4">
        <f t="shared" si="5"/>
        <v>-3.5108286500630816E-3</v>
      </c>
      <c r="P28" s="6">
        <f>SUMPRODUCT(J28:O28,Portfolio_Performance!$C$10:$H$10)</f>
        <v>9.2066456273983705E-3</v>
      </c>
      <c r="Q28" s="41">
        <v>8.3999999999999995E-3</v>
      </c>
      <c r="R28" s="12">
        <f t="shared" si="7"/>
        <v>8.0664562739837103E-4</v>
      </c>
      <c r="S28" s="6">
        <f t="shared" si="8"/>
        <v>0</v>
      </c>
      <c r="T28" s="12">
        <f>P28-Portfolio_Performance!$C$16</f>
        <v>-5.8793354372601636E-2</v>
      </c>
      <c r="V28" s="7">
        <f t="shared" si="9"/>
        <v>5.2539238876383055E-3</v>
      </c>
      <c r="W28" s="7">
        <f t="shared" si="10"/>
        <v>1.4790696534574899E-3</v>
      </c>
      <c r="X28" s="7">
        <f t="shared" si="11"/>
        <v>1.1100786062375684E-2</v>
      </c>
      <c r="Y28" s="7">
        <f t="shared" si="12"/>
        <v>8.1830494989916947E-3</v>
      </c>
      <c r="Z28" s="7">
        <f t="shared" si="13"/>
        <v>1.0060771803336544E-2</v>
      </c>
      <c r="AA28" s="7">
        <f t="shared" si="14"/>
        <v>-1.1910828650063082E-2</v>
      </c>
      <c r="AB28">
        <f t="shared" si="15"/>
        <v>0</v>
      </c>
      <c r="AC28">
        <f t="shared" si="16"/>
        <v>0</v>
      </c>
      <c r="AD28">
        <f t="shared" si="17"/>
        <v>0</v>
      </c>
      <c r="AE28">
        <f t="shared" si="18"/>
        <v>0</v>
      </c>
      <c r="AF28">
        <f t="shared" si="19"/>
        <v>0</v>
      </c>
      <c r="AG28">
        <f t="shared" si="20"/>
        <v>-1.1910828650063082E-2</v>
      </c>
      <c r="AH28" s="7">
        <f>J28-Portfolio_Performance!$C$16</f>
        <v>-5.4346076112361696E-2</v>
      </c>
      <c r="AI28" s="7">
        <f>K28-Portfolio_Performance!$C$16</f>
        <v>-6.5714284719144145E-2</v>
      </c>
      <c r="AJ28" s="7">
        <f>L28-Portfolio_Performance!$C$16</f>
        <v>-4.8499213937624325E-2</v>
      </c>
      <c r="AK28" s="7">
        <f>M28-Portfolio_Performance!$C$16</f>
        <v>-5.1416950501008307E-2</v>
      </c>
      <c r="AL28" s="7">
        <f>N28-Portfolio_Performance!$C$16</f>
        <v>-4.9539228196663461E-2</v>
      </c>
      <c r="AM28" s="7">
        <f>O28-Portfolio_Performance!$C$16</f>
        <v>-7.1510828650063085E-2</v>
      </c>
    </row>
    <row r="29" spans="2:39" x14ac:dyDescent="0.2">
      <c r="B29" s="39">
        <v>44601</v>
      </c>
      <c r="C29" s="40">
        <v>94.74</v>
      </c>
      <c r="D29" s="40">
        <v>56.91</v>
      </c>
      <c r="E29" s="40">
        <v>45.83</v>
      </c>
      <c r="F29" s="40">
        <v>63.59</v>
      </c>
      <c r="G29" s="40">
        <v>96.64</v>
      </c>
      <c r="H29" s="40">
        <v>8.4600000000000009</v>
      </c>
      <c r="J29" s="4">
        <f t="shared" si="0"/>
        <v>1.1571868605508054E-2</v>
      </c>
      <c r="K29" s="4">
        <f t="shared" si="1"/>
        <v>-5.2700923485896295E-4</v>
      </c>
      <c r="L29" s="4">
        <f t="shared" si="2"/>
        <v>1.7165914466685792E-2</v>
      </c>
      <c r="M29" s="4">
        <f t="shared" si="3"/>
        <v>2.4999311607013429E-2</v>
      </c>
      <c r="N29" s="4">
        <f t="shared" si="4"/>
        <v>4.3554979151971757E-3</v>
      </c>
      <c r="O29" s="4">
        <f t="shared" si="5"/>
        <v>-8.2401878854557031E-3</v>
      </c>
      <c r="P29" s="6">
        <f>SUMPRODUCT(J29:O29,Portfolio_Performance!$C$10:$H$10)</f>
        <v>4.8772386223883621E-3</v>
      </c>
      <c r="Q29" s="41">
        <v>1.4500000000000001E-2</v>
      </c>
      <c r="R29" s="12">
        <f t="shared" si="7"/>
        <v>-9.6227613776116386E-3</v>
      </c>
      <c r="S29" s="6">
        <f t="shared" si="8"/>
        <v>-9.6227613776116386E-3</v>
      </c>
      <c r="T29" s="12">
        <f>P29-Portfolio_Performance!$C$16</f>
        <v>-6.3122761377611636E-2</v>
      </c>
      <c r="V29" s="7">
        <f t="shared" si="9"/>
        <v>-2.9281313944919465E-3</v>
      </c>
      <c r="W29" s="7">
        <f t="shared" si="10"/>
        <v>9.0957521427526764E-3</v>
      </c>
      <c r="X29" s="7">
        <f t="shared" si="11"/>
        <v>2.6659144666857908E-3</v>
      </c>
      <c r="Y29" s="7">
        <f t="shared" si="12"/>
        <v>1.0499311607013428E-2</v>
      </c>
      <c r="Z29" s="7">
        <f t="shared" si="13"/>
        <v>-1.0144502084802824E-2</v>
      </c>
      <c r="AA29" s="7">
        <f t="shared" si="14"/>
        <v>-2.2740187885455704E-2</v>
      </c>
      <c r="AB29">
        <f t="shared" si="15"/>
        <v>-2.9281313944919465E-3</v>
      </c>
      <c r="AC29">
        <f t="shared" si="16"/>
        <v>0</v>
      </c>
      <c r="AD29">
        <f t="shared" si="17"/>
        <v>0</v>
      </c>
      <c r="AE29">
        <f t="shared" si="18"/>
        <v>0</v>
      </c>
      <c r="AF29">
        <f t="shared" si="19"/>
        <v>-1.0144502084802824E-2</v>
      </c>
      <c r="AG29">
        <f t="shared" si="20"/>
        <v>-2.2740187885455704E-2</v>
      </c>
      <c r="AH29" s="7">
        <f>J29-Portfolio_Performance!$C$16</f>
        <v>-5.6428131394491952E-2</v>
      </c>
      <c r="AI29" s="7">
        <f>K29-Portfolio_Performance!$C$16</f>
        <v>-6.8527009234858965E-2</v>
      </c>
      <c r="AJ29" s="7">
        <f>L29-Portfolio_Performance!$C$16</f>
        <v>-5.0834085533314213E-2</v>
      </c>
      <c r="AK29" s="7">
        <f>M29-Portfolio_Performance!$C$16</f>
        <v>-4.3000688392986576E-2</v>
      </c>
      <c r="AL29" s="7">
        <f>N29-Portfolio_Performance!$C$16</f>
        <v>-6.3644502084802823E-2</v>
      </c>
      <c r="AM29" s="7">
        <f>O29-Portfolio_Performance!$C$16</f>
        <v>-7.624018788545571E-2</v>
      </c>
    </row>
    <row r="30" spans="2:39" x14ac:dyDescent="0.2">
      <c r="B30" s="39">
        <v>44602</v>
      </c>
      <c r="C30" s="40">
        <v>92.56</v>
      </c>
      <c r="D30" s="40">
        <v>55.59</v>
      </c>
      <c r="E30" s="40">
        <v>45.19</v>
      </c>
      <c r="F30" s="40">
        <v>62.6</v>
      </c>
      <c r="G30" s="40">
        <v>94.12</v>
      </c>
      <c r="H30" s="40">
        <v>8.32</v>
      </c>
      <c r="J30" s="4">
        <f t="shared" si="0"/>
        <v>-2.3279214610184555E-2</v>
      </c>
      <c r="K30" s="4">
        <f t="shared" si="1"/>
        <v>-2.3467743649654347E-2</v>
      </c>
      <c r="L30" s="4">
        <f t="shared" si="2"/>
        <v>-1.4063075097844407E-2</v>
      </c>
      <c r="M30" s="4">
        <f t="shared" si="3"/>
        <v>-1.5690947173263605E-2</v>
      </c>
      <c r="N30" s="4">
        <f t="shared" si="4"/>
        <v>-2.6422170327343005E-2</v>
      </c>
      <c r="O30" s="4">
        <f t="shared" si="5"/>
        <v>-1.6686918785014711E-2</v>
      </c>
      <c r="P30" s="6">
        <f>SUMPRODUCT(J30:O30,Portfolio_Performance!$C$10:$H$10)</f>
        <v>-2.0268529215086165E-2</v>
      </c>
      <c r="Q30" s="41">
        <v>-1.8100000000000002E-2</v>
      </c>
      <c r="R30" s="12">
        <f t="shared" si="7"/>
        <v>-2.1685292150861631E-3</v>
      </c>
      <c r="S30" s="6">
        <f t="shared" si="8"/>
        <v>-2.1685292150861631E-3</v>
      </c>
      <c r="T30" s="12">
        <f>P30-Portfolio_Performance!$C$16</f>
        <v>-8.8268529215086169E-2</v>
      </c>
      <c r="V30" s="7">
        <f t="shared" si="9"/>
        <v>-5.1792146101845536E-3</v>
      </c>
      <c r="W30" s="7">
        <f t="shared" si="10"/>
        <v>-2.1299214434568184E-2</v>
      </c>
      <c r="X30" s="7">
        <f t="shared" si="11"/>
        <v>4.036924902155594E-3</v>
      </c>
      <c r="Y30" s="7">
        <f t="shared" si="12"/>
        <v>2.4090528267363964E-3</v>
      </c>
      <c r="Z30" s="7">
        <f t="shared" si="13"/>
        <v>-8.3221703273430037E-3</v>
      </c>
      <c r="AA30" s="7">
        <f t="shared" si="14"/>
        <v>1.41308121498529E-3</v>
      </c>
      <c r="AB30">
        <f t="shared" si="15"/>
        <v>-5.1792146101845536E-3</v>
      </c>
      <c r="AC30">
        <f t="shared" si="16"/>
        <v>-2.1299214434568184E-2</v>
      </c>
      <c r="AD30">
        <f t="shared" si="17"/>
        <v>0</v>
      </c>
      <c r="AE30">
        <f t="shared" si="18"/>
        <v>0</v>
      </c>
      <c r="AF30">
        <f t="shared" si="19"/>
        <v>-8.3221703273430037E-3</v>
      </c>
      <c r="AG30">
        <f t="shared" si="20"/>
        <v>0</v>
      </c>
      <c r="AH30" s="7">
        <f>J30-Portfolio_Performance!$C$16</f>
        <v>-9.1279214610184567E-2</v>
      </c>
      <c r="AI30" s="7">
        <f>K30-Portfolio_Performance!$C$16</f>
        <v>-9.1467743649654348E-2</v>
      </c>
      <c r="AJ30" s="7">
        <f>L30-Portfolio_Performance!$C$16</f>
        <v>-8.2063075097844412E-2</v>
      </c>
      <c r="AK30" s="7">
        <f>M30-Portfolio_Performance!$C$16</f>
        <v>-8.3690947173263613E-2</v>
      </c>
      <c r="AL30" s="7">
        <f>N30-Portfolio_Performance!$C$16</f>
        <v>-9.4422170327343014E-2</v>
      </c>
      <c r="AM30" s="7">
        <f>O30-Portfolio_Performance!$C$16</f>
        <v>-8.468691878501472E-2</v>
      </c>
    </row>
    <row r="31" spans="2:39" x14ac:dyDescent="0.2">
      <c r="B31" s="39">
        <v>44603</v>
      </c>
      <c r="C31" s="40">
        <v>92.45</v>
      </c>
      <c r="D31" s="40">
        <v>55.44</v>
      </c>
      <c r="E31" s="40">
        <v>44.47</v>
      </c>
      <c r="F31" s="40">
        <v>60.58</v>
      </c>
      <c r="G31" s="40">
        <v>91.82</v>
      </c>
      <c r="H31" s="40">
        <v>8.5299999999999994</v>
      </c>
      <c r="J31" s="4">
        <f t="shared" si="0"/>
        <v>-1.1891250522872818E-3</v>
      </c>
      <c r="K31" s="4">
        <f t="shared" si="1"/>
        <v>-2.7019740837304464E-3</v>
      </c>
      <c r="L31" s="4">
        <f t="shared" si="2"/>
        <v>-1.6061018900583212E-2</v>
      </c>
      <c r="M31" s="4">
        <f t="shared" si="3"/>
        <v>-3.2800472506961657E-2</v>
      </c>
      <c r="N31" s="4">
        <f t="shared" si="4"/>
        <v>-2.4740425038085885E-2</v>
      </c>
      <c r="O31" s="4">
        <f t="shared" si="5"/>
        <v>2.4927106670470493E-2</v>
      </c>
      <c r="P31" s="6">
        <f>SUMPRODUCT(J31:O31,Portfolio_Performance!$C$10:$H$10)</f>
        <v>-2.8641245660610175E-3</v>
      </c>
      <c r="Q31" s="41">
        <v>-1.9E-2</v>
      </c>
      <c r="R31" s="12">
        <f t="shared" si="7"/>
        <v>1.6135875433938983E-2</v>
      </c>
      <c r="S31" s="6">
        <f t="shared" si="8"/>
        <v>0</v>
      </c>
      <c r="T31" s="12">
        <f>P31-Portfolio_Performance!$C$16</f>
        <v>-7.0864124566061018E-2</v>
      </c>
      <c r="V31" s="7">
        <f t="shared" si="9"/>
        <v>1.7810874947712718E-2</v>
      </c>
      <c r="W31" s="7">
        <f t="shared" si="10"/>
        <v>-1.8837849517669428E-2</v>
      </c>
      <c r="X31" s="7">
        <f t="shared" si="11"/>
        <v>2.9389810994167875E-3</v>
      </c>
      <c r="Y31" s="7">
        <f t="shared" si="12"/>
        <v>-1.3800472506961658E-2</v>
      </c>
      <c r="Z31" s="7">
        <f t="shared" si="13"/>
        <v>-5.7404250380858855E-3</v>
      </c>
      <c r="AA31" s="7">
        <f t="shared" si="14"/>
        <v>4.3927106670470492E-2</v>
      </c>
      <c r="AB31">
        <f t="shared" si="15"/>
        <v>0</v>
      </c>
      <c r="AC31">
        <f t="shared" si="16"/>
        <v>-1.8837849517669428E-2</v>
      </c>
      <c r="AD31">
        <f t="shared" si="17"/>
        <v>0</v>
      </c>
      <c r="AE31">
        <f t="shared" si="18"/>
        <v>-1.3800472506961658E-2</v>
      </c>
      <c r="AF31">
        <f t="shared" si="19"/>
        <v>-5.7404250380858855E-3</v>
      </c>
      <c r="AG31">
        <f t="shared" si="20"/>
        <v>0</v>
      </c>
      <c r="AH31" s="7">
        <f>J31-Portfolio_Performance!$C$16</f>
        <v>-6.918912505228729E-2</v>
      </c>
      <c r="AI31" s="7">
        <f>K31-Portfolio_Performance!$C$16</f>
        <v>-7.0701974083730454E-2</v>
      </c>
      <c r="AJ31" s="7">
        <f>L31-Portfolio_Performance!$C$16</f>
        <v>-8.406101890058322E-2</v>
      </c>
      <c r="AK31" s="7">
        <f>M31-Portfolio_Performance!$C$16</f>
        <v>-0.10080047250696167</v>
      </c>
      <c r="AL31" s="7">
        <f>N31-Portfolio_Performance!$C$16</f>
        <v>-9.2740425038085883E-2</v>
      </c>
      <c r="AM31" s="7">
        <f>O31-Portfolio_Performance!$C$16</f>
        <v>-4.3072893329529516E-2</v>
      </c>
    </row>
    <row r="32" spans="2:39" x14ac:dyDescent="0.2">
      <c r="B32" s="39">
        <v>44606</v>
      </c>
      <c r="C32" s="40">
        <v>93.3</v>
      </c>
      <c r="D32" s="40">
        <v>55.48</v>
      </c>
      <c r="E32" s="40">
        <v>44.33</v>
      </c>
      <c r="F32" s="40">
        <v>60.54</v>
      </c>
      <c r="G32" s="40">
        <v>91.85</v>
      </c>
      <c r="H32" s="40">
        <v>8.2899999999999991</v>
      </c>
      <c r="J32" s="4">
        <f t="shared" si="0"/>
        <v>9.1521500201642118E-3</v>
      </c>
      <c r="K32" s="4">
        <f t="shared" si="1"/>
        <v>7.2124056498300477E-4</v>
      </c>
      <c r="L32" s="4">
        <f t="shared" si="2"/>
        <v>-3.1531557656429544E-3</v>
      </c>
      <c r="M32" s="4">
        <f t="shared" si="3"/>
        <v>-6.6050200551865822E-4</v>
      </c>
      <c r="N32" s="4">
        <f t="shared" si="4"/>
        <v>3.2667284005858272E-4</v>
      </c>
      <c r="O32" s="4">
        <f t="shared" si="5"/>
        <v>-2.8539392356384224E-2</v>
      </c>
      <c r="P32" s="6">
        <f>SUMPRODUCT(J32:O32,Portfolio_Performance!$C$10:$H$10)</f>
        <v>-6.9752948554885688E-3</v>
      </c>
      <c r="Q32" s="41">
        <v>-3.8E-3</v>
      </c>
      <c r="R32" s="12">
        <f t="shared" si="7"/>
        <v>-3.1752948554885688E-3</v>
      </c>
      <c r="S32" s="6">
        <f t="shared" si="8"/>
        <v>-3.1752948554885688E-3</v>
      </c>
      <c r="T32" s="12">
        <f>P32-Portfolio_Performance!$C$16</f>
        <v>-7.4975294855488567E-2</v>
      </c>
      <c r="V32" s="7">
        <f t="shared" si="9"/>
        <v>1.2952150020164211E-2</v>
      </c>
      <c r="W32" s="7">
        <f t="shared" si="10"/>
        <v>3.8965354204715738E-3</v>
      </c>
      <c r="X32" s="7">
        <f t="shared" si="11"/>
        <v>6.4684423435704564E-4</v>
      </c>
      <c r="Y32" s="7">
        <f t="shared" si="12"/>
        <v>3.1394979944813417E-3</v>
      </c>
      <c r="Z32" s="7">
        <f t="shared" si="13"/>
        <v>4.1266728400585831E-3</v>
      </c>
      <c r="AA32" s="7">
        <f t="shared" si="14"/>
        <v>-2.4739392356384223E-2</v>
      </c>
      <c r="AB32">
        <f t="shared" si="15"/>
        <v>0</v>
      </c>
      <c r="AC32">
        <f t="shared" si="16"/>
        <v>0</v>
      </c>
      <c r="AD32">
        <f t="shared" si="17"/>
        <v>0</v>
      </c>
      <c r="AE32">
        <f t="shared" si="18"/>
        <v>0</v>
      </c>
      <c r="AF32">
        <f t="shared" si="19"/>
        <v>0</v>
      </c>
      <c r="AG32">
        <f t="shared" si="20"/>
        <v>-2.4739392356384223E-2</v>
      </c>
      <c r="AH32" s="7">
        <f>J32-Portfolio_Performance!$C$16</f>
        <v>-5.884784997983579E-2</v>
      </c>
      <c r="AI32" s="7">
        <f>K32-Portfolio_Performance!$C$16</f>
        <v>-6.7278759435017002E-2</v>
      </c>
      <c r="AJ32" s="7">
        <f>L32-Portfolio_Performance!$C$16</f>
        <v>-7.1153155765642961E-2</v>
      </c>
      <c r="AK32" s="7">
        <f>M32-Portfolio_Performance!$C$16</f>
        <v>-6.8660502005518667E-2</v>
      </c>
      <c r="AL32" s="7">
        <f>N32-Portfolio_Performance!$C$16</f>
        <v>-6.7673327159941427E-2</v>
      </c>
      <c r="AM32" s="7">
        <f>O32-Portfolio_Performance!$C$16</f>
        <v>-9.6539392356384229E-2</v>
      </c>
    </row>
    <row r="33" spans="2:39" x14ac:dyDescent="0.2">
      <c r="B33" s="39">
        <v>44607</v>
      </c>
      <c r="C33" s="40">
        <v>96.18</v>
      </c>
      <c r="D33" s="40">
        <v>54.99</v>
      </c>
      <c r="E33" s="40">
        <v>45.7</v>
      </c>
      <c r="F33" s="40">
        <v>61.79</v>
      </c>
      <c r="G33" s="40">
        <v>95.03</v>
      </c>
      <c r="H33" s="40">
        <v>8.3699999999999992</v>
      </c>
      <c r="J33" s="4">
        <f t="shared" si="0"/>
        <v>3.0401327996218447E-2</v>
      </c>
      <c r="K33" s="4">
        <f t="shared" si="1"/>
        <v>-8.8712449269074314E-3</v>
      </c>
      <c r="L33" s="4">
        <f t="shared" si="2"/>
        <v>3.0436649143197013E-2</v>
      </c>
      <c r="M33" s="4">
        <f t="shared" si="3"/>
        <v>2.0437235479315564E-2</v>
      </c>
      <c r="N33" s="4">
        <f t="shared" si="4"/>
        <v>3.4035819562089203E-2</v>
      </c>
      <c r="O33" s="4">
        <f t="shared" si="5"/>
        <v>9.6039153541803528E-3</v>
      </c>
      <c r="P33" s="6">
        <f>SUMPRODUCT(J33:O33,Portfolio_Performance!$C$10:$H$10)</f>
        <v>1.9968868087476152E-2</v>
      </c>
      <c r="Q33" s="41">
        <v>1.5800000000000002E-2</v>
      </c>
      <c r="R33" s="12">
        <f t="shared" si="7"/>
        <v>4.1688680874761505E-3</v>
      </c>
      <c r="S33" s="6">
        <f t="shared" si="8"/>
        <v>0</v>
      </c>
      <c r="T33" s="12">
        <f>P33-Portfolio_Performance!$C$16</f>
        <v>-4.8031131912523853E-2</v>
      </c>
      <c r="V33" s="7">
        <f t="shared" si="9"/>
        <v>1.4601327996218445E-2</v>
      </c>
      <c r="W33" s="7">
        <f t="shared" si="10"/>
        <v>-1.3040113014383582E-2</v>
      </c>
      <c r="X33" s="7">
        <f t="shared" si="11"/>
        <v>1.4636649143197011E-2</v>
      </c>
      <c r="Y33" s="7">
        <f t="shared" si="12"/>
        <v>4.6372354793155629E-3</v>
      </c>
      <c r="Z33" s="7">
        <f t="shared" si="13"/>
        <v>1.8235819562089202E-2</v>
      </c>
      <c r="AA33" s="7">
        <f t="shared" si="14"/>
        <v>-6.1960846458196488E-3</v>
      </c>
      <c r="AB33">
        <f t="shared" si="15"/>
        <v>0</v>
      </c>
      <c r="AC33">
        <f t="shared" si="16"/>
        <v>-1.3040113014383582E-2</v>
      </c>
      <c r="AD33">
        <f t="shared" si="17"/>
        <v>0</v>
      </c>
      <c r="AE33">
        <f t="shared" si="18"/>
        <v>0</v>
      </c>
      <c r="AF33">
        <f t="shared" si="19"/>
        <v>0</v>
      </c>
      <c r="AG33">
        <f t="shared" si="20"/>
        <v>-6.1960846458196488E-3</v>
      </c>
      <c r="AH33" s="7">
        <f>J33-Portfolio_Performance!$C$16</f>
        <v>-3.7598672003781558E-2</v>
      </c>
      <c r="AI33" s="7">
        <f>K33-Portfolio_Performance!$C$16</f>
        <v>-7.6871244926907431E-2</v>
      </c>
      <c r="AJ33" s="7">
        <f>L33-Portfolio_Performance!$C$16</f>
        <v>-3.7563350856802992E-2</v>
      </c>
      <c r="AK33" s="7">
        <f>M33-Portfolio_Performance!$C$16</f>
        <v>-4.756276452068444E-2</v>
      </c>
      <c r="AL33" s="7">
        <f>N33-Portfolio_Performance!$C$16</f>
        <v>-3.3964180437910801E-2</v>
      </c>
      <c r="AM33" s="7">
        <f>O33-Portfolio_Performance!$C$16</f>
        <v>-5.8396084645819649E-2</v>
      </c>
    </row>
    <row r="34" spans="2:39" x14ac:dyDescent="0.2">
      <c r="B34" s="39">
        <v>44608</v>
      </c>
      <c r="C34" s="40">
        <v>97.75</v>
      </c>
      <c r="D34" s="40">
        <v>53.83</v>
      </c>
      <c r="E34" s="40">
        <v>46.25</v>
      </c>
      <c r="F34" s="40">
        <v>62.29</v>
      </c>
      <c r="G34" s="40">
        <v>95.99</v>
      </c>
      <c r="H34" s="40">
        <v>8.34</v>
      </c>
      <c r="J34" s="4">
        <f t="shared" si="0"/>
        <v>1.6191763015958528E-2</v>
      </c>
      <c r="K34" s="4">
        <f t="shared" si="1"/>
        <v>-2.1320417946857448E-2</v>
      </c>
      <c r="L34" s="4">
        <f t="shared" si="2"/>
        <v>1.1963166058275224E-2</v>
      </c>
      <c r="M34" s="4">
        <f t="shared" si="3"/>
        <v>8.0593601931659778E-3</v>
      </c>
      <c r="N34" s="4">
        <f t="shared" si="4"/>
        <v>1.0051388152221638E-2</v>
      </c>
      <c r="O34" s="4">
        <f t="shared" si="5"/>
        <v>-3.5906681307284844E-3</v>
      </c>
      <c r="P34" s="6">
        <f>SUMPRODUCT(J34:O34,Portfolio_Performance!$C$10:$H$10)</f>
        <v>4.0416406248758637E-3</v>
      </c>
      <c r="Q34" s="41">
        <v>8.9999999999999998E-4</v>
      </c>
      <c r="R34" s="12">
        <f t="shared" si="7"/>
        <v>3.141640624875864E-3</v>
      </c>
      <c r="S34" s="6">
        <f t="shared" si="8"/>
        <v>0</v>
      </c>
      <c r="T34" s="12">
        <f>P34-Portfolio_Performance!$C$16</f>
        <v>-6.3958359375124146E-2</v>
      </c>
      <c r="V34" s="7">
        <f t="shared" si="9"/>
        <v>1.5291763015958528E-2</v>
      </c>
      <c r="W34" s="7">
        <f t="shared" si="10"/>
        <v>-2.4462058571733312E-2</v>
      </c>
      <c r="X34" s="7">
        <f t="shared" si="11"/>
        <v>1.1063166058275224E-2</v>
      </c>
      <c r="Y34" s="7">
        <f t="shared" si="12"/>
        <v>7.159360193165978E-3</v>
      </c>
      <c r="Z34" s="7">
        <f t="shared" si="13"/>
        <v>9.151388152221638E-3</v>
      </c>
      <c r="AA34" s="7">
        <f t="shared" si="14"/>
        <v>-4.4906681307284842E-3</v>
      </c>
      <c r="AB34">
        <f t="shared" si="15"/>
        <v>0</v>
      </c>
      <c r="AC34">
        <f t="shared" si="16"/>
        <v>-2.4462058571733312E-2</v>
      </c>
      <c r="AD34">
        <f t="shared" si="17"/>
        <v>0</v>
      </c>
      <c r="AE34">
        <f t="shared" si="18"/>
        <v>0</v>
      </c>
      <c r="AF34">
        <f t="shared" si="19"/>
        <v>0</v>
      </c>
      <c r="AG34">
        <f t="shared" si="20"/>
        <v>-4.4906681307284842E-3</v>
      </c>
      <c r="AH34" s="7">
        <f>J34-Portfolio_Performance!$C$16</f>
        <v>-5.1808236984041481E-2</v>
      </c>
      <c r="AI34" s="7">
        <f>K34-Portfolio_Performance!$C$16</f>
        <v>-8.9320417946857453E-2</v>
      </c>
      <c r="AJ34" s="7">
        <f>L34-Portfolio_Performance!$C$16</f>
        <v>-5.6036833941724783E-2</v>
      </c>
      <c r="AK34" s="7">
        <f>M34-Portfolio_Performance!$C$16</f>
        <v>-5.9940639806834027E-2</v>
      </c>
      <c r="AL34" s="7">
        <f>N34-Portfolio_Performance!$C$16</f>
        <v>-5.7948611847778365E-2</v>
      </c>
      <c r="AM34" s="7">
        <f>O34-Portfolio_Performance!$C$16</f>
        <v>-7.1590668130728494E-2</v>
      </c>
    </row>
    <row r="35" spans="2:39" x14ac:dyDescent="0.2">
      <c r="B35" s="39">
        <v>44609</v>
      </c>
      <c r="C35" s="40">
        <v>96.78</v>
      </c>
      <c r="D35" s="40">
        <v>54.73</v>
      </c>
      <c r="E35" s="40">
        <v>45.24</v>
      </c>
      <c r="F35" s="40">
        <v>60.59</v>
      </c>
      <c r="G35" s="40">
        <v>93.35</v>
      </c>
      <c r="H35" s="40">
        <v>7.92</v>
      </c>
      <c r="J35" s="4">
        <f t="shared" si="0"/>
        <v>-9.9728375003026101E-3</v>
      </c>
      <c r="K35" s="4">
        <f t="shared" si="1"/>
        <v>1.6581072582960845E-2</v>
      </c>
      <c r="L35" s="4">
        <f t="shared" si="2"/>
        <v>-2.2079812710514426E-2</v>
      </c>
      <c r="M35" s="4">
        <f t="shared" si="3"/>
        <v>-2.7671036309156349E-2</v>
      </c>
      <c r="N35" s="4">
        <f t="shared" si="4"/>
        <v>-2.7888149387713994E-2</v>
      </c>
      <c r="O35" s="4">
        <f t="shared" si="5"/>
        <v>-5.1672010544320926E-2</v>
      </c>
      <c r="P35" s="6">
        <f>SUMPRODUCT(J35:O35,Portfolio_Performance!$C$10:$H$10)</f>
        <v>-2.6390778184570592E-2</v>
      </c>
      <c r="Q35" s="41">
        <v>-2.12E-2</v>
      </c>
      <c r="R35" s="12">
        <f t="shared" si="7"/>
        <v>-5.1907781845705915E-3</v>
      </c>
      <c r="S35" s="6">
        <f t="shared" si="8"/>
        <v>-5.1907781845705915E-3</v>
      </c>
      <c r="T35" s="12">
        <f>P35-Portfolio_Performance!$C$16</f>
        <v>-9.439077818457059E-2</v>
      </c>
      <c r="V35" s="7">
        <f t="shared" si="9"/>
        <v>1.122716249969739E-2</v>
      </c>
      <c r="W35" s="7">
        <f t="shared" si="10"/>
        <v>2.1771850767531437E-2</v>
      </c>
      <c r="X35" s="7">
        <f t="shared" si="11"/>
        <v>-8.7981271051442572E-4</v>
      </c>
      <c r="Y35" s="7">
        <f t="shared" si="12"/>
        <v>-6.4710363091563493E-3</v>
      </c>
      <c r="Z35" s="7">
        <f t="shared" si="13"/>
        <v>-6.6881493877139937E-3</v>
      </c>
      <c r="AA35" s="7">
        <f t="shared" si="14"/>
        <v>-3.0472010544320926E-2</v>
      </c>
      <c r="AB35">
        <f t="shared" si="15"/>
        <v>0</v>
      </c>
      <c r="AC35">
        <f t="shared" si="16"/>
        <v>0</v>
      </c>
      <c r="AD35">
        <f t="shared" si="17"/>
        <v>-8.7981271051442572E-4</v>
      </c>
      <c r="AE35">
        <f t="shared" si="18"/>
        <v>-6.4710363091563493E-3</v>
      </c>
      <c r="AF35">
        <f t="shared" si="19"/>
        <v>-6.6881493877139937E-3</v>
      </c>
      <c r="AG35">
        <f t="shared" si="20"/>
        <v>-3.0472010544320926E-2</v>
      </c>
      <c r="AH35" s="7">
        <f>J35-Portfolio_Performance!$C$16</f>
        <v>-7.7972837500302622E-2</v>
      </c>
      <c r="AI35" s="7">
        <f>K35-Portfolio_Performance!$C$16</f>
        <v>-5.1418927417039156E-2</v>
      </c>
      <c r="AJ35" s="7">
        <f>L35-Portfolio_Performance!$C$16</f>
        <v>-9.0079812710514434E-2</v>
      </c>
      <c r="AK35" s="7">
        <f>M35-Portfolio_Performance!$C$16</f>
        <v>-9.5671036309156354E-2</v>
      </c>
      <c r="AL35" s="7">
        <f>N35-Portfolio_Performance!$C$16</f>
        <v>-9.5888149387714006E-2</v>
      </c>
      <c r="AM35" s="7">
        <f>O35-Portfolio_Performance!$C$16</f>
        <v>-0.11967201054432093</v>
      </c>
    </row>
    <row r="36" spans="2:39" x14ac:dyDescent="0.2">
      <c r="B36" s="39">
        <v>44610</v>
      </c>
      <c r="C36" s="40">
        <v>95.99</v>
      </c>
      <c r="D36" s="40">
        <v>55.31</v>
      </c>
      <c r="E36" s="40">
        <v>45.63</v>
      </c>
      <c r="F36" s="40">
        <v>58.69</v>
      </c>
      <c r="G36" s="40">
        <v>92.38</v>
      </c>
      <c r="H36" s="40">
        <v>8.06</v>
      </c>
      <c r="J36" s="4">
        <f t="shared" si="0"/>
        <v>-8.1963419897270445E-3</v>
      </c>
      <c r="K36" s="4">
        <f t="shared" si="1"/>
        <v>1.0541718850760018E-2</v>
      </c>
      <c r="L36" s="4">
        <f t="shared" si="2"/>
        <v>8.583743691391435E-3</v>
      </c>
      <c r="M36" s="4">
        <f t="shared" si="3"/>
        <v>-3.1860508386654635E-2</v>
      </c>
      <c r="N36" s="4">
        <f t="shared" si="4"/>
        <v>-1.0445364985272283E-2</v>
      </c>
      <c r="O36" s="4">
        <f t="shared" si="5"/>
        <v>1.7522350692202492E-2</v>
      </c>
      <c r="P36" s="6">
        <f>SUMPRODUCT(J36:O36,Portfolio_Performance!$C$10:$H$10)</f>
        <v>2.548592282105638E-4</v>
      </c>
      <c r="Q36" s="41">
        <v>-7.1999999999999998E-3</v>
      </c>
      <c r="R36" s="12">
        <f t="shared" si="7"/>
        <v>7.4548592282105636E-3</v>
      </c>
      <c r="S36" s="6">
        <f t="shared" si="8"/>
        <v>0</v>
      </c>
      <c r="T36" s="12">
        <f>P36-Portfolio_Performance!$C$16</f>
        <v>-6.7745140771789447E-2</v>
      </c>
      <c r="V36" s="7">
        <f t="shared" si="9"/>
        <v>-9.9634198972704466E-4</v>
      </c>
      <c r="W36" s="7">
        <f t="shared" si="10"/>
        <v>3.0868596225494547E-3</v>
      </c>
      <c r="X36" s="7">
        <f t="shared" si="11"/>
        <v>1.5783743691391433E-2</v>
      </c>
      <c r="Y36" s="7">
        <f t="shared" si="12"/>
        <v>-2.4660508386654637E-2</v>
      </c>
      <c r="Z36" s="7">
        <f t="shared" si="13"/>
        <v>-3.2453649852722827E-3</v>
      </c>
      <c r="AA36" s="7">
        <f t="shared" si="14"/>
        <v>2.4722350692202494E-2</v>
      </c>
      <c r="AB36">
        <f t="shared" si="15"/>
        <v>-9.9634198972704466E-4</v>
      </c>
      <c r="AC36">
        <f t="shared" si="16"/>
        <v>0</v>
      </c>
      <c r="AD36">
        <f t="shared" si="17"/>
        <v>0</v>
      </c>
      <c r="AE36">
        <f t="shared" si="18"/>
        <v>-2.4660508386654637E-2</v>
      </c>
      <c r="AF36">
        <f t="shared" si="19"/>
        <v>-3.2453649852722827E-3</v>
      </c>
      <c r="AG36">
        <f t="shared" si="20"/>
        <v>0</v>
      </c>
      <c r="AH36" s="7">
        <f>J36-Portfolio_Performance!$C$16</f>
        <v>-7.6196341989727051E-2</v>
      </c>
      <c r="AI36" s="7">
        <f>K36-Portfolio_Performance!$C$16</f>
        <v>-5.7458281149239988E-2</v>
      </c>
      <c r="AJ36" s="7">
        <f>L36-Portfolio_Performance!$C$16</f>
        <v>-5.941625630860857E-2</v>
      </c>
      <c r="AK36" s="7">
        <f>M36-Portfolio_Performance!$C$16</f>
        <v>-9.9860508386654639E-2</v>
      </c>
      <c r="AL36" s="7">
        <f>N36-Portfolio_Performance!$C$16</f>
        <v>-7.8445364985272284E-2</v>
      </c>
      <c r="AM36" s="7">
        <f>O36-Portfolio_Performance!$C$16</f>
        <v>-5.0477649307797509E-2</v>
      </c>
    </row>
    <row r="37" spans="2:39" x14ac:dyDescent="0.2">
      <c r="B37" s="39">
        <v>44614</v>
      </c>
      <c r="C37" s="40">
        <v>95.6</v>
      </c>
      <c r="D37" s="40">
        <v>55.13</v>
      </c>
      <c r="E37" s="40">
        <v>45.19</v>
      </c>
      <c r="F37" s="40">
        <v>58.6</v>
      </c>
      <c r="G37" s="40">
        <v>89.42</v>
      </c>
      <c r="H37" s="40">
        <v>7.7</v>
      </c>
      <c r="J37" s="4">
        <f t="shared" si="0"/>
        <v>-4.0711993180899434E-3</v>
      </c>
      <c r="K37" s="4">
        <f t="shared" si="1"/>
        <v>-3.2596914049944298E-3</v>
      </c>
      <c r="L37" s="4">
        <f t="shared" si="2"/>
        <v>-9.6895715161230116E-3</v>
      </c>
      <c r="M37" s="4">
        <f t="shared" si="3"/>
        <v>-1.5346579872761732E-3</v>
      </c>
      <c r="N37" s="4">
        <f t="shared" si="4"/>
        <v>-3.2566134196624637E-2</v>
      </c>
      <c r="O37" s="4">
        <f t="shared" si="5"/>
        <v>-4.5693227658898848E-2</v>
      </c>
      <c r="P37" s="6">
        <f>SUMPRODUCT(J37:O37,Portfolio_Performance!$C$10:$H$10)</f>
        <v>-2.2483827091451931E-2</v>
      </c>
      <c r="Q37" s="41">
        <v>-1.01E-2</v>
      </c>
      <c r="R37" s="12">
        <f t="shared" si="7"/>
        <v>-1.2383827091451931E-2</v>
      </c>
      <c r="S37" s="6">
        <f t="shared" si="8"/>
        <v>-1.2383827091451931E-2</v>
      </c>
      <c r="T37" s="12">
        <f>P37-Portfolio_Performance!$C$16</f>
        <v>-9.0483827091451932E-2</v>
      </c>
      <c r="V37" s="7">
        <f t="shared" si="9"/>
        <v>6.0288006819100562E-3</v>
      </c>
      <c r="W37" s="7">
        <f t="shared" si="10"/>
        <v>9.1241356864575004E-3</v>
      </c>
      <c r="X37" s="7">
        <f t="shared" si="11"/>
        <v>4.1042848387698797E-4</v>
      </c>
      <c r="Y37" s="7">
        <f t="shared" si="12"/>
        <v>8.5653420127238256E-3</v>
      </c>
      <c r="Z37" s="7">
        <f t="shared" si="13"/>
        <v>-2.2466134196624639E-2</v>
      </c>
      <c r="AA37" s="7">
        <f t="shared" si="14"/>
        <v>-3.559322765889885E-2</v>
      </c>
      <c r="AB37">
        <f t="shared" si="15"/>
        <v>0</v>
      </c>
      <c r="AC37">
        <f t="shared" si="16"/>
        <v>0</v>
      </c>
      <c r="AD37">
        <f t="shared" si="17"/>
        <v>0</v>
      </c>
      <c r="AE37">
        <f t="shared" si="18"/>
        <v>0</v>
      </c>
      <c r="AF37">
        <f t="shared" si="19"/>
        <v>-2.2466134196624639E-2</v>
      </c>
      <c r="AG37">
        <f t="shared" si="20"/>
        <v>-3.559322765889885E-2</v>
      </c>
      <c r="AH37" s="7">
        <f>J37-Portfolio_Performance!$C$16</f>
        <v>-7.2071199318089946E-2</v>
      </c>
      <c r="AI37" s="7">
        <f>K37-Portfolio_Performance!$C$16</f>
        <v>-7.1259691404994441E-2</v>
      </c>
      <c r="AJ37" s="7">
        <f>L37-Portfolio_Performance!$C$16</f>
        <v>-7.7689571516123018E-2</v>
      </c>
      <c r="AK37" s="7">
        <f>M37-Portfolio_Performance!$C$16</f>
        <v>-6.9534657987276177E-2</v>
      </c>
      <c r="AL37" s="7">
        <f>N37-Portfolio_Performance!$C$16</f>
        <v>-0.10056613419662463</v>
      </c>
      <c r="AM37" s="7">
        <f>O37-Portfolio_Performance!$C$16</f>
        <v>-0.11369322765889886</v>
      </c>
    </row>
    <row r="38" spans="2:39" x14ac:dyDescent="0.2">
      <c r="B38" s="39">
        <v>44615</v>
      </c>
      <c r="C38" s="40">
        <v>93.92</v>
      </c>
      <c r="D38" s="40">
        <v>54.31</v>
      </c>
      <c r="E38" s="40">
        <v>44.11</v>
      </c>
      <c r="F38" s="40">
        <v>58.42</v>
      </c>
      <c r="G38" s="40">
        <v>88.66</v>
      </c>
      <c r="H38" s="40">
        <v>7.8</v>
      </c>
      <c r="J38" s="4">
        <f t="shared" si="0"/>
        <v>-1.7729463977569228E-2</v>
      </c>
      <c r="K38" s="4">
        <f t="shared" si="1"/>
        <v>-1.4985660554838279E-2</v>
      </c>
      <c r="L38" s="4">
        <f t="shared" si="2"/>
        <v>-2.4189309306339918E-2</v>
      </c>
      <c r="M38" s="4">
        <f t="shared" si="3"/>
        <v>-3.076399623371983E-3</v>
      </c>
      <c r="N38" s="4">
        <f t="shared" si="4"/>
        <v>-8.5355414889272119E-3</v>
      </c>
      <c r="O38" s="4">
        <f t="shared" si="5"/>
        <v>1.2903404835907782E-2</v>
      </c>
      <c r="P38" s="6">
        <f>SUMPRODUCT(J38:O38,Portfolio_Performance!$C$10:$H$10)</f>
        <v>-5.6071165909819722E-3</v>
      </c>
      <c r="Q38" s="41">
        <v>-1.84E-2</v>
      </c>
      <c r="R38" s="12">
        <f t="shared" si="7"/>
        <v>1.2792883409018027E-2</v>
      </c>
      <c r="S38" s="6">
        <f t="shared" si="8"/>
        <v>0</v>
      </c>
      <c r="T38" s="12">
        <f>P38-Portfolio_Performance!$C$16</f>
        <v>-7.3607116590981972E-2</v>
      </c>
      <c r="V38" s="7">
        <f t="shared" si="9"/>
        <v>6.7053602243077187E-4</v>
      </c>
      <c r="W38" s="7">
        <f t="shared" si="10"/>
        <v>-2.7778543963856307E-2</v>
      </c>
      <c r="X38" s="7">
        <f t="shared" si="11"/>
        <v>-5.7893093063399181E-3</v>
      </c>
      <c r="Y38" s="7">
        <f t="shared" si="12"/>
        <v>1.5323600376628017E-2</v>
      </c>
      <c r="Z38" s="7">
        <f t="shared" si="13"/>
        <v>9.8644585110727878E-3</v>
      </c>
      <c r="AA38" s="7">
        <f t="shared" si="14"/>
        <v>3.130340483590778E-2</v>
      </c>
      <c r="AB38">
        <f t="shared" si="15"/>
        <v>0</v>
      </c>
      <c r="AC38">
        <f t="shared" si="16"/>
        <v>-2.7778543963856307E-2</v>
      </c>
      <c r="AD38">
        <f t="shared" si="17"/>
        <v>-5.7893093063399181E-3</v>
      </c>
      <c r="AE38">
        <f t="shared" si="18"/>
        <v>0</v>
      </c>
      <c r="AF38">
        <f t="shared" si="19"/>
        <v>0</v>
      </c>
      <c r="AG38">
        <f t="shared" si="20"/>
        <v>0</v>
      </c>
      <c r="AH38" s="7">
        <f>J38-Portfolio_Performance!$C$16</f>
        <v>-8.5729463977569226E-2</v>
      </c>
      <c r="AI38" s="7">
        <f>K38-Portfolio_Performance!$C$16</f>
        <v>-8.2985660554838289E-2</v>
      </c>
      <c r="AJ38" s="7">
        <f>L38-Portfolio_Performance!$C$16</f>
        <v>-9.2189309306339923E-2</v>
      </c>
      <c r="AK38" s="7">
        <f>M38-Portfolio_Performance!$C$16</f>
        <v>-7.1076399623371991E-2</v>
      </c>
      <c r="AL38" s="7">
        <f>N38-Portfolio_Performance!$C$16</f>
        <v>-7.6535541488927217E-2</v>
      </c>
      <c r="AM38" s="7">
        <f>O38-Portfolio_Performance!$C$16</f>
        <v>-5.5096595164092224E-2</v>
      </c>
    </row>
    <row r="39" spans="2:39" x14ac:dyDescent="0.2">
      <c r="B39" s="39">
        <v>44616</v>
      </c>
      <c r="C39" s="40">
        <v>96.23</v>
      </c>
      <c r="D39" s="40">
        <v>54.87</v>
      </c>
      <c r="E39" s="40">
        <v>44.27</v>
      </c>
      <c r="F39" s="40">
        <v>61.63</v>
      </c>
      <c r="G39" s="40">
        <v>84.66</v>
      </c>
      <c r="H39" s="40">
        <v>7.82</v>
      </c>
      <c r="J39" s="4">
        <f t="shared" si="0"/>
        <v>2.4297803288523254E-2</v>
      </c>
      <c r="K39" s="4">
        <f t="shared" si="1"/>
        <v>1.0258379024129995E-2</v>
      </c>
      <c r="L39" s="4">
        <f t="shared" si="2"/>
        <v>3.6207326272014325E-3</v>
      </c>
      <c r="M39" s="4">
        <f t="shared" si="3"/>
        <v>5.3490468014556945E-2</v>
      </c>
      <c r="N39" s="4">
        <f t="shared" si="4"/>
        <v>-4.6165594224129781E-2</v>
      </c>
      <c r="O39" s="4">
        <f t="shared" si="5"/>
        <v>2.5608208616736505E-3</v>
      </c>
      <c r="P39" s="6">
        <f>SUMPRODUCT(J39:O39,Portfolio_Performance!$C$10:$H$10)</f>
        <v>3.1316460379696275E-3</v>
      </c>
      <c r="Q39" s="41">
        <v>1.4999999999999999E-2</v>
      </c>
      <c r="R39" s="12">
        <f t="shared" si="7"/>
        <v>-1.1868353962030372E-2</v>
      </c>
      <c r="S39" s="6">
        <f t="shared" si="8"/>
        <v>-1.1868353962030372E-2</v>
      </c>
      <c r="T39" s="12">
        <f>P39-Portfolio_Performance!$C$16</f>
        <v>-6.4868353962030376E-2</v>
      </c>
      <c r="V39" s="7">
        <f t="shared" si="9"/>
        <v>9.2978032885232542E-3</v>
      </c>
      <c r="W39" s="7">
        <f t="shared" si="10"/>
        <v>2.2126732986160365E-2</v>
      </c>
      <c r="X39" s="7">
        <f t="shared" si="11"/>
        <v>-1.1379267372798567E-2</v>
      </c>
      <c r="Y39" s="7">
        <f t="shared" si="12"/>
        <v>3.8490468014556946E-2</v>
      </c>
      <c r="Z39" s="7">
        <f t="shared" si="13"/>
        <v>-6.1165594224129781E-2</v>
      </c>
      <c r="AA39" s="7">
        <f t="shared" si="14"/>
        <v>-1.2439179138326349E-2</v>
      </c>
      <c r="AB39">
        <f t="shared" si="15"/>
        <v>0</v>
      </c>
      <c r="AC39">
        <f t="shared" si="16"/>
        <v>0</v>
      </c>
      <c r="AD39">
        <f t="shared" si="17"/>
        <v>-1.1379267372798567E-2</v>
      </c>
      <c r="AE39">
        <f t="shared" si="18"/>
        <v>0</v>
      </c>
      <c r="AF39">
        <f t="shared" si="19"/>
        <v>-6.1165594224129781E-2</v>
      </c>
      <c r="AG39">
        <f t="shared" si="20"/>
        <v>-1.2439179138326349E-2</v>
      </c>
      <c r="AH39" s="7">
        <f>J39-Portfolio_Performance!$C$16</f>
        <v>-4.3702196711476751E-2</v>
      </c>
      <c r="AI39" s="7">
        <f>K39-Portfolio_Performance!$C$16</f>
        <v>-5.774162097587001E-2</v>
      </c>
      <c r="AJ39" s="7">
        <f>L39-Portfolio_Performance!$C$16</f>
        <v>-6.4379267372798574E-2</v>
      </c>
      <c r="AK39" s="7">
        <f>M39-Portfolio_Performance!$C$16</f>
        <v>-1.450953198544306E-2</v>
      </c>
      <c r="AL39" s="7">
        <f>N39-Portfolio_Performance!$C$16</f>
        <v>-0.11416559422412978</v>
      </c>
      <c r="AM39" s="7">
        <f>O39-Portfolio_Performance!$C$16</f>
        <v>-6.543917913832635E-2</v>
      </c>
    </row>
    <row r="40" spans="2:39" x14ac:dyDescent="0.2">
      <c r="B40" s="39">
        <v>44617</v>
      </c>
      <c r="C40" s="40">
        <v>98.39</v>
      </c>
      <c r="D40" s="40">
        <v>56.47</v>
      </c>
      <c r="E40" s="40">
        <v>46.28</v>
      </c>
      <c r="F40" s="40">
        <v>64.92</v>
      </c>
      <c r="G40" s="40">
        <v>85.64</v>
      </c>
      <c r="H40" s="40">
        <v>8.02</v>
      </c>
      <c r="J40" s="4">
        <f t="shared" si="0"/>
        <v>2.2198013509364525E-2</v>
      </c>
      <c r="K40" s="4">
        <f t="shared" si="1"/>
        <v>2.8742772613861295E-2</v>
      </c>
      <c r="L40" s="4">
        <f t="shared" si="2"/>
        <v>4.4402655581426129E-2</v>
      </c>
      <c r="M40" s="4">
        <f t="shared" si="3"/>
        <v>5.2006977672238747E-2</v>
      </c>
      <c r="N40" s="4">
        <f t="shared" si="4"/>
        <v>1.1509228628704463E-2</v>
      </c>
      <c r="O40" s="4">
        <f t="shared" si="5"/>
        <v>2.525386732120341E-2</v>
      </c>
      <c r="P40" s="6">
        <f>SUMPRODUCT(J40:O40,Portfolio_Performance!$C$10:$H$10)</f>
        <v>2.6832849210727438E-2</v>
      </c>
      <c r="Q40" s="41">
        <v>2.24E-2</v>
      </c>
      <c r="R40" s="12">
        <f t="shared" si="7"/>
        <v>4.4328492107274381E-3</v>
      </c>
      <c r="S40" s="6">
        <f t="shared" si="8"/>
        <v>0</v>
      </c>
      <c r="T40" s="12">
        <f>P40-Portfolio_Performance!$C$16</f>
        <v>-4.1167150789272564E-2</v>
      </c>
      <c r="V40" s="7">
        <f t="shared" si="9"/>
        <v>-2.0198649063547444E-4</v>
      </c>
      <c r="W40" s="7">
        <f t="shared" si="10"/>
        <v>2.4309923403133857E-2</v>
      </c>
      <c r="X40" s="7">
        <f t="shared" si="11"/>
        <v>2.2002655581426129E-2</v>
      </c>
      <c r="Y40" s="7">
        <f t="shared" si="12"/>
        <v>2.9606977672238747E-2</v>
      </c>
      <c r="Z40" s="7">
        <f t="shared" si="13"/>
        <v>-1.0890771371295536E-2</v>
      </c>
      <c r="AA40" s="7">
        <f t="shared" si="14"/>
        <v>2.8538673212034106E-3</v>
      </c>
      <c r="AB40">
        <f t="shared" si="15"/>
        <v>-2.0198649063547444E-4</v>
      </c>
      <c r="AC40">
        <f t="shared" si="16"/>
        <v>0</v>
      </c>
      <c r="AD40">
        <f t="shared" si="17"/>
        <v>0</v>
      </c>
      <c r="AE40">
        <f t="shared" si="18"/>
        <v>0</v>
      </c>
      <c r="AF40">
        <f t="shared" si="19"/>
        <v>-1.0890771371295536E-2</v>
      </c>
      <c r="AG40">
        <f t="shared" si="20"/>
        <v>0</v>
      </c>
      <c r="AH40" s="7">
        <f>J40-Portfolio_Performance!$C$16</f>
        <v>-4.580198649063548E-2</v>
      </c>
      <c r="AI40" s="7">
        <f>K40-Portfolio_Performance!$C$16</f>
        <v>-3.925722738613871E-2</v>
      </c>
      <c r="AJ40" s="7">
        <f>L40-Portfolio_Performance!$C$16</f>
        <v>-2.3597344418573876E-2</v>
      </c>
      <c r="AK40" s="7">
        <f>M40-Portfolio_Performance!$C$16</f>
        <v>-1.5993022327761258E-2</v>
      </c>
      <c r="AL40" s="7">
        <f>N40-Portfolio_Performance!$C$16</f>
        <v>-5.6490771371295545E-2</v>
      </c>
      <c r="AM40" s="7">
        <f>O40-Portfolio_Performance!$C$16</f>
        <v>-4.2746132678796595E-2</v>
      </c>
    </row>
    <row r="41" spans="2:39" x14ac:dyDescent="0.2">
      <c r="B41" s="39">
        <v>44620</v>
      </c>
      <c r="C41" s="40">
        <v>98.86</v>
      </c>
      <c r="D41" s="40">
        <v>56.79</v>
      </c>
      <c r="E41" s="40">
        <v>45.76</v>
      </c>
      <c r="F41" s="40">
        <v>66.42</v>
      </c>
      <c r="G41" s="40">
        <v>81.88</v>
      </c>
      <c r="H41" s="40">
        <v>8.3800000000000008</v>
      </c>
      <c r="J41" s="4">
        <f t="shared" si="0"/>
        <v>4.7655350011391187E-3</v>
      </c>
      <c r="K41" s="4">
        <f t="shared" si="1"/>
        <v>5.6507302045958486E-3</v>
      </c>
      <c r="L41" s="4">
        <f t="shared" si="2"/>
        <v>-1.1299555253933394E-2</v>
      </c>
      <c r="M41" s="4">
        <f t="shared" si="3"/>
        <v>2.2842473302210009E-2</v>
      </c>
      <c r="N41" s="4">
        <f t="shared" si="4"/>
        <v>-4.4897702928393346E-2</v>
      </c>
      <c r="O41" s="4">
        <f t="shared" si="5"/>
        <v>4.3909492615568632E-2</v>
      </c>
      <c r="P41" s="6">
        <f>SUMPRODUCT(J41:O41,Portfolio_Performance!$C$10:$H$10)</f>
        <v>6.8657790245069891E-3</v>
      </c>
      <c r="Q41" s="41">
        <v>-2.3999999999999998E-3</v>
      </c>
      <c r="R41" s="12">
        <f t="shared" si="7"/>
        <v>9.2657790245069885E-3</v>
      </c>
      <c r="S41" s="6">
        <f t="shared" si="8"/>
        <v>0</v>
      </c>
      <c r="T41" s="12">
        <f>P41-Portfolio_Performance!$C$16</f>
        <v>-6.1134220975493016E-2</v>
      </c>
      <c r="V41" s="7">
        <f t="shared" si="9"/>
        <v>7.165535001139119E-3</v>
      </c>
      <c r="W41" s="7">
        <f t="shared" si="10"/>
        <v>-3.6150488199111399E-3</v>
      </c>
      <c r="X41" s="7">
        <f t="shared" si="11"/>
        <v>-8.8995552539333951E-3</v>
      </c>
      <c r="Y41" s="7">
        <f t="shared" si="12"/>
        <v>2.5242473302210008E-2</v>
      </c>
      <c r="Z41" s="7">
        <f t="shared" si="13"/>
        <v>-4.2497702928393347E-2</v>
      </c>
      <c r="AA41" s="7">
        <f t="shared" si="14"/>
        <v>4.6309492615568632E-2</v>
      </c>
      <c r="AB41">
        <f t="shared" si="15"/>
        <v>0</v>
      </c>
      <c r="AC41">
        <f t="shared" si="16"/>
        <v>-3.6150488199111399E-3</v>
      </c>
      <c r="AD41">
        <f t="shared" si="17"/>
        <v>-8.8995552539333951E-3</v>
      </c>
      <c r="AE41">
        <f t="shared" si="18"/>
        <v>0</v>
      </c>
      <c r="AF41">
        <f t="shared" si="19"/>
        <v>-4.2497702928393347E-2</v>
      </c>
      <c r="AG41">
        <f t="shared" si="20"/>
        <v>0</v>
      </c>
      <c r="AH41" s="7">
        <f>J41-Portfolio_Performance!$C$16</f>
        <v>-6.3234464998860887E-2</v>
      </c>
      <c r="AI41" s="7">
        <f>K41-Portfolio_Performance!$C$16</f>
        <v>-6.2349269795404158E-2</v>
      </c>
      <c r="AJ41" s="7">
        <f>L41-Portfolio_Performance!$C$16</f>
        <v>-7.9299555253933396E-2</v>
      </c>
      <c r="AK41" s="7">
        <f>M41-Portfolio_Performance!$C$16</f>
        <v>-4.5157526697789996E-2</v>
      </c>
      <c r="AL41" s="7">
        <f>N41-Portfolio_Performance!$C$16</f>
        <v>-0.11289770292839335</v>
      </c>
      <c r="AM41" s="7">
        <f>O41-Portfolio_Performance!$C$16</f>
        <v>-2.4090507384431373E-2</v>
      </c>
    </row>
    <row r="42" spans="2:39" x14ac:dyDescent="0.2">
      <c r="B42" s="39">
        <v>44621</v>
      </c>
      <c r="C42" s="40">
        <v>95.92</v>
      </c>
      <c r="D42" s="40">
        <v>55.87</v>
      </c>
      <c r="E42" s="40">
        <v>42.46</v>
      </c>
      <c r="F42" s="40">
        <v>66.88</v>
      </c>
      <c r="G42" s="40">
        <v>75.91</v>
      </c>
      <c r="H42" s="40">
        <v>8.36</v>
      </c>
      <c r="J42" s="4">
        <f t="shared" si="0"/>
        <v>-3.019019715955441E-2</v>
      </c>
      <c r="K42" s="4">
        <f t="shared" si="1"/>
        <v>-1.6332690418283839E-2</v>
      </c>
      <c r="L42" s="4">
        <f t="shared" si="2"/>
        <v>-7.4847890796432379E-2</v>
      </c>
      <c r="M42" s="4">
        <f t="shared" si="3"/>
        <v>6.9017528278454768E-3</v>
      </c>
      <c r="N42" s="4">
        <f t="shared" si="4"/>
        <v>-7.5706332764411896E-2</v>
      </c>
      <c r="O42" s="4">
        <f t="shared" si="5"/>
        <v>-2.3894873973815786E-3</v>
      </c>
      <c r="P42" s="6">
        <f>SUMPRODUCT(J42:O42,Portfolio_Performance!$C$10:$H$10)</f>
        <v>-3.0324035042694812E-2</v>
      </c>
      <c r="Q42" s="41">
        <v>-1.55E-2</v>
      </c>
      <c r="R42" s="12">
        <f t="shared" si="7"/>
        <v>-1.4824035042694812E-2</v>
      </c>
      <c r="S42" s="6">
        <f t="shared" si="8"/>
        <v>-1.4824035042694812E-2</v>
      </c>
      <c r="T42" s="12">
        <f>P42-Portfolio_Performance!$C$16</f>
        <v>-9.8324035042694824E-2</v>
      </c>
      <c r="V42" s="7">
        <f t="shared" si="9"/>
        <v>-1.469019715955441E-2</v>
      </c>
      <c r="W42" s="7">
        <f t="shared" si="10"/>
        <v>-1.5086553755890263E-3</v>
      </c>
      <c r="X42" s="7">
        <f t="shared" si="11"/>
        <v>-5.9347890796432379E-2</v>
      </c>
      <c r="Y42" s="7">
        <f t="shared" si="12"/>
        <v>2.2401752827845477E-2</v>
      </c>
      <c r="Z42" s="7">
        <f t="shared" si="13"/>
        <v>-6.0206332764411896E-2</v>
      </c>
      <c r="AA42" s="7">
        <f t="shared" si="14"/>
        <v>1.3110512602618422E-2</v>
      </c>
      <c r="AB42">
        <f t="shared" si="15"/>
        <v>-1.469019715955441E-2</v>
      </c>
      <c r="AC42">
        <f t="shared" si="16"/>
        <v>-1.5086553755890263E-3</v>
      </c>
      <c r="AD42">
        <f t="shared" si="17"/>
        <v>-5.9347890796432379E-2</v>
      </c>
      <c r="AE42">
        <f t="shared" si="18"/>
        <v>0</v>
      </c>
      <c r="AF42">
        <f t="shared" si="19"/>
        <v>-6.0206332764411896E-2</v>
      </c>
      <c r="AG42">
        <f t="shared" si="20"/>
        <v>0</v>
      </c>
      <c r="AH42" s="7">
        <f>J42-Portfolio_Performance!$C$16</f>
        <v>-9.8190197159554418E-2</v>
      </c>
      <c r="AI42" s="7">
        <f>K42-Portfolio_Performance!$C$16</f>
        <v>-8.433269041828384E-2</v>
      </c>
      <c r="AJ42" s="7">
        <f>L42-Portfolio_Performance!$C$16</f>
        <v>-0.1428478907964324</v>
      </c>
      <c r="AK42" s="7">
        <f>M42-Portfolio_Performance!$C$16</f>
        <v>-6.1098247172154528E-2</v>
      </c>
      <c r="AL42" s="7">
        <f>N42-Portfolio_Performance!$C$16</f>
        <v>-0.14370633276441191</v>
      </c>
      <c r="AM42" s="7">
        <f>O42-Portfolio_Performance!$C$16</f>
        <v>-7.0389487397381587E-2</v>
      </c>
    </row>
    <row r="43" spans="2:39" x14ac:dyDescent="0.2">
      <c r="B43" s="39">
        <v>44622</v>
      </c>
      <c r="C43" s="40">
        <v>99.55</v>
      </c>
      <c r="D43" s="40">
        <v>56.46</v>
      </c>
      <c r="E43" s="40">
        <v>43.22</v>
      </c>
      <c r="F43" s="40">
        <v>67.27</v>
      </c>
      <c r="G43" s="40">
        <v>77.569999999999993</v>
      </c>
      <c r="H43" s="40">
        <v>8.3800000000000008</v>
      </c>
      <c r="J43" s="4">
        <f t="shared" si="0"/>
        <v>3.7145519790946463E-2</v>
      </c>
      <c r="K43" s="4">
        <f t="shared" si="1"/>
        <v>1.0504859354285988E-2</v>
      </c>
      <c r="L43" s="4">
        <f t="shared" si="2"/>
        <v>1.7740894803629902E-2</v>
      </c>
      <c r="M43" s="4">
        <f t="shared" si="3"/>
        <v>5.8144032610681897E-3</v>
      </c>
      <c r="N43" s="4">
        <f t="shared" si="4"/>
        <v>2.1632326474103236E-2</v>
      </c>
      <c r="O43" s="4">
        <f t="shared" si="5"/>
        <v>2.3894873973814854E-3</v>
      </c>
      <c r="P43" s="6">
        <f>SUMPRODUCT(J43:O43,Portfolio_Performance!$C$10:$H$10)</f>
        <v>1.5878431214122794E-2</v>
      </c>
      <c r="Q43" s="41">
        <v>1.8599999999999998E-2</v>
      </c>
      <c r="R43" s="12">
        <f t="shared" si="7"/>
        <v>-2.7215687858772042E-3</v>
      </c>
      <c r="S43" s="6">
        <f t="shared" si="8"/>
        <v>-2.7215687858772042E-3</v>
      </c>
      <c r="T43" s="12">
        <f>P43-Portfolio_Performance!$C$16</f>
        <v>-5.2121568785877211E-2</v>
      </c>
      <c r="V43" s="7">
        <f t="shared" si="9"/>
        <v>1.8545519790946464E-2</v>
      </c>
      <c r="W43" s="7">
        <f t="shared" si="10"/>
        <v>1.3226428140163192E-2</v>
      </c>
      <c r="X43" s="7">
        <f t="shared" si="11"/>
        <v>-8.5910519637009616E-4</v>
      </c>
      <c r="Y43" s="7">
        <f t="shared" si="12"/>
        <v>-1.2785596738931808E-2</v>
      </c>
      <c r="Z43" s="7">
        <f t="shared" si="13"/>
        <v>3.0323264741032377E-3</v>
      </c>
      <c r="AA43" s="7">
        <f t="shared" si="14"/>
        <v>-1.6210512602618514E-2</v>
      </c>
      <c r="AB43">
        <f t="shared" si="15"/>
        <v>0</v>
      </c>
      <c r="AC43">
        <f t="shared" si="16"/>
        <v>0</v>
      </c>
      <c r="AD43">
        <f t="shared" si="17"/>
        <v>-8.5910519637009616E-4</v>
      </c>
      <c r="AE43">
        <f t="shared" si="18"/>
        <v>-1.2785596738931808E-2</v>
      </c>
      <c r="AF43">
        <f t="shared" si="19"/>
        <v>0</v>
      </c>
      <c r="AG43">
        <f t="shared" si="20"/>
        <v>-1.6210512602618514E-2</v>
      </c>
      <c r="AH43" s="7">
        <f>J43-Portfolio_Performance!$C$16</f>
        <v>-3.0854480209053542E-2</v>
      </c>
      <c r="AI43" s="7">
        <f>K43-Portfolio_Performance!$C$16</f>
        <v>-5.7495140645714017E-2</v>
      </c>
      <c r="AJ43" s="7">
        <f>L43-Portfolio_Performance!$C$16</f>
        <v>-5.0259105196370099E-2</v>
      </c>
      <c r="AK43" s="7">
        <f>M43-Portfolio_Performance!$C$16</f>
        <v>-6.2185596738931814E-2</v>
      </c>
      <c r="AL43" s="7">
        <f>N43-Portfolio_Performance!$C$16</f>
        <v>-4.6367673525896769E-2</v>
      </c>
      <c r="AM43" s="7">
        <f>O43-Portfolio_Performance!$C$16</f>
        <v>-6.561051260261852E-2</v>
      </c>
    </row>
    <row r="44" spans="2:39" x14ac:dyDescent="0.2">
      <c r="B44" s="39">
        <v>44623</v>
      </c>
      <c r="C44" s="40">
        <v>99.13</v>
      </c>
      <c r="D44" s="40">
        <v>57.82</v>
      </c>
      <c r="E44" s="40">
        <v>42.74</v>
      </c>
      <c r="F44" s="40">
        <v>66.02</v>
      </c>
      <c r="G44" s="40">
        <v>75</v>
      </c>
      <c r="H44" s="40">
        <v>8.42</v>
      </c>
      <c r="J44" s="4">
        <f t="shared" si="0"/>
        <v>-4.227910465399231E-3</v>
      </c>
      <c r="K44" s="4">
        <f t="shared" si="1"/>
        <v>2.380231376285669E-2</v>
      </c>
      <c r="L44" s="4">
        <f t="shared" si="2"/>
        <v>-1.1168101187738252E-2</v>
      </c>
      <c r="M44" s="4">
        <f t="shared" si="3"/>
        <v>-1.8756645612467513E-2</v>
      </c>
      <c r="N44" s="4">
        <f t="shared" si="4"/>
        <v>-3.3692640966469692E-2</v>
      </c>
      <c r="O44" s="4">
        <f t="shared" si="5"/>
        <v>4.7619137602435638E-3</v>
      </c>
      <c r="P44" s="6">
        <f>SUMPRODUCT(J44:O44,Portfolio_Performance!$C$10:$H$10)</f>
        <v>-6.767779462035624E-3</v>
      </c>
      <c r="Q44" s="41">
        <v>-5.3E-3</v>
      </c>
      <c r="R44" s="12">
        <f t="shared" si="7"/>
        <v>-1.467779462035624E-3</v>
      </c>
      <c r="S44" s="6">
        <f t="shared" si="8"/>
        <v>-1.467779462035624E-3</v>
      </c>
      <c r="T44" s="12">
        <f>P44-Portfolio_Performance!$C$16</f>
        <v>-7.4767779462035625E-2</v>
      </c>
      <c r="V44" s="7">
        <f t="shared" si="9"/>
        <v>1.0720895346007691E-3</v>
      </c>
      <c r="W44" s="7">
        <f t="shared" si="10"/>
        <v>2.5270093224892314E-2</v>
      </c>
      <c r="X44" s="7">
        <f t="shared" si="11"/>
        <v>-5.8681011877382517E-3</v>
      </c>
      <c r="Y44" s="7">
        <f t="shared" si="12"/>
        <v>-1.3456645612467514E-2</v>
      </c>
      <c r="Z44" s="7">
        <f t="shared" si="13"/>
        <v>-2.8392640966469693E-2</v>
      </c>
      <c r="AA44" s="7">
        <f t="shared" si="14"/>
        <v>1.0061913760243565E-2</v>
      </c>
      <c r="AB44">
        <f t="shared" si="15"/>
        <v>0</v>
      </c>
      <c r="AC44">
        <f t="shared" si="16"/>
        <v>0</v>
      </c>
      <c r="AD44">
        <f t="shared" si="17"/>
        <v>-5.8681011877382517E-3</v>
      </c>
      <c r="AE44">
        <f t="shared" si="18"/>
        <v>-1.3456645612467514E-2</v>
      </c>
      <c r="AF44">
        <f t="shared" si="19"/>
        <v>-2.8392640966469693E-2</v>
      </c>
      <c r="AG44">
        <f t="shared" si="20"/>
        <v>0</v>
      </c>
      <c r="AH44" s="7">
        <f>J44-Portfolio_Performance!$C$16</f>
        <v>-7.2227910465399239E-2</v>
      </c>
      <c r="AI44" s="7">
        <f>K44-Portfolio_Performance!$C$16</f>
        <v>-4.4197686237143319E-2</v>
      </c>
      <c r="AJ44" s="7">
        <f>L44-Portfolio_Performance!$C$16</f>
        <v>-7.916810118773826E-2</v>
      </c>
      <c r="AK44" s="7">
        <f>M44-Portfolio_Performance!$C$16</f>
        <v>-8.6756645612467514E-2</v>
      </c>
      <c r="AL44" s="7">
        <f>N44-Portfolio_Performance!$C$16</f>
        <v>-0.1016926409664697</v>
      </c>
      <c r="AM44" s="7">
        <f>O44-Portfolio_Performance!$C$16</f>
        <v>-6.3238086239756436E-2</v>
      </c>
    </row>
    <row r="45" spans="2:39" x14ac:dyDescent="0.2">
      <c r="B45" s="39">
        <v>44624</v>
      </c>
      <c r="C45" s="40">
        <v>98.29</v>
      </c>
      <c r="D45" s="40">
        <v>58.57</v>
      </c>
      <c r="E45" s="40">
        <v>41.07</v>
      </c>
      <c r="F45" s="40">
        <v>65.09</v>
      </c>
      <c r="G45" s="40">
        <v>71.2</v>
      </c>
      <c r="H45" s="40">
        <v>8.52</v>
      </c>
      <c r="J45" s="4">
        <f t="shared" si="0"/>
        <v>-8.5098274662679819E-3</v>
      </c>
      <c r="K45" s="4">
        <f t="shared" si="1"/>
        <v>1.2887883513490992E-2</v>
      </c>
      <c r="L45" s="4">
        <f t="shared" si="2"/>
        <v>-3.9857321922534397E-2</v>
      </c>
      <c r="M45" s="4">
        <f t="shared" si="3"/>
        <v>-1.4186798840750895E-2</v>
      </c>
      <c r="N45" s="4">
        <f t="shared" si="4"/>
        <v>-5.199529511838033E-2</v>
      </c>
      <c r="O45" s="4">
        <f t="shared" si="5"/>
        <v>1.1806512586989044E-2</v>
      </c>
      <c r="P45" s="6">
        <f>SUMPRODUCT(J45:O45,Portfolio_Performance!$C$10:$H$10)</f>
        <v>-1.267469446581238E-2</v>
      </c>
      <c r="Q45" s="41">
        <v>-7.9000000000000008E-3</v>
      </c>
      <c r="R45" s="12">
        <f t="shared" si="7"/>
        <v>-4.7746944658123795E-3</v>
      </c>
      <c r="S45" s="6">
        <f t="shared" si="8"/>
        <v>-4.7746944658123795E-3</v>
      </c>
      <c r="T45" s="12">
        <f>P45-Portfolio_Performance!$C$16</f>
        <v>-8.067469446581238E-2</v>
      </c>
      <c r="V45" s="7">
        <f t="shared" si="9"/>
        <v>-6.0982746626798111E-4</v>
      </c>
      <c r="W45" s="7">
        <f t="shared" si="10"/>
        <v>1.7662577979303373E-2</v>
      </c>
      <c r="X45" s="7">
        <f t="shared" si="11"/>
        <v>-3.1957321922534393E-2</v>
      </c>
      <c r="Y45" s="7">
        <f t="shared" si="12"/>
        <v>-6.2867988407508939E-3</v>
      </c>
      <c r="Z45" s="7">
        <f t="shared" si="13"/>
        <v>-4.4095295118380326E-2</v>
      </c>
      <c r="AA45" s="7">
        <f t="shared" si="14"/>
        <v>1.9706512586989043E-2</v>
      </c>
      <c r="AB45">
        <f t="shared" si="15"/>
        <v>-6.0982746626798111E-4</v>
      </c>
      <c r="AC45">
        <f t="shared" si="16"/>
        <v>0</v>
      </c>
      <c r="AD45">
        <f t="shared" si="17"/>
        <v>-3.1957321922534393E-2</v>
      </c>
      <c r="AE45">
        <f t="shared" si="18"/>
        <v>-6.2867988407508939E-3</v>
      </c>
      <c r="AF45">
        <f t="shared" si="19"/>
        <v>-4.4095295118380326E-2</v>
      </c>
      <c r="AG45">
        <f t="shared" si="20"/>
        <v>0</v>
      </c>
      <c r="AH45" s="7">
        <f>J45-Portfolio_Performance!$C$16</f>
        <v>-7.6509827466267985E-2</v>
      </c>
      <c r="AI45" s="7">
        <f>K45-Portfolio_Performance!$C$16</f>
        <v>-5.5112116486509016E-2</v>
      </c>
      <c r="AJ45" s="7">
        <f>L45-Portfolio_Performance!$C$16</f>
        <v>-0.1078573219225344</v>
      </c>
      <c r="AK45" s="7">
        <f>M45-Portfolio_Performance!$C$16</f>
        <v>-8.2186798840750905E-2</v>
      </c>
      <c r="AL45" s="7">
        <f>N45-Portfolio_Performance!$C$16</f>
        <v>-0.11999529511838034</v>
      </c>
      <c r="AM45" s="7">
        <f>O45-Portfolio_Performance!$C$16</f>
        <v>-5.6193487413010959E-2</v>
      </c>
    </row>
    <row r="46" spans="2:39" x14ac:dyDescent="0.2">
      <c r="B46" s="39">
        <v>44627</v>
      </c>
      <c r="C46" s="40">
        <v>96.64</v>
      </c>
      <c r="D46" s="40">
        <v>58.83</v>
      </c>
      <c r="E46" s="40">
        <v>37.42</v>
      </c>
      <c r="F46" s="40">
        <v>64.489999999999995</v>
      </c>
      <c r="G46" s="40">
        <v>65.91</v>
      </c>
      <c r="H46" s="40">
        <v>8.52</v>
      </c>
      <c r="J46" s="4">
        <f t="shared" si="0"/>
        <v>-1.6929558392033254E-2</v>
      </c>
      <c r="K46" s="4">
        <f t="shared" si="1"/>
        <v>4.42930877467355E-3</v>
      </c>
      <c r="L46" s="4">
        <f t="shared" si="2"/>
        <v>-9.3072607122523673E-2</v>
      </c>
      <c r="M46" s="4">
        <f t="shared" si="3"/>
        <v>-9.2607545620101029E-3</v>
      </c>
      <c r="N46" s="4">
        <f t="shared" si="4"/>
        <v>-7.7202643353301667E-2</v>
      </c>
      <c r="O46" s="4">
        <f t="shared" si="5"/>
        <v>0</v>
      </c>
      <c r="P46" s="6">
        <f>SUMPRODUCT(J46:O46,Portfolio_Performance!$C$10:$H$10)</f>
        <v>-2.8616845640053009E-2</v>
      </c>
      <c r="Q46" s="41">
        <v>-2.9499999999999998E-2</v>
      </c>
      <c r="R46" s="12">
        <f t="shared" si="7"/>
        <v>8.8315435994698946E-4</v>
      </c>
      <c r="S46" s="6">
        <f t="shared" si="8"/>
        <v>0</v>
      </c>
      <c r="T46" s="12">
        <f>P46-Portfolio_Performance!$C$16</f>
        <v>-9.6616845640053017E-2</v>
      </c>
      <c r="V46" s="7">
        <f t="shared" si="9"/>
        <v>1.2570441607966745E-2</v>
      </c>
      <c r="W46" s="7">
        <f t="shared" si="10"/>
        <v>3.5461544147265605E-3</v>
      </c>
      <c r="X46" s="7">
        <f t="shared" si="11"/>
        <v>-6.3572607122523675E-2</v>
      </c>
      <c r="Y46" s="7">
        <f t="shared" si="12"/>
        <v>2.0239245437989897E-2</v>
      </c>
      <c r="Z46" s="7">
        <f t="shared" si="13"/>
        <v>-4.7702643353301669E-2</v>
      </c>
      <c r="AA46" s="7">
        <f t="shared" si="14"/>
        <v>2.9499999999999998E-2</v>
      </c>
      <c r="AB46">
        <f t="shared" si="15"/>
        <v>0</v>
      </c>
      <c r="AC46">
        <f t="shared" si="16"/>
        <v>0</v>
      </c>
      <c r="AD46">
        <f t="shared" si="17"/>
        <v>-6.3572607122523675E-2</v>
      </c>
      <c r="AE46">
        <f t="shared" si="18"/>
        <v>0</v>
      </c>
      <c r="AF46">
        <f t="shared" si="19"/>
        <v>-4.7702643353301669E-2</v>
      </c>
      <c r="AG46">
        <f t="shared" si="20"/>
        <v>0</v>
      </c>
      <c r="AH46" s="7">
        <f>J46-Portfolio_Performance!$C$16</f>
        <v>-8.4929558392033255E-2</v>
      </c>
      <c r="AI46" s="7">
        <f>K46-Portfolio_Performance!$C$16</f>
        <v>-6.3570691225326451E-2</v>
      </c>
      <c r="AJ46" s="7">
        <f>L46-Portfolio_Performance!$C$16</f>
        <v>-0.16107260712252369</v>
      </c>
      <c r="AK46" s="7">
        <f>M46-Portfolio_Performance!$C$16</f>
        <v>-7.7260754562010106E-2</v>
      </c>
      <c r="AL46" s="7">
        <f>N46-Portfolio_Performance!$C$16</f>
        <v>-0.14520264335330169</v>
      </c>
      <c r="AM46" s="7">
        <f>O46-Portfolio_Performance!$C$16</f>
        <v>-6.8000000000000005E-2</v>
      </c>
    </row>
    <row r="47" spans="2:39" x14ac:dyDescent="0.2">
      <c r="B47" s="39">
        <v>44628</v>
      </c>
      <c r="C47" s="40">
        <v>98.7</v>
      </c>
      <c r="D47" s="40">
        <v>58.52</v>
      </c>
      <c r="E47" s="40">
        <v>37.78</v>
      </c>
      <c r="F47" s="40">
        <v>62.48</v>
      </c>
      <c r="G47" s="40">
        <v>68.540000000000006</v>
      </c>
      <c r="H47" s="40">
        <v>8.51</v>
      </c>
      <c r="J47" s="4">
        <f t="shared" si="0"/>
        <v>2.109221225293114E-2</v>
      </c>
      <c r="K47" s="4">
        <f t="shared" si="1"/>
        <v>-5.283352724440935E-3</v>
      </c>
      <c r="L47" s="4">
        <f t="shared" si="2"/>
        <v>9.5745412274199915E-3</v>
      </c>
      <c r="M47" s="4">
        <f t="shared" si="3"/>
        <v>-3.1663667490855404E-2</v>
      </c>
      <c r="N47" s="4">
        <f t="shared" si="4"/>
        <v>3.9127341381834484E-2</v>
      </c>
      <c r="O47" s="4">
        <f t="shared" si="5"/>
        <v>-1.1743982559415578E-3</v>
      </c>
      <c r="P47" s="6">
        <f>SUMPRODUCT(J47:O47,Portfolio_Performance!$C$10:$H$10)</f>
        <v>8.9543433513830217E-3</v>
      </c>
      <c r="Q47" s="41">
        <v>-7.1999999999999998E-3</v>
      </c>
      <c r="R47" s="12">
        <f t="shared" si="7"/>
        <v>1.6154343351383021E-2</v>
      </c>
      <c r="S47" s="6">
        <f t="shared" si="8"/>
        <v>0</v>
      </c>
      <c r="T47" s="12">
        <f>P47-Portfolio_Performance!$C$16</f>
        <v>-5.9045656648616981E-2</v>
      </c>
      <c r="V47" s="7">
        <f t="shared" si="9"/>
        <v>2.8292212252931138E-2</v>
      </c>
      <c r="W47" s="7">
        <f t="shared" si="10"/>
        <v>-2.1437696075823957E-2</v>
      </c>
      <c r="X47" s="7">
        <f t="shared" si="11"/>
        <v>1.677454122741999E-2</v>
      </c>
      <c r="Y47" s="7">
        <f t="shared" si="12"/>
        <v>-2.4463667490855406E-2</v>
      </c>
      <c r="Z47" s="7">
        <f t="shared" si="13"/>
        <v>4.6327341381834482E-2</v>
      </c>
      <c r="AA47" s="7">
        <f t="shared" si="14"/>
        <v>6.0256017440584418E-3</v>
      </c>
      <c r="AB47">
        <f t="shared" si="15"/>
        <v>0</v>
      </c>
      <c r="AC47">
        <f t="shared" si="16"/>
        <v>-2.1437696075823957E-2</v>
      </c>
      <c r="AD47">
        <f t="shared" si="17"/>
        <v>0</v>
      </c>
      <c r="AE47">
        <f t="shared" si="18"/>
        <v>-2.4463667490855406E-2</v>
      </c>
      <c r="AF47">
        <f t="shared" si="19"/>
        <v>0</v>
      </c>
      <c r="AG47">
        <f t="shared" si="20"/>
        <v>0</v>
      </c>
      <c r="AH47" s="7">
        <f>J47-Portfolio_Performance!$C$16</f>
        <v>-4.6907787747068865E-2</v>
      </c>
      <c r="AI47" s="7">
        <f>K47-Portfolio_Performance!$C$16</f>
        <v>-7.3283352724440934E-2</v>
      </c>
      <c r="AJ47" s="7">
        <f>L47-Portfolio_Performance!$C$16</f>
        <v>-5.8425458772580013E-2</v>
      </c>
      <c r="AK47" s="7">
        <f>M47-Portfolio_Performance!$C$16</f>
        <v>-9.9663667490855409E-2</v>
      </c>
      <c r="AL47" s="7">
        <f>N47-Portfolio_Performance!$C$16</f>
        <v>-2.8872658618165521E-2</v>
      </c>
      <c r="AM47" s="7">
        <f>O47-Portfolio_Performance!$C$16</f>
        <v>-6.9174398255941558E-2</v>
      </c>
    </row>
    <row r="48" spans="2:39" x14ac:dyDescent="0.2">
      <c r="B48" s="39">
        <v>44629</v>
      </c>
      <c r="C48" s="40">
        <v>99.76</v>
      </c>
      <c r="D48" s="40">
        <v>58.24</v>
      </c>
      <c r="E48" s="40">
        <v>39.33</v>
      </c>
      <c r="F48" s="40">
        <v>64.91</v>
      </c>
      <c r="G48" s="40">
        <v>70.72</v>
      </c>
      <c r="H48" s="40">
        <v>8.5500000000000007</v>
      </c>
      <c r="J48" s="4">
        <f t="shared" si="0"/>
        <v>1.0682354932345111E-2</v>
      </c>
      <c r="K48" s="4">
        <f t="shared" si="1"/>
        <v>-4.7961722634930551E-3</v>
      </c>
      <c r="L48" s="4">
        <f t="shared" si="2"/>
        <v>4.0207724370354629E-2</v>
      </c>
      <c r="M48" s="4">
        <f t="shared" si="3"/>
        <v>3.815518951394678E-2</v>
      </c>
      <c r="N48" s="4">
        <f t="shared" si="4"/>
        <v>3.1310901882925034E-2</v>
      </c>
      <c r="O48" s="4">
        <f t="shared" si="5"/>
        <v>4.6893403633861208E-3</v>
      </c>
      <c r="P48" s="6">
        <f>SUMPRODUCT(J48:O48,Portfolio_Performance!$C$10:$H$10)</f>
        <v>1.7162127634150703E-2</v>
      </c>
      <c r="Q48" s="41">
        <v>2.5700000000000001E-2</v>
      </c>
      <c r="R48" s="12">
        <f t="shared" si="7"/>
        <v>-8.5378723658492972E-3</v>
      </c>
      <c r="S48" s="6">
        <f t="shared" si="8"/>
        <v>-8.5378723658492972E-3</v>
      </c>
      <c r="T48" s="12">
        <f>P48-Portfolio_Performance!$C$16</f>
        <v>-5.0837872365849301E-2</v>
      </c>
      <c r="V48" s="7">
        <f t="shared" si="9"/>
        <v>-1.501764506765489E-2</v>
      </c>
      <c r="W48" s="7">
        <f t="shared" si="10"/>
        <v>3.7417001023562421E-3</v>
      </c>
      <c r="X48" s="7">
        <f t="shared" si="11"/>
        <v>1.4507724370354629E-2</v>
      </c>
      <c r="Y48" s="7">
        <f t="shared" si="12"/>
        <v>1.2455189513946779E-2</v>
      </c>
      <c r="Z48" s="7">
        <f t="shared" si="13"/>
        <v>5.6109018829250332E-3</v>
      </c>
      <c r="AA48" s="7">
        <f t="shared" si="14"/>
        <v>-2.1010659636613881E-2</v>
      </c>
      <c r="AB48">
        <f t="shared" si="15"/>
        <v>-1.501764506765489E-2</v>
      </c>
      <c r="AC48">
        <f t="shared" si="16"/>
        <v>0</v>
      </c>
      <c r="AD48">
        <f t="shared" si="17"/>
        <v>0</v>
      </c>
      <c r="AE48">
        <f t="shared" si="18"/>
        <v>0</v>
      </c>
      <c r="AF48">
        <f t="shared" si="19"/>
        <v>0</v>
      </c>
      <c r="AG48">
        <f t="shared" si="20"/>
        <v>-2.1010659636613881E-2</v>
      </c>
      <c r="AH48" s="7">
        <f>J48-Portfolio_Performance!$C$16</f>
        <v>-5.7317645067654896E-2</v>
      </c>
      <c r="AI48" s="7">
        <f>K48-Portfolio_Performance!$C$16</f>
        <v>-7.2796172263493053E-2</v>
      </c>
      <c r="AJ48" s="7">
        <f>L48-Portfolio_Performance!$C$16</f>
        <v>-2.7792275629645376E-2</v>
      </c>
      <c r="AK48" s="7">
        <f>M48-Portfolio_Performance!$C$16</f>
        <v>-2.9844810486053225E-2</v>
      </c>
      <c r="AL48" s="7">
        <f>N48-Portfolio_Performance!$C$16</f>
        <v>-3.6689098117074971E-2</v>
      </c>
      <c r="AM48" s="7">
        <f>O48-Portfolio_Performance!$C$16</f>
        <v>-6.3310659636613878E-2</v>
      </c>
    </row>
    <row r="49" spans="2:39" x14ac:dyDescent="0.2">
      <c r="B49" s="39">
        <v>44630</v>
      </c>
      <c r="C49" s="40">
        <v>99.9</v>
      </c>
      <c r="D49" s="40">
        <v>58.69</v>
      </c>
      <c r="E49" s="40">
        <v>38.49</v>
      </c>
      <c r="F49" s="40">
        <v>63.14</v>
      </c>
      <c r="G49" s="40">
        <v>69.45</v>
      </c>
      <c r="H49" s="40">
        <v>8.68</v>
      </c>
      <c r="J49" s="4">
        <f t="shared" si="0"/>
        <v>1.4023842827269103E-3</v>
      </c>
      <c r="K49" s="4">
        <f t="shared" si="1"/>
        <v>7.6969506818125207E-3</v>
      </c>
      <c r="L49" s="4">
        <f t="shared" si="2"/>
        <v>-2.1589119148063343E-2</v>
      </c>
      <c r="M49" s="4">
        <f t="shared" si="3"/>
        <v>-2.7647211915531572E-2</v>
      </c>
      <c r="N49" s="4">
        <f t="shared" si="4"/>
        <v>-1.8121349129035159E-2</v>
      </c>
      <c r="O49" s="4">
        <f t="shared" si="5"/>
        <v>1.5090245723589853E-2</v>
      </c>
      <c r="P49" s="6">
        <f>SUMPRODUCT(J49:O49,Portfolio_Performance!$C$10:$H$10)</f>
        <v>-2.970657290362934E-3</v>
      </c>
      <c r="Q49" s="41">
        <v>-4.3E-3</v>
      </c>
      <c r="R49" s="12">
        <f t="shared" si="7"/>
        <v>1.329342709637066E-3</v>
      </c>
      <c r="S49" s="6">
        <f t="shared" si="8"/>
        <v>0</v>
      </c>
      <c r="T49" s="12">
        <f>P49-Portfolio_Performance!$C$16</f>
        <v>-7.0970657290362935E-2</v>
      </c>
      <c r="V49" s="7">
        <f t="shared" si="9"/>
        <v>5.70238428272691E-3</v>
      </c>
      <c r="W49" s="7">
        <f t="shared" si="10"/>
        <v>6.3676079721754547E-3</v>
      </c>
      <c r="X49" s="7">
        <f t="shared" si="11"/>
        <v>-1.7289119148063345E-2</v>
      </c>
      <c r="Y49" s="7">
        <f t="shared" si="12"/>
        <v>-2.3347211915531574E-2</v>
      </c>
      <c r="Z49" s="7">
        <f t="shared" si="13"/>
        <v>-1.3821349129035159E-2</v>
      </c>
      <c r="AA49" s="7">
        <f t="shared" si="14"/>
        <v>1.9390245723589855E-2</v>
      </c>
      <c r="AB49">
        <f t="shared" si="15"/>
        <v>0</v>
      </c>
      <c r="AC49">
        <f t="shared" si="16"/>
        <v>0</v>
      </c>
      <c r="AD49">
        <f t="shared" si="17"/>
        <v>-1.7289119148063345E-2</v>
      </c>
      <c r="AE49">
        <f t="shared" si="18"/>
        <v>-2.3347211915531574E-2</v>
      </c>
      <c r="AF49">
        <f t="shared" si="19"/>
        <v>-1.3821349129035159E-2</v>
      </c>
      <c r="AG49">
        <f t="shared" si="20"/>
        <v>0</v>
      </c>
      <c r="AH49" s="7">
        <f>J49-Portfolio_Performance!$C$16</f>
        <v>-6.6597615717273101E-2</v>
      </c>
      <c r="AI49" s="7">
        <f>K49-Portfolio_Performance!$C$16</f>
        <v>-6.0303049318187488E-2</v>
      </c>
      <c r="AJ49" s="7">
        <f>L49-Portfolio_Performance!$C$16</f>
        <v>-8.9589119148063348E-2</v>
      </c>
      <c r="AK49" s="7">
        <f>M49-Portfolio_Performance!$C$16</f>
        <v>-9.5647211915531577E-2</v>
      </c>
      <c r="AL49" s="7">
        <f>N49-Portfolio_Performance!$C$16</f>
        <v>-8.6121349129035157E-2</v>
      </c>
      <c r="AM49" s="7">
        <f>O49-Portfolio_Performance!$C$16</f>
        <v>-5.2909754276410148E-2</v>
      </c>
    </row>
    <row r="50" spans="2:39" x14ac:dyDescent="0.2">
      <c r="B50" s="39">
        <v>44631</v>
      </c>
      <c r="C50" s="40">
        <v>98.72</v>
      </c>
      <c r="D50" s="40">
        <v>59.25</v>
      </c>
      <c r="E50" s="40">
        <v>37.94</v>
      </c>
      <c r="F50" s="40">
        <v>61.05</v>
      </c>
      <c r="G50" s="40">
        <v>69.16</v>
      </c>
      <c r="H50" s="40">
        <v>8.51</v>
      </c>
      <c r="J50" s="4">
        <f t="shared" si="0"/>
        <v>-1.1882125497430241E-2</v>
      </c>
      <c r="K50" s="4">
        <f t="shared" si="1"/>
        <v>9.496425444997382E-3</v>
      </c>
      <c r="L50" s="4">
        <f t="shared" si="2"/>
        <v>-1.4392502788786702E-2</v>
      </c>
      <c r="M50" s="4">
        <f t="shared" si="3"/>
        <v>-3.3661282573131973E-2</v>
      </c>
      <c r="N50" s="4">
        <f t="shared" si="4"/>
        <v>-4.1844083852631189E-3</v>
      </c>
      <c r="O50" s="4">
        <f t="shared" si="5"/>
        <v>-1.9779586086976032E-2</v>
      </c>
      <c r="P50" s="6">
        <f>SUMPRODUCT(J50:O50,Portfolio_Performance!$C$10:$H$10)</f>
        <v>-1.300291859432361E-2</v>
      </c>
      <c r="Q50" s="41">
        <v>-1.2999999999999999E-2</v>
      </c>
      <c r="R50" s="12">
        <f t="shared" si="7"/>
        <v>-2.9185943236104822E-6</v>
      </c>
      <c r="S50" s="6">
        <f t="shared" si="8"/>
        <v>-2.9185943236104822E-6</v>
      </c>
      <c r="T50" s="12">
        <f>P50-Portfolio_Performance!$C$16</f>
        <v>-8.1002918594323611E-2</v>
      </c>
      <c r="V50" s="7">
        <f t="shared" si="9"/>
        <v>1.117874502569758E-3</v>
      </c>
      <c r="W50" s="7">
        <f t="shared" si="10"/>
        <v>9.4993440393209925E-3</v>
      </c>
      <c r="X50" s="7">
        <f t="shared" si="11"/>
        <v>-1.3925027887867029E-3</v>
      </c>
      <c r="Y50" s="7">
        <f t="shared" si="12"/>
        <v>-2.0661282573131975E-2</v>
      </c>
      <c r="Z50" s="7">
        <f t="shared" si="13"/>
        <v>8.8155916147368805E-3</v>
      </c>
      <c r="AA50" s="7">
        <f t="shared" si="14"/>
        <v>-6.7795860869760329E-3</v>
      </c>
      <c r="AB50">
        <f t="shared" si="15"/>
        <v>0</v>
      </c>
      <c r="AC50">
        <f t="shared" si="16"/>
        <v>0</v>
      </c>
      <c r="AD50">
        <f t="shared" si="17"/>
        <v>-1.3925027887867029E-3</v>
      </c>
      <c r="AE50">
        <f t="shared" si="18"/>
        <v>-2.0661282573131975E-2</v>
      </c>
      <c r="AF50">
        <f t="shared" si="19"/>
        <v>0</v>
      </c>
      <c r="AG50">
        <f t="shared" si="20"/>
        <v>-6.7795860869760329E-3</v>
      </c>
      <c r="AH50" s="7">
        <f>J50-Portfolio_Performance!$C$16</f>
        <v>-7.9882125497430248E-2</v>
      </c>
      <c r="AI50" s="7">
        <f>K50-Portfolio_Performance!$C$16</f>
        <v>-5.8503574555002623E-2</v>
      </c>
      <c r="AJ50" s="7">
        <f>L50-Portfolio_Performance!$C$16</f>
        <v>-8.2392502788786709E-2</v>
      </c>
      <c r="AK50" s="7">
        <f>M50-Portfolio_Performance!$C$16</f>
        <v>-0.10166128257313198</v>
      </c>
      <c r="AL50" s="7">
        <f>N50-Portfolio_Performance!$C$16</f>
        <v>-7.2184408385263119E-2</v>
      </c>
      <c r="AM50" s="7">
        <f>O50-Portfolio_Performance!$C$16</f>
        <v>-8.777958608697603E-2</v>
      </c>
    </row>
    <row r="51" spans="2:39" x14ac:dyDescent="0.2">
      <c r="B51" s="39">
        <v>44634</v>
      </c>
      <c r="C51" s="40">
        <v>98.91</v>
      </c>
      <c r="D51" s="40">
        <v>58.96</v>
      </c>
      <c r="E51" s="40">
        <v>38.19</v>
      </c>
      <c r="F51" s="40">
        <v>59.41</v>
      </c>
      <c r="G51" s="40">
        <v>70.19</v>
      </c>
      <c r="H51" s="40">
        <v>8.1300000000000008</v>
      </c>
      <c r="J51" s="4">
        <f t="shared" si="0"/>
        <v>1.9227855946717016E-3</v>
      </c>
      <c r="K51" s="4">
        <f t="shared" si="1"/>
        <v>-4.9065321341593693E-3</v>
      </c>
      <c r="L51" s="4">
        <f t="shared" si="2"/>
        <v>6.5677367305566232E-3</v>
      </c>
      <c r="M51" s="4">
        <f t="shared" si="3"/>
        <v>-2.7230638189063596E-2</v>
      </c>
      <c r="N51" s="4">
        <f t="shared" si="4"/>
        <v>1.4783189927240356E-2</v>
      </c>
      <c r="O51" s="4">
        <f t="shared" si="5"/>
        <v>-4.5681019025563464E-2</v>
      </c>
      <c r="P51" s="6">
        <f>SUMPRODUCT(J51:O51,Portfolio_Performance!$C$10:$H$10)</f>
        <v>-1.2920053962553262E-2</v>
      </c>
      <c r="Q51" s="41">
        <v>-7.4000000000000003E-3</v>
      </c>
      <c r="R51" s="12">
        <f t="shared" si="7"/>
        <v>-5.5200539625532615E-3</v>
      </c>
      <c r="S51" s="6">
        <f t="shared" si="8"/>
        <v>-5.5200539625532615E-3</v>
      </c>
      <c r="T51" s="12">
        <f>P51-Portfolio_Performance!$C$16</f>
        <v>-8.0920053962553265E-2</v>
      </c>
      <c r="V51" s="7">
        <f t="shared" si="9"/>
        <v>9.3227855946717026E-3</v>
      </c>
      <c r="W51" s="7">
        <f t="shared" si="10"/>
        <v>6.1352182839389223E-4</v>
      </c>
      <c r="X51" s="7">
        <f t="shared" si="11"/>
        <v>1.3967736730556624E-2</v>
      </c>
      <c r="Y51" s="7">
        <f t="shared" si="12"/>
        <v>-1.9830638189063596E-2</v>
      </c>
      <c r="Z51" s="7">
        <f t="shared" si="13"/>
        <v>2.2183189927240356E-2</v>
      </c>
      <c r="AA51" s="7">
        <f t="shared" si="14"/>
        <v>-3.8281019025563467E-2</v>
      </c>
      <c r="AB51">
        <f t="shared" si="15"/>
        <v>0</v>
      </c>
      <c r="AC51">
        <f t="shared" si="16"/>
        <v>0</v>
      </c>
      <c r="AD51">
        <f t="shared" si="17"/>
        <v>0</v>
      </c>
      <c r="AE51">
        <f t="shared" si="18"/>
        <v>-1.9830638189063596E-2</v>
      </c>
      <c r="AF51">
        <f t="shared" si="19"/>
        <v>0</v>
      </c>
      <c r="AG51">
        <f t="shared" si="20"/>
        <v>-3.8281019025563467E-2</v>
      </c>
      <c r="AH51" s="7">
        <f>J51-Portfolio_Performance!$C$16</f>
        <v>-6.6077214405328308E-2</v>
      </c>
      <c r="AI51" s="7">
        <f>K51-Portfolio_Performance!$C$16</f>
        <v>-7.2906532134159374E-2</v>
      </c>
      <c r="AJ51" s="7">
        <f>L51-Portfolio_Performance!$C$16</f>
        <v>-6.1432263269443385E-2</v>
      </c>
      <c r="AK51" s="7">
        <f>M51-Portfolio_Performance!$C$16</f>
        <v>-9.5230638189063604E-2</v>
      </c>
      <c r="AL51" s="7">
        <f>N51-Portfolio_Performance!$C$16</f>
        <v>-5.3216810072759649E-2</v>
      </c>
      <c r="AM51" s="7">
        <f>O51-Portfolio_Performance!$C$16</f>
        <v>-0.11368101902556346</v>
      </c>
    </row>
    <row r="52" spans="2:39" x14ac:dyDescent="0.2">
      <c r="B52" s="39">
        <v>44635</v>
      </c>
      <c r="C52" s="40">
        <v>99.51</v>
      </c>
      <c r="D52" s="40">
        <v>59.97</v>
      </c>
      <c r="E52" s="40">
        <v>38</v>
      </c>
      <c r="F52" s="40">
        <v>59.52</v>
      </c>
      <c r="G52" s="40">
        <v>71.02</v>
      </c>
      <c r="H52" s="40">
        <v>8.07</v>
      </c>
      <c r="J52" s="4">
        <f t="shared" si="0"/>
        <v>6.0477958753214897E-3</v>
      </c>
      <c r="K52" s="4">
        <f t="shared" si="1"/>
        <v>1.6985189299337105E-2</v>
      </c>
      <c r="L52" s="4">
        <f t="shared" si="2"/>
        <v>-4.9875415110390512E-3</v>
      </c>
      <c r="M52" s="4">
        <f t="shared" si="3"/>
        <v>1.8498281571865524E-3</v>
      </c>
      <c r="N52" s="4">
        <f t="shared" si="4"/>
        <v>1.1755676772611733E-2</v>
      </c>
      <c r="O52" s="4">
        <f t="shared" si="5"/>
        <v>-7.4074412778618046E-3</v>
      </c>
      <c r="P52" s="6">
        <f>SUMPRODUCT(J52:O52,Portfolio_Performance!$C$10:$H$10)</f>
        <v>2.7232097407765632E-3</v>
      </c>
      <c r="Q52" s="41">
        <v>2.1399999999999999E-2</v>
      </c>
      <c r="R52" s="12">
        <f t="shared" si="7"/>
        <v>-1.8676790259223437E-2</v>
      </c>
      <c r="S52" s="6">
        <f t="shared" si="8"/>
        <v>-1.8676790259223437E-2</v>
      </c>
      <c r="T52" s="12">
        <f>P52-Portfolio_Performance!$C$16</f>
        <v>-6.5276790259223436E-2</v>
      </c>
      <c r="V52" s="7">
        <f t="shared" si="9"/>
        <v>-1.5352204124678508E-2</v>
      </c>
      <c r="W52" s="7">
        <f t="shared" si="10"/>
        <v>3.5661979558560541E-2</v>
      </c>
      <c r="X52" s="7">
        <f t="shared" si="11"/>
        <v>-2.6387541511039052E-2</v>
      </c>
      <c r="Y52" s="7">
        <f t="shared" si="12"/>
        <v>-1.9550171842813446E-2</v>
      </c>
      <c r="Z52" s="7">
        <f t="shared" si="13"/>
        <v>-9.644323227388266E-3</v>
      </c>
      <c r="AA52" s="7">
        <f t="shared" si="14"/>
        <v>-2.8807441277861803E-2</v>
      </c>
      <c r="AB52">
        <f t="shared" si="15"/>
        <v>-1.5352204124678508E-2</v>
      </c>
      <c r="AC52">
        <f t="shared" si="16"/>
        <v>0</v>
      </c>
      <c r="AD52">
        <f t="shared" si="17"/>
        <v>-2.6387541511039052E-2</v>
      </c>
      <c r="AE52">
        <f t="shared" si="18"/>
        <v>-1.9550171842813446E-2</v>
      </c>
      <c r="AF52">
        <f t="shared" si="19"/>
        <v>-9.644323227388266E-3</v>
      </c>
      <c r="AG52">
        <f t="shared" si="20"/>
        <v>-2.8807441277861803E-2</v>
      </c>
      <c r="AH52" s="7">
        <f>J52-Portfolio_Performance!$C$16</f>
        <v>-6.1952204124678514E-2</v>
      </c>
      <c r="AI52" s="7">
        <f>K52-Portfolio_Performance!$C$16</f>
        <v>-5.1014810700662896E-2</v>
      </c>
      <c r="AJ52" s="7">
        <f>L52-Portfolio_Performance!$C$16</f>
        <v>-7.2987541511039061E-2</v>
      </c>
      <c r="AK52" s="7">
        <f>M52-Portfolio_Performance!$C$16</f>
        <v>-6.6150171842813452E-2</v>
      </c>
      <c r="AL52" s="7">
        <f>N52-Portfolio_Performance!$C$16</f>
        <v>-5.6244323227388274E-2</v>
      </c>
      <c r="AM52" s="7">
        <f>O52-Portfolio_Performance!$C$16</f>
        <v>-7.5407441277861809E-2</v>
      </c>
    </row>
    <row r="53" spans="2:39" x14ac:dyDescent="0.2">
      <c r="B53" s="39">
        <v>44636</v>
      </c>
      <c r="C53" s="40">
        <v>99.75</v>
      </c>
      <c r="D53" s="40">
        <v>59.71</v>
      </c>
      <c r="E53" s="40">
        <v>39.770000000000003</v>
      </c>
      <c r="F53" s="40">
        <v>61</v>
      </c>
      <c r="G53" s="40">
        <v>75.150000000000006</v>
      </c>
      <c r="H53" s="40">
        <v>8.3000000000000007</v>
      </c>
      <c r="J53" s="4">
        <f t="shared" si="0"/>
        <v>2.4089141429020455E-3</v>
      </c>
      <c r="K53" s="4">
        <f t="shared" si="1"/>
        <v>-4.3449266215173201E-3</v>
      </c>
      <c r="L53" s="4">
        <f t="shared" si="2"/>
        <v>4.5526699493213488E-2</v>
      </c>
      <c r="M53" s="4">
        <f t="shared" si="3"/>
        <v>2.4561473648474854E-2</v>
      </c>
      <c r="N53" s="4">
        <f t="shared" si="4"/>
        <v>5.6524588684041845E-2</v>
      </c>
      <c r="O53" s="4">
        <f t="shared" si="5"/>
        <v>2.8102032520694865E-2</v>
      </c>
      <c r="P53" s="6">
        <f>SUMPRODUCT(J53:O53,Portfolio_Performance!$C$10:$H$10)</f>
        <v>2.679163497361434E-2</v>
      </c>
      <c r="Q53" s="41">
        <v>2.24E-2</v>
      </c>
      <c r="R53" s="12">
        <f t="shared" si="7"/>
        <v>4.3916349736143404E-3</v>
      </c>
      <c r="S53" s="6">
        <f t="shared" si="8"/>
        <v>0</v>
      </c>
      <c r="T53" s="12">
        <f>P53-Portfolio_Performance!$C$16</f>
        <v>-4.1208365026385668E-2</v>
      </c>
      <c r="V53" s="7">
        <f t="shared" si="9"/>
        <v>-1.9991085857097954E-2</v>
      </c>
      <c r="W53" s="7">
        <f t="shared" si="10"/>
        <v>-8.7365615951316596E-3</v>
      </c>
      <c r="X53" s="7">
        <f t="shared" si="11"/>
        <v>2.3126699493213488E-2</v>
      </c>
      <c r="Y53" s="7">
        <f t="shared" si="12"/>
        <v>2.1614736484748542E-3</v>
      </c>
      <c r="Z53" s="7">
        <f t="shared" si="13"/>
        <v>3.4124588684041848E-2</v>
      </c>
      <c r="AA53" s="7">
        <f t="shared" si="14"/>
        <v>5.7020325206948649E-3</v>
      </c>
      <c r="AB53">
        <f t="shared" si="15"/>
        <v>-1.9991085857097954E-2</v>
      </c>
      <c r="AC53">
        <f t="shared" si="16"/>
        <v>-8.7365615951316596E-3</v>
      </c>
      <c r="AD53">
        <f t="shared" si="17"/>
        <v>0</v>
      </c>
      <c r="AE53">
        <f t="shared" si="18"/>
        <v>0</v>
      </c>
      <c r="AF53">
        <f t="shared" si="19"/>
        <v>0</v>
      </c>
      <c r="AG53">
        <f t="shared" si="20"/>
        <v>0</v>
      </c>
      <c r="AH53" s="7">
        <f>J53-Portfolio_Performance!$C$16</f>
        <v>-6.5591085857097955E-2</v>
      </c>
      <c r="AI53" s="7">
        <f>K53-Portfolio_Performance!$C$16</f>
        <v>-7.2344926621517328E-2</v>
      </c>
      <c r="AJ53" s="7">
        <f>L53-Portfolio_Performance!$C$16</f>
        <v>-2.2473300506786517E-2</v>
      </c>
      <c r="AK53" s="7">
        <f>M53-Portfolio_Performance!$C$16</f>
        <v>-4.3438526351525147E-2</v>
      </c>
      <c r="AL53" s="7">
        <f>N53-Portfolio_Performance!$C$16</f>
        <v>-1.147541131595816E-2</v>
      </c>
      <c r="AM53" s="7">
        <f>O53-Portfolio_Performance!$C$16</f>
        <v>-3.9897967479305144E-2</v>
      </c>
    </row>
    <row r="54" spans="2:39" x14ac:dyDescent="0.2">
      <c r="B54" s="39">
        <v>44637</v>
      </c>
      <c r="C54" s="40">
        <v>99.86</v>
      </c>
      <c r="D54" s="40">
        <v>59.8</v>
      </c>
      <c r="E54" s="40">
        <v>40.479999999999997</v>
      </c>
      <c r="F54" s="40">
        <v>62.62</v>
      </c>
      <c r="G54" s="40">
        <v>73.180000000000007</v>
      </c>
      <c r="H54" s="40">
        <v>8.4499999999999993</v>
      </c>
      <c r="J54" s="4">
        <f t="shared" si="0"/>
        <v>1.1021493024904155E-3</v>
      </c>
      <c r="K54" s="4">
        <f t="shared" si="1"/>
        <v>1.5061503976848548E-3</v>
      </c>
      <c r="L54" s="4">
        <f t="shared" si="2"/>
        <v>1.7695165759610779E-2</v>
      </c>
      <c r="M54" s="4">
        <f t="shared" si="3"/>
        <v>2.6210851724948327E-2</v>
      </c>
      <c r="N54" s="4">
        <f t="shared" si="4"/>
        <v>-2.6563956607922771E-2</v>
      </c>
      <c r="O54" s="4">
        <f t="shared" si="5"/>
        <v>1.7910926566530025E-2</v>
      </c>
      <c r="P54" s="6">
        <f>SUMPRODUCT(J54:O54,Portfolio_Performance!$C$10:$H$10)</f>
        <v>4.8221332970969323E-3</v>
      </c>
      <c r="Q54" s="41">
        <v>1.23E-2</v>
      </c>
      <c r="R54" s="12">
        <f t="shared" si="7"/>
        <v>-7.4778667029030679E-3</v>
      </c>
      <c r="S54" s="6">
        <f t="shared" si="8"/>
        <v>-7.4778667029030679E-3</v>
      </c>
      <c r="T54" s="12">
        <f>P54-Portfolio_Performance!$C$16</f>
        <v>-6.3177866702903068E-2</v>
      </c>
      <c r="V54" s="7">
        <f t="shared" si="9"/>
        <v>-1.1197850697509585E-2</v>
      </c>
      <c r="W54" s="7">
        <f t="shared" si="10"/>
        <v>8.9840171005879221E-3</v>
      </c>
      <c r="X54" s="7">
        <f t="shared" si="11"/>
        <v>5.3951657596107792E-3</v>
      </c>
      <c r="Y54" s="7">
        <f t="shared" si="12"/>
        <v>1.3910851724948327E-2</v>
      </c>
      <c r="Z54" s="7">
        <f t="shared" si="13"/>
        <v>-3.8863956607922773E-2</v>
      </c>
      <c r="AA54" s="7">
        <f t="shared" si="14"/>
        <v>5.6109265665300247E-3</v>
      </c>
      <c r="AB54">
        <f t="shared" si="15"/>
        <v>-1.1197850697509585E-2</v>
      </c>
      <c r="AC54">
        <f t="shared" si="16"/>
        <v>0</v>
      </c>
      <c r="AD54">
        <f t="shared" si="17"/>
        <v>0</v>
      </c>
      <c r="AE54">
        <f t="shared" si="18"/>
        <v>0</v>
      </c>
      <c r="AF54">
        <f t="shared" si="19"/>
        <v>-3.8863956607922773E-2</v>
      </c>
      <c r="AG54">
        <f t="shared" si="20"/>
        <v>0</v>
      </c>
      <c r="AH54" s="7">
        <f>J54-Portfolio_Performance!$C$16</f>
        <v>-6.6897850697509587E-2</v>
      </c>
      <c r="AI54" s="7">
        <f>K54-Portfolio_Performance!$C$16</f>
        <v>-6.649384960231515E-2</v>
      </c>
      <c r="AJ54" s="7">
        <f>L54-Portfolio_Performance!$C$16</f>
        <v>-5.0304834240389229E-2</v>
      </c>
      <c r="AK54" s="7">
        <f>M54-Portfolio_Performance!$C$16</f>
        <v>-4.1789148275051674E-2</v>
      </c>
      <c r="AL54" s="7">
        <f>N54-Portfolio_Performance!$C$16</f>
        <v>-9.4563956607922772E-2</v>
      </c>
      <c r="AM54" s="7">
        <f>O54-Portfolio_Performance!$C$16</f>
        <v>-5.008907343346998E-2</v>
      </c>
    </row>
    <row r="55" spans="2:39" x14ac:dyDescent="0.2">
      <c r="B55" s="39">
        <v>44638</v>
      </c>
      <c r="C55" s="40">
        <v>99.73</v>
      </c>
      <c r="D55" s="40">
        <v>58.69</v>
      </c>
      <c r="E55" s="40">
        <v>41.23</v>
      </c>
      <c r="F55" s="40">
        <v>64.150000000000006</v>
      </c>
      <c r="G55" s="40">
        <v>73.849999999999994</v>
      </c>
      <c r="H55" s="40">
        <v>8.58</v>
      </c>
      <c r="J55" s="4">
        <f t="shared" si="0"/>
        <v>-1.3026706586866277E-3</v>
      </c>
      <c r="K55" s="4">
        <f t="shared" si="1"/>
        <v>-1.8736306386342941E-2</v>
      </c>
      <c r="L55" s="4">
        <f t="shared" si="2"/>
        <v>1.8358121739598516E-2</v>
      </c>
      <c r="M55" s="4">
        <f t="shared" si="3"/>
        <v>2.4139375163385823E-2</v>
      </c>
      <c r="N55" s="4">
        <f t="shared" si="4"/>
        <v>9.1138493863279664E-3</v>
      </c>
      <c r="O55" s="4">
        <f t="shared" si="5"/>
        <v>1.5267472130788599E-2</v>
      </c>
      <c r="P55" s="6">
        <f>SUMPRODUCT(J55:O55,Portfolio_Performance!$C$10:$H$10)</f>
        <v>8.5185964364289882E-3</v>
      </c>
      <c r="Q55" s="41">
        <v>1.17E-2</v>
      </c>
      <c r="R55" s="12">
        <f t="shared" si="7"/>
        <v>-3.1814035635710121E-3</v>
      </c>
      <c r="S55" s="6">
        <f t="shared" si="8"/>
        <v>-3.1814035635710121E-3</v>
      </c>
      <c r="T55" s="12">
        <f>P55-Portfolio_Performance!$C$16</f>
        <v>-5.9481403563571018E-2</v>
      </c>
      <c r="V55" s="7">
        <f t="shared" si="9"/>
        <v>-1.3002670658686629E-2</v>
      </c>
      <c r="W55" s="7">
        <f t="shared" si="10"/>
        <v>-1.5554902822771929E-2</v>
      </c>
      <c r="X55" s="7">
        <f t="shared" si="11"/>
        <v>6.6581217395985156E-3</v>
      </c>
      <c r="Y55" s="7">
        <f t="shared" si="12"/>
        <v>1.2439375163385823E-2</v>
      </c>
      <c r="Z55" s="7">
        <f t="shared" si="13"/>
        <v>-2.5861506136720339E-3</v>
      </c>
      <c r="AA55" s="7">
        <f t="shared" si="14"/>
        <v>3.5674721307885991E-3</v>
      </c>
      <c r="AB55">
        <f t="shared" si="15"/>
        <v>-1.3002670658686629E-2</v>
      </c>
      <c r="AC55">
        <f t="shared" si="16"/>
        <v>-1.5554902822771929E-2</v>
      </c>
      <c r="AD55">
        <f t="shared" si="17"/>
        <v>0</v>
      </c>
      <c r="AE55">
        <f t="shared" si="18"/>
        <v>0</v>
      </c>
      <c r="AF55">
        <f t="shared" si="19"/>
        <v>-2.5861506136720339E-3</v>
      </c>
      <c r="AG55">
        <f t="shared" si="20"/>
        <v>0</v>
      </c>
      <c r="AH55" s="7">
        <f>J55-Portfolio_Performance!$C$16</f>
        <v>-6.930267065868663E-2</v>
      </c>
      <c r="AI55" s="7">
        <f>K55-Portfolio_Performance!$C$16</f>
        <v>-8.6736306386342943E-2</v>
      </c>
      <c r="AJ55" s="7">
        <f>L55-Portfolio_Performance!$C$16</f>
        <v>-4.9641878260401492E-2</v>
      </c>
      <c r="AK55" s="7">
        <f>M55-Portfolio_Performance!$C$16</f>
        <v>-4.3860624836614182E-2</v>
      </c>
      <c r="AL55" s="7">
        <f>N55-Portfolio_Performance!$C$16</f>
        <v>-5.8886150613672042E-2</v>
      </c>
      <c r="AM55" s="7">
        <f>O55-Portfolio_Performance!$C$16</f>
        <v>-5.2732527869211406E-2</v>
      </c>
    </row>
    <row r="56" spans="2:39" x14ac:dyDescent="0.2">
      <c r="B56" s="39">
        <v>44641</v>
      </c>
      <c r="C56" s="40">
        <v>100.05</v>
      </c>
      <c r="D56" s="40">
        <v>59.82</v>
      </c>
      <c r="E56" s="40">
        <v>40.159999999999997</v>
      </c>
      <c r="F56" s="40">
        <v>62.91</v>
      </c>
      <c r="G56" s="40">
        <v>72.63</v>
      </c>
      <c r="H56" s="40">
        <v>8.66</v>
      </c>
      <c r="J56" s="4">
        <f t="shared" si="0"/>
        <v>3.2035266159658221E-3</v>
      </c>
      <c r="K56" s="4">
        <f t="shared" si="1"/>
        <v>1.9070698631558785E-2</v>
      </c>
      <c r="L56" s="4">
        <f t="shared" si="2"/>
        <v>-2.6294671335334863E-2</v>
      </c>
      <c r="M56" s="4">
        <f t="shared" si="3"/>
        <v>-1.9518957479707347E-2</v>
      </c>
      <c r="N56" s="4">
        <f t="shared" si="4"/>
        <v>-1.6657949359311974E-2</v>
      </c>
      <c r="O56" s="4">
        <f t="shared" si="5"/>
        <v>9.2808090744727831E-3</v>
      </c>
      <c r="P56" s="6">
        <f>SUMPRODUCT(J56:O56,Portfolio_Performance!$C$10:$H$10)</f>
        <v>-2.5809348446757382E-3</v>
      </c>
      <c r="Q56" s="41">
        <v>-4.0000000000000002E-4</v>
      </c>
      <c r="R56" s="12">
        <f t="shared" si="7"/>
        <v>-2.180934844675738E-3</v>
      </c>
      <c r="S56" s="6">
        <f t="shared" si="8"/>
        <v>-2.180934844675738E-3</v>
      </c>
      <c r="T56" s="12">
        <f>P56-Portfolio_Performance!$C$16</f>
        <v>-7.0580934844675744E-2</v>
      </c>
      <c r="V56" s="7">
        <f t="shared" si="9"/>
        <v>3.6035266159658223E-3</v>
      </c>
      <c r="W56" s="7">
        <f t="shared" si="10"/>
        <v>2.1251633476234523E-2</v>
      </c>
      <c r="X56" s="7">
        <f t="shared" si="11"/>
        <v>-2.5894671335334862E-2</v>
      </c>
      <c r="Y56" s="7">
        <f t="shared" si="12"/>
        <v>-1.9118957479707346E-2</v>
      </c>
      <c r="Z56" s="7">
        <f t="shared" si="13"/>
        <v>-1.6257949359311973E-2</v>
      </c>
      <c r="AA56" s="7">
        <f t="shared" si="14"/>
        <v>9.6808090744727824E-3</v>
      </c>
      <c r="AB56">
        <f t="shared" si="15"/>
        <v>0</v>
      </c>
      <c r="AC56">
        <f t="shared" si="16"/>
        <v>0</v>
      </c>
      <c r="AD56">
        <f t="shared" si="17"/>
        <v>-2.5894671335334862E-2</v>
      </c>
      <c r="AE56">
        <f t="shared" si="18"/>
        <v>-1.9118957479707346E-2</v>
      </c>
      <c r="AF56">
        <f t="shared" si="19"/>
        <v>-1.6257949359311973E-2</v>
      </c>
      <c r="AG56">
        <f t="shared" si="20"/>
        <v>0</v>
      </c>
      <c r="AH56" s="7">
        <f>J56-Portfolio_Performance!$C$16</f>
        <v>-6.4796473384034187E-2</v>
      </c>
      <c r="AI56" s="7">
        <f>K56-Portfolio_Performance!$C$16</f>
        <v>-4.8929301368441216E-2</v>
      </c>
      <c r="AJ56" s="7">
        <f>L56-Portfolio_Performance!$C$16</f>
        <v>-9.4294671335334868E-2</v>
      </c>
      <c r="AK56" s="7">
        <f>M56-Portfolio_Performance!$C$16</f>
        <v>-8.7518957479707352E-2</v>
      </c>
      <c r="AL56" s="7">
        <f>N56-Portfolio_Performance!$C$16</f>
        <v>-8.4657949359311979E-2</v>
      </c>
      <c r="AM56" s="7">
        <f>O56-Portfolio_Performance!$C$16</f>
        <v>-5.8719190925527222E-2</v>
      </c>
    </row>
    <row r="57" spans="2:39" x14ac:dyDescent="0.2">
      <c r="B57" s="39">
        <v>44642</v>
      </c>
      <c r="C57" s="40">
        <v>97.89</v>
      </c>
      <c r="D57" s="40">
        <v>58.69</v>
      </c>
      <c r="E57" s="40">
        <v>41.57</v>
      </c>
      <c r="F57" s="40">
        <v>64.540000000000006</v>
      </c>
      <c r="G57" s="40">
        <v>72.89</v>
      </c>
      <c r="H57" s="40">
        <v>8.73</v>
      </c>
      <c r="J57" s="4">
        <f t="shared" si="0"/>
        <v>-2.1825661756403481E-2</v>
      </c>
      <c r="K57" s="4">
        <f t="shared" si="1"/>
        <v>-1.9070698631558844E-2</v>
      </c>
      <c r="L57" s="4">
        <f t="shared" si="2"/>
        <v>3.4507277881072447E-2</v>
      </c>
      <c r="M57" s="4">
        <f t="shared" si="3"/>
        <v>2.5580053041877562E-2</v>
      </c>
      <c r="N57" s="4">
        <f t="shared" si="4"/>
        <v>3.573395776044938E-3</v>
      </c>
      <c r="O57" s="4">
        <f t="shared" si="5"/>
        <v>8.0506472771669901E-3</v>
      </c>
      <c r="P57" s="6">
        <f>SUMPRODUCT(J57:O57,Portfolio_Performance!$C$10:$H$10)</f>
        <v>2.8664042162175056E-3</v>
      </c>
      <c r="Q57" s="41">
        <v>1.1299999999999999E-2</v>
      </c>
      <c r="R57" s="12">
        <f t="shared" si="7"/>
        <v>-8.4335957837824941E-3</v>
      </c>
      <c r="S57" s="6">
        <f t="shared" si="8"/>
        <v>-8.4335957837824941E-3</v>
      </c>
      <c r="T57" s="12">
        <f>P57-Portfolio_Performance!$C$16</f>
        <v>-6.51335957837825E-2</v>
      </c>
      <c r="V57" s="7">
        <f t="shared" si="9"/>
        <v>-3.3125661756403482E-2</v>
      </c>
      <c r="W57" s="7">
        <f t="shared" si="10"/>
        <v>-1.063710284777635E-2</v>
      </c>
      <c r="X57" s="7">
        <f t="shared" si="11"/>
        <v>2.3207277881072449E-2</v>
      </c>
      <c r="Y57" s="7">
        <f t="shared" si="12"/>
        <v>1.4280053041877563E-2</v>
      </c>
      <c r="Z57" s="7">
        <f t="shared" si="13"/>
        <v>-7.7266042239550609E-3</v>
      </c>
      <c r="AA57" s="7">
        <f t="shared" si="14"/>
        <v>-3.2493527228330092E-3</v>
      </c>
      <c r="AB57">
        <f t="shared" si="15"/>
        <v>-3.3125661756403482E-2</v>
      </c>
      <c r="AC57">
        <f t="shared" si="16"/>
        <v>-1.063710284777635E-2</v>
      </c>
      <c r="AD57">
        <f t="shared" si="17"/>
        <v>0</v>
      </c>
      <c r="AE57">
        <f t="shared" si="18"/>
        <v>0</v>
      </c>
      <c r="AF57">
        <f t="shared" si="19"/>
        <v>-7.7266042239550609E-3</v>
      </c>
      <c r="AG57">
        <f t="shared" si="20"/>
        <v>-3.2493527228330092E-3</v>
      </c>
      <c r="AH57" s="7">
        <f>J57-Portfolio_Performance!$C$16</f>
        <v>-8.9825661756403483E-2</v>
      </c>
      <c r="AI57" s="7">
        <f>K57-Portfolio_Performance!$C$16</f>
        <v>-8.7070698631558849E-2</v>
      </c>
      <c r="AJ57" s="7">
        <f>L57-Portfolio_Performance!$C$16</f>
        <v>-3.3492722118927558E-2</v>
      </c>
      <c r="AK57" s="7">
        <f>M57-Portfolio_Performance!$C$16</f>
        <v>-4.2419946958122443E-2</v>
      </c>
      <c r="AL57" s="7">
        <f>N57-Portfolio_Performance!$C$16</f>
        <v>-6.4426604223955061E-2</v>
      </c>
      <c r="AM57" s="7">
        <f>O57-Portfolio_Performance!$C$16</f>
        <v>-5.9949352722833013E-2</v>
      </c>
    </row>
    <row r="58" spans="2:39" x14ac:dyDescent="0.2">
      <c r="B58" s="39">
        <v>44643</v>
      </c>
      <c r="C58" s="40">
        <v>98.09</v>
      </c>
      <c r="D58" s="40">
        <v>58.42</v>
      </c>
      <c r="E58" s="40">
        <v>40.51</v>
      </c>
      <c r="F58" s="40">
        <v>63.23</v>
      </c>
      <c r="G58" s="40">
        <v>72.010000000000005</v>
      </c>
      <c r="H58" s="40">
        <v>8.84</v>
      </c>
      <c r="J58" s="4">
        <f t="shared" si="0"/>
        <v>2.0410253028854287E-3</v>
      </c>
      <c r="K58" s="4">
        <f t="shared" si="1"/>
        <v>-4.6110576106481423E-3</v>
      </c>
      <c r="L58" s="4">
        <f t="shared" si="2"/>
        <v>-2.5829896049946975E-2</v>
      </c>
      <c r="M58" s="4">
        <f t="shared" si="3"/>
        <v>-2.0506314553294044E-2</v>
      </c>
      <c r="N58" s="4">
        <f t="shared" si="4"/>
        <v>-1.2146457133346077E-2</v>
      </c>
      <c r="O58" s="4">
        <f t="shared" si="5"/>
        <v>1.2521506798041185E-2</v>
      </c>
      <c r="P58" s="6">
        <f>SUMPRODUCT(J58:O58,Portfolio_Performance!$C$10:$H$10)</f>
        <v>-3.3593611480686914E-3</v>
      </c>
      <c r="Q58" s="41">
        <v>-1.23E-2</v>
      </c>
      <c r="R58" s="12">
        <f t="shared" si="7"/>
        <v>8.9406388519313092E-3</v>
      </c>
      <c r="S58" s="6">
        <f t="shared" si="8"/>
        <v>0</v>
      </c>
      <c r="T58" s="12">
        <f>P58-Portfolio_Performance!$C$16</f>
        <v>-7.1359361148068692E-2</v>
      </c>
      <c r="V58" s="7">
        <f t="shared" si="9"/>
        <v>1.4341025302885429E-2</v>
      </c>
      <c r="W58" s="7">
        <f t="shared" si="10"/>
        <v>-1.3551696462579452E-2</v>
      </c>
      <c r="X58" s="7">
        <f t="shared" si="11"/>
        <v>-1.3529896049946975E-2</v>
      </c>
      <c r="Y58" s="7">
        <f t="shared" si="12"/>
        <v>-8.2063145532940435E-3</v>
      </c>
      <c r="Z58" s="7">
        <f t="shared" si="13"/>
        <v>1.5354286665392354E-4</v>
      </c>
      <c r="AA58" s="7">
        <f t="shared" si="14"/>
        <v>2.4821506798041185E-2</v>
      </c>
      <c r="AB58">
        <f t="shared" si="15"/>
        <v>0</v>
      </c>
      <c r="AC58">
        <f t="shared" si="16"/>
        <v>-1.3551696462579452E-2</v>
      </c>
      <c r="AD58">
        <f t="shared" si="17"/>
        <v>-1.3529896049946975E-2</v>
      </c>
      <c r="AE58">
        <f t="shared" si="18"/>
        <v>-8.2063145532940435E-3</v>
      </c>
      <c r="AF58">
        <f t="shared" si="19"/>
        <v>0</v>
      </c>
      <c r="AG58">
        <f t="shared" si="20"/>
        <v>0</v>
      </c>
      <c r="AH58" s="7">
        <f>J58-Portfolio_Performance!$C$16</f>
        <v>-6.5958974697114578E-2</v>
      </c>
      <c r="AI58" s="7">
        <f>K58-Portfolio_Performance!$C$16</f>
        <v>-7.261105761064815E-2</v>
      </c>
      <c r="AJ58" s="7">
        <f>L58-Portfolio_Performance!$C$16</f>
        <v>-9.3829896049946987E-2</v>
      </c>
      <c r="AK58" s="7">
        <f>M58-Portfolio_Performance!$C$16</f>
        <v>-8.8506314553294052E-2</v>
      </c>
      <c r="AL58" s="7">
        <f>N58-Portfolio_Performance!$C$16</f>
        <v>-8.0146457133346088E-2</v>
      </c>
      <c r="AM58" s="7">
        <f>O58-Portfolio_Performance!$C$16</f>
        <v>-5.5478493201958821E-2</v>
      </c>
    </row>
    <row r="59" spans="2:39" x14ac:dyDescent="0.2">
      <c r="B59" s="39">
        <v>44644</v>
      </c>
      <c r="C59" s="40">
        <v>97.63</v>
      </c>
      <c r="D59" s="40">
        <v>58.69</v>
      </c>
      <c r="E59" s="40">
        <v>41.05</v>
      </c>
      <c r="F59" s="40">
        <v>63.84</v>
      </c>
      <c r="G59" s="40">
        <v>72.680000000000007</v>
      </c>
      <c r="H59" s="40">
        <v>9</v>
      </c>
      <c r="J59" s="4">
        <f t="shared" si="0"/>
        <v>-4.7006013386442268E-3</v>
      </c>
      <c r="K59" s="4">
        <f t="shared" si="1"/>
        <v>4.6110576106481909E-3</v>
      </c>
      <c r="L59" s="4">
        <f t="shared" si="2"/>
        <v>1.3241978683838028E-2</v>
      </c>
      <c r="M59" s="4">
        <f t="shared" si="3"/>
        <v>9.6010810710316277E-3</v>
      </c>
      <c r="N59" s="4">
        <f t="shared" si="4"/>
        <v>9.2612452671950278E-3</v>
      </c>
      <c r="O59" s="4">
        <f t="shared" si="5"/>
        <v>1.7937700686667252E-2</v>
      </c>
      <c r="P59" s="6">
        <f>SUMPRODUCT(J59:O59,Portfolio_Performance!$C$10:$H$10)</f>
        <v>9.0388507282621201E-3</v>
      </c>
      <c r="Q59" s="41">
        <v>1.43E-2</v>
      </c>
      <c r="R59" s="12">
        <f t="shared" si="7"/>
        <v>-5.2611492717378801E-3</v>
      </c>
      <c r="S59" s="6">
        <f t="shared" si="8"/>
        <v>-5.2611492717378801E-3</v>
      </c>
      <c r="T59" s="12">
        <f>P59-Portfolio_Performance!$C$16</f>
        <v>-5.8961149271737887E-2</v>
      </c>
      <c r="V59" s="7">
        <f t="shared" si="9"/>
        <v>-1.9000601338644226E-2</v>
      </c>
      <c r="W59" s="7">
        <f t="shared" si="10"/>
        <v>9.8722068823860719E-3</v>
      </c>
      <c r="X59" s="7">
        <f t="shared" si="11"/>
        <v>-1.0580213161619726E-3</v>
      </c>
      <c r="Y59" s="7">
        <f t="shared" si="12"/>
        <v>-4.6989189289683726E-3</v>
      </c>
      <c r="Z59" s="7">
        <f t="shared" si="13"/>
        <v>-5.0387547328049724E-3</v>
      </c>
      <c r="AA59" s="7">
        <f t="shared" si="14"/>
        <v>3.6377006866672515E-3</v>
      </c>
      <c r="AB59">
        <f t="shared" si="15"/>
        <v>-1.9000601338644226E-2</v>
      </c>
      <c r="AC59">
        <f t="shared" si="16"/>
        <v>0</v>
      </c>
      <c r="AD59">
        <f t="shared" si="17"/>
        <v>-1.0580213161619726E-3</v>
      </c>
      <c r="AE59">
        <f t="shared" si="18"/>
        <v>-4.6989189289683726E-3</v>
      </c>
      <c r="AF59">
        <f t="shared" si="19"/>
        <v>-5.0387547328049724E-3</v>
      </c>
      <c r="AG59">
        <f t="shared" si="20"/>
        <v>0</v>
      </c>
      <c r="AH59" s="7">
        <f>J59-Portfolio_Performance!$C$16</f>
        <v>-7.2700601338644227E-2</v>
      </c>
      <c r="AI59" s="7">
        <f>K59-Portfolio_Performance!$C$16</f>
        <v>-6.3388942389351818E-2</v>
      </c>
      <c r="AJ59" s="7">
        <f>L59-Portfolio_Performance!$C$16</f>
        <v>-5.4758021316161976E-2</v>
      </c>
      <c r="AK59" s="7">
        <f>M59-Portfolio_Performance!$C$16</f>
        <v>-5.8398918928968375E-2</v>
      </c>
      <c r="AL59" s="7">
        <f>N59-Portfolio_Performance!$C$16</f>
        <v>-5.8738754732804974E-2</v>
      </c>
      <c r="AM59" s="7">
        <f>O59-Portfolio_Performance!$C$16</f>
        <v>-5.0062299313332753E-2</v>
      </c>
    </row>
    <row r="60" spans="2:39" x14ac:dyDescent="0.2">
      <c r="B60" s="39">
        <v>44645</v>
      </c>
      <c r="C60" s="40">
        <v>98.76</v>
      </c>
      <c r="D60" s="40">
        <v>59.67</v>
      </c>
      <c r="E60" s="40">
        <v>41.11</v>
      </c>
      <c r="F60" s="40">
        <v>62.4</v>
      </c>
      <c r="G60" s="40">
        <v>71.900000000000006</v>
      </c>
      <c r="H60" s="40">
        <v>9.59</v>
      </c>
      <c r="J60" s="4">
        <f t="shared" si="0"/>
        <v>1.1507841239398709E-2</v>
      </c>
      <c r="K60" s="4">
        <f t="shared" si="1"/>
        <v>1.6560026963747351E-2</v>
      </c>
      <c r="L60" s="4">
        <f t="shared" si="2"/>
        <v>1.4605650113499395E-3</v>
      </c>
      <c r="M60" s="4">
        <f t="shared" si="3"/>
        <v>-2.2814677766171399E-2</v>
      </c>
      <c r="N60" s="4">
        <f t="shared" si="4"/>
        <v>-1.0789978800969435E-2</v>
      </c>
      <c r="O60" s="4">
        <f t="shared" si="5"/>
        <v>6.3496311559127508E-2</v>
      </c>
      <c r="P60" s="6">
        <f>SUMPRODUCT(J60:O60,Portfolio_Performance!$C$10:$H$10)</f>
        <v>1.8713057376316695E-2</v>
      </c>
      <c r="Q60" s="41">
        <v>5.1000000000000004E-3</v>
      </c>
      <c r="R60" s="12">
        <f t="shared" si="7"/>
        <v>1.3613057376316694E-2</v>
      </c>
      <c r="S60" s="6">
        <f t="shared" si="8"/>
        <v>0</v>
      </c>
      <c r="T60" s="12">
        <f>P60-Portfolio_Performance!$C$16</f>
        <v>-4.9286942623683314E-2</v>
      </c>
      <c r="V60" s="7">
        <f t="shared" si="9"/>
        <v>6.4078412393987084E-3</v>
      </c>
      <c r="W60" s="7">
        <f t="shared" si="10"/>
        <v>2.9469695874306569E-3</v>
      </c>
      <c r="X60" s="7">
        <f t="shared" si="11"/>
        <v>-3.6394349886500607E-3</v>
      </c>
      <c r="Y60" s="7">
        <f t="shared" si="12"/>
        <v>-2.7914677766171399E-2</v>
      </c>
      <c r="Z60" s="7">
        <f t="shared" si="13"/>
        <v>-1.5889978800969436E-2</v>
      </c>
      <c r="AA60" s="7">
        <f t="shared" si="14"/>
        <v>5.8396311559127508E-2</v>
      </c>
      <c r="AB60">
        <f t="shared" si="15"/>
        <v>0</v>
      </c>
      <c r="AC60">
        <f t="shared" si="16"/>
        <v>0</v>
      </c>
      <c r="AD60">
        <f t="shared" si="17"/>
        <v>-3.6394349886500607E-3</v>
      </c>
      <c r="AE60">
        <f t="shared" si="18"/>
        <v>-2.7914677766171399E-2</v>
      </c>
      <c r="AF60">
        <f t="shared" si="19"/>
        <v>-1.5889978800969436E-2</v>
      </c>
      <c r="AG60">
        <f t="shared" si="20"/>
        <v>0</v>
      </c>
      <c r="AH60" s="7">
        <f>J60-Portfolio_Performance!$C$16</f>
        <v>-5.6492158760601298E-2</v>
      </c>
      <c r="AI60" s="7">
        <f>K60-Portfolio_Performance!$C$16</f>
        <v>-5.1439973036252654E-2</v>
      </c>
      <c r="AJ60" s="7">
        <f>L60-Portfolio_Performance!$C$16</f>
        <v>-6.6539434988650059E-2</v>
      </c>
      <c r="AK60" s="7">
        <f>M60-Portfolio_Performance!$C$16</f>
        <v>-9.0814677766171401E-2</v>
      </c>
      <c r="AL60" s="7">
        <f>N60-Portfolio_Performance!$C$16</f>
        <v>-7.878997880096944E-2</v>
      </c>
      <c r="AM60" s="7">
        <f>O60-Portfolio_Performance!$C$16</f>
        <v>-4.503688440872497E-3</v>
      </c>
    </row>
    <row r="61" spans="2:39" x14ac:dyDescent="0.2">
      <c r="B61" s="39">
        <v>44648</v>
      </c>
      <c r="C61" s="40">
        <v>96.53</v>
      </c>
      <c r="D61" s="40">
        <v>59.67</v>
      </c>
      <c r="E61" s="40">
        <v>40.17</v>
      </c>
      <c r="F61" s="40">
        <v>64</v>
      </c>
      <c r="G61" s="40">
        <v>71.69</v>
      </c>
      <c r="H61" s="40">
        <v>9.2799999999999994</v>
      </c>
      <c r="J61" s="4">
        <f t="shared" si="0"/>
        <v>-2.2838823616455037E-2</v>
      </c>
      <c r="K61" s="4">
        <f t="shared" si="1"/>
        <v>0</v>
      </c>
      <c r="L61" s="4">
        <f t="shared" si="2"/>
        <v>-2.3130952538596202E-2</v>
      </c>
      <c r="M61" s="4">
        <f t="shared" si="3"/>
        <v>2.5317807984290001E-2</v>
      </c>
      <c r="N61" s="4">
        <f t="shared" si="4"/>
        <v>-2.9249968622202765E-3</v>
      </c>
      <c r="O61" s="4">
        <f t="shared" si="5"/>
        <v>-3.2859342097237718E-2</v>
      </c>
      <c r="P61" s="6">
        <f>SUMPRODUCT(J61:O61,Portfolio_Performance!$C$10:$H$10)</f>
        <v>-1.4791881180336999E-2</v>
      </c>
      <c r="Q61" s="41">
        <v>7.1000000000000004E-3</v>
      </c>
      <c r="R61" s="12">
        <f t="shared" si="7"/>
        <v>-2.1891881180336997E-2</v>
      </c>
      <c r="S61" s="6">
        <f t="shared" si="8"/>
        <v>-2.1891881180336997E-2</v>
      </c>
      <c r="T61" s="12">
        <f>P61-Portfolio_Performance!$C$16</f>
        <v>-8.2791881180337007E-2</v>
      </c>
      <c r="V61" s="7">
        <f t="shared" si="9"/>
        <v>-2.9938823616455036E-2</v>
      </c>
      <c r="W61" s="7">
        <f t="shared" si="10"/>
        <v>2.1891881180336997E-2</v>
      </c>
      <c r="X61" s="7">
        <f t="shared" si="11"/>
        <v>-3.0230952538596201E-2</v>
      </c>
      <c r="Y61" s="7">
        <f t="shared" si="12"/>
        <v>1.8217807984289999E-2</v>
      </c>
      <c r="Z61" s="7">
        <f t="shared" si="13"/>
        <v>-1.0024996862220277E-2</v>
      </c>
      <c r="AA61" s="7">
        <f t="shared" si="14"/>
        <v>-3.995934209723772E-2</v>
      </c>
      <c r="AB61">
        <f t="shared" si="15"/>
        <v>-2.9938823616455036E-2</v>
      </c>
      <c r="AC61">
        <f t="shared" si="16"/>
        <v>0</v>
      </c>
      <c r="AD61">
        <f t="shared" si="17"/>
        <v>-3.0230952538596201E-2</v>
      </c>
      <c r="AE61">
        <f t="shared" si="18"/>
        <v>0</v>
      </c>
      <c r="AF61">
        <f t="shared" si="19"/>
        <v>-1.0024996862220277E-2</v>
      </c>
      <c r="AG61">
        <f t="shared" si="20"/>
        <v>-3.995934209723772E-2</v>
      </c>
      <c r="AH61" s="7">
        <f>J61-Portfolio_Performance!$C$16</f>
        <v>-9.0838823616455039E-2</v>
      </c>
      <c r="AI61" s="7">
        <f>K61-Portfolio_Performance!$C$16</f>
        <v>-6.8000000000000005E-2</v>
      </c>
      <c r="AJ61" s="7">
        <f>L61-Portfolio_Performance!$C$16</f>
        <v>-9.113095253859621E-2</v>
      </c>
      <c r="AK61" s="7">
        <f>M61-Portfolio_Performance!$C$16</f>
        <v>-4.2682192015710003E-2</v>
      </c>
      <c r="AL61" s="7">
        <f>N61-Portfolio_Performance!$C$16</f>
        <v>-7.0924996862220285E-2</v>
      </c>
      <c r="AM61" s="7">
        <f>O61-Portfolio_Performance!$C$16</f>
        <v>-0.10085934209723772</v>
      </c>
    </row>
    <row r="62" spans="2:39" x14ac:dyDescent="0.2">
      <c r="B62" s="39">
        <v>44649</v>
      </c>
      <c r="C62" s="40">
        <v>99.49</v>
      </c>
      <c r="D62" s="40">
        <v>60.9</v>
      </c>
      <c r="E62" s="40">
        <v>41.4</v>
      </c>
      <c r="F62" s="40">
        <v>66.569999999999993</v>
      </c>
      <c r="G62" s="40">
        <v>75.7</v>
      </c>
      <c r="H62" s="40">
        <v>9.2899999999999991</v>
      </c>
      <c r="J62" s="4">
        <f t="shared" si="0"/>
        <v>3.0203295740744613E-2</v>
      </c>
      <c r="K62" s="4">
        <f t="shared" si="1"/>
        <v>2.0403793181860745E-2</v>
      </c>
      <c r="L62" s="4">
        <f t="shared" si="2"/>
        <v>3.016043246007789E-2</v>
      </c>
      <c r="M62" s="4">
        <f t="shared" si="3"/>
        <v>3.9370942252940286E-2</v>
      </c>
      <c r="N62" s="4">
        <f t="shared" si="4"/>
        <v>5.4426892578622217E-2</v>
      </c>
      <c r="O62" s="4">
        <f t="shared" si="5"/>
        <v>1.0770060276379661E-3</v>
      </c>
      <c r="P62" s="6">
        <f>SUMPRODUCT(J62:O62,Portfolio_Performance!$C$10:$H$10)</f>
        <v>2.6242656261652651E-2</v>
      </c>
      <c r="Q62" s="41">
        <v>1.23E-2</v>
      </c>
      <c r="R62" s="12">
        <f t="shared" si="7"/>
        <v>1.394265626165265E-2</v>
      </c>
      <c r="S62" s="6">
        <f t="shared" si="8"/>
        <v>0</v>
      </c>
      <c r="T62" s="12">
        <f>P62-Portfolio_Performance!$C$16</f>
        <v>-4.1757343738347358E-2</v>
      </c>
      <c r="V62" s="7">
        <f t="shared" si="9"/>
        <v>1.7903295740744611E-2</v>
      </c>
      <c r="W62" s="7">
        <f t="shared" si="10"/>
        <v>6.4611369202080948E-3</v>
      </c>
      <c r="X62" s="7">
        <f t="shared" si="11"/>
        <v>1.7860432460077888E-2</v>
      </c>
      <c r="Y62" s="7">
        <f t="shared" si="12"/>
        <v>2.7070942252940287E-2</v>
      </c>
      <c r="Z62" s="7">
        <f t="shared" si="13"/>
        <v>4.2126892578622219E-2</v>
      </c>
      <c r="AA62" s="7">
        <f t="shared" si="14"/>
        <v>-1.1222993972362033E-2</v>
      </c>
      <c r="AB62">
        <f t="shared" si="15"/>
        <v>0</v>
      </c>
      <c r="AC62">
        <f t="shared" si="16"/>
        <v>0</v>
      </c>
      <c r="AD62">
        <f t="shared" si="17"/>
        <v>0</v>
      </c>
      <c r="AE62">
        <f t="shared" si="18"/>
        <v>0</v>
      </c>
      <c r="AF62">
        <f t="shared" si="19"/>
        <v>0</v>
      </c>
      <c r="AG62">
        <f t="shared" si="20"/>
        <v>-1.1222993972362033E-2</v>
      </c>
      <c r="AH62" s="7">
        <f>J62-Portfolio_Performance!$C$16</f>
        <v>-3.7796704259255395E-2</v>
      </c>
      <c r="AI62" s="7">
        <f>K62-Portfolio_Performance!$C$16</f>
        <v>-4.759620681813926E-2</v>
      </c>
      <c r="AJ62" s="7">
        <f>L62-Portfolio_Performance!$C$16</f>
        <v>-3.7839567539922112E-2</v>
      </c>
      <c r="AK62" s="7">
        <f>M62-Portfolio_Performance!$C$16</f>
        <v>-2.8629057747059719E-2</v>
      </c>
      <c r="AL62" s="7">
        <f>N62-Portfolio_Performance!$C$16</f>
        <v>-1.3573107421377788E-2</v>
      </c>
      <c r="AM62" s="7">
        <f>O62-Portfolio_Performance!$C$16</f>
        <v>-6.6922993972362038E-2</v>
      </c>
    </row>
    <row r="63" spans="2:39" x14ac:dyDescent="0.2">
      <c r="B63" s="39">
        <v>44650</v>
      </c>
      <c r="C63" s="40">
        <v>98.64</v>
      </c>
      <c r="D63" s="40">
        <v>61.12</v>
      </c>
      <c r="E63" s="40">
        <v>40.86</v>
      </c>
      <c r="F63" s="40">
        <v>65.2</v>
      </c>
      <c r="G63" s="40">
        <v>72.680000000000007</v>
      </c>
      <c r="H63" s="40">
        <v>9.19</v>
      </c>
      <c r="J63" s="4">
        <f t="shared" si="0"/>
        <v>-8.5802777451794571E-3</v>
      </c>
      <c r="K63" s="4">
        <f t="shared" si="1"/>
        <v>3.6059701424137301E-3</v>
      </c>
      <c r="L63" s="4">
        <f t="shared" si="2"/>
        <v>-1.3129291441792623E-2</v>
      </c>
      <c r="M63" s="4">
        <f t="shared" si="3"/>
        <v>-2.0794556680004874E-2</v>
      </c>
      <c r="N63" s="4">
        <f t="shared" si="4"/>
        <v>-4.0711916915432585E-2</v>
      </c>
      <c r="O63" s="4">
        <f t="shared" si="5"/>
        <v>-1.0822616458151416E-2</v>
      </c>
      <c r="P63" s="6">
        <f>SUMPRODUCT(J63:O63,Portfolio_Performance!$C$10:$H$10)</f>
        <v>-1.613701166750621E-2</v>
      </c>
      <c r="Q63" s="41">
        <v>-6.3E-3</v>
      </c>
      <c r="R63" s="12">
        <f t="shared" si="7"/>
        <v>-9.8370116675062097E-3</v>
      </c>
      <c r="S63" s="6">
        <f t="shared" si="8"/>
        <v>-9.8370116675062097E-3</v>
      </c>
      <c r="T63" s="12">
        <f>P63-Portfolio_Performance!$C$16</f>
        <v>-8.4137011667506215E-2</v>
      </c>
      <c r="V63" s="7">
        <f t="shared" si="9"/>
        <v>-2.280277745179457E-3</v>
      </c>
      <c r="W63" s="7">
        <f t="shared" si="10"/>
        <v>1.344298180991994E-2</v>
      </c>
      <c r="X63" s="7">
        <f t="shared" si="11"/>
        <v>-6.8292914417926228E-3</v>
      </c>
      <c r="Y63" s="7">
        <f t="shared" si="12"/>
        <v>-1.4494556680004874E-2</v>
      </c>
      <c r="Z63" s="7">
        <f t="shared" si="13"/>
        <v>-3.4411916915432585E-2</v>
      </c>
      <c r="AA63" s="7">
        <f t="shared" si="14"/>
        <v>-4.5226164581514162E-3</v>
      </c>
      <c r="AB63">
        <f t="shared" si="15"/>
        <v>-2.280277745179457E-3</v>
      </c>
      <c r="AC63">
        <f t="shared" si="16"/>
        <v>0</v>
      </c>
      <c r="AD63">
        <f t="shared" si="17"/>
        <v>-6.8292914417926228E-3</v>
      </c>
      <c r="AE63">
        <f t="shared" si="18"/>
        <v>-1.4494556680004874E-2</v>
      </c>
      <c r="AF63">
        <f t="shared" si="19"/>
        <v>-3.4411916915432585E-2</v>
      </c>
      <c r="AG63">
        <f t="shared" si="20"/>
        <v>-4.5226164581514162E-3</v>
      </c>
      <c r="AH63" s="7">
        <f>J63-Portfolio_Performance!$C$16</f>
        <v>-7.6580277745179462E-2</v>
      </c>
      <c r="AI63" s="7">
        <f>K63-Portfolio_Performance!$C$16</f>
        <v>-6.4394029857586271E-2</v>
      </c>
      <c r="AJ63" s="7">
        <f>L63-Portfolio_Performance!$C$16</f>
        <v>-8.1129291441792623E-2</v>
      </c>
      <c r="AK63" s="7">
        <f>M63-Portfolio_Performance!$C$16</f>
        <v>-8.8794556680004882E-2</v>
      </c>
      <c r="AL63" s="7">
        <f>N63-Portfolio_Performance!$C$16</f>
        <v>-0.10871191691543258</v>
      </c>
      <c r="AM63" s="7">
        <f>O63-Portfolio_Performance!$C$16</f>
        <v>-7.8822616458151418E-2</v>
      </c>
    </row>
    <row r="64" spans="2:39" x14ac:dyDescent="0.2">
      <c r="B64" s="39">
        <v>44651</v>
      </c>
      <c r="C64" s="40">
        <v>100.39</v>
      </c>
      <c r="D64" s="40">
        <v>60.44</v>
      </c>
      <c r="E64" s="40">
        <v>39.869999999999997</v>
      </c>
      <c r="F64" s="40">
        <v>64.400000000000006</v>
      </c>
      <c r="G64" s="40">
        <v>71.72</v>
      </c>
      <c r="H64" s="40">
        <v>9.07</v>
      </c>
      <c r="J64" s="4">
        <f t="shared" si="0"/>
        <v>1.7585741847346251E-2</v>
      </c>
      <c r="K64" s="4">
        <f t="shared" si="1"/>
        <v>-1.1188007453726265E-2</v>
      </c>
      <c r="L64" s="4">
        <f t="shared" si="2"/>
        <v>-2.4527427996212426E-2</v>
      </c>
      <c r="M64" s="4">
        <f t="shared" si="3"/>
        <v>-1.2345835822299266E-2</v>
      </c>
      <c r="N64" s="4">
        <f t="shared" si="4"/>
        <v>-1.3296594791038441E-2</v>
      </c>
      <c r="O64" s="4">
        <f t="shared" si="5"/>
        <v>-1.3143672240550366E-2</v>
      </c>
      <c r="P64" s="6">
        <f>SUMPRODUCT(J64:O64,Portfolio_Performance!$C$10:$H$10)</f>
        <v>-7.8913993881273431E-3</v>
      </c>
      <c r="Q64" s="41">
        <v>-1.5699999999999999E-2</v>
      </c>
      <c r="R64" s="12">
        <f t="shared" si="7"/>
        <v>7.8086006118726556E-3</v>
      </c>
      <c r="S64" s="6">
        <f t="shared" si="8"/>
        <v>0</v>
      </c>
      <c r="T64" s="12">
        <f>P64-Portfolio_Performance!$C$16</f>
        <v>-7.5891399388127348E-2</v>
      </c>
      <c r="V64" s="7">
        <f t="shared" si="9"/>
        <v>3.3285741847346249E-2</v>
      </c>
      <c r="W64" s="7">
        <f t="shared" si="10"/>
        <v>-1.899660806559892E-2</v>
      </c>
      <c r="X64" s="7">
        <f t="shared" si="11"/>
        <v>-8.8274279962124273E-3</v>
      </c>
      <c r="Y64" s="7">
        <f t="shared" si="12"/>
        <v>3.3541641777007324E-3</v>
      </c>
      <c r="Z64" s="7">
        <f t="shared" si="13"/>
        <v>2.4034052089615572E-3</v>
      </c>
      <c r="AA64" s="7">
        <f t="shared" si="14"/>
        <v>2.5563277594496323E-3</v>
      </c>
      <c r="AB64">
        <f t="shared" si="15"/>
        <v>0</v>
      </c>
      <c r="AC64">
        <f t="shared" si="16"/>
        <v>-1.899660806559892E-2</v>
      </c>
      <c r="AD64">
        <f t="shared" si="17"/>
        <v>-8.8274279962124273E-3</v>
      </c>
      <c r="AE64">
        <f t="shared" si="18"/>
        <v>0</v>
      </c>
      <c r="AF64">
        <f t="shared" si="19"/>
        <v>0</v>
      </c>
      <c r="AG64">
        <f t="shared" si="20"/>
        <v>0</v>
      </c>
      <c r="AH64" s="7">
        <f>J64-Portfolio_Performance!$C$16</f>
        <v>-5.0414258152653754E-2</v>
      </c>
      <c r="AI64" s="7">
        <f>K64-Portfolio_Performance!$C$16</f>
        <v>-7.918800745372627E-2</v>
      </c>
      <c r="AJ64" s="7">
        <f>L64-Portfolio_Performance!$C$16</f>
        <v>-9.2527427996212427E-2</v>
      </c>
      <c r="AK64" s="7">
        <f>M64-Portfolio_Performance!$C$16</f>
        <v>-8.0345835822299275E-2</v>
      </c>
      <c r="AL64" s="7">
        <f>N64-Portfolio_Performance!$C$16</f>
        <v>-8.1296594791038443E-2</v>
      </c>
      <c r="AM64" s="7">
        <f>O64-Portfolio_Performance!$C$16</f>
        <v>-8.1143672240550371E-2</v>
      </c>
    </row>
    <row r="65" spans="2:39" x14ac:dyDescent="0.2">
      <c r="B65" s="39">
        <v>44652</v>
      </c>
      <c r="C65" s="40">
        <v>101.28</v>
      </c>
      <c r="D65" s="40">
        <v>57.59</v>
      </c>
      <c r="E65" s="40">
        <v>40.33</v>
      </c>
      <c r="F65" s="40">
        <v>63.8</v>
      </c>
      <c r="G65" s="40">
        <v>72.23</v>
      </c>
      <c r="H65" s="40">
        <v>9.09</v>
      </c>
      <c r="J65" s="4">
        <f t="shared" si="0"/>
        <v>8.8263576924309094E-3</v>
      </c>
      <c r="K65" s="4">
        <f t="shared" si="1"/>
        <v>-4.8302195885957667E-2</v>
      </c>
      <c r="L65" s="4">
        <f t="shared" si="2"/>
        <v>1.1471447492013247E-2</v>
      </c>
      <c r="M65" s="4">
        <f t="shared" si="3"/>
        <v>-9.3604427595639205E-3</v>
      </c>
      <c r="N65" s="4">
        <f t="shared" si="4"/>
        <v>7.0858233258233837E-3</v>
      </c>
      <c r="O65" s="4">
        <f t="shared" si="5"/>
        <v>2.2026440623420965E-3</v>
      </c>
      <c r="P65" s="6">
        <f>SUMPRODUCT(J65:O65,Portfolio_Performance!$C$10:$H$10)</f>
        <v>-7.7588969299734623E-4</v>
      </c>
      <c r="Q65" s="41">
        <v>3.3999999999999998E-3</v>
      </c>
      <c r="R65" s="12">
        <f t="shared" si="7"/>
        <v>-4.1758896929973456E-3</v>
      </c>
      <c r="S65" s="6">
        <f t="shared" si="8"/>
        <v>-4.1758896929973456E-3</v>
      </c>
      <c r="T65" s="12">
        <f>P65-Portfolio_Performance!$C$16</f>
        <v>-6.8775889692997347E-2</v>
      </c>
      <c r="V65" s="7">
        <f t="shared" si="9"/>
        <v>5.4263576924309092E-3</v>
      </c>
      <c r="W65" s="7">
        <f t="shared" si="10"/>
        <v>-4.4126306192960318E-2</v>
      </c>
      <c r="X65" s="7">
        <f t="shared" si="11"/>
        <v>8.0714474920132468E-3</v>
      </c>
      <c r="Y65" s="7">
        <f t="shared" si="12"/>
        <v>-1.2760442759563921E-2</v>
      </c>
      <c r="Z65" s="7">
        <f t="shared" si="13"/>
        <v>3.6858233258233839E-3</v>
      </c>
      <c r="AA65" s="7">
        <f t="shared" si="14"/>
        <v>-1.1973559376579034E-3</v>
      </c>
      <c r="AB65">
        <f t="shared" si="15"/>
        <v>0</v>
      </c>
      <c r="AC65">
        <f t="shared" si="16"/>
        <v>-4.4126306192960318E-2</v>
      </c>
      <c r="AD65">
        <f t="shared" si="17"/>
        <v>0</v>
      </c>
      <c r="AE65">
        <f t="shared" si="18"/>
        <v>-1.2760442759563921E-2</v>
      </c>
      <c r="AF65">
        <f t="shared" si="19"/>
        <v>0</v>
      </c>
      <c r="AG65">
        <f t="shared" si="20"/>
        <v>-1.1973559376579034E-3</v>
      </c>
      <c r="AH65" s="7">
        <f>J65-Portfolio_Performance!$C$16</f>
        <v>-5.9173642307569094E-2</v>
      </c>
      <c r="AI65" s="7">
        <f>K65-Portfolio_Performance!$C$16</f>
        <v>-0.11630219588595767</v>
      </c>
      <c r="AJ65" s="7">
        <f>L65-Portfolio_Performance!$C$16</f>
        <v>-5.652855250798676E-2</v>
      </c>
      <c r="AK65" s="7">
        <f>M65-Portfolio_Performance!$C$16</f>
        <v>-7.7360442759563927E-2</v>
      </c>
      <c r="AL65" s="7">
        <f>N65-Portfolio_Performance!$C$16</f>
        <v>-6.0914176674176618E-2</v>
      </c>
      <c r="AM65" s="7">
        <f>O65-Portfolio_Performance!$C$16</f>
        <v>-6.5797355937657911E-2</v>
      </c>
    </row>
    <row r="66" spans="2:39" x14ac:dyDescent="0.2">
      <c r="B66" s="39">
        <v>44655</v>
      </c>
      <c r="C66" s="40">
        <v>100.94</v>
      </c>
      <c r="D66" s="40">
        <v>57.76</v>
      </c>
      <c r="E66" s="40">
        <v>39.83</v>
      </c>
      <c r="F66" s="40">
        <v>64.790000000000006</v>
      </c>
      <c r="G66" s="40">
        <v>72.28</v>
      </c>
      <c r="H66" s="40">
        <v>9.15</v>
      </c>
      <c r="J66" s="4">
        <f t="shared" si="0"/>
        <v>-3.3626774837497366E-3</v>
      </c>
      <c r="K66" s="4">
        <f t="shared" si="1"/>
        <v>2.9475530659896715E-3</v>
      </c>
      <c r="L66" s="4">
        <f t="shared" si="2"/>
        <v>-1.2475211691723919E-2</v>
      </c>
      <c r="M66" s="4">
        <f t="shared" si="3"/>
        <v>1.5398080111121881E-2</v>
      </c>
      <c r="N66" s="4">
        <f t="shared" si="4"/>
        <v>6.9199366127217169E-4</v>
      </c>
      <c r="O66" s="4">
        <f t="shared" si="5"/>
        <v>6.5789710980425605E-3</v>
      </c>
      <c r="P66" s="6">
        <f>SUMPRODUCT(J66:O66,Portfolio_Performance!$C$10:$H$10)</f>
        <v>2.0265967134560185E-3</v>
      </c>
      <c r="Q66" s="41">
        <v>8.0999999999999996E-3</v>
      </c>
      <c r="R66" s="12">
        <f t="shared" si="7"/>
        <v>-6.073403286543981E-3</v>
      </c>
      <c r="S66" s="6">
        <f t="shared" si="8"/>
        <v>-6.073403286543981E-3</v>
      </c>
      <c r="T66" s="12">
        <f>P66-Portfolio_Performance!$C$16</f>
        <v>-6.5973403286543983E-2</v>
      </c>
      <c r="V66" s="7">
        <f t="shared" si="9"/>
        <v>-1.1462677483749736E-2</v>
      </c>
      <c r="W66" s="7">
        <f t="shared" si="10"/>
        <v>9.0209563525336517E-3</v>
      </c>
      <c r="X66" s="7">
        <f t="shared" si="11"/>
        <v>-2.0575211691723917E-2</v>
      </c>
      <c r="Y66" s="7">
        <f t="shared" si="12"/>
        <v>7.298080111121881E-3</v>
      </c>
      <c r="Z66" s="7">
        <f t="shared" si="13"/>
        <v>-7.4080063387278279E-3</v>
      </c>
      <c r="AA66" s="7">
        <f t="shared" si="14"/>
        <v>-1.5210289019574391E-3</v>
      </c>
      <c r="AB66">
        <f t="shared" si="15"/>
        <v>-1.1462677483749736E-2</v>
      </c>
      <c r="AC66">
        <f t="shared" si="16"/>
        <v>0</v>
      </c>
      <c r="AD66">
        <f t="shared" si="17"/>
        <v>-2.0575211691723917E-2</v>
      </c>
      <c r="AE66">
        <f t="shared" si="18"/>
        <v>0</v>
      </c>
      <c r="AF66">
        <f t="shared" si="19"/>
        <v>-7.4080063387278279E-3</v>
      </c>
      <c r="AG66">
        <f t="shared" si="20"/>
        <v>-1.5210289019574391E-3</v>
      </c>
      <c r="AH66" s="7">
        <f>J66-Portfolio_Performance!$C$16</f>
        <v>-7.1362677483749748E-2</v>
      </c>
      <c r="AI66" s="7">
        <f>K66-Portfolio_Performance!$C$16</f>
        <v>-6.5052446934010327E-2</v>
      </c>
      <c r="AJ66" s="7">
        <f>L66-Portfolio_Performance!$C$16</f>
        <v>-8.0475211691723919E-2</v>
      </c>
      <c r="AK66" s="7">
        <f>M66-Portfolio_Performance!$C$16</f>
        <v>-5.2601919888878121E-2</v>
      </c>
      <c r="AL66" s="7">
        <f>N66-Portfolio_Performance!$C$16</f>
        <v>-6.7308006338727827E-2</v>
      </c>
      <c r="AM66" s="7">
        <f>O66-Portfolio_Performance!$C$16</f>
        <v>-6.1421028901957442E-2</v>
      </c>
    </row>
    <row r="67" spans="2:39" x14ac:dyDescent="0.2">
      <c r="B67" s="39">
        <v>44656</v>
      </c>
      <c r="C67" s="40">
        <v>99.4</v>
      </c>
      <c r="D67" s="40">
        <v>57.85</v>
      </c>
      <c r="E67" s="40">
        <v>39.39</v>
      </c>
      <c r="F67" s="40">
        <v>62.98</v>
      </c>
      <c r="G67" s="40">
        <v>69.22</v>
      </c>
      <c r="H67" s="40">
        <v>8.98</v>
      </c>
      <c r="J67" s="4">
        <f t="shared" si="0"/>
        <v>-1.5374167249587851E-2</v>
      </c>
      <c r="K67" s="4">
        <f t="shared" si="1"/>
        <v>1.5569590551149288E-3</v>
      </c>
      <c r="L67" s="4">
        <f t="shared" si="2"/>
        <v>-1.1108420210738235E-2</v>
      </c>
      <c r="M67" s="4">
        <f t="shared" si="3"/>
        <v>-2.833405478898739E-2</v>
      </c>
      <c r="N67" s="4">
        <f t="shared" si="4"/>
        <v>-4.3257627516829586E-2</v>
      </c>
      <c r="O67" s="4">
        <f t="shared" si="5"/>
        <v>-1.8753996973321665E-2</v>
      </c>
      <c r="P67" s="6">
        <f>SUMPRODUCT(J67:O67,Portfolio_Performance!$C$10:$H$10)</f>
        <v>-2.1141109639741057E-2</v>
      </c>
      <c r="Q67" s="41">
        <v>-1.26E-2</v>
      </c>
      <c r="R67" s="12">
        <f t="shared" si="7"/>
        <v>-8.5411096397410569E-3</v>
      </c>
      <c r="S67" s="6">
        <f t="shared" si="8"/>
        <v>-8.5411096397410569E-3</v>
      </c>
      <c r="T67" s="12">
        <f>P67-Portfolio_Performance!$C$16</f>
        <v>-8.9141109639741062E-2</v>
      </c>
      <c r="V67" s="7">
        <f t="shared" si="9"/>
        <v>-2.7741672495878514E-3</v>
      </c>
      <c r="W67" s="7">
        <f t="shared" si="10"/>
        <v>1.0098068694855985E-2</v>
      </c>
      <c r="X67" s="7">
        <f t="shared" si="11"/>
        <v>1.4915797892617651E-3</v>
      </c>
      <c r="Y67" s="7">
        <f t="shared" si="12"/>
        <v>-1.573405478898739E-2</v>
      </c>
      <c r="Z67" s="7">
        <f t="shared" si="13"/>
        <v>-3.0657627516829586E-2</v>
      </c>
      <c r="AA67" s="7">
        <f t="shared" si="14"/>
        <v>-6.1539969733216647E-3</v>
      </c>
      <c r="AB67">
        <f t="shared" si="15"/>
        <v>-2.7741672495878514E-3</v>
      </c>
      <c r="AC67">
        <f t="shared" si="16"/>
        <v>0</v>
      </c>
      <c r="AD67">
        <f t="shared" si="17"/>
        <v>0</v>
      </c>
      <c r="AE67">
        <f t="shared" si="18"/>
        <v>-1.573405478898739E-2</v>
      </c>
      <c r="AF67">
        <f t="shared" si="19"/>
        <v>-3.0657627516829586E-2</v>
      </c>
      <c r="AG67">
        <f t="shared" si="20"/>
        <v>-6.1539969733216647E-3</v>
      </c>
      <c r="AH67" s="7">
        <f>J67-Portfolio_Performance!$C$16</f>
        <v>-8.3374167249587849E-2</v>
      </c>
      <c r="AI67" s="7">
        <f>K67-Portfolio_Performance!$C$16</f>
        <v>-6.6443040944885082E-2</v>
      </c>
      <c r="AJ67" s="7">
        <f>L67-Portfolio_Performance!$C$16</f>
        <v>-7.9108420210738245E-2</v>
      </c>
      <c r="AK67" s="7">
        <f>M67-Portfolio_Performance!$C$16</f>
        <v>-9.6334054788987392E-2</v>
      </c>
      <c r="AL67" s="7">
        <f>N67-Portfolio_Performance!$C$16</f>
        <v>-0.11125762751682959</v>
      </c>
      <c r="AM67" s="7">
        <f>O67-Portfolio_Performance!$C$16</f>
        <v>-8.6753996973321673E-2</v>
      </c>
    </row>
    <row r="68" spans="2:39" x14ac:dyDescent="0.2">
      <c r="B68" s="39">
        <v>44657</v>
      </c>
      <c r="C68" s="40">
        <v>99.46</v>
      </c>
      <c r="D68" s="40">
        <v>58.81</v>
      </c>
      <c r="E68" s="40">
        <v>39.229999999999997</v>
      </c>
      <c r="F68" s="40">
        <v>61.87</v>
      </c>
      <c r="G68" s="40">
        <v>68.180000000000007</v>
      </c>
      <c r="H68" s="40">
        <v>9.1300000000000008</v>
      </c>
      <c r="J68" s="4">
        <f t="shared" ref="J68:J131" si="21">LN(C68/C67)</f>
        <v>6.034396240640385E-4</v>
      </c>
      <c r="K68" s="4">
        <f t="shared" ref="K68:K131" si="22">LN(D68/D67)</f>
        <v>1.6458454832179139E-2</v>
      </c>
      <c r="L68" s="4">
        <f t="shared" ref="L68:L131" si="23">LN(E68/E67)</f>
        <v>-4.0702167613534323E-3</v>
      </c>
      <c r="M68" s="4">
        <f t="shared" ref="M68:M131" si="24">LN(F68/F67)</f>
        <v>-1.7781806129981207E-2</v>
      </c>
      <c r="N68" s="4">
        <f t="shared" ref="N68:N131" si="25">LN(G68/G67)</f>
        <v>-1.5138571497441095E-2</v>
      </c>
      <c r="O68" s="4">
        <f t="shared" ref="O68:O131" si="26">LN(H68/H67)</f>
        <v>1.656581229276901E-2</v>
      </c>
      <c r="P68" s="6">
        <f>SUMPRODUCT(J68:O68,Portfolio_Performance!$C$10:$H$10)</f>
        <v>1.5233605072397407E-3</v>
      </c>
      <c r="Q68" s="41">
        <v>-9.7000000000000003E-3</v>
      </c>
      <c r="R68" s="12">
        <f t="shared" si="7"/>
        <v>1.1223360507239741E-2</v>
      </c>
      <c r="S68" s="6">
        <f t="shared" si="8"/>
        <v>0</v>
      </c>
      <c r="T68" s="12">
        <f>P68-Portfolio_Performance!$C$16</f>
        <v>-6.6476639492760267E-2</v>
      </c>
      <c r="V68" s="7">
        <f t="shared" si="9"/>
        <v>1.0303439624064039E-2</v>
      </c>
      <c r="W68" s="7">
        <f t="shared" si="10"/>
        <v>5.2350943249393975E-3</v>
      </c>
      <c r="X68" s="7">
        <f t="shared" si="11"/>
        <v>5.629783238646568E-3</v>
      </c>
      <c r="Y68" s="7">
        <f t="shared" si="12"/>
        <v>-8.0818061299812068E-3</v>
      </c>
      <c r="Z68" s="7">
        <f t="shared" si="13"/>
        <v>-5.4385714974410949E-3</v>
      </c>
      <c r="AA68" s="7">
        <f t="shared" si="14"/>
        <v>2.626581229276901E-2</v>
      </c>
      <c r="AB68">
        <f t="shared" si="15"/>
        <v>0</v>
      </c>
      <c r="AC68">
        <f t="shared" si="16"/>
        <v>0</v>
      </c>
      <c r="AD68">
        <f t="shared" si="17"/>
        <v>0</v>
      </c>
      <c r="AE68">
        <f t="shared" si="18"/>
        <v>-8.0818061299812068E-3</v>
      </c>
      <c r="AF68">
        <f t="shared" si="19"/>
        <v>-5.4385714974410949E-3</v>
      </c>
      <c r="AG68">
        <f t="shared" si="20"/>
        <v>0</v>
      </c>
      <c r="AH68" s="7">
        <f>J68-Portfolio_Performance!$C$16</f>
        <v>-6.7396560375935971E-2</v>
      </c>
      <c r="AI68" s="7">
        <f>K68-Portfolio_Performance!$C$16</f>
        <v>-5.1541545167820862E-2</v>
      </c>
      <c r="AJ68" s="7">
        <f>L68-Portfolio_Performance!$C$16</f>
        <v>-7.2070216761353431E-2</v>
      </c>
      <c r="AK68" s="7">
        <f>M68-Portfolio_Performance!$C$16</f>
        <v>-8.5781806129981208E-2</v>
      </c>
      <c r="AL68" s="7">
        <f>N68-Portfolio_Performance!$C$16</f>
        <v>-8.3138571497441097E-2</v>
      </c>
      <c r="AM68" s="7">
        <f>O68-Portfolio_Performance!$C$16</f>
        <v>-5.1434187707230995E-2</v>
      </c>
    </row>
    <row r="69" spans="2:39" x14ac:dyDescent="0.2">
      <c r="B69" s="39">
        <v>44658</v>
      </c>
      <c r="C69" s="40">
        <v>98.64</v>
      </c>
      <c r="D69" s="40">
        <v>58.95</v>
      </c>
      <c r="E69" s="40">
        <v>38.700000000000003</v>
      </c>
      <c r="F69" s="40">
        <v>61.4</v>
      </c>
      <c r="G69" s="40">
        <v>69.11</v>
      </c>
      <c r="H69" s="40">
        <v>9.0299999999999994</v>
      </c>
      <c r="J69" s="4">
        <f t="shared" si="21"/>
        <v>-8.2786944305035266E-3</v>
      </c>
      <c r="K69" s="4">
        <f t="shared" si="22"/>
        <v>2.3777185115152291E-3</v>
      </c>
      <c r="L69" s="4">
        <f t="shared" si="23"/>
        <v>-1.360216018572497E-2</v>
      </c>
      <c r="M69" s="4">
        <f t="shared" si="24"/>
        <v>-7.6255743898005872E-3</v>
      </c>
      <c r="N69" s="4">
        <f t="shared" si="25"/>
        <v>1.3548171393545904E-2</v>
      </c>
      <c r="O69" s="4">
        <f t="shared" si="26"/>
        <v>-1.1013327177983165E-2</v>
      </c>
      <c r="P69" s="6">
        <f>SUMPRODUCT(J69:O69,Portfolio_Performance!$C$10:$H$10)</f>
        <v>-4.1351043671875067E-3</v>
      </c>
      <c r="Q69" s="41">
        <v>4.3E-3</v>
      </c>
      <c r="R69" s="12">
        <f t="shared" ref="R69:R132" si="27">P69-Q69</f>
        <v>-8.4351043671875067E-3</v>
      </c>
      <c r="S69" s="6">
        <f t="shared" ref="S69:S132" si="28">IF(R69&lt;0,R69,0)</f>
        <v>-8.4351043671875067E-3</v>
      </c>
      <c r="T69" s="12">
        <f>P69-Portfolio_Performance!$C$16</f>
        <v>-7.2135104367187508E-2</v>
      </c>
      <c r="V69" s="7">
        <f t="shared" ref="V69:W132" si="29">J69-Q69</f>
        <v>-1.2578694430503527E-2</v>
      </c>
      <c r="W69" s="7">
        <f t="shared" si="29"/>
        <v>1.0812822878702735E-2</v>
      </c>
      <c r="X69" s="7">
        <f t="shared" ref="X69:X132" si="30">L69-Q69</f>
        <v>-1.790216018572497E-2</v>
      </c>
      <c r="Y69" s="7">
        <f t="shared" ref="Y69:Y132" si="31">M69-Q69</f>
        <v>-1.1925574389800587E-2</v>
      </c>
      <c r="Z69" s="7">
        <f t="shared" ref="Z69:Z132" si="32">N69-Q69</f>
        <v>9.2481713935459037E-3</v>
      </c>
      <c r="AA69" s="7">
        <f t="shared" ref="AA69:AA132" si="33">O69-Q69</f>
        <v>-1.5313327177983165E-2</v>
      </c>
      <c r="AB69">
        <f t="shared" ref="AB69:AB132" si="34">IF(V69&lt;0,V69,0)</f>
        <v>-1.2578694430503527E-2</v>
      </c>
      <c r="AC69">
        <f t="shared" ref="AC69:AC132" si="35">IF(W69&lt;0,W69,0)</f>
        <v>0</v>
      </c>
      <c r="AD69">
        <f t="shared" ref="AD69:AD132" si="36">IF(X69&lt;0,X69,0)</f>
        <v>-1.790216018572497E-2</v>
      </c>
      <c r="AE69">
        <f t="shared" ref="AE69:AE132" si="37">IF(Y69&lt;0,Y69,0)</f>
        <v>-1.1925574389800587E-2</v>
      </c>
      <c r="AF69">
        <f t="shared" ref="AF69:AF132" si="38">IF(Z69&lt;0,Z69,0)</f>
        <v>0</v>
      </c>
      <c r="AG69">
        <f t="shared" ref="AG69:AG132" si="39">IF(AA69&lt;0,AA69,0)</f>
        <v>-1.5313327177983165E-2</v>
      </c>
      <c r="AH69" s="7">
        <f>J69-Portfolio_Performance!$C$16</f>
        <v>-7.627869443050353E-2</v>
      </c>
      <c r="AI69" s="7">
        <f>K69-Portfolio_Performance!$C$16</f>
        <v>-6.5622281488484771E-2</v>
      </c>
      <c r="AJ69" s="7">
        <f>L69-Portfolio_Performance!$C$16</f>
        <v>-8.160216018572497E-2</v>
      </c>
      <c r="AK69" s="7">
        <f>M69-Portfolio_Performance!$C$16</f>
        <v>-7.5625574389800596E-2</v>
      </c>
      <c r="AL69" s="7">
        <f>N69-Portfolio_Performance!$C$16</f>
        <v>-5.4451828606454103E-2</v>
      </c>
      <c r="AM69" s="7">
        <f>O69-Portfolio_Performance!$C$16</f>
        <v>-7.9013327177983164E-2</v>
      </c>
    </row>
    <row r="70" spans="2:39" x14ac:dyDescent="0.2">
      <c r="B70" s="39">
        <v>44659</v>
      </c>
      <c r="C70" s="40">
        <v>97.36</v>
      </c>
      <c r="D70" s="40">
        <v>58.6</v>
      </c>
      <c r="E70" s="40">
        <v>39.33</v>
      </c>
      <c r="F70" s="40">
        <v>59.17</v>
      </c>
      <c r="G70" s="40">
        <v>68.930000000000007</v>
      </c>
      <c r="H70" s="40">
        <v>9.09</v>
      </c>
      <c r="J70" s="4">
        <f t="shared" si="21"/>
        <v>-1.3061410176817147E-2</v>
      </c>
      <c r="K70" s="4">
        <f t="shared" si="22"/>
        <v>-5.9549304004129994E-3</v>
      </c>
      <c r="L70" s="4">
        <f t="shared" si="23"/>
        <v>1.6147986407981939E-2</v>
      </c>
      <c r="M70" s="4">
        <f t="shared" si="24"/>
        <v>-3.6995178464494072E-2</v>
      </c>
      <c r="N70" s="4">
        <f t="shared" si="25"/>
        <v>-2.607941205742436E-3</v>
      </c>
      <c r="O70" s="4">
        <f t="shared" si="26"/>
        <v>6.6225407604934569E-3</v>
      </c>
      <c r="P70" s="6">
        <f>SUMPRODUCT(J70:O70,Portfolio_Performance!$C$10:$H$10)</f>
        <v>-3.8273202940563938E-3</v>
      </c>
      <c r="Q70" s="41">
        <v>-2.7000000000000001E-3</v>
      </c>
      <c r="R70" s="12">
        <f t="shared" si="27"/>
        <v>-1.1273202940563936E-3</v>
      </c>
      <c r="S70" s="6">
        <f t="shared" si="28"/>
        <v>-1.1273202940563936E-3</v>
      </c>
      <c r="T70" s="12">
        <f>P70-Portfolio_Performance!$C$16</f>
        <v>-7.1827320294056404E-2</v>
      </c>
      <c r="V70" s="7">
        <f t="shared" si="29"/>
        <v>-1.0361410176817146E-2</v>
      </c>
      <c r="W70" s="7">
        <f t="shared" si="29"/>
        <v>-4.8276101063566054E-3</v>
      </c>
      <c r="X70" s="7">
        <f t="shared" si="30"/>
        <v>1.884798640798194E-2</v>
      </c>
      <c r="Y70" s="7">
        <f t="shared" si="31"/>
        <v>-3.4295178464494071E-2</v>
      </c>
      <c r="Z70" s="7">
        <f t="shared" si="32"/>
        <v>9.2058794257564129E-5</v>
      </c>
      <c r="AA70" s="7">
        <f t="shared" si="33"/>
        <v>9.3225407604934571E-3</v>
      </c>
      <c r="AB70">
        <f t="shared" si="34"/>
        <v>-1.0361410176817146E-2</v>
      </c>
      <c r="AC70">
        <f t="shared" si="35"/>
        <v>-4.8276101063566054E-3</v>
      </c>
      <c r="AD70">
        <f t="shared" si="36"/>
        <v>0</v>
      </c>
      <c r="AE70">
        <f t="shared" si="37"/>
        <v>-3.4295178464494071E-2</v>
      </c>
      <c r="AF70">
        <f t="shared" si="38"/>
        <v>0</v>
      </c>
      <c r="AG70">
        <f t="shared" si="39"/>
        <v>0</v>
      </c>
      <c r="AH70" s="7">
        <f>J70-Portfolio_Performance!$C$16</f>
        <v>-8.1061410176817145E-2</v>
      </c>
      <c r="AI70" s="7">
        <f>K70-Portfolio_Performance!$C$16</f>
        <v>-7.395493040041301E-2</v>
      </c>
      <c r="AJ70" s="7">
        <f>L70-Portfolio_Performance!$C$16</f>
        <v>-5.1852013592018062E-2</v>
      </c>
      <c r="AK70" s="7">
        <f>M70-Portfolio_Performance!$C$16</f>
        <v>-0.10499517846449408</v>
      </c>
      <c r="AL70" s="7">
        <f>N70-Portfolio_Performance!$C$16</f>
        <v>-7.0607941205742444E-2</v>
      </c>
      <c r="AM70" s="7">
        <f>O70-Portfolio_Performance!$C$16</f>
        <v>-6.1377459239506549E-2</v>
      </c>
    </row>
    <row r="71" spans="2:39" x14ac:dyDescent="0.2">
      <c r="B71" s="39">
        <v>44662</v>
      </c>
      <c r="C71" s="40">
        <v>96.3</v>
      </c>
      <c r="D71" s="40">
        <v>57.75</v>
      </c>
      <c r="E71" s="40">
        <v>39.07</v>
      </c>
      <c r="F71" s="40">
        <v>59.1</v>
      </c>
      <c r="G71" s="40">
        <v>68.72</v>
      </c>
      <c r="H71" s="40">
        <v>9.08</v>
      </c>
      <c r="J71" s="4">
        <f t="shared" si="21"/>
        <v>-1.0947129875191886E-2</v>
      </c>
      <c r="K71" s="4">
        <f t="shared" si="22"/>
        <v>-1.461134718106406E-2</v>
      </c>
      <c r="L71" s="4">
        <f t="shared" si="23"/>
        <v>-6.6326773767388901E-3</v>
      </c>
      <c r="M71" s="4">
        <f t="shared" si="24"/>
        <v>-1.1837322765501808E-3</v>
      </c>
      <c r="N71" s="4">
        <f t="shared" si="25"/>
        <v>-3.0512192215606136E-3</v>
      </c>
      <c r="O71" s="4">
        <f t="shared" si="26"/>
        <v>-1.1007155761855161E-3</v>
      </c>
      <c r="P71" s="6">
        <f>SUMPRODUCT(J71:O71,Portfolio_Performance!$C$10:$H$10)</f>
        <v>-5.372660175641468E-3</v>
      </c>
      <c r="Q71" s="41">
        <v>-1.6899999999999998E-2</v>
      </c>
      <c r="R71" s="12">
        <f t="shared" si="27"/>
        <v>1.152733982435853E-2</v>
      </c>
      <c r="S71" s="6">
        <f t="shared" si="28"/>
        <v>0</v>
      </c>
      <c r="T71" s="12">
        <f>P71-Portfolio_Performance!$C$16</f>
        <v>-7.337266017564148E-2</v>
      </c>
      <c r="V71" s="7">
        <f t="shared" si="29"/>
        <v>5.9528701248081125E-3</v>
      </c>
      <c r="W71" s="7">
        <f t="shared" si="29"/>
        <v>-2.613868700542259E-2</v>
      </c>
      <c r="X71" s="7">
        <f t="shared" si="30"/>
        <v>1.0267322623261108E-2</v>
      </c>
      <c r="Y71" s="7">
        <f t="shared" si="31"/>
        <v>1.5716267723449816E-2</v>
      </c>
      <c r="Z71" s="7">
        <f t="shared" si="32"/>
        <v>1.3848780778439384E-2</v>
      </c>
      <c r="AA71" s="7">
        <f t="shared" si="33"/>
        <v>1.5799284423814484E-2</v>
      </c>
      <c r="AB71">
        <f t="shared" si="34"/>
        <v>0</v>
      </c>
      <c r="AC71">
        <f t="shared" si="35"/>
        <v>-2.613868700542259E-2</v>
      </c>
      <c r="AD71">
        <f t="shared" si="36"/>
        <v>0</v>
      </c>
      <c r="AE71">
        <f t="shared" si="37"/>
        <v>0</v>
      </c>
      <c r="AF71">
        <f t="shared" si="38"/>
        <v>0</v>
      </c>
      <c r="AG71">
        <f t="shared" si="39"/>
        <v>0</v>
      </c>
      <c r="AH71" s="7">
        <f>J71-Portfolio_Performance!$C$16</f>
        <v>-7.8947129875191896E-2</v>
      </c>
      <c r="AI71" s="7">
        <f>K71-Portfolio_Performance!$C$16</f>
        <v>-8.2611347181064068E-2</v>
      </c>
      <c r="AJ71" s="7">
        <f>L71-Portfolio_Performance!$C$16</f>
        <v>-7.4632677376738898E-2</v>
      </c>
      <c r="AK71" s="7">
        <f>M71-Portfolio_Performance!$C$16</f>
        <v>-6.9183732276550183E-2</v>
      </c>
      <c r="AL71" s="7">
        <f>N71-Portfolio_Performance!$C$16</f>
        <v>-7.1051219221560616E-2</v>
      </c>
      <c r="AM71" s="7">
        <f>O71-Portfolio_Performance!$C$16</f>
        <v>-6.9100715576185523E-2</v>
      </c>
    </row>
    <row r="72" spans="2:39" x14ac:dyDescent="0.2">
      <c r="B72" s="39">
        <v>44663</v>
      </c>
      <c r="C72" s="40">
        <v>97.17</v>
      </c>
      <c r="D72" s="40">
        <v>57.4</v>
      </c>
      <c r="E72" s="40">
        <v>39.4</v>
      </c>
      <c r="F72" s="40">
        <v>59.63</v>
      </c>
      <c r="G72" s="40">
        <v>69.19</v>
      </c>
      <c r="H72" s="40">
        <v>9.14</v>
      </c>
      <c r="J72" s="4">
        <f t="shared" si="21"/>
        <v>8.9937030472677839E-3</v>
      </c>
      <c r="K72" s="4">
        <f t="shared" si="22"/>
        <v>-6.0790460763822263E-3</v>
      </c>
      <c r="L72" s="4">
        <f t="shared" si="23"/>
        <v>8.4109072369088333E-3</v>
      </c>
      <c r="M72" s="4">
        <f t="shared" si="24"/>
        <v>8.9278787229620012E-3</v>
      </c>
      <c r="N72" s="4">
        <f t="shared" si="25"/>
        <v>6.8160658347197088E-3</v>
      </c>
      <c r="O72" s="4">
        <f t="shared" si="26"/>
        <v>6.5861928528568757E-3</v>
      </c>
      <c r="P72" s="6">
        <f>SUMPRODUCT(J72:O72,Portfolio_Performance!$C$10:$H$10)</f>
        <v>6.263785620603422E-3</v>
      </c>
      <c r="Q72" s="41">
        <v>-3.3999999999999998E-3</v>
      </c>
      <c r="R72" s="12">
        <f t="shared" si="27"/>
        <v>9.6637856206034222E-3</v>
      </c>
      <c r="S72" s="6">
        <f t="shared" si="28"/>
        <v>0</v>
      </c>
      <c r="T72" s="12">
        <f>P72-Portfolio_Performance!$C$16</f>
        <v>-6.1736214379396581E-2</v>
      </c>
      <c r="V72" s="7">
        <f t="shared" si="29"/>
        <v>1.2393703047267784E-2</v>
      </c>
      <c r="W72" s="7">
        <f t="shared" si="29"/>
        <v>-1.5742831696985649E-2</v>
      </c>
      <c r="X72" s="7">
        <f t="shared" si="30"/>
        <v>1.1810907236908834E-2</v>
      </c>
      <c r="Y72" s="7">
        <f t="shared" si="31"/>
        <v>1.2327878722962001E-2</v>
      </c>
      <c r="Z72" s="7">
        <f t="shared" si="32"/>
        <v>1.0216065834719708E-2</v>
      </c>
      <c r="AA72" s="7">
        <f t="shared" si="33"/>
        <v>9.986192852856875E-3</v>
      </c>
      <c r="AB72">
        <f t="shared" si="34"/>
        <v>0</v>
      </c>
      <c r="AC72">
        <f t="shared" si="35"/>
        <v>-1.5742831696985649E-2</v>
      </c>
      <c r="AD72">
        <f t="shared" si="36"/>
        <v>0</v>
      </c>
      <c r="AE72">
        <f t="shared" si="37"/>
        <v>0</v>
      </c>
      <c r="AF72">
        <f t="shared" si="38"/>
        <v>0</v>
      </c>
      <c r="AG72">
        <f t="shared" si="39"/>
        <v>0</v>
      </c>
      <c r="AH72" s="7">
        <f>J72-Portfolio_Performance!$C$16</f>
        <v>-5.9006296952732219E-2</v>
      </c>
      <c r="AI72" s="7">
        <f>K72-Portfolio_Performance!$C$16</f>
        <v>-7.4079046076382229E-2</v>
      </c>
      <c r="AJ72" s="7">
        <f>L72-Portfolio_Performance!$C$16</f>
        <v>-5.958909276309117E-2</v>
      </c>
      <c r="AK72" s="7">
        <f>M72-Portfolio_Performance!$C$16</f>
        <v>-5.9072121277038002E-2</v>
      </c>
      <c r="AL72" s="7">
        <f>N72-Portfolio_Performance!$C$16</f>
        <v>-6.1183934165280299E-2</v>
      </c>
      <c r="AM72" s="7">
        <f>O72-Portfolio_Performance!$C$16</f>
        <v>-6.1413807147143132E-2</v>
      </c>
    </row>
    <row r="73" spans="2:39" x14ac:dyDescent="0.2">
      <c r="B73" s="39">
        <v>44664</v>
      </c>
      <c r="C73" s="40">
        <v>97.75</v>
      </c>
      <c r="D73" s="40">
        <v>57.02</v>
      </c>
      <c r="E73" s="40">
        <v>39.770000000000003</v>
      </c>
      <c r="F73" s="40">
        <v>60.59</v>
      </c>
      <c r="G73" s="40">
        <v>68.900000000000006</v>
      </c>
      <c r="H73" s="40">
        <v>9.3800000000000008</v>
      </c>
      <c r="J73" s="4">
        <f t="shared" si="21"/>
        <v>5.9511770141274963E-3</v>
      </c>
      <c r="K73" s="4">
        <f t="shared" si="22"/>
        <v>-6.6422198409946788E-3</v>
      </c>
      <c r="L73" s="4">
        <f t="shared" si="23"/>
        <v>9.3470429157112688E-3</v>
      </c>
      <c r="M73" s="4">
        <f t="shared" si="24"/>
        <v>1.5971059821883064E-2</v>
      </c>
      <c r="N73" s="4">
        <f t="shared" si="25"/>
        <v>-4.2001654911067018E-3</v>
      </c>
      <c r="O73" s="4">
        <f t="shared" si="26"/>
        <v>2.5919377552074713E-2</v>
      </c>
      <c r="P73" s="6">
        <f>SUMPRODUCT(J73:O73,Portfolio_Performance!$C$10:$H$10)</f>
        <v>9.9936038598865372E-3</v>
      </c>
      <c r="Q73" s="41">
        <v>1.12E-2</v>
      </c>
      <c r="R73" s="12">
        <f t="shared" si="27"/>
        <v>-1.2063961401134627E-3</v>
      </c>
      <c r="S73" s="6">
        <f t="shared" si="28"/>
        <v>-1.2063961401134627E-3</v>
      </c>
      <c r="T73" s="12">
        <f>P73-Portfolio_Performance!$C$16</f>
        <v>-5.8006396140113464E-2</v>
      </c>
      <c r="V73" s="7">
        <f t="shared" si="29"/>
        <v>-5.2488229858725036E-3</v>
      </c>
      <c r="W73" s="7">
        <f t="shared" si="29"/>
        <v>-5.4358237008812161E-3</v>
      </c>
      <c r="X73" s="7">
        <f t="shared" si="30"/>
        <v>-1.8529570842887311E-3</v>
      </c>
      <c r="Y73" s="7">
        <f t="shared" si="31"/>
        <v>4.7710598218830644E-3</v>
      </c>
      <c r="Z73" s="7">
        <f t="shared" si="32"/>
        <v>-1.5400165491106701E-2</v>
      </c>
      <c r="AA73" s="7">
        <f t="shared" si="33"/>
        <v>1.4719377552074713E-2</v>
      </c>
      <c r="AB73">
        <f t="shared" si="34"/>
        <v>-5.2488229858725036E-3</v>
      </c>
      <c r="AC73">
        <f t="shared" si="35"/>
        <v>-5.4358237008812161E-3</v>
      </c>
      <c r="AD73">
        <f t="shared" si="36"/>
        <v>-1.8529570842887311E-3</v>
      </c>
      <c r="AE73">
        <f t="shared" si="37"/>
        <v>0</v>
      </c>
      <c r="AF73">
        <f t="shared" si="38"/>
        <v>-1.5400165491106701E-2</v>
      </c>
      <c r="AG73">
        <f t="shared" si="39"/>
        <v>0</v>
      </c>
      <c r="AH73" s="7">
        <f>J73-Portfolio_Performance!$C$16</f>
        <v>-6.2048822985872512E-2</v>
      </c>
      <c r="AI73" s="7">
        <f>K73-Portfolio_Performance!$C$16</f>
        <v>-7.4642219840994686E-2</v>
      </c>
      <c r="AJ73" s="7">
        <f>L73-Portfolio_Performance!$C$16</f>
        <v>-5.8652957084288734E-2</v>
      </c>
      <c r="AK73" s="7">
        <f>M73-Portfolio_Performance!$C$16</f>
        <v>-5.2028940178116941E-2</v>
      </c>
      <c r="AL73" s="7">
        <f>N73-Portfolio_Performance!$C$16</f>
        <v>-7.2200165491106708E-2</v>
      </c>
      <c r="AM73" s="7">
        <f>O73-Portfolio_Performance!$C$16</f>
        <v>-4.2080622447925292E-2</v>
      </c>
    </row>
    <row r="74" spans="2:39" x14ac:dyDescent="0.2">
      <c r="B74" s="39">
        <v>44665</v>
      </c>
      <c r="C74" s="40">
        <v>95.75</v>
      </c>
      <c r="D74" s="40">
        <v>57.24</v>
      </c>
      <c r="E74" s="40">
        <v>37.799999999999997</v>
      </c>
      <c r="F74" s="40">
        <v>57.8</v>
      </c>
      <c r="G74" s="40">
        <v>68.23</v>
      </c>
      <c r="H74" s="40">
        <v>9.41</v>
      </c>
      <c r="J74" s="4">
        <f t="shared" si="21"/>
        <v>-2.0672570804719799E-2</v>
      </c>
      <c r="K74" s="4">
        <f t="shared" si="22"/>
        <v>3.8508712037242133E-3</v>
      </c>
      <c r="L74" s="4">
        <f t="shared" si="23"/>
        <v>-5.0803756594057434E-2</v>
      </c>
      <c r="M74" s="4">
        <f t="shared" si="24"/>
        <v>-4.7141087278566002E-2</v>
      </c>
      <c r="N74" s="4">
        <f t="shared" si="25"/>
        <v>-9.7718271922806847E-3</v>
      </c>
      <c r="O74" s="4">
        <f t="shared" si="26"/>
        <v>3.1931905791549855E-3</v>
      </c>
      <c r="P74" s="6">
        <f>SUMPRODUCT(J74:O74,Portfolio_Performance!$C$10:$H$10)</f>
        <v>-1.4540319692543524E-2</v>
      </c>
      <c r="Q74" s="41">
        <v>-1.21E-2</v>
      </c>
      <c r="R74" s="12">
        <f t="shared" si="27"/>
        <v>-2.4403196925435241E-3</v>
      </c>
      <c r="S74" s="6">
        <f t="shared" si="28"/>
        <v>-2.4403196925435241E-3</v>
      </c>
      <c r="T74" s="12">
        <f>P74-Portfolio_Performance!$C$16</f>
        <v>-8.2540319692543523E-2</v>
      </c>
      <c r="V74" s="7">
        <f t="shared" si="29"/>
        <v>-8.5725708047197993E-3</v>
      </c>
      <c r="W74" s="7">
        <f t="shared" si="29"/>
        <v>6.2911908962677374E-3</v>
      </c>
      <c r="X74" s="7">
        <f t="shared" si="30"/>
        <v>-3.8703756594057434E-2</v>
      </c>
      <c r="Y74" s="7">
        <f t="shared" si="31"/>
        <v>-3.5041087278566002E-2</v>
      </c>
      <c r="Z74" s="7">
        <f t="shared" si="32"/>
        <v>2.3281728077193149E-3</v>
      </c>
      <c r="AA74" s="7">
        <f t="shared" si="33"/>
        <v>1.5293190579154986E-2</v>
      </c>
      <c r="AB74">
        <f t="shared" si="34"/>
        <v>-8.5725708047197993E-3</v>
      </c>
      <c r="AC74">
        <f t="shared" si="35"/>
        <v>0</v>
      </c>
      <c r="AD74">
        <f t="shared" si="36"/>
        <v>-3.8703756594057434E-2</v>
      </c>
      <c r="AE74">
        <f t="shared" si="37"/>
        <v>-3.5041087278566002E-2</v>
      </c>
      <c r="AF74">
        <f t="shared" si="38"/>
        <v>0</v>
      </c>
      <c r="AG74">
        <f t="shared" si="39"/>
        <v>0</v>
      </c>
      <c r="AH74" s="7">
        <f>J74-Portfolio_Performance!$C$16</f>
        <v>-8.8672570804719797E-2</v>
      </c>
      <c r="AI74" s="7">
        <f>K74-Portfolio_Performance!$C$16</f>
        <v>-6.4149128796275795E-2</v>
      </c>
      <c r="AJ74" s="7">
        <f>L74-Portfolio_Performance!$C$16</f>
        <v>-0.11880375659405744</v>
      </c>
      <c r="AK74" s="7">
        <f>M74-Portfolio_Performance!$C$16</f>
        <v>-0.11514108727856601</v>
      </c>
      <c r="AL74" s="7">
        <f>N74-Portfolio_Performance!$C$16</f>
        <v>-7.7771827192280693E-2</v>
      </c>
      <c r="AM74" s="7">
        <f>O74-Portfolio_Performance!$C$16</f>
        <v>-6.4806809420845018E-2</v>
      </c>
    </row>
    <row r="75" spans="2:39" x14ac:dyDescent="0.2">
      <c r="B75" s="39">
        <v>44669</v>
      </c>
      <c r="C75" s="40">
        <v>95.64</v>
      </c>
      <c r="D75" s="40">
        <v>57.24</v>
      </c>
      <c r="E75" s="40">
        <v>40.130000000000003</v>
      </c>
      <c r="F75" s="40">
        <v>57.55</v>
      </c>
      <c r="G75" s="40">
        <v>68.260000000000005</v>
      </c>
      <c r="H75" s="40">
        <v>9.39</v>
      </c>
      <c r="J75" s="4">
        <f t="shared" si="21"/>
        <v>-1.1494854706313776E-3</v>
      </c>
      <c r="K75" s="4">
        <f t="shared" si="22"/>
        <v>0</v>
      </c>
      <c r="L75" s="4">
        <f t="shared" si="23"/>
        <v>5.9815081653283426E-2</v>
      </c>
      <c r="M75" s="4">
        <f t="shared" si="24"/>
        <v>-4.3346405104401466E-3</v>
      </c>
      <c r="N75" s="4">
        <f t="shared" si="25"/>
        <v>4.3959265122871938E-4</v>
      </c>
      <c r="O75" s="4">
        <f t="shared" si="26"/>
        <v>-2.1276603771167293E-3</v>
      </c>
      <c r="P75" s="6">
        <f>SUMPRODUCT(J75:O75,Portfolio_Performance!$C$10:$H$10)</f>
        <v>4.7677674372687785E-3</v>
      </c>
      <c r="Q75" s="41">
        <v>-2.0000000000000001E-4</v>
      </c>
      <c r="R75" s="12">
        <f t="shared" si="27"/>
        <v>4.9677674372687781E-3</v>
      </c>
      <c r="S75" s="6">
        <f t="shared" si="28"/>
        <v>0</v>
      </c>
      <c r="T75" s="12">
        <f>P75-Portfolio_Performance!$C$16</f>
        <v>-6.3232232562731222E-2</v>
      </c>
      <c r="V75" s="7">
        <f t="shared" si="29"/>
        <v>-9.4948547063137764E-4</v>
      </c>
      <c r="W75" s="7">
        <f t="shared" si="29"/>
        <v>-4.9677674372687781E-3</v>
      </c>
      <c r="X75" s="7">
        <f t="shared" si="30"/>
        <v>6.0015081653283425E-2</v>
      </c>
      <c r="Y75" s="7">
        <f t="shared" si="31"/>
        <v>-4.1346405104401469E-3</v>
      </c>
      <c r="Z75" s="7">
        <f t="shared" si="32"/>
        <v>6.3959265122871941E-4</v>
      </c>
      <c r="AA75" s="7">
        <f t="shared" si="33"/>
        <v>-1.9276603771167292E-3</v>
      </c>
      <c r="AB75">
        <f t="shared" si="34"/>
        <v>-9.4948547063137764E-4</v>
      </c>
      <c r="AC75">
        <f t="shared" si="35"/>
        <v>-4.9677674372687781E-3</v>
      </c>
      <c r="AD75">
        <f t="shared" si="36"/>
        <v>0</v>
      </c>
      <c r="AE75">
        <f t="shared" si="37"/>
        <v>-4.1346405104401469E-3</v>
      </c>
      <c r="AF75">
        <f t="shared" si="38"/>
        <v>0</v>
      </c>
      <c r="AG75">
        <f t="shared" si="39"/>
        <v>-1.9276603771167292E-3</v>
      </c>
      <c r="AH75" s="7">
        <f>J75-Portfolio_Performance!$C$16</f>
        <v>-6.9149485470631378E-2</v>
      </c>
      <c r="AI75" s="7">
        <f>K75-Portfolio_Performance!$C$16</f>
        <v>-6.8000000000000005E-2</v>
      </c>
      <c r="AJ75" s="7">
        <f>L75-Portfolio_Performance!$C$16</f>
        <v>-8.1849183467165784E-3</v>
      </c>
      <c r="AK75" s="7">
        <f>M75-Portfolio_Performance!$C$16</f>
        <v>-7.2334640510440154E-2</v>
      </c>
      <c r="AL75" s="7">
        <f>N75-Portfolio_Performance!$C$16</f>
        <v>-6.7560407348771279E-2</v>
      </c>
      <c r="AM75" s="7">
        <f>O75-Portfolio_Performance!$C$16</f>
        <v>-7.0127660377116735E-2</v>
      </c>
    </row>
    <row r="76" spans="2:39" x14ac:dyDescent="0.2">
      <c r="B76" s="39">
        <v>44670</v>
      </c>
      <c r="C76" s="40">
        <v>97.63</v>
      </c>
      <c r="D76" s="40">
        <v>57.58</v>
      </c>
      <c r="E76" s="40">
        <v>41.09</v>
      </c>
      <c r="F76" s="40">
        <v>58.72</v>
      </c>
      <c r="G76" s="40">
        <v>71.11</v>
      </c>
      <c r="H76" s="40">
        <v>9.52</v>
      </c>
      <c r="J76" s="4">
        <f t="shared" si="21"/>
        <v>2.0593680647455991E-2</v>
      </c>
      <c r="K76" s="4">
        <f t="shared" si="22"/>
        <v>5.9223304957795181E-3</v>
      </c>
      <c r="L76" s="4">
        <f t="shared" si="23"/>
        <v>2.3640598616492998E-2</v>
      </c>
      <c r="M76" s="4">
        <f t="shared" si="24"/>
        <v>2.0126249138368565E-2</v>
      </c>
      <c r="N76" s="4">
        <f t="shared" si="25"/>
        <v>4.0904030416865488E-2</v>
      </c>
      <c r="O76" s="4">
        <f t="shared" si="26"/>
        <v>1.37495555831024E-2</v>
      </c>
      <c r="P76" s="6">
        <f>SUMPRODUCT(J76:O76,Portfolio_Performance!$C$10:$H$10)</f>
        <v>2.1393326712859123E-2</v>
      </c>
      <c r="Q76" s="41">
        <v>1.61E-2</v>
      </c>
      <c r="R76" s="12">
        <f t="shared" si="27"/>
        <v>5.2933267128591234E-3</v>
      </c>
      <c r="S76" s="6">
        <f t="shared" si="28"/>
        <v>0</v>
      </c>
      <c r="T76" s="12">
        <f>P76-Portfolio_Performance!$C$16</f>
        <v>-4.6606673287140882E-2</v>
      </c>
      <c r="V76" s="7">
        <f t="shared" si="29"/>
        <v>4.4936806474559915E-3</v>
      </c>
      <c r="W76" s="7">
        <f t="shared" si="29"/>
        <v>6.2900378292039469E-4</v>
      </c>
      <c r="X76" s="7">
        <f t="shared" si="30"/>
        <v>7.5405986164929981E-3</v>
      </c>
      <c r="Y76" s="7">
        <f t="shared" si="31"/>
        <v>4.0262491383685657E-3</v>
      </c>
      <c r="Z76" s="7">
        <f t="shared" si="32"/>
        <v>2.4804030416865488E-2</v>
      </c>
      <c r="AA76" s="7">
        <f t="shared" si="33"/>
        <v>-2.3504444168975999E-3</v>
      </c>
      <c r="AB76">
        <f t="shared" si="34"/>
        <v>0</v>
      </c>
      <c r="AC76">
        <f t="shared" si="35"/>
        <v>0</v>
      </c>
      <c r="AD76">
        <f t="shared" si="36"/>
        <v>0</v>
      </c>
      <c r="AE76">
        <f t="shared" si="37"/>
        <v>0</v>
      </c>
      <c r="AF76">
        <f t="shared" si="38"/>
        <v>0</v>
      </c>
      <c r="AG76">
        <f t="shared" si="39"/>
        <v>-2.3504444168975999E-3</v>
      </c>
      <c r="AH76" s="7">
        <f>J76-Portfolio_Performance!$C$16</f>
        <v>-4.740631935254401E-2</v>
      </c>
      <c r="AI76" s="7">
        <f>K76-Portfolio_Performance!$C$16</f>
        <v>-6.2077669504220487E-2</v>
      </c>
      <c r="AJ76" s="7">
        <f>L76-Portfolio_Performance!$C$16</f>
        <v>-4.4359401383507011E-2</v>
      </c>
      <c r="AK76" s="7">
        <f>M76-Portfolio_Performance!$C$16</f>
        <v>-4.7873750861631439E-2</v>
      </c>
      <c r="AL76" s="7">
        <f>N76-Portfolio_Performance!$C$16</f>
        <v>-2.7095969583134517E-2</v>
      </c>
      <c r="AM76" s="7">
        <f>O76-Portfolio_Performance!$C$16</f>
        <v>-5.4250444416897609E-2</v>
      </c>
    </row>
    <row r="77" spans="2:39" x14ac:dyDescent="0.2">
      <c r="B77" s="39">
        <v>44671</v>
      </c>
      <c r="C77" s="40">
        <v>100.79</v>
      </c>
      <c r="D77" s="40">
        <v>58.2</v>
      </c>
      <c r="E77" s="40">
        <v>40.57</v>
      </c>
      <c r="F77" s="40">
        <v>58.33</v>
      </c>
      <c r="G77" s="40">
        <v>72.92</v>
      </c>
      <c r="H77" s="40">
        <v>9.5500000000000007</v>
      </c>
      <c r="J77" s="4">
        <f t="shared" si="21"/>
        <v>3.1854321129206525E-2</v>
      </c>
      <c r="K77" s="4">
        <f t="shared" si="22"/>
        <v>1.0710069553362419E-2</v>
      </c>
      <c r="L77" s="4">
        <f t="shared" si="23"/>
        <v>-1.273590567696261E-2</v>
      </c>
      <c r="M77" s="4">
        <f t="shared" si="24"/>
        <v>-6.6638435407139034E-3</v>
      </c>
      <c r="N77" s="4">
        <f t="shared" si="25"/>
        <v>2.513497591503577E-2</v>
      </c>
      <c r="O77" s="4">
        <f t="shared" si="26"/>
        <v>3.1463056893651442E-3</v>
      </c>
      <c r="P77" s="6">
        <f>SUMPRODUCT(J77:O77,Portfolio_Performance!$C$10:$H$10)</f>
        <v>1.1472783149226593E-2</v>
      </c>
      <c r="Q77" s="41">
        <v>-5.9999999999999995E-4</v>
      </c>
      <c r="R77" s="12">
        <f t="shared" si="27"/>
        <v>1.2072783149226593E-2</v>
      </c>
      <c r="S77" s="6">
        <f t="shared" si="28"/>
        <v>0</v>
      </c>
      <c r="T77" s="12">
        <f>P77-Portfolio_Performance!$C$16</f>
        <v>-5.6527216850773415E-2</v>
      </c>
      <c r="V77" s="7">
        <f t="shared" si="29"/>
        <v>3.2454321129206529E-2</v>
      </c>
      <c r="W77" s="7">
        <f t="shared" si="29"/>
        <v>-1.3627135958641737E-3</v>
      </c>
      <c r="X77" s="7">
        <f t="shared" si="30"/>
        <v>-1.213590567696261E-2</v>
      </c>
      <c r="Y77" s="7">
        <f t="shared" si="31"/>
        <v>-6.0638435407139035E-3</v>
      </c>
      <c r="Z77" s="7">
        <f t="shared" si="32"/>
        <v>2.573497591503577E-2</v>
      </c>
      <c r="AA77" s="7">
        <f t="shared" si="33"/>
        <v>3.7463056893651441E-3</v>
      </c>
      <c r="AB77">
        <f t="shared" si="34"/>
        <v>0</v>
      </c>
      <c r="AC77">
        <f t="shared" si="35"/>
        <v>-1.3627135958641737E-3</v>
      </c>
      <c r="AD77">
        <f t="shared" si="36"/>
        <v>-1.213590567696261E-2</v>
      </c>
      <c r="AE77">
        <f t="shared" si="37"/>
        <v>-6.0638435407139035E-3</v>
      </c>
      <c r="AF77">
        <f t="shared" si="38"/>
        <v>0</v>
      </c>
      <c r="AG77">
        <f t="shared" si="39"/>
        <v>0</v>
      </c>
      <c r="AH77" s="7">
        <f>J77-Portfolio_Performance!$C$16</f>
        <v>-3.614567887079348E-2</v>
      </c>
      <c r="AI77" s="7">
        <f>K77-Portfolio_Performance!$C$16</f>
        <v>-5.7289930446637584E-2</v>
      </c>
      <c r="AJ77" s="7">
        <f>L77-Portfolio_Performance!$C$16</f>
        <v>-8.0735905676962622E-2</v>
      </c>
      <c r="AK77" s="7">
        <f>M77-Portfolio_Performance!$C$16</f>
        <v>-7.4663843540713912E-2</v>
      </c>
      <c r="AL77" s="7">
        <f>N77-Portfolio_Performance!$C$16</f>
        <v>-4.2865024084964232E-2</v>
      </c>
      <c r="AM77" s="7">
        <f>O77-Portfolio_Performance!$C$16</f>
        <v>-6.4853694310634855E-2</v>
      </c>
    </row>
    <row r="78" spans="2:39" x14ac:dyDescent="0.2">
      <c r="B78" s="39">
        <v>44672</v>
      </c>
      <c r="C78" s="40">
        <v>101.08</v>
      </c>
      <c r="D78" s="40">
        <v>57.36</v>
      </c>
      <c r="E78" s="40">
        <v>39.53</v>
      </c>
      <c r="F78" s="40">
        <v>56.29</v>
      </c>
      <c r="G78" s="40">
        <v>72.77</v>
      </c>
      <c r="H78" s="40">
        <v>9.1999999999999993</v>
      </c>
      <c r="J78" s="4">
        <f t="shared" si="21"/>
        <v>2.8731381532068443E-3</v>
      </c>
      <c r="K78" s="4">
        <f t="shared" si="22"/>
        <v>-1.4538158446027282E-2</v>
      </c>
      <c r="L78" s="4">
        <f t="shared" si="23"/>
        <v>-2.596899990976171E-2</v>
      </c>
      <c r="M78" s="4">
        <f t="shared" si="24"/>
        <v>-3.5599641289611038E-2</v>
      </c>
      <c r="N78" s="4">
        <f t="shared" si="25"/>
        <v>-2.0591674514672709E-3</v>
      </c>
      <c r="O78" s="4">
        <f t="shared" si="26"/>
        <v>-3.7337670437644355E-2</v>
      </c>
      <c r="P78" s="6">
        <f>SUMPRODUCT(J78:O78,Portfolio_Performance!$C$10:$H$10)</f>
        <v>-1.8649186955485397E-2</v>
      </c>
      <c r="Q78" s="41">
        <v>-1.4800000000000001E-2</v>
      </c>
      <c r="R78" s="12">
        <f t="shared" si="27"/>
        <v>-3.8491869554853966E-3</v>
      </c>
      <c r="S78" s="6">
        <f t="shared" si="28"/>
        <v>-3.8491869554853966E-3</v>
      </c>
      <c r="T78" s="12">
        <f>P78-Portfolio_Performance!$C$16</f>
        <v>-8.6649186955485402E-2</v>
      </c>
      <c r="V78" s="7">
        <f t="shared" si="29"/>
        <v>1.7673138153206844E-2</v>
      </c>
      <c r="W78" s="7">
        <f t="shared" si="29"/>
        <v>-1.0688971490541885E-2</v>
      </c>
      <c r="X78" s="7">
        <f t="shared" si="30"/>
        <v>-1.1168999909761709E-2</v>
      </c>
      <c r="Y78" s="7">
        <f t="shared" si="31"/>
        <v>-2.0799641289611037E-2</v>
      </c>
      <c r="Z78" s="7">
        <f t="shared" si="32"/>
        <v>1.274083254853273E-2</v>
      </c>
      <c r="AA78" s="7">
        <f t="shared" si="33"/>
        <v>-2.2537670437644354E-2</v>
      </c>
      <c r="AB78">
        <f t="shared" si="34"/>
        <v>0</v>
      </c>
      <c r="AC78">
        <f t="shared" si="35"/>
        <v>-1.0688971490541885E-2</v>
      </c>
      <c r="AD78">
        <f t="shared" si="36"/>
        <v>-1.1168999909761709E-2</v>
      </c>
      <c r="AE78">
        <f t="shared" si="37"/>
        <v>-2.0799641289611037E-2</v>
      </c>
      <c r="AF78">
        <f t="shared" si="38"/>
        <v>0</v>
      </c>
      <c r="AG78">
        <f t="shared" si="39"/>
        <v>-2.2537670437644354E-2</v>
      </c>
      <c r="AH78" s="7">
        <f>J78-Portfolio_Performance!$C$16</f>
        <v>-6.5126861846793158E-2</v>
      </c>
      <c r="AI78" s="7">
        <f>K78-Portfolio_Performance!$C$16</f>
        <v>-8.2538158446027285E-2</v>
      </c>
      <c r="AJ78" s="7">
        <f>L78-Portfolio_Performance!$C$16</f>
        <v>-9.3968999909761708E-2</v>
      </c>
      <c r="AK78" s="7">
        <f>M78-Portfolio_Performance!$C$16</f>
        <v>-0.10359964128961105</v>
      </c>
      <c r="AL78" s="7">
        <f>N78-Portfolio_Performance!$C$16</f>
        <v>-7.0059167451467272E-2</v>
      </c>
      <c r="AM78" s="7">
        <f>O78-Portfolio_Performance!$C$16</f>
        <v>-0.10533767043764436</v>
      </c>
    </row>
    <row r="79" spans="2:39" x14ac:dyDescent="0.2">
      <c r="B79" s="39">
        <v>44673</v>
      </c>
      <c r="C79" s="40">
        <v>97.96</v>
      </c>
      <c r="D79" s="40">
        <v>57.11</v>
      </c>
      <c r="E79" s="40">
        <v>38.14</v>
      </c>
      <c r="F79" s="40">
        <v>55.51</v>
      </c>
      <c r="G79" s="40">
        <v>67.47</v>
      </c>
      <c r="H79" s="40">
        <v>8.81</v>
      </c>
      <c r="J79" s="4">
        <f t="shared" si="21"/>
        <v>-3.1353050436026576E-2</v>
      </c>
      <c r="K79" s="4">
        <f t="shared" si="22"/>
        <v>-4.3679636145933596E-3</v>
      </c>
      <c r="L79" s="4">
        <f t="shared" si="23"/>
        <v>-3.5796277136321185E-2</v>
      </c>
      <c r="M79" s="4">
        <f t="shared" si="24"/>
        <v>-1.395371477386532E-2</v>
      </c>
      <c r="N79" s="4">
        <f t="shared" si="25"/>
        <v>-7.5620727719661024E-2</v>
      </c>
      <c r="O79" s="4">
        <f t="shared" si="26"/>
        <v>-4.3316044106906405E-2</v>
      </c>
      <c r="P79" s="6">
        <f>SUMPRODUCT(J79:O79,Portfolio_Performance!$C$10:$H$10)</f>
        <v>-3.9801364415687435E-2</v>
      </c>
      <c r="Q79" s="41">
        <v>-2.7699999999999999E-2</v>
      </c>
      <c r="R79" s="12">
        <f t="shared" si="27"/>
        <v>-1.2101364415687436E-2</v>
      </c>
      <c r="S79" s="6">
        <f t="shared" si="28"/>
        <v>-1.2101364415687436E-2</v>
      </c>
      <c r="T79" s="12">
        <f>P79-Portfolio_Performance!$C$16</f>
        <v>-0.10780136441568744</v>
      </c>
      <c r="V79" s="7">
        <f t="shared" si="29"/>
        <v>-3.6530504360265774E-3</v>
      </c>
      <c r="W79" s="7">
        <f t="shared" si="29"/>
        <v>7.7334008010940761E-3</v>
      </c>
      <c r="X79" s="7">
        <f t="shared" si="30"/>
        <v>-8.0962771363211859E-3</v>
      </c>
      <c r="Y79" s="7">
        <f t="shared" si="31"/>
        <v>1.3746285226134679E-2</v>
      </c>
      <c r="Z79" s="7">
        <f t="shared" si="32"/>
        <v>-4.7920727719661022E-2</v>
      </c>
      <c r="AA79" s="7">
        <f t="shared" si="33"/>
        <v>-1.5616044106906406E-2</v>
      </c>
      <c r="AB79">
        <f t="shared" si="34"/>
        <v>-3.6530504360265774E-3</v>
      </c>
      <c r="AC79">
        <f t="shared" si="35"/>
        <v>0</v>
      </c>
      <c r="AD79">
        <f t="shared" si="36"/>
        <v>-8.0962771363211859E-3</v>
      </c>
      <c r="AE79">
        <f t="shared" si="37"/>
        <v>0</v>
      </c>
      <c r="AF79">
        <f t="shared" si="38"/>
        <v>-4.7920727719661022E-2</v>
      </c>
      <c r="AG79">
        <f t="shared" si="39"/>
        <v>-1.5616044106906406E-2</v>
      </c>
      <c r="AH79" s="7">
        <f>J79-Portfolio_Performance!$C$16</f>
        <v>-9.9353050436026574E-2</v>
      </c>
      <c r="AI79" s="7">
        <f>K79-Portfolio_Performance!$C$16</f>
        <v>-7.236796361459337E-2</v>
      </c>
      <c r="AJ79" s="7">
        <f>L79-Portfolio_Performance!$C$16</f>
        <v>-0.1037962771363212</v>
      </c>
      <c r="AK79" s="7">
        <f>M79-Portfolio_Performance!$C$16</f>
        <v>-8.195371477386533E-2</v>
      </c>
      <c r="AL79" s="7">
        <f>N79-Portfolio_Performance!$C$16</f>
        <v>-0.14362072771966103</v>
      </c>
      <c r="AM79" s="7">
        <f>O79-Portfolio_Performance!$C$16</f>
        <v>-0.1113160441069064</v>
      </c>
    </row>
    <row r="80" spans="2:39" x14ac:dyDescent="0.2">
      <c r="B80" s="39">
        <v>44676</v>
      </c>
      <c r="C80" s="40">
        <v>96.76</v>
      </c>
      <c r="D80" s="40">
        <v>56.16</v>
      </c>
      <c r="E80" s="40">
        <v>38.549999999999997</v>
      </c>
      <c r="F80" s="40">
        <v>56.25</v>
      </c>
      <c r="G80" s="40">
        <v>68.86</v>
      </c>
      <c r="H80" s="40">
        <v>8.58</v>
      </c>
      <c r="J80" s="4">
        <f t="shared" si="21"/>
        <v>-1.2325546342140425E-2</v>
      </c>
      <c r="K80" s="4">
        <f t="shared" si="22"/>
        <v>-1.6774472959215941E-2</v>
      </c>
      <c r="L80" s="4">
        <f t="shared" si="23"/>
        <v>1.0692499837065463E-2</v>
      </c>
      <c r="M80" s="4">
        <f t="shared" si="24"/>
        <v>1.3242856382459556E-2</v>
      </c>
      <c r="N80" s="4">
        <f t="shared" si="25"/>
        <v>2.0392403271043764E-2</v>
      </c>
      <c r="O80" s="4">
        <f t="shared" si="26"/>
        <v>-2.6453526448217312E-2</v>
      </c>
      <c r="P80" s="6">
        <f>SUMPRODUCT(J80:O80,Portfolio_Performance!$C$10:$H$10)</f>
        <v>-5.6065982226536169E-3</v>
      </c>
      <c r="Q80" s="41">
        <v>5.7000000000000002E-3</v>
      </c>
      <c r="R80" s="12">
        <f t="shared" si="27"/>
        <v>-1.1306598222653617E-2</v>
      </c>
      <c r="S80" s="6">
        <f t="shared" si="28"/>
        <v>-1.1306598222653617E-2</v>
      </c>
      <c r="T80" s="12">
        <f>P80-Portfolio_Performance!$C$16</f>
        <v>-7.3606598222653627E-2</v>
      </c>
      <c r="V80" s="7">
        <f t="shared" si="29"/>
        <v>-1.8025546342140424E-2</v>
      </c>
      <c r="W80" s="7">
        <f t="shared" si="29"/>
        <v>-5.4678747365623243E-3</v>
      </c>
      <c r="X80" s="7">
        <f t="shared" si="30"/>
        <v>4.992499837065463E-3</v>
      </c>
      <c r="Y80" s="7">
        <f t="shared" si="31"/>
        <v>7.5428563824595559E-3</v>
      </c>
      <c r="Z80" s="7">
        <f t="shared" si="32"/>
        <v>1.4692403271043764E-2</v>
      </c>
      <c r="AA80" s="7">
        <f t="shared" si="33"/>
        <v>-3.2153526448217312E-2</v>
      </c>
      <c r="AB80">
        <f t="shared" si="34"/>
        <v>-1.8025546342140424E-2</v>
      </c>
      <c r="AC80">
        <f t="shared" si="35"/>
        <v>-5.4678747365623243E-3</v>
      </c>
      <c r="AD80">
        <f t="shared" si="36"/>
        <v>0</v>
      </c>
      <c r="AE80">
        <f t="shared" si="37"/>
        <v>0</v>
      </c>
      <c r="AF80">
        <f t="shared" si="38"/>
        <v>0</v>
      </c>
      <c r="AG80">
        <f t="shared" si="39"/>
        <v>-3.2153526448217312E-2</v>
      </c>
      <c r="AH80" s="7">
        <f>J80-Portfolio_Performance!$C$16</f>
        <v>-8.0325546342140425E-2</v>
      </c>
      <c r="AI80" s="7">
        <f>K80-Portfolio_Performance!$C$16</f>
        <v>-8.4774472959215946E-2</v>
      </c>
      <c r="AJ80" s="7">
        <f>L80-Portfolio_Performance!$C$16</f>
        <v>-5.7307500162934538E-2</v>
      </c>
      <c r="AK80" s="7">
        <f>M80-Portfolio_Performance!$C$16</f>
        <v>-5.4757143617540451E-2</v>
      </c>
      <c r="AL80" s="7">
        <f>N80-Portfolio_Performance!$C$16</f>
        <v>-4.7607596728956245E-2</v>
      </c>
      <c r="AM80" s="7">
        <f>O80-Portfolio_Performance!$C$16</f>
        <v>-9.445352644821732E-2</v>
      </c>
    </row>
    <row r="81" spans="2:39" x14ac:dyDescent="0.2">
      <c r="B81" s="39">
        <v>44677</v>
      </c>
      <c r="C81" s="40">
        <v>93.93</v>
      </c>
      <c r="D81" s="40">
        <v>55.65</v>
      </c>
      <c r="E81" s="40">
        <v>37.22</v>
      </c>
      <c r="F81" s="40">
        <v>54.29</v>
      </c>
      <c r="G81" s="40">
        <v>66.05</v>
      </c>
      <c r="H81" s="40">
        <v>8.3699999999999992</v>
      </c>
      <c r="J81" s="4">
        <f t="shared" si="21"/>
        <v>-2.9683861735402464E-2</v>
      </c>
      <c r="K81" s="4">
        <f t="shared" si="22"/>
        <v>-9.1226819960018093E-3</v>
      </c>
      <c r="L81" s="4">
        <f t="shared" si="23"/>
        <v>-3.5109848795233788E-2</v>
      </c>
      <c r="M81" s="4">
        <f t="shared" si="24"/>
        <v>-3.5465993167169807E-2</v>
      </c>
      <c r="N81" s="4">
        <f t="shared" si="25"/>
        <v>-4.1663426942043433E-2</v>
      </c>
      <c r="O81" s="4">
        <f t="shared" si="26"/>
        <v>-2.478002899848708E-2</v>
      </c>
      <c r="P81" s="6">
        <f>SUMPRODUCT(J81:O81,Portfolio_Performance!$C$10:$H$10)</f>
        <v>-2.9673318830875844E-2</v>
      </c>
      <c r="Q81" s="41">
        <v>-2.81E-2</v>
      </c>
      <c r="R81" s="12">
        <f t="shared" si="27"/>
        <v>-1.5733188308758445E-3</v>
      </c>
      <c r="S81" s="6">
        <f t="shared" si="28"/>
        <v>-1.5733188308758445E-3</v>
      </c>
      <c r="T81" s="12">
        <f>P81-Portfolio_Performance!$C$16</f>
        <v>-9.7673318830875849E-2</v>
      </c>
      <c r="V81" s="7">
        <f t="shared" si="29"/>
        <v>-1.5838617354024635E-3</v>
      </c>
      <c r="W81" s="7">
        <f t="shared" si="29"/>
        <v>-7.5493631651259649E-3</v>
      </c>
      <c r="X81" s="7">
        <f t="shared" si="30"/>
        <v>-7.0098487952337876E-3</v>
      </c>
      <c r="Y81" s="7">
        <f t="shared" si="31"/>
        <v>-7.365993167169807E-3</v>
      </c>
      <c r="Z81" s="7">
        <f t="shared" si="32"/>
        <v>-1.3563426942043433E-2</v>
      </c>
      <c r="AA81" s="7">
        <f t="shared" si="33"/>
        <v>3.3199710015129197E-3</v>
      </c>
      <c r="AB81">
        <f t="shared" si="34"/>
        <v>-1.5838617354024635E-3</v>
      </c>
      <c r="AC81">
        <f t="shared" si="35"/>
        <v>-7.5493631651259649E-3</v>
      </c>
      <c r="AD81">
        <f t="shared" si="36"/>
        <v>-7.0098487952337876E-3</v>
      </c>
      <c r="AE81">
        <f t="shared" si="37"/>
        <v>-7.365993167169807E-3</v>
      </c>
      <c r="AF81">
        <f t="shared" si="38"/>
        <v>-1.3563426942043433E-2</v>
      </c>
      <c r="AG81">
        <f t="shared" si="39"/>
        <v>0</v>
      </c>
      <c r="AH81" s="7">
        <f>J81-Portfolio_Performance!$C$16</f>
        <v>-9.7683861735402472E-2</v>
      </c>
      <c r="AI81" s="7">
        <f>K81-Portfolio_Performance!$C$16</f>
        <v>-7.7122681996001807E-2</v>
      </c>
      <c r="AJ81" s="7">
        <f>L81-Portfolio_Performance!$C$16</f>
        <v>-0.1031098487952338</v>
      </c>
      <c r="AK81" s="7">
        <f>M81-Portfolio_Performance!$C$16</f>
        <v>-0.10346599316716981</v>
      </c>
      <c r="AL81" s="7">
        <f>N81-Portfolio_Performance!$C$16</f>
        <v>-0.10966342694204344</v>
      </c>
      <c r="AM81" s="7">
        <f>O81-Portfolio_Performance!$C$16</f>
        <v>-9.2780028998487085E-2</v>
      </c>
    </row>
    <row r="82" spans="2:39" x14ac:dyDescent="0.2">
      <c r="B82" s="39">
        <v>44678</v>
      </c>
      <c r="C82" s="40">
        <v>94.12</v>
      </c>
      <c r="D82" s="40">
        <v>54.72</v>
      </c>
      <c r="E82" s="40">
        <v>36.869999999999997</v>
      </c>
      <c r="F82" s="40">
        <v>53.69</v>
      </c>
      <c r="G82" s="40">
        <v>67.88</v>
      </c>
      <c r="H82" s="40">
        <v>8.49</v>
      </c>
      <c r="J82" s="4">
        <f t="shared" si="21"/>
        <v>2.0207398527376701E-3</v>
      </c>
      <c r="K82" s="4">
        <f t="shared" si="22"/>
        <v>-1.6852804407258795E-2</v>
      </c>
      <c r="L82" s="4">
        <f t="shared" si="23"/>
        <v>-9.4480389680515475E-3</v>
      </c>
      <c r="M82" s="4">
        <f t="shared" si="24"/>
        <v>-1.111328348288159E-2</v>
      </c>
      <c r="N82" s="4">
        <f t="shared" si="25"/>
        <v>2.732940939769115E-2</v>
      </c>
      <c r="O82" s="4">
        <f t="shared" si="26"/>
        <v>1.4235115821872129E-2</v>
      </c>
      <c r="P82" s="6">
        <f>SUMPRODUCT(J82:O82,Portfolio_Performance!$C$10:$H$10)</f>
        <v>6.3991519108282085E-3</v>
      </c>
      <c r="Q82" s="41">
        <v>2.0999999999999999E-3</v>
      </c>
      <c r="R82" s="12">
        <f t="shared" si="27"/>
        <v>4.299151910828209E-3</v>
      </c>
      <c r="S82" s="6">
        <f t="shared" si="28"/>
        <v>0</v>
      </c>
      <c r="T82" s="12">
        <f>P82-Portfolio_Performance!$C$16</f>
        <v>-6.1600848089171795E-2</v>
      </c>
      <c r="V82" s="7">
        <f t="shared" si="29"/>
        <v>-7.9260147262329769E-5</v>
      </c>
      <c r="W82" s="7">
        <f t="shared" si="29"/>
        <v>-2.1151956318087004E-2</v>
      </c>
      <c r="X82" s="7">
        <f t="shared" si="30"/>
        <v>-1.1548038968051547E-2</v>
      </c>
      <c r="Y82" s="7">
        <f t="shared" si="31"/>
        <v>-1.321328348288159E-2</v>
      </c>
      <c r="Z82" s="7">
        <f t="shared" si="32"/>
        <v>2.5229409397691149E-2</v>
      </c>
      <c r="AA82" s="7">
        <f t="shared" si="33"/>
        <v>1.213511582187213E-2</v>
      </c>
      <c r="AB82">
        <f t="shared" si="34"/>
        <v>-7.9260147262329769E-5</v>
      </c>
      <c r="AC82">
        <f t="shared" si="35"/>
        <v>-2.1151956318087004E-2</v>
      </c>
      <c r="AD82">
        <f t="shared" si="36"/>
        <v>-1.1548038968051547E-2</v>
      </c>
      <c r="AE82">
        <f t="shared" si="37"/>
        <v>-1.321328348288159E-2</v>
      </c>
      <c r="AF82">
        <f t="shared" si="38"/>
        <v>0</v>
      </c>
      <c r="AG82">
        <f t="shared" si="39"/>
        <v>0</v>
      </c>
      <c r="AH82" s="7">
        <f>J82-Portfolio_Performance!$C$16</f>
        <v>-6.5979260147262339E-2</v>
      </c>
      <c r="AI82" s="7">
        <f>K82-Portfolio_Performance!$C$16</f>
        <v>-8.48528044072588E-2</v>
      </c>
      <c r="AJ82" s="7">
        <f>L82-Portfolio_Performance!$C$16</f>
        <v>-7.7448038968051552E-2</v>
      </c>
      <c r="AK82" s="7">
        <f>M82-Portfolio_Performance!$C$16</f>
        <v>-7.9113283482881602E-2</v>
      </c>
      <c r="AL82" s="7">
        <f>N82-Portfolio_Performance!$C$16</f>
        <v>-4.0670590602308855E-2</v>
      </c>
      <c r="AM82" s="7">
        <f>O82-Portfolio_Performance!$C$16</f>
        <v>-5.3764884178127872E-2</v>
      </c>
    </row>
    <row r="83" spans="2:39" x14ac:dyDescent="0.2">
      <c r="B83" s="39">
        <v>44679</v>
      </c>
      <c r="C83" s="40">
        <v>102.65</v>
      </c>
      <c r="D83" s="40">
        <v>55.11</v>
      </c>
      <c r="E83" s="40">
        <v>38.1</v>
      </c>
      <c r="F83" s="40">
        <v>55.11</v>
      </c>
      <c r="G83" s="40">
        <v>69.91</v>
      </c>
      <c r="H83" s="40">
        <v>9.1300000000000008</v>
      </c>
      <c r="J83" s="4">
        <f t="shared" si="21"/>
        <v>8.6754579605780854E-2</v>
      </c>
      <c r="K83" s="4">
        <f t="shared" si="22"/>
        <v>7.1019145808489332E-3</v>
      </c>
      <c r="L83" s="4">
        <f t="shared" si="23"/>
        <v>3.2816069886602288E-2</v>
      </c>
      <c r="M83" s="4">
        <f t="shared" si="24"/>
        <v>2.6104423460665986E-2</v>
      </c>
      <c r="N83" s="4">
        <f t="shared" si="25"/>
        <v>2.9467260157868186E-2</v>
      </c>
      <c r="O83" s="4">
        <f t="shared" si="26"/>
        <v>7.2676694283621238E-2</v>
      </c>
      <c r="P83" s="6">
        <f>SUMPRODUCT(J83:O83,Portfolio_Performance!$C$10:$H$10)</f>
        <v>5.1649617030627898E-2</v>
      </c>
      <c r="Q83" s="41">
        <v>2.47E-2</v>
      </c>
      <c r="R83" s="12">
        <f t="shared" si="27"/>
        <v>2.6949617030627898E-2</v>
      </c>
      <c r="S83" s="6">
        <f t="shared" si="28"/>
        <v>0</v>
      </c>
      <c r="T83" s="12">
        <f>P83-Portfolio_Performance!$C$16</f>
        <v>-1.6350382969372107E-2</v>
      </c>
      <c r="V83" s="7">
        <f t="shared" si="29"/>
        <v>6.2054579605780855E-2</v>
      </c>
      <c r="W83" s="7">
        <f t="shared" si="29"/>
        <v>-1.9847702449778966E-2</v>
      </c>
      <c r="X83" s="7">
        <f t="shared" si="30"/>
        <v>8.1160698866022882E-3</v>
      </c>
      <c r="Y83" s="7">
        <f t="shared" si="31"/>
        <v>1.4044234606659864E-3</v>
      </c>
      <c r="Z83" s="7">
        <f t="shared" si="32"/>
        <v>4.7672601578681861E-3</v>
      </c>
      <c r="AA83" s="7">
        <f t="shared" si="33"/>
        <v>4.7976694283621238E-2</v>
      </c>
      <c r="AB83">
        <f t="shared" si="34"/>
        <v>0</v>
      </c>
      <c r="AC83">
        <f t="shared" si="35"/>
        <v>-1.9847702449778966E-2</v>
      </c>
      <c r="AD83">
        <f t="shared" si="36"/>
        <v>0</v>
      </c>
      <c r="AE83">
        <f t="shared" si="37"/>
        <v>0</v>
      </c>
      <c r="AF83">
        <f t="shared" si="38"/>
        <v>0</v>
      </c>
      <c r="AG83">
        <f t="shared" si="39"/>
        <v>0</v>
      </c>
      <c r="AH83" s="7">
        <f>J83-Portfolio_Performance!$C$16</f>
        <v>1.8754579605780849E-2</v>
      </c>
      <c r="AI83" s="7">
        <f>K83-Portfolio_Performance!$C$16</f>
        <v>-6.0898085419151073E-2</v>
      </c>
      <c r="AJ83" s="7">
        <f>L83-Portfolio_Performance!$C$16</f>
        <v>-3.5183930113397717E-2</v>
      </c>
      <c r="AK83" s="7">
        <f>M83-Portfolio_Performance!$C$16</f>
        <v>-4.1895576539334019E-2</v>
      </c>
      <c r="AL83" s="7">
        <f>N83-Portfolio_Performance!$C$16</f>
        <v>-3.8532739842131819E-2</v>
      </c>
      <c r="AM83" s="7">
        <f>O83-Portfolio_Performance!$C$16</f>
        <v>4.6766942836212327E-3</v>
      </c>
    </row>
    <row r="84" spans="2:39" x14ac:dyDescent="0.2">
      <c r="B84" s="39">
        <v>44680</v>
      </c>
      <c r="C84" s="40">
        <v>102.37</v>
      </c>
      <c r="D84" s="40">
        <v>53.54</v>
      </c>
      <c r="E84" s="40">
        <v>36.909999999999997</v>
      </c>
      <c r="F84" s="40">
        <v>54.32</v>
      </c>
      <c r="G84" s="40">
        <v>69.13</v>
      </c>
      <c r="H84" s="40">
        <v>8.76</v>
      </c>
      <c r="J84" s="4">
        <f t="shared" si="21"/>
        <v>-2.7314425332631213E-3</v>
      </c>
      <c r="K84" s="4">
        <f t="shared" si="22"/>
        <v>-2.8902149802937479E-2</v>
      </c>
      <c r="L84" s="4">
        <f t="shared" si="23"/>
        <v>-3.1731765090748244E-2</v>
      </c>
      <c r="M84" s="4">
        <f t="shared" si="24"/>
        <v>-1.4438704644703282E-2</v>
      </c>
      <c r="N84" s="4">
        <f t="shared" si="25"/>
        <v>-1.1219910566720122E-2</v>
      </c>
      <c r="O84" s="4">
        <f t="shared" si="26"/>
        <v>-4.1369789658577176E-2</v>
      </c>
      <c r="P84" s="6">
        <f>SUMPRODUCT(J84:O84,Portfolio_Performance!$C$10:$H$10)</f>
        <v>-2.2708469471408702E-2</v>
      </c>
      <c r="Q84" s="41">
        <v>-3.6299999999999999E-2</v>
      </c>
      <c r="R84" s="12">
        <f t="shared" si="27"/>
        <v>1.3591530528591297E-2</v>
      </c>
      <c r="S84" s="6">
        <f t="shared" si="28"/>
        <v>0</v>
      </c>
      <c r="T84" s="12">
        <f>P84-Portfolio_Performance!$C$16</f>
        <v>-9.0708469471408704E-2</v>
      </c>
      <c r="V84" s="7">
        <f t="shared" si="29"/>
        <v>3.3568557466736877E-2</v>
      </c>
      <c r="W84" s="7">
        <f t="shared" si="29"/>
        <v>-4.2493680331528776E-2</v>
      </c>
      <c r="X84" s="7">
        <f t="shared" si="30"/>
        <v>4.5682349092517546E-3</v>
      </c>
      <c r="Y84" s="7">
        <f t="shared" si="31"/>
        <v>2.1861295355296718E-2</v>
      </c>
      <c r="Z84" s="7">
        <f t="shared" si="32"/>
        <v>2.5080089433279877E-2</v>
      </c>
      <c r="AA84" s="7">
        <f t="shared" si="33"/>
        <v>-5.0697896585771771E-3</v>
      </c>
      <c r="AB84">
        <f t="shared" si="34"/>
        <v>0</v>
      </c>
      <c r="AC84">
        <f t="shared" si="35"/>
        <v>-4.2493680331528776E-2</v>
      </c>
      <c r="AD84">
        <f t="shared" si="36"/>
        <v>0</v>
      </c>
      <c r="AE84">
        <f t="shared" si="37"/>
        <v>0</v>
      </c>
      <c r="AF84">
        <f t="shared" si="38"/>
        <v>0</v>
      </c>
      <c r="AG84">
        <f t="shared" si="39"/>
        <v>-5.0697896585771771E-3</v>
      </c>
      <c r="AH84" s="7">
        <f>J84-Portfolio_Performance!$C$16</f>
        <v>-7.073144253326312E-2</v>
      </c>
      <c r="AI84" s="7">
        <f>K84-Portfolio_Performance!$C$16</f>
        <v>-9.6902149802937487E-2</v>
      </c>
      <c r="AJ84" s="7">
        <f>L84-Portfolio_Performance!$C$16</f>
        <v>-9.9731765090748242E-2</v>
      </c>
      <c r="AK84" s="7">
        <f>M84-Portfolio_Performance!$C$16</f>
        <v>-8.2438704644703292E-2</v>
      </c>
      <c r="AL84" s="7">
        <f>N84-Portfolio_Performance!$C$16</f>
        <v>-7.921991056672012E-2</v>
      </c>
      <c r="AM84" s="7">
        <f>O84-Portfolio_Performance!$C$16</f>
        <v>-0.10936978965857719</v>
      </c>
    </row>
    <row r="85" spans="2:39" x14ac:dyDescent="0.2">
      <c r="B85" s="39">
        <v>44683</v>
      </c>
      <c r="C85" s="40">
        <v>99.3</v>
      </c>
      <c r="D85" s="40">
        <v>53.14</v>
      </c>
      <c r="E85" s="40">
        <v>37.5</v>
      </c>
      <c r="F85" s="40">
        <v>55.6</v>
      </c>
      <c r="G85" s="40">
        <v>70.22</v>
      </c>
      <c r="H85" s="40">
        <v>8.67</v>
      </c>
      <c r="J85" s="4">
        <f t="shared" si="21"/>
        <v>-3.0448129880552614E-2</v>
      </c>
      <c r="K85" s="4">
        <f t="shared" si="22"/>
        <v>-7.4990977605389718E-3</v>
      </c>
      <c r="L85" s="4">
        <f t="shared" si="23"/>
        <v>1.5858415934458095E-2</v>
      </c>
      <c r="M85" s="4">
        <f t="shared" si="24"/>
        <v>2.3290718006095924E-2</v>
      </c>
      <c r="N85" s="4">
        <f t="shared" si="25"/>
        <v>1.5644380783112564E-2</v>
      </c>
      <c r="O85" s="4">
        <f t="shared" si="26"/>
        <v>-1.0327114155849517E-2</v>
      </c>
      <c r="P85" s="6">
        <f>SUMPRODUCT(J85:O85,Portfolio_Performance!$C$10:$H$10)</f>
        <v>-2.8938804482413608E-3</v>
      </c>
      <c r="Q85" s="41">
        <v>5.7000000000000002E-3</v>
      </c>
      <c r="R85" s="12">
        <f t="shared" si="27"/>
        <v>-8.5938804482413606E-3</v>
      </c>
      <c r="S85" s="6">
        <f t="shared" si="28"/>
        <v>-8.5938804482413606E-3</v>
      </c>
      <c r="T85" s="12">
        <f>P85-Portfolio_Performance!$C$16</f>
        <v>-7.0893880448241367E-2</v>
      </c>
      <c r="V85" s="7">
        <f t="shared" si="29"/>
        <v>-3.6148129880552618E-2</v>
      </c>
      <c r="W85" s="7">
        <f t="shared" si="29"/>
        <v>1.0947826877023888E-3</v>
      </c>
      <c r="X85" s="7">
        <f t="shared" si="30"/>
        <v>1.0158415934458095E-2</v>
      </c>
      <c r="Y85" s="7">
        <f t="shared" si="31"/>
        <v>1.7590718006095924E-2</v>
      </c>
      <c r="Z85" s="7">
        <f t="shared" si="32"/>
        <v>9.9443807831125636E-3</v>
      </c>
      <c r="AA85" s="7">
        <f t="shared" si="33"/>
        <v>-1.6027114155849516E-2</v>
      </c>
      <c r="AB85">
        <f t="shared" si="34"/>
        <v>-3.6148129880552618E-2</v>
      </c>
      <c r="AC85">
        <f t="shared" si="35"/>
        <v>0</v>
      </c>
      <c r="AD85">
        <f t="shared" si="36"/>
        <v>0</v>
      </c>
      <c r="AE85">
        <f t="shared" si="37"/>
        <v>0</v>
      </c>
      <c r="AF85">
        <f t="shared" si="38"/>
        <v>0</v>
      </c>
      <c r="AG85">
        <f t="shared" si="39"/>
        <v>-1.6027114155849516E-2</v>
      </c>
      <c r="AH85" s="7">
        <f>J85-Portfolio_Performance!$C$16</f>
        <v>-9.8448129880552626E-2</v>
      </c>
      <c r="AI85" s="7">
        <f>K85-Portfolio_Performance!$C$16</f>
        <v>-7.549909776053898E-2</v>
      </c>
      <c r="AJ85" s="7">
        <f>L85-Portfolio_Performance!$C$16</f>
        <v>-5.214158406554191E-2</v>
      </c>
      <c r="AK85" s="7">
        <f>M85-Portfolio_Performance!$C$16</f>
        <v>-4.4709281993904081E-2</v>
      </c>
      <c r="AL85" s="7">
        <f>N85-Portfolio_Performance!$C$16</f>
        <v>-5.2355619216887445E-2</v>
      </c>
      <c r="AM85" s="7">
        <f>O85-Portfolio_Performance!$C$16</f>
        <v>-7.8327114155849517E-2</v>
      </c>
    </row>
    <row r="86" spans="2:39" x14ac:dyDescent="0.2">
      <c r="B86" s="39">
        <v>44684</v>
      </c>
      <c r="C86" s="40">
        <v>104.44</v>
      </c>
      <c r="D86" s="40">
        <v>53.95</v>
      </c>
      <c r="E86" s="40">
        <v>38.18</v>
      </c>
      <c r="F86" s="40">
        <v>55.33</v>
      </c>
      <c r="G86" s="40">
        <v>70.05</v>
      </c>
      <c r="H86" s="40">
        <v>9.0299999999999994</v>
      </c>
      <c r="J86" s="4">
        <f t="shared" si="21"/>
        <v>5.0467172779801277E-2</v>
      </c>
      <c r="K86" s="4">
        <f t="shared" si="22"/>
        <v>1.5127751372476227E-2</v>
      </c>
      <c r="L86" s="4">
        <f t="shared" si="23"/>
        <v>1.7970885321236425E-2</v>
      </c>
      <c r="M86" s="4">
        <f t="shared" si="24"/>
        <v>-4.8679443465183686E-3</v>
      </c>
      <c r="N86" s="4">
        <f t="shared" si="25"/>
        <v>-2.4238979572702352E-3</v>
      </c>
      <c r="O86" s="4">
        <f t="shared" si="26"/>
        <v>4.0683576636443543E-2</v>
      </c>
      <c r="P86" s="6">
        <f>SUMPRODUCT(J86:O86,Portfolio_Performance!$C$10:$H$10)</f>
        <v>2.4636797190158696E-2</v>
      </c>
      <c r="Q86" s="41">
        <v>4.7999999999999996E-3</v>
      </c>
      <c r="R86" s="12">
        <f t="shared" si="27"/>
        <v>1.9836797190158698E-2</v>
      </c>
      <c r="S86" s="6">
        <f t="shared" si="28"/>
        <v>0</v>
      </c>
      <c r="T86" s="12">
        <f>P86-Portfolio_Performance!$C$16</f>
        <v>-4.3363202809841309E-2</v>
      </c>
      <c r="V86" s="7">
        <f t="shared" si="29"/>
        <v>4.5667172779801278E-2</v>
      </c>
      <c r="W86" s="7">
        <f t="shared" si="29"/>
        <v>-4.7090458176824706E-3</v>
      </c>
      <c r="X86" s="7">
        <f t="shared" si="30"/>
        <v>1.3170885321236427E-2</v>
      </c>
      <c r="Y86" s="7">
        <f t="shared" si="31"/>
        <v>-9.6679443465183673E-3</v>
      </c>
      <c r="Z86" s="7">
        <f t="shared" si="32"/>
        <v>-7.2238979572702353E-3</v>
      </c>
      <c r="AA86" s="7">
        <f t="shared" si="33"/>
        <v>3.5883576636443544E-2</v>
      </c>
      <c r="AB86">
        <f t="shared" si="34"/>
        <v>0</v>
      </c>
      <c r="AC86">
        <f t="shared" si="35"/>
        <v>-4.7090458176824706E-3</v>
      </c>
      <c r="AD86">
        <f t="shared" si="36"/>
        <v>0</v>
      </c>
      <c r="AE86">
        <f t="shared" si="37"/>
        <v>-9.6679443465183673E-3</v>
      </c>
      <c r="AF86">
        <f t="shared" si="38"/>
        <v>-7.2238979572702353E-3</v>
      </c>
      <c r="AG86">
        <f t="shared" si="39"/>
        <v>0</v>
      </c>
      <c r="AH86" s="7">
        <f>J86-Portfolio_Performance!$C$16</f>
        <v>-1.7532827220198728E-2</v>
      </c>
      <c r="AI86" s="7">
        <f>K86-Portfolio_Performance!$C$16</f>
        <v>-5.287224862752378E-2</v>
      </c>
      <c r="AJ86" s="7">
        <f>L86-Portfolio_Performance!$C$16</f>
        <v>-5.002911467876358E-2</v>
      </c>
      <c r="AK86" s="7">
        <f>M86-Portfolio_Performance!$C$16</f>
        <v>-7.2867944346518373E-2</v>
      </c>
      <c r="AL86" s="7">
        <f>N86-Portfolio_Performance!$C$16</f>
        <v>-7.0423897957270234E-2</v>
      </c>
      <c r="AM86" s="7">
        <f>O86-Portfolio_Performance!$C$16</f>
        <v>-2.7316423363556462E-2</v>
      </c>
    </row>
    <row r="87" spans="2:39" x14ac:dyDescent="0.2">
      <c r="B87" s="39">
        <v>44685</v>
      </c>
      <c r="C87" s="40">
        <v>108.68</v>
      </c>
      <c r="D87" s="40">
        <v>55.44</v>
      </c>
      <c r="E87" s="40">
        <v>40.26</v>
      </c>
      <c r="F87" s="40">
        <v>56.01</v>
      </c>
      <c r="G87" s="40">
        <v>71.16</v>
      </c>
      <c r="H87" s="40">
        <v>9.24</v>
      </c>
      <c r="J87" s="4">
        <f t="shared" si="21"/>
        <v>3.9795040727218949E-2</v>
      </c>
      <c r="K87" s="4">
        <f t="shared" si="22"/>
        <v>2.7243663177503992E-2</v>
      </c>
      <c r="L87" s="4">
        <f t="shared" si="23"/>
        <v>5.3046601914043902E-2</v>
      </c>
      <c r="M87" s="4">
        <f t="shared" si="24"/>
        <v>1.221498931172265E-2</v>
      </c>
      <c r="N87" s="4">
        <f t="shared" si="25"/>
        <v>1.5721590014618283E-2</v>
      </c>
      <c r="O87" s="4">
        <f t="shared" si="26"/>
        <v>2.2989518224698781E-2</v>
      </c>
      <c r="P87" s="6">
        <f>SUMPRODUCT(J87:O87,Portfolio_Performance!$C$10:$H$10)</f>
        <v>2.7250707056104141E-2</v>
      </c>
      <c r="Q87" s="41">
        <v>2.9899999999999999E-2</v>
      </c>
      <c r="R87" s="12">
        <f t="shared" si="27"/>
        <v>-2.6492929438958583E-3</v>
      </c>
      <c r="S87" s="6">
        <f t="shared" si="28"/>
        <v>-2.6492929438958583E-3</v>
      </c>
      <c r="T87" s="12">
        <f>P87-Portfolio_Performance!$C$16</f>
        <v>-4.0749292943895864E-2</v>
      </c>
      <c r="V87" s="7">
        <f t="shared" si="29"/>
        <v>9.895040727218949E-3</v>
      </c>
      <c r="W87" s="7">
        <f t="shared" si="29"/>
        <v>2.989295612139985E-2</v>
      </c>
      <c r="X87" s="7">
        <f t="shared" si="30"/>
        <v>2.3146601914043902E-2</v>
      </c>
      <c r="Y87" s="7">
        <f t="shared" si="31"/>
        <v>-1.7685010688277349E-2</v>
      </c>
      <c r="Z87" s="7">
        <f t="shared" si="32"/>
        <v>-1.4178409985381717E-2</v>
      </c>
      <c r="AA87" s="7">
        <f t="shared" si="33"/>
        <v>-6.9104817753012186E-3</v>
      </c>
      <c r="AB87">
        <f t="shared" si="34"/>
        <v>0</v>
      </c>
      <c r="AC87">
        <f t="shared" si="35"/>
        <v>0</v>
      </c>
      <c r="AD87">
        <f t="shared" si="36"/>
        <v>0</v>
      </c>
      <c r="AE87">
        <f t="shared" si="37"/>
        <v>-1.7685010688277349E-2</v>
      </c>
      <c r="AF87">
        <f t="shared" si="38"/>
        <v>-1.4178409985381717E-2</v>
      </c>
      <c r="AG87">
        <f t="shared" si="39"/>
        <v>-6.9104817753012186E-3</v>
      </c>
      <c r="AH87" s="7">
        <f>J87-Portfolio_Performance!$C$16</f>
        <v>-2.8204959272781056E-2</v>
      </c>
      <c r="AI87" s="7">
        <f>K87-Portfolio_Performance!$C$16</f>
        <v>-4.0756336822496013E-2</v>
      </c>
      <c r="AJ87" s="7">
        <f>L87-Portfolio_Performance!$C$16</f>
        <v>-1.4953398085956103E-2</v>
      </c>
      <c r="AK87" s="7">
        <f>M87-Portfolio_Performance!$C$16</f>
        <v>-5.5785010688277355E-2</v>
      </c>
      <c r="AL87" s="7">
        <f>N87-Portfolio_Performance!$C$16</f>
        <v>-5.2278409985381719E-2</v>
      </c>
      <c r="AM87" s="7">
        <f>O87-Portfolio_Performance!$C$16</f>
        <v>-4.5010481775301224E-2</v>
      </c>
    </row>
    <row r="88" spans="2:39" x14ac:dyDescent="0.2">
      <c r="B88" s="39">
        <v>44686</v>
      </c>
      <c r="C88" s="40">
        <v>105.04</v>
      </c>
      <c r="D88" s="40">
        <v>53.97</v>
      </c>
      <c r="E88" s="40">
        <v>39.880000000000003</v>
      </c>
      <c r="F88" s="40">
        <v>53.74</v>
      </c>
      <c r="G88" s="40">
        <v>67.77</v>
      </c>
      <c r="H88" s="40">
        <v>8.8800000000000008</v>
      </c>
      <c r="J88" s="4">
        <f t="shared" si="21"/>
        <v>-3.4066554563606195E-2</v>
      </c>
      <c r="K88" s="4">
        <f t="shared" si="22"/>
        <v>-2.687301825109634E-2</v>
      </c>
      <c r="L88" s="4">
        <f t="shared" si="23"/>
        <v>-9.4834751180077736E-3</v>
      </c>
      <c r="M88" s="4">
        <f t="shared" si="24"/>
        <v>-4.1372643034395647E-2</v>
      </c>
      <c r="N88" s="4">
        <f t="shared" si="25"/>
        <v>-4.8811243649612798E-2</v>
      </c>
      <c r="O88" s="4">
        <f t="shared" si="26"/>
        <v>-3.9740328649513997E-2</v>
      </c>
      <c r="P88" s="6">
        <f>SUMPRODUCT(J88:O88,Portfolio_Performance!$C$10:$H$10)</f>
        <v>-3.6270571877847976E-2</v>
      </c>
      <c r="Q88" s="41">
        <v>-3.56E-2</v>
      </c>
      <c r="R88" s="12">
        <f t="shared" si="27"/>
        <v>-6.7057187784797662E-4</v>
      </c>
      <c r="S88" s="6">
        <f t="shared" si="28"/>
        <v>-6.7057187784797662E-4</v>
      </c>
      <c r="T88" s="12">
        <f>P88-Portfolio_Performance!$C$16</f>
        <v>-0.10427057187784798</v>
      </c>
      <c r="V88" s="7">
        <f t="shared" si="29"/>
        <v>1.5334454363938044E-3</v>
      </c>
      <c r="W88" s="7">
        <f t="shared" si="29"/>
        <v>-2.6202446373248364E-2</v>
      </c>
      <c r="X88" s="7">
        <f t="shared" si="30"/>
        <v>2.6116524881992224E-2</v>
      </c>
      <c r="Y88" s="7">
        <f t="shared" si="31"/>
        <v>-5.772643034395647E-3</v>
      </c>
      <c r="Z88" s="7">
        <f t="shared" si="32"/>
        <v>-1.3211243649612799E-2</v>
      </c>
      <c r="AA88" s="7">
        <f t="shared" si="33"/>
        <v>-4.1403286495139968E-3</v>
      </c>
      <c r="AB88">
        <f t="shared" si="34"/>
        <v>0</v>
      </c>
      <c r="AC88">
        <f t="shared" si="35"/>
        <v>-2.6202446373248364E-2</v>
      </c>
      <c r="AD88">
        <f t="shared" si="36"/>
        <v>0</v>
      </c>
      <c r="AE88">
        <f t="shared" si="37"/>
        <v>-5.772643034395647E-3</v>
      </c>
      <c r="AF88">
        <f t="shared" si="38"/>
        <v>-1.3211243649612799E-2</v>
      </c>
      <c r="AG88">
        <f t="shared" si="39"/>
        <v>-4.1403286495139968E-3</v>
      </c>
      <c r="AH88" s="7">
        <f>J88-Portfolio_Performance!$C$16</f>
        <v>-0.10206655456360619</v>
      </c>
      <c r="AI88" s="7">
        <f>K88-Portfolio_Performance!$C$16</f>
        <v>-9.4873018251096342E-2</v>
      </c>
      <c r="AJ88" s="7">
        <f>L88-Portfolio_Performance!$C$16</f>
        <v>-7.748347511800778E-2</v>
      </c>
      <c r="AK88" s="7">
        <f>M88-Portfolio_Performance!$C$16</f>
        <v>-0.10937264303439564</v>
      </c>
      <c r="AL88" s="7">
        <f>N88-Portfolio_Performance!$C$16</f>
        <v>-0.1168112436496128</v>
      </c>
      <c r="AM88" s="7">
        <f>O88-Portfolio_Performance!$C$16</f>
        <v>-0.10774032864951399</v>
      </c>
    </row>
    <row r="89" spans="2:39" x14ac:dyDescent="0.2">
      <c r="B89" s="39">
        <v>44687</v>
      </c>
      <c r="C89" s="40">
        <v>103.02</v>
      </c>
      <c r="D89" s="40">
        <v>54.25</v>
      </c>
      <c r="E89" s="40">
        <v>38.630000000000003</v>
      </c>
      <c r="F89" s="40">
        <v>51.57</v>
      </c>
      <c r="G89" s="40">
        <v>67.88</v>
      </c>
      <c r="H89" s="40">
        <v>9.07</v>
      </c>
      <c r="J89" s="4">
        <f t="shared" si="21"/>
        <v>-1.9418085857101627E-2</v>
      </c>
      <c r="K89" s="4">
        <f t="shared" si="22"/>
        <v>5.1746557900174874E-3</v>
      </c>
      <c r="L89" s="4">
        <f t="shared" si="23"/>
        <v>-3.1845768415447666E-2</v>
      </c>
      <c r="M89" s="4">
        <f t="shared" si="24"/>
        <v>-4.1217495124477671E-2</v>
      </c>
      <c r="N89" s="4">
        <f t="shared" si="25"/>
        <v>1.6218212180040216E-3</v>
      </c>
      <c r="O89" s="4">
        <f t="shared" si="26"/>
        <v>2.1170707122966488E-2</v>
      </c>
      <c r="P89" s="6">
        <f>SUMPRODUCT(J89:O89,Portfolio_Performance!$C$10:$H$10)</f>
        <v>-3.9969015659203589E-3</v>
      </c>
      <c r="Q89" s="41">
        <v>-5.7000000000000002E-3</v>
      </c>
      <c r="R89" s="12">
        <f t="shared" si="27"/>
        <v>1.7030984340796413E-3</v>
      </c>
      <c r="S89" s="6">
        <f t="shared" si="28"/>
        <v>0</v>
      </c>
      <c r="T89" s="12">
        <f>P89-Portfolio_Performance!$C$16</f>
        <v>-7.1996901565920368E-2</v>
      </c>
      <c r="V89" s="7">
        <f t="shared" si="29"/>
        <v>-1.3718085857101627E-2</v>
      </c>
      <c r="W89" s="7">
        <f t="shared" si="29"/>
        <v>3.4715573559378462E-3</v>
      </c>
      <c r="X89" s="7">
        <f t="shared" si="30"/>
        <v>-2.6145768415447666E-2</v>
      </c>
      <c r="Y89" s="7">
        <f t="shared" si="31"/>
        <v>-3.5517495124477674E-2</v>
      </c>
      <c r="Z89" s="7">
        <f t="shared" si="32"/>
        <v>7.321821218004022E-3</v>
      </c>
      <c r="AA89" s="7">
        <f t="shared" si="33"/>
        <v>2.6870707122966488E-2</v>
      </c>
      <c r="AB89">
        <f t="shared" si="34"/>
        <v>-1.3718085857101627E-2</v>
      </c>
      <c r="AC89">
        <f t="shared" si="35"/>
        <v>0</v>
      </c>
      <c r="AD89">
        <f t="shared" si="36"/>
        <v>-2.6145768415447666E-2</v>
      </c>
      <c r="AE89">
        <f t="shared" si="37"/>
        <v>-3.5517495124477674E-2</v>
      </c>
      <c r="AF89">
        <f t="shared" si="38"/>
        <v>0</v>
      </c>
      <c r="AG89">
        <f t="shared" si="39"/>
        <v>0</v>
      </c>
      <c r="AH89" s="7">
        <f>J89-Portfolio_Performance!$C$16</f>
        <v>-8.7418085857101632E-2</v>
      </c>
      <c r="AI89" s="7">
        <f>K89-Portfolio_Performance!$C$16</f>
        <v>-6.2825344209982523E-2</v>
      </c>
      <c r="AJ89" s="7">
        <f>L89-Portfolio_Performance!$C$16</f>
        <v>-9.9845768415447678E-2</v>
      </c>
      <c r="AK89" s="7">
        <f>M89-Portfolio_Performance!$C$16</f>
        <v>-0.10921749512447768</v>
      </c>
      <c r="AL89" s="7">
        <f>N89-Portfolio_Performance!$C$16</f>
        <v>-6.6378178781995978E-2</v>
      </c>
      <c r="AM89" s="7">
        <f>O89-Portfolio_Performance!$C$16</f>
        <v>-4.6829292877033517E-2</v>
      </c>
    </row>
    <row r="90" spans="2:39" x14ac:dyDescent="0.2">
      <c r="B90" s="39">
        <v>44690</v>
      </c>
      <c r="C90" s="40">
        <v>103.96</v>
      </c>
      <c r="D90" s="40">
        <v>54.49</v>
      </c>
      <c r="E90" s="40">
        <v>37.5</v>
      </c>
      <c r="F90" s="40">
        <v>49.58</v>
      </c>
      <c r="G90" s="40">
        <v>66.239999999999995</v>
      </c>
      <c r="H90" s="40">
        <v>8.43</v>
      </c>
      <c r="J90" s="4">
        <f t="shared" si="21"/>
        <v>9.0830656358502296E-3</v>
      </c>
      <c r="K90" s="4">
        <f t="shared" si="22"/>
        <v>4.4142061744381752E-3</v>
      </c>
      <c r="L90" s="4">
        <f t="shared" si="23"/>
        <v>-2.9688243701824893E-2</v>
      </c>
      <c r="M90" s="4">
        <f t="shared" si="24"/>
        <v>-3.9352581455823134E-2</v>
      </c>
      <c r="N90" s="4">
        <f t="shared" si="25"/>
        <v>-2.4456930289021316E-2</v>
      </c>
      <c r="O90" s="4">
        <f t="shared" si="26"/>
        <v>-7.3175492113281171E-2</v>
      </c>
      <c r="P90" s="6">
        <f>SUMPRODUCT(J90:O90,Portfolio_Performance!$C$10:$H$10)</f>
        <v>-3.149008246293955E-2</v>
      </c>
      <c r="Q90" s="41">
        <v>-3.2000000000000001E-2</v>
      </c>
      <c r="R90" s="12">
        <f t="shared" si="27"/>
        <v>5.0991753706045029E-4</v>
      </c>
      <c r="S90" s="6">
        <f t="shared" si="28"/>
        <v>0</v>
      </c>
      <c r="T90" s="12">
        <f>P90-Portfolio_Performance!$C$16</f>
        <v>-9.9490082462939555E-2</v>
      </c>
      <c r="V90" s="7">
        <f t="shared" si="29"/>
        <v>4.1083065635850229E-2</v>
      </c>
      <c r="W90" s="7">
        <f t="shared" si="29"/>
        <v>3.9042886373777249E-3</v>
      </c>
      <c r="X90" s="7">
        <f t="shared" si="30"/>
        <v>2.3117562981751077E-3</v>
      </c>
      <c r="Y90" s="7">
        <f t="shared" si="31"/>
        <v>-7.3525814558231331E-3</v>
      </c>
      <c r="Z90" s="7">
        <f t="shared" si="32"/>
        <v>7.5430697109786851E-3</v>
      </c>
      <c r="AA90" s="7">
        <f t="shared" si="33"/>
        <v>-4.117549211328117E-2</v>
      </c>
      <c r="AB90">
        <f t="shared" si="34"/>
        <v>0</v>
      </c>
      <c r="AC90">
        <f t="shared" si="35"/>
        <v>0</v>
      </c>
      <c r="AD90">
        <f t="shared" si="36"/>
        <v>0</v>
      </c>
      <c r="AE90">
        <f t="shared" si="37"/>
        <v>-7.3525814558231331E-3</v>
      </c>
      <c r="AF90">
        <f t="shared" si="38"/>
        <v>0</v>
      </c>
      <c r="AG90">
        <f t="shared" si="39"/>
        <v>-4.117549211328117E-2</v>
      </c>
      <c r="AH90" s="7">
        <f>J90-Portfolio_Performance!$C$16</f>
        <v>-5.8916934364149777E-2</v>
      </c>
      <c r="AI90" s="7">
        <f>K90-Portfolio_Performance!$C$16</f>
        <v>-6.3585793825561829E-2</v>
      </c>
      <c r="AJ90" s="7">
        <f>L90-Portfolio_Performance!$C$16</f>
        <v>-9.7688243701824898E-2</v>
      </c>
      <c r="AK90" s="7">
        <f>M90-Portfolio_Performance!$C$16</f>
        <v>-0.10735258145582313</v>
      </c>
      <c r="AL90" s="7">
        <f>N90-Portfolio_Performance!$C$16</f>
        <v>-9.2456930289021327E-2</v>
      </c>
      <c r="AM90" s="7">
        <f>O90-Portfolio_Performance!$C$16</f>
        <v>-0.14117549211328118</v>
      </c>
    </row>
    <row r="91" spans="2:39" x14ac:dyDescent="0.2">
      <c r="B91" s="39">
        <v>44691</v>
      </c>
      <c r="C91" s="40">
        <v>100.06</v>
      </c>
      <c r="D91" s="40">
        <v>53.46</v>
      </c>
      <c r="E91" s="40">
        <v>37.119999999999997</v>
      </c>
      <c r="F91" s="40">
        <v>51.17</v>
      </c>
      <c r="G91" s="40">
        <v>66.87</v>
      </c>
      <c r="H91" s="40">
        <v>8.44</v>
      </c>
      <c r="J91" s="4">
        <f t="shared" si="21"/>
        <v>-3.8236203713230402E-2</v>
      </c>
      <c r="K91" s="4">
        <f t="shared" si="22"/>
        <v>-1.9083487884234099E-2</v>
      </c>
      <c r="L91" s="4">
        <f t="shared" si="23"/>
        <v>-1.0185025058365412E-2</v>
      </c>
      <c r="M91" s="4">
        <f t="shared" si="24"/>
        <v>3.1565896209956049E-2</v>
      </c>
      <c r="N91" s="4">
        <f t="shared" si="25"/>
        <v>9.4659259888830519E-3</v>
      </c>
      <c r="O91" s="4">
        <f t="shared" si="26"/>
        <v>1.1855365941015434E-3</v>
      </c>
      <c r="P91" s="6">
        <f>SUMPRODUCT(J91:O91,Portfolio_Performance!$C$10:$H$10)</f>
        <v>-5.1686562399033522E-3</v>
      </c>
      <c r="Q91" s="41">
        <v>2.5000000000000001E-3</v>
      </c>
      <c r="R91" s="12">
        <f t="shared" si="27"/>
        <v>-7.6686562399033518E-3</v>
      </c>
      <c r="S91" s="6">
        <f t="shared" si="28"/>
        <v>-7.6686562399033518E-3</v>
      </c>
      <c r="T91" s="12">
        <f>P91-Portfolio_Performance!$C$16</f>
        <v>-7.316865623990336E-2</v>
      </c>
      <c r="V91" s="7">
        <f t="shared" si="29"/>
        <v>-4.0736203713230404E-2</v>
      </c>
      <c r="W91" s="7">
        <f t="shared" si="29"/>
        <v>-1.1414831644330747E-2</v>
      </c>
      <c r="X91" s="7">
        <f t="shared" si="30"/>
        <v>-1.2685025058365412E-2</v>
      </c>
      <c r="Y91" s="7">
        <f t="shared" si="31"/>
        <v>2.906589620995605E-2</v>
      </c>
      <c r="Z91" s="7">
        <f t="shared" si="32"/>
        <v>6.9659259888830514E-3</v>
      </c>
      <c r="AA91" s="7">
        <f t="shared" si="33"/>
        <v>-1.3144634058984566E-3</v>
      </c>
      <c r="AB91">
        <f t="shared" si="34"/>
        <v>-4.0736203713230404E-2</v>
      </c>
      <c r="AC91">
        <f t="shared" si="35"/>
        <v>-1.1414831644330747E-2</v>
      </c>
      <c r="AD91">
        <f t="shared" si="36"/>
        <v>-1.2685025058365412E-2</v>
      </c>
      <c r="AE91">
        <f t="shared" si="37"/>
        <v>0</v>
      </c>
      <c r="AF91">
        <f t="shared" si="38"/>
        <v>0</v>
      </c>
      <c r="AG91">
        <f t="shared" si="39"/>
        <v>-1.3144634058984566E-3</v>
      </c>
      <c r="AH91" s="7">
        <f>J91-Portfolio_Performance!$C$16</f>
        <v>-0.10623620371323041</v>
      </c>
      <c r="AI91" s="7">
        <f>K91-Portfolio_Performance!$C$16</f>
        <v>-8.7083487884234104E-2</v>
      </c>
      <c r="AJ91" s="7">
        <f>L91-Portfolio_Performance!$C$16</f>
        <v>-7.8185025058365415E-2</v>
      </c>
      <c r="AK91" s="7">
        <f>M91-Portfolio_Performance!$C$16</f>
        <v>-3.6434103790043956E-2</v>
      </c>
      <c r="AL91" s="7">
        <f>N91-Portfolio_Performance!$C$16</f>
        <v>-5.8534074011116953E-2</v>
      </c>
      <c r="AM91" s="7">
        <f>O91-Portfolio_Performance!$C$16</f>
        <v>-6.6814463405898458E-2</v>
      </c>
    </row>
    <row r="92" spans="2:39" x14ac:dyDescent="0.2">
      <c r="B92" s="39">
        <v>44692</v>
      </c>
      <c r="C92" s="40">
        <v>99.7</v>
      </c>
      <c r="D92" s="40">
        <v>52.8</v>
      </c>
      <c r="E92" s="40">
        <v>35.76</v>
      </c>
      <c r="F92" s="40">
        <v>50.11</v>
      </c>
      <c r="G92" s="40">
        <v>66.150000000000006</v>
      </c>
      <c r="H92" s="40">
        <v>8.3800000000000008</v>
      </c>
      <c r="J92" s="4">
        <f t="shared" si="21"/>
        <v>-3.6043290922663633E-3</v>
      </c>
      <c r="K92" s="4">
        <f t="shared" si="22"/>
        <v>-1.2422519998557209E-2</v>
      </c>
      <c r="L92" s="4">
        <f t="shared" si="23"/>
        <v>-3.7325957612686436E-2</v>
      </c>
      <c r="M92" s="4">
        <f t="shared" si="24"/>
        <v>-2.0932833845367173E-2</v>
      </c>
      <c r="N92" s="4">
        <f t="shared" si="25"/>
        <v>-1.0825545504922447E-2</v>
      </c>
      <c r="O92" s="4">
        <f t="shared" si="26"/>
        <v>-7.1343941138738683E-3</v>
      </c>
      <c r="P92" s="6">
        <f>SUMPRODUCT(J92:O92,Portfolio_Performance!$C$10:$H$10)</f>
        <v>-1.2094424299261006E-2</v>
      </c>
      <c r="Q92" s="41">
        <v>-1.6500000000000001E-2</v>
      </c>
      <c r="R92" s="12">
        <f t="shared" si="27"/>
        <v>4.4055757007389947E-3</v>
      </c>
      <c r="S92" s="6">
        <f t="shared" si="28"/>
        <v>0</v>
      </c>
      <c r="T92" s="12">
        <f>P92-Portfolio_Performance!$C$16</f>
        <v>-8.0094424299261016E-2</v>
      </c>
      <c r="V92" s="7">
        <f t="shared" si="29"/>
        <v>1.2895670907733638E-2</v>
      </c>
      <c r="W92" s="7">
        <f t="shared" si="29"/>
        <v>-1.6828095699296206E-2</v>
      </c>
      <c r="X92" s="7">
        <f t="shared" si="30"/>
        <v>-2.0825957612686435E-2</v>
      </c>
      <c r="Y92" s="7">
        <f t="shared" si="31"/>
        <v>-4.4328338453671727E-3</v>
      </c>
      <c r="Z92" s="7">
        <f t="shared" si="32"/>
        <v>5.6744544950775543E-3</v>
      </c>
      <c r="AA92" s="7">
        <f t="shared" si="33"/>
        <v>9.3656058861261333E-3</v>
      </c>
      <c r="AB92">
        <f t="shared" si="34"/>
        <v>0</v>
      </c>
      <c r="AC92">
        <f t="shared" si="35"/>
        <v>-1.6828095699296206E-2</v>
      </c>
      <c r="AD92">
        <f t="shared" si="36"/>
        <v>-2.0825957612686435E-2</v>
      </c>
      <c r="AE92">
        <f t="shared" si="37"/>
        <v>-4.4328338453671727E-3</v>
      </c>
      <c r="AF92">
        <f t="shared" si="38"/>
        <v>0</v>
      </c>
      <c r="AG92">
        <f t="shared" si="39"/>
        <v>0</v>
      </c>
      <c r="AH92" s="7">
        <f>J92-Portfolio_Performance!$C$16</f>
        <v>-7.1604329092266369E-2</v>
      </c>
      <c r="AI92" s="7">
        <f>K92-Portfolio_Performance!$C$16</f>
        <v>-8.0422519998557207E-2</v>
      </c>
      <c r="AJ92" s="7">
        <f>L92-Portfolio_Performance!$C$16</f>
        <v>-0.10532595761268644</v>
      </c>
      <c r="AK92" s="7">
        <f>M92-Portfolio_Performance!$C$16</f>
        <v>-8.8932833845367182E-2</v>
      </c>
      <c r="AL92" s="7">
        <f>N92-Portfolio_Performance!$C$16</f>
        <v>-7.8825545504922448E-2</v>
      </c>
      <c r="AM92" s="7">
        <f>O92-Portfolio_Performance!$C$16</f>
        <v>-7.5134394113873876E-2</v>
      </c>
    </row>
    <row r="93" spans="2:39" x14ac:dyDescent="0.2">
      <c r="B93" s="39">
        <v>44693</v>
      </c>
      <c r="C93" s="40">
        <v>101.7</v>
      </c>
      <c r="D93" s="40">
        <v>52.99</v>
      </c>
      <c r="E93" s="40">
        <v>35.24</v>
      </c>
      <c r="F93" s="40">
        <v>50.84</v>
      </c>
      <c r="G93" s="40">
        <v>66.900000000000006</v>
      </c>
      <c r="H93" s="40">
        <v>8.2799999999999994</v>
      </c>
      <c r="J93" s="4">
        <f t="shared" si="21"/>
        <v>1.9861626086721696E-2</v>
      </c>
      <c r="K93" s="4">
        <f t="shared" si="22"/>
        <v>3.5920257924549818E-3</v>
      </c>
      <c r="L93" s="4">
        <f t="shared" si="23"/>
        <v>-1.4648149237334518E-2</v>
      </c>
      <c r="M93" s="4">
        <f t="shared" si="24"/>
        <v>1.4462857349620046E-2</v>
      </c>
      <c r="N93" s="4">
        <f t="shared" si="25"/>
        <v>1.1274076573218161E-2</v>
      </c>
      <c r="O93" s="4">
        <f t="shared" si="26"/>
        <v>-1.2004946096823486E-2</v>
      </c>
      <c r="P93" s="6">
        <f>SUMPRODUCT(J93:O93,Portfolio_Performance!$C$10:$H$10)</f>
        <v>2.9663300934149768E-3</v>
      </c>
      <c r="Q93" s="41">
        <v>-1.2999999999999999E-3</v>
      </c>
      <c r="R93" s="12">
        <f t="shared" si="27"/>
        <v>4.2663300934149767E-3</v>
      </c>
      <c r="S93" s="6">
        <f t="shared" si="28"/>
        <v>0</v>
      </c>
      <c r="T93" s="12">
        <f>P93-Portfolio_Performance!$C$16</f>
        <v>-6.5033669906585032E-2</v>
      </c>
      <c r="V93" s="7">
        <f t="shared" si="29"/>
        <v>2.1161626086721695E-2</v>
      </c>
      <c r="W93" s="7">
        <f t="shared" si="29"/>
        <v>-6.7430430095999491E-4</v>
      </c>
      <c r="X93" s="7">
        <f t="shared" si="30"/>
        <v>-1.3348149237334517E-2</v>
      </c>
      <c r="Y93" s="7">
        <f t="shared" si="31"/>
        <v>1.5762857349620046E-2</v>
      </c>
      <c r="Z93" s="7">
        <f t="shared" si="32"/>
        <v>1.257407657321816E-2</v>
      </c>
      <c r="AA93" s="7">
        <f t="shared" si="33"/>
        <v>-1.0704946096823487E-2</v>
      </c>
      <c r="AB93">
        <f t="shared" si="34"/>
        <v>0</v>
      </c>
      <c r="AC93">
        <f t="shared" si="35"/>
        <v>-6.7430430095999491E-4</v>
      </c>
      <c r="AD93">
        <f t="shared" si="36"/>
        <v>-1.3348149237334517E-2</v>
      </c>
      <c r="AE93">
        <f t="shared" si="37"/>
        <v>0</v>
      </c>
      <c r="AF93">
        <f t="shared" si="38"/>
        <v>0</v>
      </c>
      <c r="AG93">
        <f t="shared" si="39"/>
        <v>-1.0704946096823487E-2</v>
      </c>
      <c r="AH93" s="7">
        <f>J93-Portfolio_Performance!$C$16</f>
        <v>-4.8138373913278312E-2</v>
      </c>
      <c r="AI93" s="7">
        <f>K93-Portfolio_Performance!$C$16</f>
        <v>-6.440797420754503E-2</v>
      </c>
      <c r="AJ93" s="7">
        <f>L93-Portfolio_Performance!$C$16</f>
        <v>-8.2648149237334517E-2</v>
      </c>
      <c r="AK93" s="7">
        <f>M93-Portfolio_Performance!$C$16</f>
        <v>-5.3537142650379961E-2</v>
      </c>
      <c r="AL93" s="7">
        <f>N93-Portfolio_Performance!$C$16</f>
        <v>-5.6725923426781844E-2</v>
      </c>
      <c r="AM93" s="7">
        <f>O93-Portfolio_Performance!$C$16</f>
        <v>-8.0004946096823487E-2</v>
      </c>
    </row>
    <row r="94" spans="2:39" x14ac:dyDescent="0.2">
      <c r="B94" s="39">
        <v>44694</v>
      </c>
      <c r="C94" s="40">
        <v>104.07</v>
      </c>
      <c r="D94" s="40">
        <v>55.1</v>
      </c>
      <c r="E94" s="40">
        <v>36.56</v>
      </c>
      <c r="F94" s="40">
        <v>53.07</v>
      </c>
      <c r="G94" s="40">
        <v>69.81</v>
      </c>
      <c r="H94" s="40">
        <v>8.69</v>
      </c>
      <c r="J94" s="4">
        <f t="shared" si="21"/>
        <v>2.3036446595253664E-2</v>
      </c>
      <c r="K94" s="4">
        <f t="shared" si="22"/>
        <v>3.9046499654197979E-2</v>
      </c>
      <c r="L94" s="4">
        <f t="shared" si="23"/>
        <v>3.6772945517970529E-2</v>
      </c>
      <c r="M94" s="4">
        <f t="shared" si="24"/>
        <v>4.2928350518550158E-2</v>
      </c>
      <c r="N94" s="4">
        <f t="shared" si="25"/>
        <v>4.2578298848127173E-2</v>
      </c>
      <c r="O94" s="4">
        <f t="shared" si="26"/>
        <v>4.8329970880132342E-2</v>
      </c>
      <c r="P94" s="6">
        <f>SUMPRODUCT(J94:O94,Portfolio_Performance!$C$10:$H$10)</f>
        <v>3.9496719921787743E-2</v>
      </c>
      <c r="Q94" s="41">
        <v>2.3900000000000001E-2</v>
      </c>
      <c r="R94" s="12">
        <f t="shared" si="27"/>
        <v>1.5596719921787742E-2</v>
      </c>
      <c r="S94" s="6">
        <f t="shared" si="28"/>
        <v>0</v>
      </c>
      <c r="T94" s="12">
        <f>P94-Portfolio_Performance!$C$16</f>
        <v>-2.8503280078212262E-2</v>
      </c>
      <c r="V94" s="7">
        <f t="shared" si="29"/>
        <v>-8.6355340474633668E-4</v>
      </c>
      <c r="W94" s="7">
        <f t="shared" si="29"/>
        <v>2.3449779732410237E-2</v>
      </c>
      <c r="X94" s="7">
        <f t="shared" si="30"/>
        <v>1.2872945517970528E-2</v>
      </c>
      <c r="Y94" s="7">
        <f t="shared" si="31"/>
        <v>1.9028350518550157E-2</v>
      </c>
      <c r="Z94" s="7">
        <f t="shared" si="32"/>
        <v>1.8678298848127172E-2</v>
      </c>
      <c r="AA94" s="7">
        <f t="shared" si="33"/>
        <v>2.4429970880132341E-2</v>
      </c>
      <c r="AB94">
        <f t="shared" si="34"/>
        <v>-8.6355340474633668E-4</v>
      </c>
      <c r="AC94">
        <f t="shared" si="35"/>
        <v>0</v>
      </c>
      <c r="AD94">
        <f t="shared" si="36"/>
        <v>0</v>
      </c>
      <c r="AE94">
        <f t="shared" si="37"/>
        <v>0</v>
      </c>
      <c r="AF94">
        <f t="shared" si="38"/>
        <v>0</v>
      </c>
      <c r="AG94">
        <f t="shared" si="39"/>
        <v>0</v>
      </c>
      <c r="AH94" s="7">
        <f>J94-Portfolio_Performance!$C$16</f>
        <v>-4.4963553404746337E-2</v>
      </c>
      <c r="AI94" s="7">
        <f>K94-Portfolio_Performance!$C$16</f>
        <v>-2.8953500345802026E-2</v>
      </c>
      <c r="AJ94" s="7">
        <f>L94-Portfolio_Performance!$C$16</f>
        <v>-3.1227054482029476E-2</v>
      </c>
      <c r="AK94" s="7">
        <f>M94-Portfolio_Performance!$C$16</f>
        <v>-2.5071649481449847E-2</v>
      </c>
      <c r="AL94" s="7">
        <f>N94-Portfolio_Performance!$C$16</f>
        <v>-2.5421701151872832E-2</v>
      </c>
      <c r="AM94" s="7">
        <f>O94-Portfolio_Performance!$C$16</f>
        <v>-1.9670029119867663E-2</v>
      </c>
    </row>
    <row r="95" spans="2:39" x14ac:dyDescent="0.2">
      <c r="B95" s="39">
        <v>44697</v>
      </c>
      <c r="C95" s="40">
        <v>104.6</v>
      </c>
      <c r="D95" s="40">
        <v>55.6</v>
      </c>
      <c r="E95" s="40">
        <v>35.770000000000003</v>
      </c>
      <c r="F95" s="40">
        <v>52.25</v>
      </c>
      <c r="G95" s="40">
        <v>68.33</v>
      </c>
      <c r="H95" s="40">
        <v>8.7799999999999994</v>
      </c>
      <c r="J95" s="4">
        <f t="shared" si="21"/>
        <v>5.0798019810544791E-3</v>
      </c>
      <c r="K95" s="4">
        <f t="shared" si="22"/>
        <v>9.033485097667826E-3</v>
      </c>
      <c r="L95" s="4">
        <f t="shared" si="23"/>
        <v>-2.1845193315022896E-2</v>
      </c>
      <c r="M95" s="4">
        <f t="shared" si="24"/>
        <v>-1.5571905994883239E-2</v>
      </c>
      <c r="N95" s="4">
        <f t="shared" si="25"/>
        <v>-2.1428357189623163E-2</v>
      </c>
      <c r="O95" s="4">
        <f t="shared" si="26"/>
        <v>1.0303468369724575E-2</v>
      </c>
      <c r="P95" s="6">
        <f>SUMPRODUCT(J95:O95,Portfolio_Performance!$C$10:$H$10)</f>
        <v>-3.0170319520201952E-3</v>
      </c>
      <c r="Q95" s="41">
        <v>-3.8999999999999998E-3</v>
      </c>
      <c r="R95" s="12">
        <f t="shared" si="27"/>
        <v>8.8296804797980463E-4</v>
      </c>
      <c r="S95" s="6">
        <f t="shared" si="28"/>
        <v>0</v>
      </c>
      <c r="T95" s="12">
        <f>P95-Portfolio_Performance!$C$16</f>
        <v>-7.1017031952020193E-2</v>
      </c>
      <c r="V95" s="7">
        <f t="shared" si="29"/>
        <v>8.9798019810544798E-3</v>
      </c>
      <c r="W95" s="7">
        <f t="shared" si="29"/>
        <v>8.1505170496880205E-3</v>
      </c>
      <c r="X95" s="7">
        <f t="shared" si="30"/>
        <v>-1.7945193315022895E-2</v>
      </c>
      <c r="Y95" s="7">
        <f t="shared" si="31"/>
        <v>-1.1671905994883238E-2</v>
      </c>
      <c r="Z95" s="7">
        <f t="shared" si="32"/>
        <v>-1.7528357189623162E-2</v>
      </c>
      <c r="AA95" s="7">
        <f t="shared" si="33"/>
        <v>1.4203468369724574E-2</v>
      </c>
      <c r="AB95">
        <f t="shared" si="34"/>
        <v>0</v>
      </c>
      <c r="AC95">
        <f t="shared" si="35"/>
        <v>0</v>
      </c>
      <c r="AD95">
        <f t="shared" si="36"/>
        <v>-1.7945193315022895E-2</v>
      </c>
      <c r="AE95">
        <f t="shared" si="37"/>
        <v>-1.1671905994883238E-2</v>
      </c>
      <c r="AF95">
        <f t="shared" si="38"/>
        <v>-1.7528357189623162E-2</v>
      </c>
      <c r="AG95">
        <f t="shared" si="39"/>
        <v>0</v>
      </c>
      <c r="AH95" s="7">
        <f>J95-Portfolio_Performance!$C$16</f>
        <v>-6.2920198018945522E-2</v>
      </c>
      <c r="AI95" s="7">
        <f>K95-Portfolio_Performance!$C$16</f>
        <v>-5.8966514902332179E-2</v>
      </c>
      <c r="AJ95" s="7">
        <f>L95-Portfolio_Performance!$C$16</f>
        <v>-8.98451933150229E-2</v>
      </c>
      <c r="AK95" s="7">
        <f>M95-Portfolio_Performance!$C$16</f>
        <v>-8.3571905994883247E-2</v>
      </c>
      <c r="AL95" s="7">
        <f>N95-Portfolio_Performance!$C$16</f>
        <v>-8.9428357189623164E-2</v>
      </c>
      <c r="AM95" s="7">
        <f>O95-Portfolio_Performance!$C$16</f>
        <v>-5.7696531630275431E-2</v>
      </c>
    </row>
    <row r="96" spans="2:39" x14ac:dyDescent="0.2">
      <c r="B96" s="39">
        <v>44698</v>
      </c>
      <c r="C96" s="40">
        <v>105.81</v>
      </c>
      <c r="D96" s="40">
        <v>56.48</v>
      </c>
      <c r="E96" s="40">
        <v>38</v>
      </c>
      <c r="F96" s="40">
        <v>52.19</v>
      </c>
      <c r="G96" s="40">
        <v>71.73</v>
      </c>
      <c r="H96" s="40">
        <v>9.06</v>
      </c>
      <c r="J96" s="4">
        <f t="shared" si="21"/>
        <v>1.1501481285247778E-2</v>
      </c>
      <c r="K96" s="4">
        <f t="shared" si="22"/>
        <v>1.5703391928449762E-2</v>
      </c>
      <c r="L96" s="4">
        <f t="shared" si="23"/>
        <v>6.0476606455459284E-2</v>
      </c>
      <c r="M96" s="4">
        <f t="shared" si="24"/>
        <v>-1.1489851895985211E-3</v>
      </c>
      <c r="N96" s="4">
        <f t="shared" si="25"/>
        <v>4.856016134565614E-2</v>
      </c>
      <c r="O96" s="4">
        <f t="shared" si="26"/>
        <v>3.1392712407862858E-2</v>
      </c>
      <c r="P96" s="6">
        <f>SUMPRODUCT(J96:O96,Portfolio_Performance!$C$10:$H$10)</f>
        <v>2.8933243567970696E-2</v>
      </c>
      <c r="Q96" s="41">
        <v>2.0199999999999999E-2</v>
      </c>
      <c r="R96" s="12">
        <f t="shared" si="27"/>
        <v>8.7332435679706964E-3</v>
      </c>
      <c r="S96" s="6">
        <f t="shared" si="28"/>
        <v>0</v>
      </c>
      <c r="T96" s="12">
        <f>P96-Portfolio_Performance!$C$16</f>
        <v>-3.9066756432029309E-2</v>
      </c>
      <c r="V96" s="7">
        <f t="shared" si="29"/>
        <v>-8.6985187147522215E-3</v>
      </c>
      <c r="W96" s="7">
        <f t="shared" si="29"/>
        <v>6.9701483604790657E-3</v>
      </c>
      <c r="X96" s="7">
        <f t="shared" si="30"/>
        <v>4.0276606455459288E-2</v>
      </c>
      <c r="Y96" s="7">
        <f t="shared" si="31"/>
        <v>-2.1348985189598522E-2</v>
      </c>
      <c r="Z96" s="7">
        <f t="shared" si="32"/>
        <v>2.8360161345656141E-2</v>
      </c>
      <c r="AA96" s="7">
        <f t="shared" si="33"/>
        <v>1.1192712407862859E-2</v>
      </c>
      <c r="AB96">
        <f t="shared" si="34"/>
        <v>-8.6985187147522215E-3</v>
      </c>
      <c r="AC96">
        <f t="shared" si="35"/>
        <v>0</v>
      </c>
      <c r="AD96">
        <f t="shared" si="36"/>
        <v>0</v>
      </c>
      <c r="AE96">
        <f t="shared" si="37"/>
        <v>-2.1348985189598522E-2</v>
      </c>
      <c r="AF96">
        <f t="shared" si="38"/>
        <v>0</v>
      </c>
      <c r="AG96">
        <f t="shared" si="39"/>
        <v>0</v>
      </c>
      <c r="AH96" s="7">
        <f>J96-Portfolio_Performance!$C$16</f>
        <v>-5.6498518714752227E-2</v>
      </c>
      <c r="AI96" s="7">
        <f>K96-Portfolio_Performance!$C$16</f>
        <v>-5.2296608071550246E-2</v>
      </c>
      <c r="AJ96" s="7">
        <f>L96-Portfolio_Performance!$C$16</f>
        <v>-7.5233935445407213E-3</v>
      </c>
      <c r="AK96" s="7">
        <f>M96-Portfolio_Performance!$C$16</f>
        <v>-6.9148985189598527E-2</v>
      </c>
      <c r="AL96" s="7">
        <f>N96-Portfolio_Performance!$C$16</f>
        <v>-1.9439838654343865E-2</v>
      </c>
      <c r="AM96" s="7">
        <f>O96-Portfolio_Performance!$C$16</f>
        <v>-3.6607287592137147E-2</v>
      </c>
    </row>
    <row r="97" spans="2:39" x14ac:dyDescent="0.2">
      <c r="B97" s="39">
        <v>44699</v>
      </c>
      <c r="C97" s="40">
        <v>103.04</v>
      </c>
      <c r="D97" s="40">
        <v>56.66</v>
      </c>
      <c r="E97" s="40">
        <v>36.020000000000003</v>
      </c>
      <c r="F97" s="40">
        <v>51.02</v>
      </c>
      <c r="G97" s="40">
        <v>69.599999999999994</v>
      </c>
      <c r="H97" s="40">
        <v>8.7899999999999991</v>
      </c>
      <c r="J97" s="4">
        <f t="shared" si="21"/>
        <v>-2.6527770560026826E-2</v>
      </c>
      <c r="K97" s="4">
        <f t="shared" si="22"/>
        <v>3.1819012173838154E-3</v>
      </c>
      <c r="L97" s="4">
        <f t="shared" si="23"/>
        <v>-5.351181997857566E-2</v>
      </c>
      <c r="M97" s="4">
        <f t="shared" si="24"/>
        <v>-2.2673192941656452E-2</v>
      </c>
      <c r="N97" s="4">
        <f t="shared" si="25"/>
        <v>-3.0144502797969243E-2</v>
      </c>
      <c r="O97" s="4">
        <f t="shared" si="26"/>
        <v>-3.0254408357802489E-2</v>
      </c>
      <c r="P97" s="6">
        <f>SUMPRODUCT(J97:O97,Portfolio_Performance!$C$10:$H$10)</f>
        <v>-2.7711088349224793E-2</v>
      </c>
      <c r="Q97" s="41">
        <v>-4.0399999999999998E-2</v>
      </c>
      <c r="R97" s="12">
        <f t="shared" si="27"/>
        <v>1.2688911650775205E-2</v>
      </c>
      <c r="S97" s="6">
        <f t="shared" si="28"/>
        <v>0</v>
      </c>
      <c r="T97" s="12">
        <f>P97-Portfolio_Performance!$C$16</f>
        <v>-9.5711088349224802E-2</v>
      </c>
      <c r="V97" s="7">
        <f t="shared" si="29"/>
        <v>1.3872229439973172E-2</v>
      </c>
      <c r="W97" s="7">
        <f t="shared" si="29"/>
        <v>-9.5070104333913903E-3</v>
      </c>
      <c r="X97" s="7">
        <f t="shared" si="30"/>
        <v>-1.3111819978575662E-2</v>
      </c>
      <c r="Y97" s="7">
        <f t="shared" si="31"/>
        <v>1.7726807058343546E-2</v>
      </c>
      <c r="Z97" s="7">
        <f t="shared" si="32"/>
        <v>1.0255497202030756E-2</v>
      </c>
      <c r="AA97" s="7">
        <f t="shared" si="33"/>
        <v>1.0145591642197509E-2</v>
      </c>
      <c r="AB97">
        <f t="shared" si="34"/>
        <v>0</v>
      </c>
      <c r="AC97">
        <f t="shared" si="35"/>
        <v>-9.5070104333913903E-3</v>
      </c>
      <c r="AD97">
        <f t="shared" si="36"/>
        <v>-1.3111819978575662E-2</v>
      </c>
      <c r="AE97">
        <f t="shared" si="37"/>
        <v>0</v>
      </c>
      <c r="AF97">
        <f t="shared" si="38"/>
        <v>0</v>
      </c>
      <c r="AG97">
        <f t="shared" si="39"/>
        <v>0</v>
      </c>
      <c r="AH97" s="7">
        <f>J97-Portfolio_Performance!$C$16</f>
        <v>-9.4527770560026828E-2</v>
      </c>
      <c r="AI97" s="7">
        <f>K97-Portfolio_Performance!$C$16</f>
        <v>-6.4818098782616185E-2</v>
      </c>
      <c r="AJ97" s="7">
        <f>L97-Portfolio_Performance!$C$16</f>
        <v>-0.12151181997857566</v>
      </c>
      <c r="AK97" s="7">
        <f>M97-Portfolio_Performance!$C$16</f>
        <v>-9.0673192941656461E-2</v>
      </c>
      <c r="AL97" s="7">
        <f>N97-Portfolio_Performance!$C$16</f>
        <v>-9.8144502797969241E-2</v>
      </c>
      <c r="AM97" s="7">
        <f>O97-Portfolio_Performance!$C$16</f>
        <v>-9.8254408357802497E-2</v>
      </c>
    </row>
    <row r="98" spans="2:39" x14ac:dyDescent="0.2">
      <c r="B98" s="39">
        <v>44700</v>
      </c>
      <c r="C98" s="40">
        <v>101.01</v>
      </c>
      <c r="D98" s="40">
        <v>56.08</v>
      </c>
      <c r="E98" s="40">
        <v>35.71</v>
      </c>
      <c r="F98" s="40">
        <v>52.19</v>
      </c>
      <c r="G98" s="40">
        <v>71.55</v>
      </c>
      <c r="H98" s="40">
        <v>8.61</v>
      </c>
      <c r="J98" s="4">
        <f t="shared" si="21"/>
        <v>-1.9897740514950666E-2</v>
      </c>
      <c r="K98" s="4">
        <f t="shared" si="22"/>
        <v>-1.028925167603582E-2</v>
      </c>
      <c r="L98" s="4">
        <f t="shared" si="23"/>
        <v>-8.6435781414530479E-3</v>
      </c>
      <c r="M98" s="4">
        <f t="shared" si="24"/>
        <v>2.2673192941656484E-2</v>
      </c>
      <c r="N98" s="4">
        <f t="shared" si="25"/>
        <v>2.7631938662086099E-2</v>
      </c>
      <c r="O98" s="4">
        <f t="shared" si="26"/>
        <v>-2.0690393257446166E-2</v>
      </c>
      <c r="P98" s="6">
        <f>SUMPRODUCT(J98:O98,Portfolio_Performance!$C$10:$H$10)</f>
        <v>-4.2862420353900008E-3</v>
      </c>
      <c r="Q98" s="41">
        <v>-5.7999999999999996E-3</v>
      </c>
      <c r="R98" s="12">
        <f t="shared" si="27"/>
        <v>1.5137579646099988E-3</v>
      </c>
      <c r="S98" s="6">
        <f t="shared" si="28"/>
        <v>0</v>
      </c>
      <c r="T98" s="12">
        <f>P98-Portfolio_Performance!$C$16</f>
        <v>-7.2286242035390011E-2</v>
      </c>
      <c r="V98" s="7">
        <f t="shared" si="29"/>
        <v>-1.4097740514950666E-2</v>
      </c>
      <c r="W98" s="7">
        <f t="shared" si="29"/>
        <v>-1.1803009640645819E-2</v>
      </c>
      <c r="X98" s="7">
        <f t="shared" si="30"/>
        <v>-2.8435781414530483E-3</v>
      </c>
      <c r="Y98" s="7">
        <f t="shared" si="31"/>
        <v>2.8473192941656483E-2</v>
      </c>
      <c r="Z98" s="7">
        <f t="shared" si="32"/>
        <v>3.3431938662086103E-2</v>
      </c>
      <c r="AA98" s="7">
        <f t="shared" si="33"/>
        <v>-1.4890393257446167E-2</v>
      </c>
      <c r="AB98">
        <f t="shared" si="34"/>
        <v>-1.4097740514950666E-2</v>
      </c>
      <c r="AC98">
        <f t="shared" si="35"/>
        <v>-1.1803009640645819E-2</v>
      </c>
      <c r="AD98">
        <f t="shared" si="36"/>
        <v>-2.8435781414530483E-3</v>
      </c>
      <c r="AE98">
        <f t="shared" si="37"/>
        <v>0</v>
      </c>
      <c r="AF98">
        <f t="shared" si="38"/>
        <v>0</v>
      </c>
      <c r="AG98">
        <f t="shared" si="39"/>
        <v>-1.4890393257446167E-2</v>
      </c>
      <c r="AH98" s="7">
        <f>J98-Portfolio_Performance!$C$16</f>
        <v>-8.7897740514950667E-2</v>
      </c>
      <c r="AI98" s="7">
        <f>K98-Portfolio_Performance!$C$16</f>
        <v>-7.8289251676035829E-2</v>
      </c>
      <c r="AJ98" s="7">
        <f>L98-Portfolio_Performance!$C$16</f>
        <v>-7.6643578141453048E-2</v>
      </c>
      <c r="AK98" s="7">
        <f>M98-Portfolio_Performance!$C$16</f>
        <v>-4.5326807058343521E-2</v>
      </c>
      <c r="AL98" s="7">
        <f>N98-Portfolio_Performance!$C$16</f>
        <v>-4.0368061337913902E-2</v>
      </c>
      <c r="AM98" s="7">
        <f>O98-Portfolio_Performance!$C$16</f>
        <v>-8.8690393257446168E-2</v>
      </c>
    </row>
    <row r="99" spans="2:39" x14ac:dyDescent="0.2">
      <c r="B99" s="39">
        <v>44701</v>
      </c>
      <c r="C99" s="40">
        <v>98.67</v>
      </c>
      <c r="D99" s="40">
        <v>55.76</v>
      </c>
      <c r="E99" s="40">
        <v>35.72</v>
      </c>
      <c r="F99" s="40">
        <v>52.03</v>
      </c>
      <c r="G99" s="40">
        <v>71.72</v>
      </c>
      <c r="H99" s="40">
        <v>8.7200000000000006</v>
      </c>
      <c r="J99" s="4">
        <f t="shared" si="21"/>
        <v>-2.3438572972017582E-2</v>
      </c>
      <c r="K99" s="4">
        <f t="shared" si="22"/>
        <v>-5.7224762740662105E-3</v>
      </c>
      <c r="L99" s="4">
        <f t="shared" si="23"/>
        <v>2.7999440194124102E-4</v>
      </c>
      <c r="M99" s="4">
        <f t="shared" si="24"/>
        <v>-3.0704303531096252E-3</v>
      </c>
      <c r="N99" s="4">
        <f t="shared" si="25"/>
        <v>2.3731427344723366E-3</v>
      </c>
      <c r="O99" s="4">
        <f t="shared" si="26"/>
        <v>1.2694919481248944E-2</v>
      </c>
      <c r="P99" s="6">
        <f>SUMPRODUCT(J99:O99,Portfolio_Performance!$C$10:$H$10)</f>
        <v>-1.2559014256578256E-3</v>
      </c>
      <c r="Q99" s="41">
        <v>1E-4</v>
      </c>
      <c r="R99" s="12">
        <f t="shared" si="27"/>
        <v>-1.3559014256578257E-3</v>
      </c>
      <c r="S99" s="6">
        <f t="shared" si="28"/>
        <v>-1.3559014256578257E-3</v>
      </c>
      <c r="T99" s="12">
        <f>P99-Portfolio_Performance!$C$16</f>
        <v>-6.9255901425657837E-2</v>
      </c>
      <c r="V99" s="7">
        <f t="shared" si="29"/>
        <v>-2.3538572972017582E-2</v>
      </c>
      <c r="W99" s="7">
        <f t="shared" si="29"/>
        <v>-4.366574848408385E-3</v>
      </c>
      <c r="X99" s="7">
        <f t="shared" si="30"/>
        <v>1.7999440194124103E-4</v>
      </c>
      <c r="Y99" s="7">
        <f t="shared" si="31"/>
        <v>-3.170430353109625E-3</v>
      </c>
      <c r="Z99" s="7">
        <f t="shared" si="32"/>
        <v>2.2731427344723368E-3</v>
      </c>
      <c r="AA99" s="7">
        <f t="shared" si="33"/>
        <v>1.2594919481248945E-2</v>
      </c>
      <c r="AB99">
        <f t="shared" si="34"/>
        <v>-2.3538572972017582E-2</v>
      </c>
      <c r="AC99">
        <f t="shared" si="35"/>
        <v>-4.366574848408385E-3</v>
      </c>
      <c r="AD99">
        <f t="shared" si="36"/>
        <v>0</v>
      </c>
      <c r="AE99">
        <f t="shared" si="37"/>
        <v>-3.170430353109625E-3</v>
      </c>
      <c r="AF99">
        <f t="shared" si="38"/>
        <v>0</v>
      </c>
      <c r="AG99">
        <f t="shared" si="39"/>
        <v>0</v>
      </c>
      <c r="AH99" s="7">
        <f>J99-Portfolio_Performance!$C$16</f>
        <v>-9.1438572972017587E-2</v>
      </c>
      <c r="AI99" s="7">
        <f>K99-Portfolio_Performance!$C$16</f>
        <v>-7.3722476274066209E-2</v>
      </c>
      <c r="AJ99" s="7">
        <f>L99-Portfolio_Performance!$C$16</f>
        <v>-6.7720005598058769E-2</v>
      </c>
      <c r="AK99" s="7">
        <f>M99-Portfolio_Performance!$C$16</f>
        <v>-7.1070430353109629E-2</v>
      </c>
      <c r="AL99" s="7">
        <f>N99-Portfolio_Performance!$C$16</f>
        <v>-6.5626857265527666E-2</v>
      </c>
      <c r="AM99" s="7">
        <f>O99-Portfolio_Performance!$C$16</f>
        <v>-5.5305080518751062E-2</v>
      </c>
    </row>
    <row r="100" spans="2:39" x14ac:dyDescent="0.2">
      <c r="B100" s="39">
        <v>44704</v>
      </c>
      <c r="C100" s="40">
        <v>98.38</v>
      </c>
      <c r="D100" s="40">
        <v>55.43</v>
      </c>
      <c r="E100" s="40">
        <v>37.299999999999997</v>
      </c>
      <c r="F100" s="40">
        <v>52.3</v>
      </c>
      <c r="G100" s="40">
        <v>72.14</v>
      </c>
      <c r="H100" s="40">
        <v>8.82</v>
      </c>
      <c r="J100" s="4">
        <f t="shared" si="21"/>
        <v>-2.9434175018815548E-3</v>
      </c>
      <c r="K100" s="4">
        <f t="shared" si="22"/>
        <v>-5.9358030205550723E-3</v>
      </c>
      <c r="L100" s="4">
        <f t="shared" si="23"/>
        <v>4.3282570641471528E-2</v>
      </c>
      <c r="M100" s="4">
        <f t="shared" si="24"/>
        <v>5.1758957686650715E-3</v>
      </c>
      <c r="N100" s="4">
        <f t="shared" si="25"/>
        <v>5.8390267384607723E-3</v>
      </c>
      <c r="O100" s="4">
        <f t="shared" si="26"/>
        <v>1.1402632097811552E-2</v>
      </c>
      <c r="P100" s="6">
        <f>SUMPRODUCT(J100:O100,Portfolio_Performance!$C$10:$H$10)</f>
        <v>8.2521778156174619E-3</v>
      </c>
      <c r="Q100" s="41">
        <v>1.8599999999999998E-2</v>
      </c>
      <c r="R100" s="12">
        <f t="shared" si="27"/>
        <v>-1.0347822184382537E-2</v>
      </c>
      <c r="S100" s="6">
        <f t="shared" si="28"/>
        <v>-1.0347822184382537E-2</v>
      </c>
      <c r="T100" s="12">
        <f>P100-Portfolio_Performance!$C$16</f>
        <v>-5.9747822184382543E-2</v>
      </c>
      <c r="V100" s="7">
        <f t="shared" si="29"/>
        <v>-2.1543417501881552E-2</v>
      </c>
      <c r="W100" s="7">
        <f t="shared" si="29"/>
        <v>4.4120191638274643E-3</v>
      </c>
      <c r="X100" s="7">
        <f t="shared" si="30"/>
        <v>2.468257064147153E-2</v>
      </c>
      <c r="Y100" s="7">
        <f t="shared" si="31"/>
        <v>-1.3424104231334926E-2</v>
      </c>
      <c r="Z100" s="7">
        <f t="shared" si="32"/>
        <v>-1.2760973261539226E-2</v>
      </c>
      <c r="AA100" s="7">
        <f t="shared" si="33"/>
        <v>-7.1973679021884469E-3</v>
      </c>
      <c r="AB100">
        <f t="shared" si="34"/>
        <v>-2.1543417501881552E-2</v>
      </c>
      <c r="AC100">
        <f t="shared" si="35"/>
        <v>0</v>
      </c>
      <c r="AD100">
        <f t="shared" si="36"/>
        <v>0</v>
      </c>
      <c r="AE100">
        <f t="shared" si="37"/>
        <v>-1.3424104231334926E-2</v>
      </c>
      <c r="AF100">
        <f t="shared" si="38"/>
        <v>-1.2760973261539226E-2</v>
      </c>
      <c r="AG100">
        <f t="shared" si="39"/>
        <v>-7.1973679021884469E-3</v>
      </c>
      <c r="AH100" s="7">
        <f>J100-Portfolio_Performance!$C$16</f>
        <v>-7.0943417501881559E-2</v>
      </c>
      <c r="AI100" s="7">
        <f>K100-Portfolio_Performance!$C$16</f>
        <v>-7.393580302055508E-2</v>
      </c>
      <c r="AJ100" s="7">
        <f>L100-Portfolio_Performance!$C$16</f>
        <v>-2.4717429358528477E-2</v>
      </c>
      <c r="AK100" s="7">
        <f>M100-Portfolio_Performance!$C$16</f>
        <v>-6.2824104231334929E-2</v>
      </c>
      <c r="AL100" s="7">
        <f>N100-Portfolio_Performance!$C$16</f>
        <v>-6.2160973261539229E-2</v>
      </c>
      <c r="AM100" s="7">
        <f>O100-Portfolio_Performance!$C$16</f>
        <v>-5.6597367902188452E-2</v>
      </c>
    </row>
    <row r="101" spans="2:39" x14ac:dyDescent="0.2">
      <c r="B101" s="39">
        <v>44705</v>
      </c>
      <c r="C101" s="40">
        <v>96.63</v>
      </c>
      <c r="D101" s="40">
        <v>56.14</v>
      </c>
      <c r="E101" s="40">
        <v>36.26</v>
      </c>
      <c r="F101" s="40">
        <v>51.76</v>
      </c>
      <c r="G101" s="40">
        <v>69.87</v>
      </c>
      <c r="H101" s="40">
        <v>8.84</v>
      </c>
      <c r="J101" s="4">
        <f t="shared" si="21"/>
        <v>-1.7948279355976562E-2</v>
      </c>
      <c r="K101" s="4">
        <f t="shared" si="22"/>
        <v>1.272760750202323E-2</v>
      </c>
      <c r="L101" s="4">
        <f t="shared" si="23"/>
        <v>-2.8278121323064835E-2</v>
      </c>
      <c r="M101" s="4">
        <f t="shared" si="24"/>
        <v>-1.0378720878232044E-2</v>
      </c>
      <c r="N101" s="4">
        <f t="shared" si="25"/>
        <v>-3.1972302911033507E-2</v>
      </c>
      <c r="O101" s="4">
        <f t="shared" si="26"/>
        <v>2.2650066308520615E-3</v>
      </c>
      <c r="P101" s="6">
        <f>SUMPRODUCT(J101:O101,Portfolio_Performance!$C$10:$H$10)</f>
        <v>-1.1897537934073761E-2</v>
      </c>
      <c r="Q101" s="41">
        <v>-8.0999999999999996E-3</v>
      </c>
      <c r="R101" s="12">
        <f t="shared" si="27"/>
        <v>-3.7975379340737612E-3</v>
      </c>
      <c r="S101" s="6">
        <f t="shared" si="28"/>
        <v>-3.7975379340737612E-3</v>
      </c>
      <c r="T101" s="12">
        <f>P101-Portfolio_Performance!$C$16</f>
        <v>-7.9897537934073767E-2</v>
      </c>
      <c r="V101" s="7">
        <f t="shared" si="29"/>
        <v>-9.8482793559765622E-3</v>
      </c>
      <c r="W101" s="7">
        <f t="shared" si="29"/>
        <v>1.652514543609699E-2</v>
      </c>
      <c r="X101" s="7">
        <f t="shared" si="30"/>
        <v>-2.0178121323064836E-2</v>
      </c>
      <c r="Y101" s="7">
        <f t="shared" si="31"/>
        <v>-2.2787208782320441E-3</v>
      </c>
      <c r="Z101" s="7">
        <f t="shared" si="32"/>
        <v>-2.3872302911033507E-2</v>
      </c>
      <c r="AA101" s="7">
        <f t="shared" si="33"/>
        <v>1.0365006630852061E-2</v>
      </c>
      <c r="AB101">
        <f t="shared" si="34"/>
        <v>-9.8482793559765622E-3</v>
      </c>
      <c r="AC101">
        <f t="shared" si="35"/>
        <v>0</v>
      </c>
      <c r="AD101">
        <f t="shared" si="36"/>
        <v>-2.0178121323064836E-2</v>
      </c>
      <c r="AE101">
        <f t="shared" si="37"/>
        <v>-2.2787208782320441E-3</v>
      </c>
      <c r="AF101">
        <f t="shared" si="38"/>
        <v>-2.3872302911033507E-2</v>
      </c>
      <c r="AG101">
        <f t="shared" si="39"/>
        <v>0</v>
      </c>
      <c r="AH101" s="7">
        <f>J101-Portfolio_Performance!$C$16</f>
        <v>-8.594827935597657E-2</v>
      </c>
      <c r="AI101" s="7">
        <f>K101-Portfolio_Performance!$C$16</f>
        <v>-5.5272392497976774E-2</v>
      </c>
      <c r="AJ101" s="7">
        <f>L101-Portfolio_Performance!$C$16</f>
        <v>-9.6278121323064847E-2</v>
      </c>
      <c r="AK101" s="7">
        <f>M101-Portfolio_Performance!$C$16</f>
        <v>-7.8378720878232055E-2</v>
      </c>
      <c r="AL101" s="7">
        <f>N101-Portfolio_Performance!$C$16</f>
        <v>-9.9972302911033512E-2</v>
      </c>
      <c r="AM101" s="7">
        <f>O101-Portfolio_Performance!$C$16</f>
        <v>-6.573499336914794E-2</v>
      </c>
    </row>
    <row r="102" spans="2:39" x14ac:dyDescent="0.2">
      <c r="B102" s="39">
        <v>44706</v>
      </c>
      <c r="C102" s="40">
        <v>97.39</v>
      </c>
      <c r="D102" s="40">
        <v>56.08</v>
      </c>
      <c r="E102" s="40">
        <v>37.22</v>
      </c>
      <c r="F102" s="40">
        <v>52.47</v>
      </c>
      <c r="G102" s="40">
        <v>71.97</v>
      </c>
      <c r="H102" s="40">
        <v>8.94</v>
      </c>
      <c r="J102" s="4">
        <f t="shared" si="21"/>
        <v>7.8342839618906895E-3</v>
      </c>
      <c r="K102" s="4">
        <f t="shared" si="22"/>
        <v>-1.0693282074018102E-3</v>
      </c>
      <c r="L102" s="4">
        <f t="shared" si="23"/>
        <v>2.6131045887399621E-2</v>
      </c>
      <c r="M102" s="4">
        <f t="shared" si="24"/>
        <v>1.3623927505975186E-2</v>
      </c>
      <c r="N102" s="4">
        <f t="shared" si="25"/>
        <v>2.9612992955353492E-2</v>
      </c>
      <c r="O102" s="4">
        <f t="shared" si="26"/>
        <v>1.1248712535870667E-2</v>
      </c>
      <c r="P102" s="6">
        <f>SUMPRODUCT(J102:O102,Portfolio_Performance!$C$10:$H$10)</f>
        <v>1.4732633662807335E-2</v>
      </c>
      <c r="Q102" s="41">
        <v>9.4999999999999998E-3</v>
      </c>
      <c r="R102" s="12">
        <f t="shared" si="27"/>
        <v>5.2326336628073355E-3</v>
      </c>
      <c r="S102" s="6">
        <f t="shared" si="28"/>
        <v>0</v>
      </c>
      <c r="T102" s="12">
        <f>P102-Portfolio_Performance!$C$16</f>
        <v>-5.3267366337192673E-2</v>
      </c>
      <c r="V102" s="7">
        <f t="shared" si="29"/>
        <v>-1.6657160381093102E-3</v>
      </c>
      <c r="W102" s="7">
        <f t="shared" si="29"/>
        <v>-6.3019618702091461E-3</v>
      </c>
      <c r="X102" s="7">
        <f t="shared" si="30"/>
        <v>1.6631045887399623E-2</v>
      </c>
      <c r="Y102" s="7">
        <f t="shared" si="31"/>
        <v>4.1239275059751865E-3</v>
      </c>
      <c r="Z102" s="7">
        <f t="shared" si="32"/>
        <v>2.0112992955353494E-2</v>
      </c>
      <c r="AA102" s="7">
        <f t="shared" si="33"/>
        <v>1.7487125358706668E-3</v>
      </c>
      <c r="AB102">
        <f t="shared" si="34"/>
        <v>-1.6657160381093102E-3</v>
      </c>
      <c r="AC102">
        <f t="shared" si="35"/>
        <v>-6.3019618702091461E-3</v>
      </c>
      <c r="AD102">
        <f t="shared" si="36"/>
        <v>0</v>
      </c>
      <c r="AE102">
        <f t="shared" si="37"/>
        <v>0</v>
      </c>
      <c r="AF102">
        <f t="shared" si="38"/>
        <v>0</v>
      </c>
      <c r="AG102">
        <f t="shared" si="39"/>
        <v>0</v>
      </c>
      <c r="AH102" s="7">
        <f>J102-Portfolio_Performance!$C$16</f>
        <v>-6.0165716038109315E-2</v>
      </c>
      <c r="AI102" s="7">
        <f>K102-Portfolio_Performance!$C$16</f>
        <v>-6.9069328207401817E-2</v>
      </c>
      <c r="AJ102" s="7">
        <f>L102-Portfolio_Performance!$C$16</f>
        <v>-4.1868954112600387E-2</v>
      </c>
      <c r="AK102" s="7">
        <f>M102-Portfolio_Performance!$C$16</f>
        <v>-5.4376072494024819E-2</v>
      </c>
      <c r="AL102" s="7">
        <f>N102-Portfolio_Performance!$C$16</f>
        <v>-3.8387007044646509E-2</v>
      </c>
      <c r="AM102" s="7">
        <f>O102-Portfolio_Performance!$C$16</f>
        <v>-5.6751287464129337E-2</v>
      </c>
    </row>
    <row r="103" spans="2:39" x14ac:dyDescent="0.2">
      <c r="B103" s="39">
        <v>44707</v>
      </c>
      <c r="C103" s="40">
        <v>99.24</v>
      </c>
      <c r="D103" s="40">
        <v>56.3</v>
      </c>
      <c r="E103" s="40">
        <v>38.630000000000003</v>
      </c>
      <c r="F103" s="40">
        <v>53.1</v>
      </c>
      <c r="G103" s="40">
        <v>73.11</v>
      </c>
      <c r="H103" s="40">
        <v>9.1300000000000008</v>
      </c>
      <c r="J103" s="4">
        <f t="shared" si="21"/>
        <v>1.8817622850492349E-2</v>
      </c>
      <c r="K103" s="4">
        <f t="shared" si="22"/>
        <v>3.9152924193100432E-3</v>
      </c>
      <c r="L103" s="4">
        <f t="shared" si="23"/>
        <v>3.7182925464085324E-2</v>
      </c>
      <c r="M103" s="4">
        <f t="shared" si="24"/>
        <v>1.1935350549272854E-2</v>
      </c>
      <c r="N103" s="4">
        <f t="shared" si="25"/>
        <v>1.5715790785511573E-2</v>
      </c>
      <c r="O103" s="4">
        <f t="shared" si="26"/>
        <v>2.1030105421454424E-2</v>
      </c>
      <c r="P103" s="6">
        <f>SUMPRODUCT(J103:O103,Portfolio_Performance!$C$10:$H$10)</f>
        <v>1.8519071196903936E-2</v>
      </c>
      <c r="Q103" s="41">
        <v>1.9900000000000001E-2</v>
      </c>
      <c r="R103" s="12">
        <f t="shared" si="27"/>
        <v>-1.3809288030960654E-3</v>
      </c>
      <c r="S103" s="6">
        <f t="shared" si="28"/>
        <v>-1.3809288030960654E-3</v>
      </c>
      <c r="T103" s="12">
        <f>P103-Portfolio_Performance!$C$16</f>
        <v>-4.9480928803096069E-2</v>
      </c>
      <c r="V103" s="7">
        <f t="shared" si="29"/>
        <v>-1.0823771495076517E-3</v>
      </c>
      <c r="W103" s="7">
        <f t="shared" si="29"/>
        <v>5.2962212224061085E-3</v>
      </c>
      <c r="X103" s="7">
        <f t="shared" si="30"/>
        <v>1.7282925464085323E-2</v>
      </c>
      <c r="Y103" s="7">
        <f t="shared" si="31"/>
        <v>-7.9646494507271473E-3</v>
      </c>
      <c r="Z103" s="7">
        <f t="shared" si="32"/>
        <v>-4.1842092144884283E-3</v>
      </c>
      <c r="AA103" s="7">
        <f t="shared" si="33"/>
        <v>1.1301054214544227E-3</v>
      </c>
      <c r="AB103">
        <f t="shared" si="34"/>
        <v>-1.0823771495076517E-3</v>
      </c>
      <c r="AC103">
        <f t="shared" si="35"/>
        <v>0</v>
      </c>
      <c r="AD103">
        <f t="shared" si="36"/>
        <v>0</v>
      </c>
      <c r="AE103">
        <f t="shared" si="37"/>
        <v>-7.9646494507271473E-3</v>
      </c>
      <c r="AF103">
        <f t="shared" si="38"/>
        <v>-4.1842092144884283E-3</v>
      </c>
      <c r="AG103">
        <f t="shared" si="39"/>
        <v>0</v>
      </c>
      <c r="AH103" s="7">
        <f>J103-Portfolio_Performance!$C$16</f>
        <v>-4.9182377149507656E-2</v>
      </c>
      <c r="AI103" s="7">
        <f>K103-Portfolio_Performance!$C$16</f>
        <v>-6.4084707580689959E-2</v>
      </c>
      <c r="AJ103" s="7">
        <f>L103-Portfolio_Performance!$C$16</f>
        <v>-3.0817074535914681E-2</v>
      </c>
      <c r="AK103" s="7">
        <f>M103-Portfolio_Performance!$C$16</f>
        <v>-5.6064649450727151E-2</v>
      </c>
      <c r="AL103" s="7">
        <f>N103-Portfolio_Performance!$C$16</f>
        <v>-5.2284209214488432E-2</v>
      </c>
      <c r="AM103" s="7">
        <f>O103-Portfolio_Performance!$C$16</f>
        <v>-4.6969894578545585E-2</v>
      </c>
    </row>
    <row r="104" spans="2:39" x14ac:dyDescent="0.2">
      <c r="B104" s="39">
        <v>44708</v>
      </c>
      <c r="C104" s="40">
        <v>101.24</v>
      </c>
      <c r="D104" s="40">
        <v>56.54</v>
      </c>
      <c r="E104" s="40">
        <v>39.86</v>
      </c>
      <c r="F104" s="40">
        <v>55.09</v>
      </c>
      <c r="G104" s="40">
        <v>73.38</v>
      </c>
      <c r="H104" s="40">
        <v>9.33</v>
      </c>
      <c r="J104" s="4">
        <f t="shared" si="21"/>
        <v>1.9952776853323084E-2</v>
      </c>
      <c r="K104" s="4">
        <f t="shared" si="22"/>
        <v>4.2538171197995453E-3</v>
      </c>
      <c r="L104" s="4">
        <f t="shared" si="23"/>
        <v>3.1344138106458641E-2</v>
      </c>
      <c r="M104" s="4">
        <f t="shared" si="24"/>
        <v>3.6791283236732031E-2</v>
      </c>
      <c r="N104" s="4">
        <f t="shared" si="25"/>
        <v>3.6862626219114863E-3</v>
      </c>
      <c r="O104" s="4">
        <f t="shared" si="26"/>
        <v>2.1669320252375369E-2</v>
      </c>
      <c r="P104" s="6">
        <f>SUMPRODUCT(J104:O104,Portfolio_Performance!$C$10:$H$10)</f>
        <v>1.8467527817058547E-2</v>
      </c>
      <c r="Q104" s="41">
        <v>2.47E-2</v>
      </c>
      <c r="R104" s="12">
        <f t="shared" si="27"/>
        <v>-6.232472182941453E-3</v>
      </c>
      <c r="S104" s="6">
        <f t="shared" si="28"/>
        <v>-6.232472182941453E-3</v>
      </c>
      <c r="T104" s="12">
        <f>P104-Portfolio_Performance!$C$16</f>
        <v>-4.9532472182941462E-2</v>
      </c>
      <c r="V104" s="7">
        <f t="shared" si="29"/>
        <v>-4.7472231466769155E-3</v>
      </c>
      <c r="W104" s="7">
        <f t="shared" si="29"/>
        <v>1.0486289302740998E-2</v>
      </c>
      <c r="X104" s="7">
        <f t="shared" si="30"/>
        <v>6.6441381064586413E-3</v>
      </c>
      <c r="Y104" s="7">
        <f t="shared" si="31"/>
        <v>1.2091283236732031E-2</v>
      </c>
      <c r="Z104" s="7">
        <f t="shared" si="32"/>
        <v>-2.1013737378088513E-2</v>
      </c>
      <c r="AA104" s="7">
        <f t="shared" si="33"/>
        <v>-3.0306797476246303E-3</v>
      </c>
      <c r="AB104">
        <f t="shared" si="34"/>
        <v>-4.7472231466769155E-3</v>
      </c>
      <c r="AC104">
        <f t="shared" si="35"/>
        <v>0</v>
      </c>
      <c r="AD104">
        <f t="shared" si="36"/>
        <v>0</v>
      </c>
      <c r="AE104">
        <f t="shared" si="37"/>
        <v>0</v>
      </c>
      <c r="AF104">
        <f t="shared" si="38"/>
        <v>-2.1013737378088513E-2</v>
      </c>
      <c r="AG104">
        <f t="shared" si="39"/>
        <v>-3.0306797476246303E-3</v>
      </c>
      <c r="AH104" s="7">
        <f>J104-Portfolio_Performance!$C$16</f>
        <v>-4.8047223146676921E-2</v>
      </c>
      <c r="AI104" s="7">
        <f>K104-Portfolio_Performance!$C$16</f>
        <v>-6.3746182880200453E-2</v>
      </c>
      <c r="AJ104" s="7">
        <f>L104-Portfolio_Performance!$C$16</f>
        <v>-3.6655861893541364E-2</v>
      </c>
      <c r="AK104" s="7">
        <f>M104-Portfolio_Performance!$C$16</f>
        <v>-3.1208716763267974E-2</v>
      </c>
      <c r="AL104" s="7">
        <f>N104-Portfolio_Performance!$C$16</f>
        <v>-6.4313737378088515E-2</v>
      </c>
      <c r="AM104" s="7">
        <f>O104-Portfolio_Performance!$C$16</f>
        <v>-4.6330679747624635E-2</v>
      </c>
    </row>
    <row r="105" spans="2:39" x14ac:dyDescent="0.2">
      <c r="B105" s="39">
        <v>44712</v>
      </c>
      <c r="C105" s="40">
        <v>101.45</v>
      </c>
      <c r="D105" s="40">
        <v>56.59</v>
      </c>
      <c r="E105" s="40">
        <v>40.68</v>
      </c>
      <c r="F105" s="40">
        <v>54.96</v>
      </c>
      <c r="G105" s="40">
        <v>75.77</v>
      </c>
      <c r="H105" s="40">
        <v>9.26</v>
      </c>
      <c r="J105" s="4">
        <f t="shared" si="21"/>
        <v>2.0721305949005604E-3</v>
      </c>
      <c r="K105" s="4">
        <f t="shared" si="22"/>
        <v>8.8393888898821813E-4</v>
      </c>
      <c r="L105" s="4">
        <f t="shared" si="23"/>
        <v>2.0363256395710537E-2</v>
      </c>
      <c r="M105" s="4">
        <f t="shared" si="24"/>
        <v>-2.3625635705312883E-3</v>
      </c>
      <c r="N105" s="4">
        <f t="shared" si="25"/>
        <v>3.2051017016145933E-2</v>
      </c>
      <c r="O105" s="4">
        <f t="shared" si="26"/>
        <v>-7.5309662011644411E-3</v>
      </c>
      <c r="P105" s="6">
        <f>SUMPRODUCT(J105:O105,Portfolio_Performance!$C$10:$H$10)</f>
        <v>6.4538028332767131E-3</v>
      </c>
      <c r="Q105" s="41">
        <v>-6.3E-3</v>
      </c>
      <c r="R105" s="12">
        <f t="shared" si="27"/>
        <v>1.2753802833276713E-2</v>
      </c>
      <c r="S105" s="6">
        <f t="shared" si="28"/>
        <v>0</v>
      </c>
      <c r="T105" s="12">
        <f>P105-Portfolio_Performance!$C$16</f>
        <v>-6.1546197166723292E-2</v>
      </c>
      <c r="V105" s="7">
        <f t="shared" si="29"/>
        <v>8.3721305949005613E-3</v>
      </c>
      <c r="W105" s="7">
        <f t="shared" si="29"/>
        <v>-1.1869863944288494E-2</v>
      </c>
      <c r="X105" s="7">
        <f t="shared" si="30"/>
        <v>2.6663256395710537E-2</v>
      </c>
      <c r="Y105" s="7">
        <f t="shared" si="31"/>
        <v>3.9374364294687113E-3</v>
      </c>
      <c r="Z105" s="7">
        <f t="shared" si="32"/>
        <v>3.8351017016145933E-2</v>
      </c>
      <c r="AA105" s="7">
        <f t="shared" si="33"/>
        <v>-1.230966201164441E-3</v>
      </c>
      <c r="AB105">
        <f t="shared" si="34"/>
        <v>0</v>
      </c>
      <c r="AC105">
        <f t="shared" si="35"/>
        <v>-1.1869863944288494E-2</v>
      </c>
      <c r="AD105">
        <f t="shared" si="36"/>
        <v>0</v>
      </c>
      <c r="AE105">
        <f t="shared" si="37"/>
        <v>0</v>
      </c>
      <c r="AF105">
        <f t="shared" si="38"/>
        <v>0</v>
      </c>
      <c r="AG105">
        <f t="shared" si="39"/>
        <v>-1.230966201164441E-3</v>
      </c>
      <c r="AH105" s="7">
        <f>J105-Portfolio_Performance!$C$16</f>
        <v>-6.592786940509944E-2</v>
      </c>
      <c r="AI105" s="7">
        <f>K105-Portfolio_Performance!$C$16</f>
        <v>-6.7116061111011788E-2</v>
      </c>
      <c r="AJ105" s="7">
        <f>L105-Portfolio_Performance!$C$16</f>
        <v>-4.7636743604289468E-2</v>
      </c>
      <c r="AK105" s="7">
        <f>M105-Portfolio_Performance!$C$16</f>
        <v>-7.0362563570531292E-2</v>
      </c>
      <c r="AL105" s="7">
        <f>N105-Portfolio_Performance!$C$16</f>
        <v>-3.5948982983854072E-2</v>
      </c>
      <c r="AM105" s="7">
        <f>O105-Portfolio_Performance!$C$16</f>
        <v>-7.5530966201164451E-2</v>
      </c>
    </row>
    <row r="106" spans="2:39" x14ac:dyDescent="0.2">
      <c r="B106" s="39">
        <v>44713</v>
      </c>
      <c r="C106" s="40">
        <v>101.53</v>
      </c>
      <c r="D106" s="40">
        <v>56.86</v>
      </c>
      <c r="E106" s="40">
        <v>39.1</v>
      </c>
      <c r="F106" s="40">
        <v>53.97</v>
      </c>
      <c r="G106" s="40">
        <v>75.7</v>
      </c>
      <c r="H106" s="40">
        <v>9.52</v>
      </c>
      <c r="J106" s="4">
        <f t="shared" si="21"/>
        <v>7.8825504130752377E-4</v>
      </c>
      <c r="K106" s="4">
        <f t="shared" si="22"/>
        <v>4.7598150684211461E-3</v>
      </c>
      <c r="L106" s="4">
        <f t="shared" si="23"/>
        <v>-3.9614104189039087E-2</v>
      </c>
      <c r="M106" s="4">
        <f t="shared" si="24"/>
        <v>-1.8177311283542504E-2</v>
      </c>
      <c r="N106" s="4">
        <f t="shared" si="25"/>
        <v>-9.2427549987883929E-4</v>
      </c>
      <c r="O106" s="4">
        <f t="shared" si="26"/>
        <v>2.7690800145185983E-2</v>
      </c>
      <c r="P106" s="6">
        <f>SUMPRODUCT(J106:O106,Portfolio_Performance!$C$10:$H$10)</f>
        <v>2.9768759114254867E-3</v>
      </c>
      <c r="Q106" s="41">
        <v>-7.4999999999999997E-3</v>
      </c>
      <c r="R106" s="12">
        <f t="shared" si="27"/>
        <v>1.0476875911425487E-2</v>
      </c>
      <c r="S106" s="6">
        <f t="shared" si="28"/>
        <v>0</v>
      </c>
      <c r="T106" s="12">
        <f>P106-Portfolio_Performance!$C$16</f>
        <v>-6.5023124088574524E-2</v>
      </c>
      <c r="V106" s="7">
        <f t="shared" si="29"/>
        <v>8.288255041307523E-3</v>
      </c>
      <c r="W106" s="7">
        <f t="shared" si="29"/>
        <v>-5.7170608430043412E-3</v>
      </c>
      <c r="X106" s="7">
        <f t="shared" si="30"/>
        <v>-3.2114104189039087E-2</v>
      </c>
      <c r="Y106" s="7">
        <f t="shared" si="31"/>
        <v>-1.0677311283542504E-2</v>
      </c>
      <c r="Z106" s="7">
        <f t="shared" si="32"/>
        <v>6.5757245001211604E-3</v>
      </c>
      <c r="AA106" s="7">
        <f t="shared" si="33"/>
        <v>3.5190800145185983E-2</v>
      </c>
      <c r="AB106">
        <f t="shared" si="34"/>
        <v>0</v>
      </c>
      <c r="AC106">
        <f t="shared" si="35"/>
        <v>-5.7170608430043412E-3</v>
      </c>
      <c r="AD106">
        <f t="shared" si="36"/>
        <v>-3.2114104189039087E-2</v>
      </c>
      <c r="AE106">
        <f t="shared" si="37"/>
        <v>-1.0677311283542504E-2</v>
      </c>
      <c r="AF106">
        <f t="shared" si="38"/>
        <v>0</v>
      </c>
      <c r="AG106">
        <f t="shared" si="39"/>
        <v>0</v>
      </c>
      <c r="AH106" s="7">
        <f>J106-Portfolio_Performance!$C$16</f>
        <v>-6.7211744958692476E-2</v>
      </c>
      <c r="AI106" s="7">
        <f>K106-Portfolio_Performance!$C$16</f>
        <v>-6.3240184931578861E-2</v>
      </c>
      <c r="AJ106" s="7">
        <f>L106-Portfolio_Performance!$C$16</f>
        <v>-0.10761410418903909</v>
      </c>
      <c r="AK106" s="7">
        <f>M106-Portfolio_Performance!$C$16</f>
        <v>-8.6177311283542501E-2</v>
      </c>
      <c r="AL106" s="7">
        <f>N106-Portfolio_Performance!$C$16</f>
        <v>-6.892427549987884E-2</v>
      </c>
      <c r="AM106" s="7">
        <f>O106-Portfolio_Performance!$C$16</f>
        <v>-4.0309199854814022E-2</v>
      </c>
    </row>
    <row r="107" spans="2:39" x14ac:dyDescent="0.2">
      <c r="B107" s="39">
        <v>44714</v>
      </c>
      <c r="C107" s="40">
        <v>103.34</v>
      </c>
      <c r="D107" s="40">
        <v>56.69</v>
      </c>
      <c r="E107" s="40">
        <v>39.86</v>
      </c>
      <c r="F107" s="40">
        <v>56.46</v>
      </c>
      <c r="G107" s="40">
        <v>77.87</v>
      </c>
      <c r="H107" s="40">
        <v>9.4</v>
      </c>
      <c r="J107" s="4">
        <f t="shared" si="21"/>
        <v>1.7670201545907163E-2</v>
      </c>
      <c r="K107" s="4">
        <f t="shared" si="22"/>
        <v>-2.9942778866414691E-3</v>
      </c>
      <c r="L107" s="4">
        <f t="shared" si="23"/>
        <v>1.9250847793328554E-2</v>
      </c>
      <c r="M107" s="4">
        <f t="shared" si="24"/>
        <v>4.5104086194791899E-2</v>
      </c>
      <c r="N107" s="4">
        <f t="shared" si="25"/>
        <v>2.8262609145491661E-2</v>
      </c>
      <c r="O107" s="4">
        <f t="shared" si="26"/>
        <v>-1.2685159527315687E-2</v>
      </c>
      <c r="P107" s="6">
        <f>SUMPRODUCT(J107:O107,Portfolio_Performance!$C$10:$H$10)</f>
        <v>1.1517079890232958E-2</v>
      </c>
      <c r="Q107" s="41">
        <v>1.84E-2</v>
      </c>
      <c r="R107" s="12">
        <f t="shared" si="27"/>
        <v>-6.8829201097670416E-3</v>
      </c>
      <c r="S107" s="6">
        <f t="shared" si="28"/>
        <v>-6.8829201097670416E-3</v>
      </c>
      <c r="T107" s="12">
        <f>P107-Portfolio_Performance!$C$16</f>
        <v>-5.6482920109767049E-2</v>
      </c>
      <c r="V107" s="7">
        <f t="shared" si="29"/>
        <v>-7.297984540928365E-4</v>
      </c>
      <c r="W107" s="7">
        <f t="shared" si="29"/>
        <v>3.8886422231255726E-3</v>
      </c>
      <c r="X107" s="7">
        <f t="shared" si="30"/>
        <v>8.5084779332855395E-4</v>
      </c>
      <c r="Y107" s="7">
        <f t="shared" si="31"/>
        <v>2.67040861947919E-2</v>
      </c>
      <c r="Z107" s="7">
        <f t="shared" si="32"/>
        <v>9.8626091454916617E-3</v>
      </c>
      <c r="AA107" s="7">
        <f t="shared" si="33"/>
        <v>-3.1085159527315685E-2</v>
      </c>
      <c r="AB107">
        <f t="shared" si="34"/>
        <v>-7.297984540928365E-4</v>
      </c>
      <c r="AC107">
        <f t="shared" si="35"/>
        <v>0</v>
      </c>
      <c r="AD107">
        <f t="shared" si="36"/>
        <v>0</v>
      </c>
      <c r="AE107">
        <f t="shared" si="37"/>
        <v>0</v>
      </c>
      <c r="AF107">
        <f t="shared" si="38"/>
        <v>0</v>
      </c>
      <c r="AG107">
        <f t="shared" si="39"/>
        <v>-3.1085159527315685E-2</v>
      </c>
      <c r="AH107" s="7">
        <f>J107-Portfolio_Performance!$C$16</f>
        <v>-5.0329798454092842E-2</v>
      </c>
      <c r="AI107" s="7">
        <f>K107-Portfolio_Performance!$C$16</f>
        <v>-7.0994277886641477E-2</v>
      </c>
      <c r="AJ107" s="7">
        <f>L107-Portfolio_Performance!$C$16</f>
        <v>-4.8749152206671448E-2</v>
      </c>
      <c r="AK107" s="7">
        <f>M107-Portfolio_Performance!$C$16</f>
        <v>-2.2895913805208105E-2</v>
      </c>
      <c r="AL107" s="7">
        <f>N107-Portfolio_Performance!$C$16</f>
        <v>-3.9737390854508343E-2</v>
      </c>
      <c r="AM107" s="7">
        <f>O107-Portfolio_Performance!$C$16</f>
        <v>-8.0685159527315697E-2</v>
      </c>
    </row>
    <row r="108" spans="2:39" x14ac:dyDescent="0.2">
      <c r="B108" s="39">
        <v>44715</v>
      </c>
      <c r="C108" s="40">
        <v>102.23</v>
      </c>
      <c r="D108" s="40">
        <v>56.69</v>
      </c>
      <c r="E108" s="40">
        <v>39.119999999999997</v>
      </c>
      <c r="F108" s="40">
        <v>55</v>
      </c>
      <c r="G108" s="40">
        <v>74.739999999999995</v>
      </c>
      <c r="H108" s="40">
        <v>9.43</v>
      </c>
      <c r="J108" s="4">
        <f t="shared" si="21"/>
        <v>-1.0799346090115824E-2</v>
      </c>
      <c r="K108" s="4">
        <f t="shared" si="22"/>
        <v>0</v>
      </c>
      <c r="L108" s="4">
        <f t="shared" si="23"/>
        <v>-1.8739469618032072E-2</v>
      </c>
      <c r="M108" s="4">
        <f t="shared" si="24"/>
        <v>-2.6199237592872397E-2</v>
      </c>
      <c r="N108" s="4">
        <f t="shared" si="25"/>
        <v>-4.1025345531556977E-2</v>
      </c>
      <c r="O108" s="4">
        <f t="shared" si="26"/>
        <v>3.1864073694077809E-3</v>
      </c>
      <c r="P108" s="6">
        <f>SUMPRODUCT(J108:O108,Portfolio_Performance!$C$10:$H$10)</f>
        <v>-1.3902886834602673E-2</v>
      </c>
      <c r="Q108" s="41">
        <v>-1.6299999999999999E-2</v>
      </c>
      <c r="R108" s="12">
        <f t="shared" si="27"/>
        <v>2.3971131653973254E-3</v>
      </c>
      <c r="S108" s="6">
        <f t="shared" si="28"/>
        <v>0</v>
      </c>
      <c r="T108" s="12">
        <f>P108-Portfolio_Performance!$C$16</f>
        <v>-8.1902886834602673E-2</v>
      </c>
      <c r="V108" s="7">
        <f t="shared" si="29"/>
        <v>5.5006539098841744E-3</v>
      </c>
      <c r="W108" s="7">
        <f t="shared" si="29"/>
        <v>-2.3971131653973254E-3</v>
      </c>
      <c r="X108" s="7">
        <f t="shared" si="30"/>
        <v>-2.4394696180320731E-3</v>
      </c>
      <c r="Y108" s="7">
        <f t="shared" si="31"/>
        <v>-9.8992375928723987E-3</v>
      </c>
      <c r="Z108" s="7">
        <f t="shared" si="32"/>
        <v>-2.4725345531556978E-2</v>
      </c>
      <c r="AA108" s="7">
        <f t="shared" si="33"/>
        <v>1.9486407369407779E-2</v>
      </c>
      <c r="AB108">
        <f t="shared" si="34"/>
        <v>0</v>
      </c>
      <c r="AC108">
        <f t="shared" si="35"/>
        <v>-2.3971131653973254E-3</v>
      </c>
      <c r="AD108">
        <f t="shared" si="36"/>
        <v>-2.4394696180320731E-3</v>
      </c>
      <c r="AE108">
        <f t="shared" si="37"/>
        <v>-9.8992375928723987E-3</v>
      </c>
      <c r="AF108">
        <f t="shared" si="38"/>
        <v>-2.4725345531556978E-2</v>
      </c>
      <c r="AG108">
        <f t="shared" si="39"/>
        <v>0</v>
      </c>
      <c r="AH108" s="7">
        <f>J108-Portfolio_Performance!$C$16</f>
        <v>-7.8799346090115824E-2</v>
      </c>
      <c r="AI108" s="7">
        <f>K108-Portfolio_Performance!$C$16</f>
        <v>-6.8000000000000005E-2</v>
      </c>
      <c r="AJ108" s="7">
        <f>L108-Portfolio_Performance!$C$16</f>
        <v>-8.6739469618032083E-2</v>
      </c>
      <c r="AK108" s="7">
        <f>M108-Portfolio_Performance!$C$16</f>
        <v>-9.4199237592872409E-2</v>
      </c>
      <c r="AL108" s="7">
        <f>N108-Portfolio_Performance!$C$16</f>
        <v>-0.10902534553155699</v>
      </c>
      <c r="AM108" s="7">
        <f>O108-Portfolio_Performance!$C$16</f>
        <v>-6.4813592630592221E-2</v>
      </c>
    </row>
    <row r="109" spans="2:39" x14ac:dyDescent="0.2">
      <c r="B109" s="39">
        <v>44718</v>
      </c>
      <c r="C109" s="40">
        <v>104.78</v>
      </c>
      <c r="D109" s="40">
        <v>57.8</v>
      </c>
      <c r="E109" s="40">
        <v>39.32</v>
      </c>
      <c r="F109" s="40">
        <v>54.94</v>
      </c>
      <c r="G109" s="40">
        <v>76.73</v>
      </c>
      <c r="H109" s="40">
        <v>9.51</v>
      </c>
      <c r="J109" s="4">
        <f t="shared" si="21"/>
        <v>2.4637737211150916E-2</v>
      </c>
      <c r="K109" s="4">
        <f t="shared" si="22"/>
        <v>1.9390947342119443E-2</v>
      </c>
      <c r="L109" s="4">
        <f t="shared" si="23"/>
        <v>5.0994501123492611E-3</v>
      </c>
      <c r="M109" s="4">
        <f t="shared" si="24"/>
        <v>-1.0915045653431652E-3</v>
      </c>
      <c r="N109" s="4">
        <f t="shared" si="25"/>
        <v>2.6277342132236259E-2</v>
      </c>
      <c r="O109" s="4">
        <f t="shared" si="26"/>
        <v>8.4477799119328373E-3</v>
      </c>
      <c r="P109" s="6">
        <f>SUMPRODUCT(J109:O109,Portfolio_Performance!$C$10:$H$10)</f>
        <v>1.5057239131169842E-2</v>
      </c>
      <c r="Q109" s="41">
        <v>3.0999999999999999E-3</v>
      </c>
      <c r="R109" s="12">
        <f t="shared" si="27"/>
        <v>1.1957239131169842E-2</v>
      </c>
      <c r="S109" s="6">
        <f t="shared" si="28"/>
        <v>0</v>
      </c>
      <c r="T109" s="12">
        <f>P109-Portfolio_Performance!$C$16</f>
        <v>-5.2942760868830166E-2</v>
      </c>
      <c r="V109" s="7">
        <f t="shared" si="29"/>
        <v>2.1537737211150917E-2</v>
      </c>
      <c r="W109" s="7">
        <f t="shared" si="29"/>
        <v>7.4337082109496005E-3</v>
      </c>
      <c r="X109" s="7">
        <f t="shared" si="30"/>
        <v>1.9994501123492612E-3</v>
      </c>
      <c r="Y109" s="7">
        <f t="shared" si="31"/>
        <v>-4.1915045653431651E-3</v>
      </c>
      <c r="Z109" s="7">
        <f t="shared" si="32"/>
        <v>2.317734213223626E-2</v>
      </c>
      <c r="AA109" s="7">
        <f t="shared" si="33"/>
        <v>5.347779911932837E-3</v>
      </c>
      <c r="AB109">
        <f t="shared" si="34"/>
        <v>0</v>
      </c>
      <c r="AC109">
        <f t="shared" si="35"/>
        <v>0</v>
      </c>
      <c r="AD109">
        <f t="shared" si="36"/>
        <v>0</v>
      </c>
      <c r="AE109">
        <f t="shared" si="37"/>
        <v>-4.1915045653431651E-3</v>
      </c>
      <c r="AF109">
        <f t="shared" si="38"/>
        <v>0</v>
      </c>
      <c r="AG109">
        <f t="shared" si="39"/>
        <v>0</v>
      </c>
      <c r="AH109" s="7">
        <f>J109-Portfolio_Performance!$C$16</f>
        <v>-4.3362262788849089E-2</v>
      </c>
      <c r="AI109" s="7">
        <f>K109-Portfolio_Performance!$C$16</f>
        <v>-4.8609052657880562E-2</v>
      </c>
      <c r="AJ109" s="7">
        <f>L109-Portfolio_Performance!$C$16</f>
        <v>-6.2900549887650745E-2</v>
      </c>
      <c r="AK109" s="7">
        <f>M109-Portfolio_Performance!$C$16</f>
        <v>-6.9091504565343173E-2</v>
      </c>
      <c r="AL109" s="7">
        <f>N109-Portfolio_Performance!$C$16</f>
        <v>-4.1722657867763746E-2</v>
      </c>
      <c r="AM109" s="7">
        <f>O109-Portfolio_Performance!$C$16</f>
        <v>-5.9552220088067168E-2</v>
      </c>
    </row>
    <row r="110" spans="2:39" x14ac:dyDescent="0.2">
      <c r="B110" s="39">
        <v>44719</v>
      </c>
      <c r="C110" s="40">
        <v>104.98</v>
      </c>
      <c r="D110" s="40">
        <v>57.78</v>
      </c>
      <c r="E110" s="40">
        <v>39.6</v>
      </c>
      <c r="F110" s="40">
        <v>55.28</v>
      </c>
      <c r="G110" s="40">
        <v>76.55</v>
      </c>
      <c r="H110" s="40">
        <v>9.73</v>
      </c>
      <c r="J110" s="4">
        <f t="shared" si="21"/>
        <v>1.9069418440800228E-3</v>
      </c>
      <c r="K110" s="4">
        <f t="shared" si="22"/>
        <v>-3.4608064024249126E-4</v>
      </c>
      <c r="L110" s="4">
        <f t="shared" si="23"/>
        <v>7.0958229814690804E-3</v>
      </c>
      <c r="M110" s="4">
        <f t="shared" si="24"/>
        <v>6.1694987922866805E-3</v>
      </c>
      <c r="N110" s="4">
        <f t="shared" si="25"/>
        <v>-2.348644085881224E-3</v>
      </c>
      <c r="O110" s="4">
        <f t="shared" si="26"/>
        <v>2.2870019640614834E-2</v>
      </c>
      <c r="P110" s="6">
        <f>SUMPRODUCT(J110:O110,Portfolio_Performance!$C$10:$H$10)</f>
        <v>8.0645895571755371E-3</v>
      </c>
      <c r="Q110" s="41">
        <v>9.4999999999999998E-3</v>
      </c>
      <c r="R110" s="12">
        <f t="shared" si="27"/>
        <v>-1.4354104428244627E-3</v>
      </c>
      <c r="S110" s="6">
        <f t="shared" si="28"/>
        <v>-1.4354104428244627E-3</v>
      </c>
      <c r="T110" s="12">
        <f>P110-Portfolio_Performance!$C$16</f>
        <v>-5.9935410442824466E-2</v>
      </c>
      <c r="V110" s="7">
        <f t="shared" si="29"/>
        <v>-7.5930581559199772E-3</v>
      </c>
      <c r="W110" s="7">
        <f t="shared" si="29"/>
        <v>1.0893298025819714E-3</v>
      </c>
      <c r="X110" s="7">
        <f t="shared" si="30"/>
        <v>-2.4041770185309194E-3</v>
      </c>
      <c r="Y110" s="7">
        <f t="shared" si="31"/>
        <v>-3.3305012077133192E-3</v>
      </c>
      <c r="Z110" s="7">
        <f t="shared" si="32"/>
        <v>-1.1848644085881224E-2</v>
      </c>
      <c r="AA110" s="7">
        <f t="shared" si="33"/>
        <v>1.3370019640614834E-2</v>
      </c>
      <c r="AB110">
        <f t="shared" si="34"/>
        <v>-7.5930581559199772E-3</v>
      </c>
      <c r="AC110">
        <f t="shared" si="35"/>
        <v>0</v>
      </c>
      <c r="AD110">
        <f t="shared" si="36"/>
        <v>-2.4041770185309194E-3</v>
      </c>
      <c r="AE110">
        <f t="shared" si="37"/>
        <v>-3.3305012077133192E-3</v>
      </c>
      <c r="AF110">
        <f t="shared" si="38"/>
        <v>-1.1848644085881224E-2</v>
      </c>
      <c r="AG110">
        <f t="shared" si="39"/>
        <v>0</v>
      </c>
      <c r="AH110" s="7">
        <f>J110-Portfolio_Performance!$C$16</f>
        <v>-6.6093058155919981E-2</v>
      </c>
      <c r="AI110" s="7">
        <f>K110-Portfolio_Performance!$C$16</f>
        <v>-6.8346080640242501E-2</v>
      </c>
      <c r="AJ110" s="7">
        <f>L110-Portfolio_Performance!$C$16</f>
        <v>-6.0904177018530924E-2</v>
      </c>
      <c r="AK110" s="7">
        <f>M110-Portfolio_Performance!$C$16</f>
        <v>-6.1830501207713322E-2</v>
      </c>
      <c r="AL110" s="7">
        <f>N110-Portfolio_Performance!$C$16</f>
        <v>-7.0348644085881235E-2</v>
      </c>
      <c r="AM110" s="7">
        <f>O110-Portfolio_Performance!$C$16</f>
        <v>-4.5129980359385174E-2</v>
      </c>
    </row>
    <row r="111" spans="2:39" x14ac:dyDescent="0.2">
      <c r="B111" s="39">
        <v>44720</v>
      </c>
      <c r="C111" s="40">
        <v>103.64</v>
      </c>
      <c r="D111" s="40">
        <v>56.03</v>
      </c>
      <c r="E111" s="40">
        <v>38.520000000000003</v>
      </c>
      <c r="F111" s="40">
        <v>54.57</v>
      </c>
      <c r="G111" s="40">
        <v>76.180000000000007</v>
      </c>
      <c r="H111" s="40">
        <v>9.5399999999999991</v>
      </c>
      <c r="J111" s="4">
        <f t="shared" si="21"/>
        <v>-1.2846500130244472E-2</v>
      </c>
      <c r="K111" s="4">
        <f t="shared" si="22"/>
        <v>-3.0755433460895994E-2</v>
      </c>
      <c r="L111" s="4">
        <f t="shared" si="23"/>
        <v>-2.7651531330510008E-2</v>
      </c>
      <c r="M111" s="4">
        <f t="shared" si="24"/>
        <v>-1.2926898261273885E-2</v>
      </c>
      <c r="N111" s="4">
        <f t="shared" si="25"/>
        <v>-4.8451610532346309E-3</v>
      </c>
      <c r="O111" s="4">
        <f t="shared" si="26"/>
        <v>-1.9720410737718623E-2</v>
      </c>
      <c r="P111" s="6">
        <f>SUMPRODUCT(J111:O111,Portfolio_Performance!$C$10:$H$10)</f>
        <v>-1.6587841763279397E-2</v>
      </c>
      <c r="Q111" s="41">
        <v>-1.0800000000000001E-2</v>
      </c>
      <c r="R111" s="12">
        <f t="shared" si="27"/>
        <v>-5.7878417632793965E-3</v>
      </c>
      <c r="S111" s="6">
        <f t="shared" si="28"/>
        <v>-5.7878417632793965E-3</v>
      </c>
      <c r="T111" s="12">
        <f>P111-Portfolio_Performance!$C$16</f>
        <v>-8.4587841763279409E-2</v>
      </c>
      <c r="V111" s="7">
        <f t="shared" si="29"/>
        <v>-2.0465001302444712E-3</v>
      </c>
      <c r="W111" s="7">
        <f t="shared" si="29"/>
        <v>-2.4967591697616597E-2</v>
      </c>
      <c r="X111" s="7">
        <f t="shared" si="30"/>
        <v>-1.6851531330510008E-2</v>
      </c>
      <c r="Y111" s="7">
        <f t="shared" si="31"/>
        <v>-2.1268982612738848E-3</v>
      </c>
      <c r="Z111" s="7">
        <f t="shared" si="32"/>
        <v>5.9548389467653697E-3</v>
      </c>
      <c r="AA111" s="7">
        <f t="shared" si="33"/>
        <v>-8.9204107377186224E-3</v>
      </c>
      <c r="AB111">
        <f t="shared" si="34"/>
        <v>-2.0465001302444712E-3</v>
      </c>
      <c r="AC111">
        <f t="shared" si="35"/>
        <v>-2.4967591697616597E-2</v>
      </c>
      <c r="AD111">
        <f t="shared" si="36"/>
        <v>-1.6851531330510008E-2</v>
      </c>
      <c r="AE111">
        <f t="shared" si="37"/>
        <v>-2.1268982612738848E-3</v>
      </c>
      <c r="AF111">
        <f t="shared" si="38"/>
        <v>0</v>
      </c>
      <c r="AG111">
        <f t="shared" si="39"/>
        <v>-8.9204107377186224E-3</v>
      </c>
      <c r="AH111" s="7">
        <f>J111-Portfolio_Performance!$C$16</f>
        <v>-8.084650013024447E-2</v>
      </c>
      <c r="AI111" s="7">
        <f>K111-Portfolio_Performance!$C$16</f>
        <v>-9.8755433460895992E-2</v>
      </c>
      <c r="AJ111" s="7">
        <f>L111-Portfolio_Performance!$C$16</f>
        <v>-9.565153133051002E-2</v>
      </c>
      <c r="AK111" s="7">
        <f>M111-Portfolio_Performance!$C$16</f>
        <v>-8.0926898261273889E-2</v>
      </c>
      <c r="AL111" s="7">
        <f>N111-Portfolio_Performance!$C$16</f>
        <v>-7.2845161053234631E-2</v>
      </c>
      <c r="AM111" s="7">
        <f>O111-Portfolio_Performance!$C$16</f>
        <v>-8.7720410737718635E-2</v>
      </c>
    </row>
    <row r="112" spans="2:39" x14ac:dyDescent="0.2">
      <c r="B112" s="39">
        <v>44721</v>
      </c>
      <c r="C112" s="40">
        <v>102.77</v>
      </c>
      <c r="D112" s="40">
        <v>55.81</v>
      </c>
      <c r="E112" s="40">
        <v>37.369999999999997</v>
      </c>
      <c r="F112" s="40">
        <v>55.14</v>
      </c>
      <c r="G112" s="40">
        <v>74.45</v>
      </c>
      <c r="H112" s="40">
        <v>9.33</v>
      </c>
      <c r="J112" s="4">
        <f t="shared" si="21"/>
        <v>-8.4298740569275343E-3</v>
      </c>
      <c r="K112" s="4">
        <f t="shared" si="22"/>
        <v>-3.9341967768508814E-3</v>
      </c>
      <c r="L112" s="4">
        <f t="shared" si="23"/>
        <v>-3.0309343432532446E-2</v>
      </c>
      <c r="M112" s="4">
        <f t="shared" si="24"/>
        <v>1.0391124397510087E-2</v>
      </c>
      <c r="N112" s="4">
        <f t="shared" si="25"/>
        <v>-2.2971201920439988E-2</v>
      </c>
      <c r="O112" s="4">
        <f t="shared" si="26"/>
        <v>-2.2258470600942583E-2</v>
      </c>
      <c r="P112" s="6">
        <f>SUMPRODUCT(J112:O112,Portfolio_Performance!$C$10:$H$10)</f>
        <v>-1.5342997956943601E-2</v>
      </c>
      <c r="Q112" s="41">
        <v>-2.3800000000000002E-2</v>
      </c>
      <c r="R112" s="12">
        <f t="shared" si="27"/>
        <v>8.4570020430564004E-3</v>
      </c>
      <c r="S112" s="6">
        <f t="shared" si="28"/>
        <v>0</v>
      </c>
      <c r="T112" s="12">
        <f>P112-Portfolio_Performance!$C$16</f>
        <v>-8.334299795694361E-2</v>
      </c>
      <c r="V112" s="7">
        <f t="shared" si="29"/>
        <v>1.5370125943072467E-2</v>
      </c>
      <c r="W112" s="7">
        <f t="shared" si="29"/>
        <v>-1.2391198819907282E-2</v>
      </c>
      <c r="X112" s="7">
        <f t="shared" si="30"/>
        <v>-6.5093434325324447E-3</v>
      </c>
      <c r="Y112" s="7">
        <f t="shared" si="31"/>
        <v>3.4191124397510091E-2</v>
      </c>
      <c r="Z112" s="7">
        <f t="shared" si="32"/>
        <v>8.2879807956001347E-4</v>
      </c>
      <c r="AA112" s="7">
        <f t="shared" si="33"/>
        <v>1.5415293990574189E-3</v>
      </c>
      <c r="AB112">
        <f t="shared" si="34"/>
        <v>0</v>
      </c>
      <c r="AC112">
        <f t="shared" si="35"/>
        <v>-1.2391198819907282E-2</v>
      </c>
      <c r="AD112">
        <f t="shared" si="36"/>
        <v>-6.5093434325324447E-3</v>
      </c>
      <c r="AE112">
        <f t="shared" si="37"/>
        <v>0</v>
      </c>
      <c r="AF112">
        <f t="shared" si="38"/>
        <v>0</v>
      </c>
      <c r="AG112">
        <f t="shared" si="39"/>
        <v>0</v>
      </c>
      <c r="AH112" s="7">
        <f>J112-Portfolio_Performance!$C$16</f>
        <v>-7.6429874056927541E-2</v>
      </c>
      <c r="AI112" s="7">
        <f>K112-Portfolio_Performance!$C$16</f>
        <v>-7.1934196776850881E-2</v>
      </c>
      <c r="AJ112" s="7">
        <f>L112-Portfolio_Performance!$C$16</f>
        <v>-9.8309343432532448E-2</v>
      </c>
      <c r="AK112" s="7">
        <f>M112-Portfolio_Performance!$C$16</f>
        <v>-5.7608875602489916E-2</v>
      </c>
      <c r="AL112" s="7">
        <f>N112-Portfolio_Performance!$C$16</f>
        <v>-9.097120192043999E-2</v>
      </c>
      <c r="AM112" s="7">
        <f>O112-Portfolio_Performance!$C$16</f>
        <v>-9.0258470600942581E-2</v>
      </c>
    </row>
    <row r="113" spans="2:39" x14ac:dyDescent="0.2">
      <c r="B113" s="39">
        <v>44722</v>
      </c>
      <c r="C113" s="40">
        <v>99.37</v>
      </c>
      <c r="D113" s="40">
        <v>55.68</v>
      </c>
      <c r="E113" s="40">
        <v>34.68</v>
      </c>
      <c r="F113" s="40">
        <v>51.94</v>
      </c>
      <c r="G113" s="40">
        <v>71.66</v>
      </c>
      <c r="H113" s="40">
        <v>9.17</v>
      </c>
      <c r="J113" s="4">
        <f t="shared" si="21"/>
        <v>-3.364322439370962E-2</v>
      </c>
      <c r="K113" s="4">
        <f t="shared" si="22"/>
        <v>-2.3320487741780378E-3</v>
      </c>
      <c r="L113" s="4">
        <f t="shared" si="23"/>
        <v>-7.4705091585051342E-2</v>
      </c>
      <c r="M113" s="4">
        <f t="shared" si="24"/>
        <v>-5.978619936104837E-2</v>
      </c>
      <c r="N113" s="4">
        <f t="shared" si="25"/>
        <v>-3.8195047253210358E-2</v>
      </c>
      <c r="O113" s="4">
        <f t="shared" si="26"/>
        <v>-1.729772859087899E-2</v>
      </c>
      <c r="P113" s="6">
        <f>SUMPRODUCT(J113:O113,Portfolio_Performance!$C$10:$H$10)</f>
        <v>-3.3239306878675469E-2</v>
      </c>
      <c r="Q113" s="41">
        <v>-2.9100000000000001E-2</v>
      </c>
      <c r="R113" s="12">
        <f t="shared" si="27"/>
        <v>-4.139306878675468E-3</v>
      </c>
      <c r="S113" s="6">
        <f t="shared" si="28"/>
        <v>-4.139306878675468E-3</v>
      </c>
      <c r="T113" s="12">
        <f>P113-Portfolio_Performance!$C$16</f>
        <v>-0.10123930687867547</v>
      </c>
      <c r="V113" s="7">
        <f t="shared" si="29"/>
        <v>-4.5432243937096189E-3</v>
      </c>
      <c r="W113" s="7">
        <f t="shared" si="29"/>
        <v>1.8072581044974302E-3</v>
      </c>
      <c r="X113" s="7">
        <f t="shared" si="30"/>
        <v>-4.5605091585051341E-2</v>
      </c>
      <c r="Y113" s="7">
        <f t="shared" si="31"/>
        <v>-3.0686199361048369E-2</v>
      </c>
      <c r="Z113" s="7">
        <f t="shared" si="32"/>
        <v>-9.0950472532103574E-3</v>
      </c>
      <c r="AA113" s="7">
        <f t="shared" si="33"/>
        <v>1.1802271409121011E-2</v>
      </c>
      <c r="AB113">
        <f t="shared" si="34"/>
        <v>-4.5432243937096189E-3</v>
      </c>
      <c r="AC113">
        <f t="shared" si="35"/>
        <v>0</v>
      </c>
      <c r="AD113">
        <f t="shared" si="36"/>
        <v>-4.5605091585051341E-2</v>
      </c>
      <c r="AE113">
        <f t="shared" si="37"/>
        <v>-3.0686199361048369E-2</v>
      </c>
      <c r="AF113">
        <f t="shared" si="38"/>
        <v>-9.0950472532103574E-3</v>
      </c>
      <c r="AG113">
        <f t="shared" si="39"/>
        <v>0</v>
      </c>
      <c r="AH113" s="7">
        <f>J113-Portfolio_Performance!$C$16</f>
        <v>-0.10164322439370962</v>
      </c>
      <c r="AI113" s="7">
        <f>K113-Portfolio_Performance!$C$16</f>
        <v>-7.0332048774178049E-2</v>
      </c>
      <c r="AJ113" s="7">
        <f>L113-Portfolio_Performance!$C$16</f>
        <v>-0.14270509158505135</v>
      </c>
      <c r="AK113" s="7">
        <f>M113-Portfolio_Performance!$C$16</f>
        <v>-0.12778619936104837</v>
      </c>
      <c r="AL113" s="7">
        <f>N113-Portfolio_Performance!$C$16</f>
        <v>-0.10619504725321036</v>
      </c>
      <c r="AM113" s="7">
        <f>O113-Portfolio_Performance!$C$16</f>
        <v>-8.5297728590879002E-2</v>
      </c>
    </row>
    <row r="114" spans="2:39" x14ac:dyDescent="0.2">
      <c r="B114" s="39">
        <v>44725</v>
      </c>
      <c r="C114" s="40">
        <v>96.73</v>
      </c>
      <c r="D114" s="40">
        <v>53.27</v>
      </c>
      <c r="E114" s="40">
        <v>31.75</v>
      </c>
      <c r="F114" s="40">
        <v>49.96</v>
      </c>
      <c r="G114" s="40">
        <v>67.36</v>
      </c>
      <c r="H114" s="40">
        <v>8.61</v>
      </c>
      <c r="J114" s="4">
        <f t="shared" si="21"/>
        <v>-2.6926665048816377E-2</v>
      </c>
      <c r="K114" s="4">
        <f t="shared" si="22"/>
        <v>-4.4247695097256318E-2</v>
      </c>
      <c r="L114" s="4">
        <f t="shared" si="23"/>
        <v>-8.8270426573640426E-2</v>
      </c>
      <c r="M114" s="4">
        <f t="shared" si="24"/>
        <v>-3.8866520977225344E-2</v>
      </c>
      <c r="N114" s="4">
        <f t="shared" si="25"/>
        <v>-6.1881341942736465E-2</v>
      </c>
      <c r="O114" s="4">
        <f t="shared" si="26"/>
        <v>-6.3012967828734154E-2</v>
      </c>
      <c r="P114" s="6">
        <f>SUMPRODUCT(J114:O114,Portfolio_Performance!$C$10:$H$10)</f>
        <v>-5.3803956011743023E-2</v>
      </c>
      <c r="Q114" s="41">
        <v>-3.8800000000000001E-2</v>
      </c>
      <c r="R114" s="12">
        <f t="shared" si="27"/>
        <v>-1.5003956011743022E-2</v>
      </c>
      <c r="S114" s="6">
        <f t="shared" si="28"/>
        <v>-1.5003956011743022E-2</v>
      </c>
      <c r="T114" s="12">
        <f>P114-Portfolio_Performance!$C$16</f>
        <v>-0.12180395601174303</v>
      </c>
      <c r="V114" s="7">
        <f t="shared" si="29"/>
        <v>1.1873334951183624E-2</v>
      </c>
      <c r="W114" s="7">
        <f t="shared" si="29"/>
        <v>-2.9243739085513296E-2</v>
      </c>
      <c r="X114" s="7">
        <f t="shared" si="30"/>
        <v>-4.9470426573640425E-2</v>
      </c>
      <c r="Y114" s="7">
        <f t="shared" si="31"/>
        <v>-6.6520977225342781E-5</v>
      </c>
      <c r="Z114" s="7">
        <f t="shared" si="32"/>
        <v>-2.3081341942736464E-2</v>
      </c>
      <c r="AA114" s="7">
        <f t="shared" si="33"/>
        <v>-2.4212967828734153E-2</v>
      </c>
      <c r="AB114">
        <f t="shared" si="34"/>
        <v>0</v>
      </c>
      <c r="AC114">
        <f t="shared" si="35"/>
        <v>-2.9243739085513296E-2</v>
      </c>
      <c r="AD114">
        <f t="shared" si="36"/>
        <v>-4.9470426573640425E-2</v>
      </c>
      <c r="AE114">
        <f t="shared" si="37"/>
        <v>-6.6520977225342781E-5</v>
      </c>
      <c r="AF114">
        <f t="shared" si="38"/>
        <v>-2.3081341942736464E-2</v>
      </c>
      <c r="AG114">
        <f t="shared" si="39"/>
        <v>-2.4212967828734153E-2</v>
      </c>
      <c r="AH114" s="7">
        <f>J114-Portfolio_Performance!$C$16</f>
        <v>-9.4926665048816389E-2</v>
      </c>
      <c r="AI114" s="7">
        <f>K114-Portfolio_Performance!$C$16</f>
        <v>-0.11224769509725632</v>
      </c>
      <c r="AJ114" s="7">
        <f>L114-Portfolio_Performance!$C$16</f>
        <v>-0.15627042657364043</v>
      </c>
      <c r="AK114" s="7">
        <f>M114-Portfolio_Performance!$C$16</f>
        <v>-0.10686652097722535</v>
      </c>
      <c r="AL114" s="7">
        <f>N114-Portfolio_Performance!$C$16</f>
        <v>-0.12988134194273648</v>
      </c>
      <c r="AM114" s="7">
        <f>O114-Portfolio_Performance!$C$16</f>
        <v>-0.13101296782873417</v>
      </c>
    </row>
    <row r="115" spans="2:39" x14ac:dyDescent="0.2">
      <c r="B115" s="39">
        <v>44726</v>
      </c>
      <c r="C115" s="40">
        <v>95.96</v>
      </c>
      <c r="D115" s="40">
        <v>52.3</v>
      </c>
      <c r="E115" s="40">
        <v>31.48</v>
      </c>
      <c r="F115" s="40">
        <v>49.37</v>
      </c>
      <c r="G115" s="40">
        <v>66.63</v>
      </c>
      <c r="H115" s="40">
        <v>8.4600000000000009</v>
      </c>
      <c r="J115" s="4">
        <f t="shared" si="21"/>
        <v>-7.992154222961869E-3</v>
      </c>
      <c r="K115" s="4">
        <f t="shared" si="22"/>
        <v>-1.8376949858030671E-2</v>
      </c>
      <c r="L115" s="4">
        <f t="shared" si="23"/>
        <v>-8.5403017894981562E-3</v>
      </c>
      <c r="M115" s="4">
        <f t="shared" si="24"/>
        <v>-1.187973298660544E-2</v>
      </c>
      <c r="N115" s="4">
        <f t="shared" si="25"/>
        <v>-1.0896443359625628E-2</v>
      </c>
      <c r="O115" s="4">
        <f t="shared" si="26"/>
        <v>-1.7575144821507377E-2</v>
      </c>
      <c r="P115" s="6">
        <f>SUMPRODUCT(J115:O115,Portfolio_Performance!$C$10:$H$10)</f>
        <v>-1.2929961426383141E-2</v>
      </c>
      <c r="Q115" s="41">
        <v>-3.8E-3</v>
      </c>
      <c r="R115" s="12">
        <f t="shared" si="27"/>
        <v>-9.1299614263831413E-3</v>
      </c>
      <c r="S115" s="6">
        <f t="shared" si="28"/>
        <v>-9.1299614263831413E-3</v>
      </c>
      <c r="T115" s="12">
        <f>P115-Portfolio_Performance!$C$16</f>
        <v>-8.0929961426383146E-2</v>
      </c>
      <c r="V115" s="7">
        <f t="shared" si="29"/>
        <v>-4.1921542229618695E-3</v>
      </c>
      <c r="W115" s="7">
        <f t="shared" si="29"/>
        <v>-9.2469884316475296E-3</v>
      </c>
      <c r="X115" s="7">
        <f t="shared" si="30"/>
        <v>-4.7403017894981567E-3</v>
      </c>
      <c r="Y115" s="7">
        <f t="shared" si="31"/>
        <v>-8.0797329866054406E-3</v>
      </c>
      <c r="Z115" s="7">
        <f t="shared" si="32"/>
        <v>-7.0964433596256288E-3</v>
      </c>
      <c r="AA115" s="7">
        <f t="shared" si="33"/>
        <v>-1.3775144821507377E-2</v>
      </c>
      <c r="AB115">
        <f t="shared" si="34"/>
        <v>-4.1921542229618695E-3</v>
      </c>
      <c r="AC115">
        <f t="shared" si="35"/>
        <v>-9.2469884316475296E-3</v>
      </c>
      <c r="AD115">
        <f t="shared" si="36"/>
        <v>-4.7403017894981567E-3</v>
      </c>
      <c r="AE115">
        <f t="shared" si="37"/>
        <v>-8.0797329866054406E-3</v>
      </c>
      <c r="AF115">
        <f t="shared" si="38"/>
        <v>-7.0964433596256288E-3</v>
      </c>
      <c r="AG115">
        <f t="shared" si="39"/>
        <v>-1.3775144821507377E-2</v>
      </c>
      <c r="AH115" s="7">
        <f>J115-Portfolio_Performance!$C$16</f>
        <v>-7.5992154222961877E-2</v>
      </c>
      <c r="AI115" s="7">
        <f>K115-Portfolio_Performance!$C$16</f>
        <v>-8.6376949858030683E-2</v>
      </c>
      <c r="AJ115" s="7">
        <f>L115-Portfolio_Performance!$C$16</f>
        <v>-7.6540301789498166E-2</v>
      </c>
      <c r="AK115" s="7">
        <f>M115-Portfolio_Performance!$C$16</f>
        <v>-7.9879732986605445E-2</v>
      </c>
      <c r="AL115" s="7">
        <f>N115-Portfolio_Performance!$C$16</f>
        <v>-7.8896443359625631E-2</v>
      </c>
      <c r="AM115" s="7">
        <f>O115-Portfolio_Performance!$C$16</f>
        <v>-8.5575144821507382E-2</v>
      </c>
    </row>
    <row r="116" spans="2:39" x14ac:dyDescent="0.2">
      <c r="B116" s="39">
        <v>44727</v>
      </c>
      <c r="C116" s="40">
        <v>96.21</v>
      </c>
      <c r="D116" s="40">
        <v>52.88</v>
      </c>
      <c r="E116" s="40">
        <v>32.17</v>
      </c>
      <c r="F116" s="40">
        <v>51.36</v>
      </c>
      <c r="G116" s="40">
        <v>68.37</v>
      </c>
      <c r="H116" s="40">
        <v>8.42</v>
      </c>
      <c r="J116" s="4">
        <f t="shared" si="21"/>
        <v>2.6018644016794772E-3</v>
      </c>
      <c r="K116" s="4">
        <f t="shared" si="22"/>
        <v>1.1028824472553839E-2</v>
      </c>
      <c r="L116" s="4">
        <f t="shared" si="23"/>
        <v>2.1681917701732556E-2</v>
      </c>
      <c r="M116" s="4">
        <f t="shared" si="24"/>
        <v>3.9516707110934329E-2</v>
      </c>
      <c r="N116" s="4">
        <f t="shared" si="25"/>
        <v>2.5779205351257044E-2</v>
      </c>
      <c r="O116" s="4">
        <f t="shared" si="26"/>
        <v>-4.7393453638966705E-3</v>
      </c>
      <c r="P116" s="6">
        <f>SUMPRODUCT(J116:O116,Portfolio_Performance!$C$10:$H$10)</f>
        <v>1.1477155269940377E-2</v>
      </c>
      <c r="Q116" s="41">
        <v>1.46E-2</v>
      </c>
      <c r="R116" s="12">
        <f t="shared" si="27"/>
        <v>-3.1228447300596235E-3</v>
      </c>
      <c r="S116" s="6">
        <f t="shared" si="28"/>
        <v>-3.1228447300596235E-3</v>
      </c>
      <c r="T116" s="12">
        <f>P116-Portfolio_Performance!$C$16</f>
        <v>-5.6522844730059627E-2</v>
      </c>
      <c r="V116" s="7">
        <f t="shared" si="29"/>
        <v>-1.1998135598320523E-2</v>
      </c>
      <c r="W116" s="7">
        <f t="shared" si="29"/>
        <v>1.4151669202613463E-2</v>
      </c>
      <c r="X116" s="7">
        <f t="shared" si="30"/>
        <v>7.0819177017325558E-3</v>
      </c>
      <c r="Y116" s="7">
        <f t="shared" si="31"/>
        <v>2.4916707110934327E-2</v>
      </c>
      <c r="Z116" s="7">
        <f t="shared" si="32"/>
        <v>1.1179205351257044E-2</v>
      </c>
      <c r="AA116" s="7">
        <f t="shared" si="33"/>
        <v>-1.9339345363896671E-2</v>
      </c>
      <c r="AB116">
        <f t="shared" si="34"/>
        <v>-1.1998135598320523E-2</v>
      </c>
      <c r="AC116">
        <f t="shared" si="35"/>
        <v>0</v>
      </c>
      <c r="AD116">
        <f t="shared" si="36"/>
        <v>0</v>
      </c>
      <c r="AE116">
        <f t="shared" si="37"/>
        <v>0</v>
      </c>
      <c r="AF116">
        <f t="shared" si="38"/>
        <v>0</v>
      </c>
      <c r="AG116">
        <f t="shared" si="39"/>
        <v>-1.9339345363896671E-2</v>
      </c>
      <c r="AH116" s="7">
        <f>J116-Portfolio_Performance!$C$16</f>
        <v>-6.5398135598320528E-2</v>
      </c>
      <c r="AI116" s="7">
        <f>K116-Portfolio_Performance!$C$16</f>
        <v>-5.6971175527446169E-2</v>
      </c>
      <c r="AJ116" s="7">
        <f>L116-Portfolio_Performance!$C$16</f>
        <v>-4.6318082298267449E-2</v>
      </c>
      <c r="AK116" s="7">
        <f>M116-Portfolio_Performance!$C$16</f>
        <v>-2.8483292889065676E-2</v>
      </c>
      <c r="AL116" s="7">
        <f>N116-Portfolio_Performance!$C$16</f>
        <v>-4.2220794648742961E-2</v>
      </c>
      <c r="AM116" s="7">
        <f>O116-Portfolio_Performance!$C$16</f>
        <v>-7.2739345363896674E-2</v>
      </c>
    </row>
    <row r="117" spans="2:39" x14ac:dyDescent="0.2">
      <c r="B117" s="39">
        <v>44728</v>
      </c>
      <c r="C117" s="40">
        <v>90.84</v>
      </c>
      <c r="D117" s="40">
        <v>51.82</v>
      </c>
      <c r="E117" s="40">
        <v>29.78</v>
      </c>
      <c r="F117" s="40">
        <v>50.41</v>
      </c>
      <c r="G117" s="40">
        <v>63.29</v>
      </c>
      <c r="H117" s="40">
        <v>8.09</v>
      </c>
      <c r="J117" s="4">
        <f t="shared" si="21"/>
        <v>-5.7433585135815424E-2</v>
      </c>
      <c r="K117" s="4">
        <f t="shared" si="22"/>
        <v>-2.0249020409467019E-2</v>
      </c>
      <c r="L117" s="4">
        <f t="shared" si="23"/>
        <v>-7.7197313995072014E-2</v>
      </c>
      <c r="M117" s="4">
        <f t="shared" si="24"/>
        <v>-1.867009128716627E-2</v>
      </c>
      <c r="N117" s="4">
        <f t="shared" si="25"/>
        <v>-7.7206793138488633E-2</v>
      </c>
      <c r="O117" s="4">
        <f t="shared" si="26"/>
        <v>-3.9981097183835058E-2</v>
      </c>
      <c r="P117" s="6">
        <f>SUMPRODUCT(J117:O117,Portfolio_Performance!$C$10:$H$10)</f>
        <v>-5.0534047379181858E-2</v>
      </c>
      <c r="Q117" s="41">
        <v>-3.2500000000000001E-2</v>
      </c>
      <c r="R117" s="12">
        <f t="shared" si="27"/>
        <v>-1.8034047379181857E-2</v>
      </c>
      <c r="S117" s="6">
        <f t="shared" si="28"/>
        <v>-1.8034047379181857E-2</v>
      </c>
      <c r="T117" s="12">
        <f>P117-Portfolio_Performance!$C$16</f>
        <v>-0.11853404737918186</v>
      </c>
      <c r="V117" s="7">
        <f t="shared" si="29"/>
        <v>-2.4933585135815423E-2</v>
      </c>
      <c r="W117" s="7">
        <f t="shared" si="29"/>
        <v>-2.2149730302851618E-3</v>
      </c>
      <c r="X117" s="7">
        <f t="shared" si="30"/>
        <v>-4.4697313995072013E-2</v>
      </c>
      <c r="Y117" s="7">
        <f t="shared" si="31"/>
        <v>1.3829908712833731E-2</v>
      </c>
      <c r="Z117" s="7">
        <f t="shared" si="32"/>
        <v>-4.4706793138488632E-2</v>
      </c>
      <c r="AA117" s="7">
        <f t="shared" si="33"/>
        <v>-7.4810971838350573E-3</v>
      </c>
      <c r="AB117">
        <f t="shared" si="34"/>
        <v>-2.4933585135815423E-2</v>
      </c>
      <c r="AC117">
        <f t="shared" si="35"/>
        <v>-2.2149730302851618E-3</v>
      </c>
      <c r="AD117">
        <f t="shared" si="36"/>
        <v>-4.4697313995072013E-2</v>
      </c>
      <c r="AE117">
        <f t="shared" si="37"/>
        <v>0</v>
      </c>
      <c r="AF117">
        <f t="shared" si="38"/>
        <v>-4.4706793138488632E-2</v>
      </c>
      <c r="AG117">
        <f t="shared" si="39"/>
        <v>-7.4810971838350573E-3</v>
      </c>
      <c r="AH117" s="7">
        <f>J117-Portfolio_Performance!$C$16</f>
        <v>-0.12543358513581543</v>
      </c>
      <c r="AI117" s="7">
        <f>K117-Portfolio_Performance!$C$16</f>
        <v>-8.8249020409467027E-2</v>
      </c>
      <c r="AJ117" s="7">
        <f>L117-Portfolio_Performance!$C$16</f>
        <v>-0.14519731399507202</v>
      </c>
      <c r="AK117" s="7">
        <f>M117-Portfolio_Performance!$C$16</f>
        <v>-8.6670091287166268E-2</v>
      </c>
      <c r="AL117" s="7">
        <f>N117-Portfolio_Performance!$C$16</f>
        <v>-0.14520679313848864</v>
      </c>
      <c r="AM117" s="7">
        <f>O117-Portfolio_Performance!$C$16</f>
        <v>-0.10798109718383506</v>
      </c>
    </row>
    <row r="118" spans="2:39" x14ac:dyDescent="0.2">
      <c r="B118" s="39">
        <v>44729</v>
      </c>
      <c r="C118" s="40">
        <v>88.66</v>
      </c>
      <c r="D118" s="40">
        <v>52.26</v>
      </c>
      <c r="E118" s="40">
        <v>30.31</v>
      </c>
      <c r="F118" s="40">
        <v>51.95</v>
      </c>
      <c r="G118" s="40">
        <v>65.33</v>
      </c>
      <c r="H118" s="40">
        <v>7.76</v>
      </c>
      <c r="J118" s="4">
        <f t="shared" si="21"/>
        <v>-2.4290887920450335E-2</v>
      </c>
      <c r="K118" s="4">
        <f t="shared" si="22"/>
        <v>8.4550849585025081E-3</v>
      </c>
      <c r="L118" s="4">
        <f t="shared" si="23"/>
        <v>1.764066381384885E-2</v>
      </c>
      <c r="M118" s="4">
        <f t="shared" si="24"/>
        <v>3.0092149450697096E-2</v>
      </c>
      <c r="N118" s="4">
        <f t="shared" si="25"/>
        <v>3.1724010065445001E-2</v>
      </c>
      <c r="O118" s="4">
        <f t="shared" si="26"/>
        <v>-4.1646396875272974E-2</v>
      </c>
      <c r="P118" s="6">
        <f>SUMPRODUCT(J118:O118,Portfolio_Performance!$C$10:$H$10)</f>
        <v>-5.388504811278113E-3</v>
      </c>
      <c r="Q118" s="41">
        <v>2.2000000000000001E-3</v>
      </c>
      <c r="R118" s="12">
        <f t="shared" si="27"/>
        <v>-7.5885048112781135E-3</v>
      </c>
      <c r="S118" s="6">
        <f t="shared" si="28"/>
        <v>-7.5885048112781135E-3</v>
      </c>
      <c r="T118" s="12">
        <f>P118-Portfolio_Performance!$C$16</f>
        <v>-7.3388504811278121E-2</v>
      </c>
      <c r="V118" s="7">
        <f t="shared" si="29"/>
        <v>-2.6490887920450335E-2</v>
      </c>
      <c r="W118" s="7">
        <f t="shared" si="29"/>
        <v>1.6043589769780622E-2</v>
      </c>
      <c r="X118" s="7">
        <f t="shared" si="30"/>
        <v>1.544066381384885E-2</v>
      </c>
      <c r="Y118" s="7">
        <f t="shared" si="31"/>
        <v>2.7892149450697096E-2</v>
      </c>
      <c r="Z118" s="7">
        <f t="shared" si="32"/>
        <v>2.9524010065445E-2</v>
      </c>
      <c r="AA118" s="7">
        <f t="shared" si="33"/>
        <v>-4.3846396875272975E-2</v>
      </c>
      <c r="AB118">
        <f t="shared" si="34"/>
        <v>-2.6490887920450335E-2</v>
      </c>
      <c r="AC118">
        <f t="shared" si="35"/>
        <v>0</v>
      </c>
      <c r="AD118">
        <f t="shared" si="36"/>
        <v>0</v>
      </c>
      <c r="AE118">
        <f t="shared" si="37"/>
        <v>0</v>
      </c>
      <c r="AF118">
        <f t="shared" si="38"/>
        <v>0</v>
      </c>
      <c r="AG118">
        <f t="shared" si="39"/>
        <v>-4.3846396875272975E-2</v>
      </c>
      <c r="AH118" s="7">
        <f>J118-Portfolio_Performance!$C$16</f>
        <v>-9.2290887920450343E-2</v>
      </c>
      <c r="AI118" s="7">
        <f>K118-Portfolio_Performance!$C$16</f>
        <v>-5.9544915041497497E-2</v>
      </c>
      <c r="AJ118" s="7">
        <f>L118-Portfolio_Performance!$C$16</f>
        <v>-5.0359336186151155E-2</v>
      </c>
      <c r="AK118" s="7">
        <f>M118-Portfolio_Performance!$C$16</f>
        <v>-3.7907850549302909E-2</v>
      </c>
      <c r="AL118" s="7">
        <f>N118-Portfolio_Performance!$C$16</f>
        <v>-3.6275989934555004E-2</v>
      </c>
      <c r="AM118" s="7">
        <f>O118-Portfolio_Performance!$C$16</f>
        <v>-0.10964639687527297</v>
      </c>
    </row>
    <row r="119" spans="2:39" x14ac:dyDescent="0.2">
      <c r="B119" s="39">
        <v>44733</v>
      </c>
      <c r="C119" s="40">
        <v>89.99</v>
      </c>
      <c r="D119" s="40">
        <v>52.15</v>
      </c>
      <c r="E119" s="40">
        <v>30.66</v>
      </c>
      <c r="F119" s="40">
        <v>52.34</v>
      </c>
      <c r="G119" s="40">
        <v>71.36</v>
      </c>
      <c r="H119" s="40">
        <v>8.1199999999999992</v>
      </c>
      <c r="J119" s="4">
        <f t="shared" si="21"/>
        <v>1.4889723728949582E-2</v>
      </c>
      <c r="K119" s="4">
        <f t="shared" si="22"/>
        <v>-2.1070786456849535E-3</v>
      </c>
      <c r="L119" s="4">
        <f t="shared" si="23"/>
        <v>1.1481182373956232E-2</v>
      </c>
      <c r="M119" s="4">
        <f t="shared" si="24"/>
        <v>7.4791795567633939E-3</v>
      </c>
      <c r="N119" s="4">
        <f t="shared" si="25"/>
        <v>8.8286139419095036E-2</v>
      </c>
      <c r="O119" s="4">
        <f t="shared" si="26"/>
        <v>4.5347819978459041E-2</v>
      </c>
      <c r="P119" s="6">
        <f>SUMPRODUCT(J119:O119,Portfolio_Performance!$C$10:$H$10)</f>
        <v>3.5924846951650102E-2</v>
      </c>
      <c r="Q119" s="41">
        <v>2.4500000000000001E-2</v>
      </c>
      <c r="R119" s="12">
        <f t="shared" si="27"/>
        <v>1.1424846951650101E-2</v>
      </c>
      <c r="S119" s="6">
        <f t="shared" si="28"/>
        <v>0</v>
      </c>
      <c r="T119" s="12">
        <f>P119-Portfolio_Performance!$C$16</f>
        <v>-3.2075153048349903E-2</v>
      </c>
      <c r="V119" s="7">
        <f t="shared" si="29"/>
        <v>-9.6102762710504192E-3</v>
      </c>
      <c r="W119" s="7">
        <f t="shared" si="29"/>
        <v>-1.3531925597335055E-2</v>
      </c>
      <c r="X119" s="7">
        <f t="shared" si="30"/>
        <v>-1.3018817626043769E-2</v>
      </c>
      <c r="Y119" s="7">
        <f t="shared" si="31"/>
        <v>-1.7020820443236606E-2</v>
      </c>
      <c r="Z119" s="7">
        <f t="shared" si="32"/>
        <v>6.3786139419095028E-2</v>
      </c>
      <c r="AA119" s="7">
        <f t="shared" si="33"/>
        <v>2.084781997845904E-2</v>
      </c>
      <c r="AB119">
        <f t="shared" si="34"/>
        <v>-9.6102762710504192E-3</v>
      </c>
      <c r="AC119">
        <f t="shared" si="35"/>
        <v>-1.3531925597335055E-2</v>
      </c>
      <c r="AD119">
        <f t="shared" si="36"/>
        <v>-1.3018817626043769E-2</v>
      </c>
      <c r="AE119">
        <f t="shared" si="37"/>
        <v>-1.7020820443236606E-2</v>
      </c>
      <c r="AF119">
        <f t="shared" si="38"/>
        <v>0</v>
      </c>
      <c r="AG119">
        <f t="shared" si="39"/>
        <v>0</v>
      </c>
      <c r="AH119" s="7">
        <f>J119-Portfolio_Performance!$C$16</f>
        <v>-5.3110276271050423E-2</v>
      </c>
      <c r="AI119" s="7">
        <f>K119-Portfolio_Performance!$C$16</f>
        <v>-7.0107078645684953E-2</v>
      </c>
      <c r="AJ119" s="7">
        <f>L119-Portfolio_Performance!$C$16</f>
        <v>-5.6518817626043771E-2</v>
      </c>
      <c r="AK119" s="7">
        <f>M119-Portfolio_Performance!$C$16</f>
        <v>-6.052082044323661E-2</v>
      </c>
      <c r="AL119" s="7">
        <f>N119-Portfolio_Performance!$C$16</f>
        <v>2.0286139419095031E-2</v>
      </c>
      <c r="AM119" s="7">
        <f>O119-Portfolio_Performance!$C$16</f>
        <v>-2.2652180021540964E-2</v>
      </c>
    </row>
    <row r="120" spans="2:39" x14ac:dyDescent="0.2">
      <c r="B120" s="39">
        <v>44734</v>
      </c>
      <c r="C120" s="40">
        <v>89.72</v>
      </c>
      <c r="D120" s="40">
        <v>52.47</v>
      </c>
      <c r="E120" s="40">
        <v>30.58</v>
      </c>
      <c r="F120" s="40">
        <v>52.07</v>
      </c>
      <c r="G120" s="40">
        <v>70.87</v>
      </c>
      <c r="H120" s="40">
        <v>7.81</v>
      </c>
      <c r="J120" s="4">
        <f t="shared" si="21"/>
        <v>-3.004843393849529E-3</v>
      </c>
      <c r="K120" s="4">
        <f t="shared" si="22"/>
        <v>6.1173962518389887E-3</v>
      </c>
      <c r="L120" s="4">
        <f t="shared" si="23"/>
        <v>-2.6126729427519355E-3</v>
      </c>
      <c r="M120" s="4">
        <f t="shared" si="24"/>
        <v>-5.1719299271921993E-3</v>
      </c>
      <c r="N120" s="4">
        <f t="shared" si="25"/>
        <v>-6.8902754495891918E-3</v>
      </c>
      <c r="O120" s="4">
        <f t="shared" si="26"/>
        <v>-3.8925190321991911E-2</v>
      </c>
      <c r="P120" s="6">
        <f>SUMPRODUCT(J120:O120,Portfolio_Performance!$C$10:$H$10)</f>
        <v>-1.3823301527095832E-2</v>
      </c>
      <c r="Q120" s="41">
        <v>-1.2999999999999999E-3</v>
      </c>
      <c r="R120" s="12">
        <f t="shared" si="27"/>
        <v>-1.2523301527095833E-2</v>
      </c>
      <c r="S120" s="6">
        <f t="shared" si="28"/>
        <v>-1.2523301527095833E-2</v>
      </c>
      <c r="T120" s="12">
        <f>P120-Portfolio_Performance!$C$16</f>
        <v>-8.182330152709584E-2</v>
      </c>
      <c r="V120" s="7">
        <f t="shared" si="29"/>
        <v>-1.7048433938495291E-3</v>
      </c>
      <c r="W120" s="7">
        <f t="shared" si="29"/>
        <v>1.8640697778934821E-2</v>
      </c>
      <c r="X120" s="7">
        <f t="shared" si="30"/>
        <v>-1.3126729427519355E-3</v>
      </c>
      <c r="Y120" s="7">
        <f t="shared" si="31"/>
        <v>-3.8719299271921994E-3</v>
      </c>
      <c r="Z120" s="7">
        <f t="shared" si="32"/>
        <v>-5.5902754495891918E-3</v>
      </c>
      <c r="AA120" s="7">
        <f t="shared" si="33"/>
        <v>-3.7625190321991908E-2</v>
      </c>
      <c r="AB120">
        <f t="shared" si="34"/>
        <v>-1.7048433938495291E-3</v>
      </c>
      <c r="AC120">
        <f t="shared" si="35"/>
        <v>0</v>
      </c>
      <c r="AD120">
        <f t="shared" si="36"/>
        <v>-1.3126729427519355E-3</v>
      </c>
      <c r="AE120">
        <f t="shared" si="37"/>
        <v>-3.8719299271921994E-3</v>
      </c>
      <c r="AF120">
        <f t="shared" si="38"/>
        <v>-5.5902754495891918E-3</v>
      </c>
      <c r="AG120">
        <f t="shared" si="39"/>
        <v>-3.7625190321991908E-2</v>
      </c>
      <c r="AH120" s="7">
        <f>J120-Portfolio_Performance!$C$16</f>
        <v>-7.1004843393849534E-2</v>
      </c>
      <c r="AI120" s="7">
        <f>K120-Portfolio_Performance!$C$16</f>
        <v>-6.1882603748161014E-2</v>
      </c>
      <c r="AJ120" s="7">
        <f>L120-Portfolio_Performance!$C$16</f>
        <v>-7.0612672942751947E-2</v>
      </c>
      <c r="AK120" s="7">
        <f>M120-Portfolio_Performance!$C$16</f>
        <v>-7.3171929927192209E-2</v>
      </c>
      <c r="AL120" s="7">
        <f>N120-Portfolio_Performance!$C$16</f>
        <v>-7.4890275449589191E-2</v>
      </c>
      <c r="AM120" s="7">
        <f>O120-Portfolio_Performance!$C$16</f>
        <v>-0.10692519032199191</v>
      </c>
    </row>
    <row r="121" spans="2:39" x14ac:dyDescent="0.2">
      <c r="B121" s="39">
        <v>44735</v>
      </c>
      <c r="C121" s="40">
        <v>88.7</v>
      </c>
      <c r="D121" s="40">
        <v>52.37</v>
      </c>
      <c r="E121" s="40">
        <v>30.93</v>
      </c>
      <c r="F121" s="40">
        <v>54.18</v>
      </c>
      <c r="G121" s="40">
        <v>70.349999999999994</v>
      </c>
      <c r="H121" s="40">
        <v>7.68</v>
      </c>
      <c r="J121" s="4">
        <f t="shared" si="21"/>
        <v>-1.1433820336473735E-2</v>
      </c>
      <c r="K121" s="4">
        <f t="shared" si="22"/>
        <v>-1.9076694072241124E-3</v>
      </c>
      <c r="L121" s="4">
        <f t="shared" si="23"/>
        <v>1.1380386196062036E-2</v>
      </c>
      <c r="M121" s="4">
        <f t="shared" si="24"/>
        <v>3.9722869482141369E-2</v>
      </c>
      <c r="N121" s="4">
        <f t="shared" si="25"/>
        <v>-7.3644292617667641E-3</v>
      </c>
      <c r="O121" s="4">
        <f t="shared" si="26"/>
        <v>-1.6785416692013836E-2</v>
      </c>
      <c r="P121" s="6">
        <f>SUMPRODUCT(J121:O121,Portfolio_Performance!$C$10:$H$10)</f>
        <v>-3.8757163001543219E-3</v>
      </c>
      <c r="Q121" s="41">
        <v>9.4999999999999998E-3</v>
      </c>
      <c r="R121" s="12">
        <f t="shared" si="27"/>
        <v>-1.3375716300154321E-2</v>
      </c>
      <c r="S121" s="6">
        <f t="shared" si="28"/>
        <v>-1.3375716300154321E-2</v>
      </c>
      <c r="T121" s="12">
        <f>P121-Portfolio_Performance!$C$16</f>
        <v>-7.1875716300154324E-2</v>
      </c>
      <c r="V121" s="7">
        <f t="shared" si="29"/>
        <v>-2.0933820336473737E-2</v>
      </c>
      <c r="W121" s="7">
        <f t="shared" si="29"/>
        <v>1.1468046892930208E-2</v>
      </c>
      <c r="X121" s="7">
        <f t="shared" si="30"/>
        <v>1.8803861960620359E-3</v>
      </c>
      <c r="Y121" s="7">
        <f t="shared" si="31"/>
        <v>3.0222869482141368E-2</v>
      </c>
      <c r="Z121" s="7">
        <f t="shared" si="32"/>
        <v>-1.6864429261766765E-2</v>
      </c>
      <c r="AA121" s="7">
        <f t="shared" si="33"/>
        <v>-2.6285416692013834E-2</v>
      </c>
      <c r="AB121">
        <f t="shared" si="34"/>
        <v>-2.0933820336473737E-2</v>
      </c>
      <c r="AC121">
        <f t="shared" si="35"/>
        <v>0</v>
      </c>
      <c r="AD121">
        <f t="shared" si="36"/>
        <v>0</v>
      </c>
      <c r="AE121">
        <f t="shared" si="37"/>
        <v>0</v>
      </c>
      <c r="AF121">
        <f t="shared" si="38"/>
        <v>-1.6864429261766765E-2</v>
      </c>
      <c r="AG121">
        <f t="shared" si="39"/>
        <v>-2.6285416692013834E-2</v>
      </c>
      <c r="AH121" s="7">
        <f>J121-Portfolio_Performance!$C$16</f>
        <v>-7.943382033647374E-2</v>
      </c>
      <c r="AI121" s="7">
        <f>K121-Portfolio_Performance!$C$16</f>
        <v>-6.9907669407224121E-2</v>
      </c>
      <c r="AJ121" s="7">
        <f>L121-Portfolio_Performance!$C$16</f>
        <v>-5.6619613803937971E-2</v>
      </c>
      <c r="AK121" s="7">
        <f>M121-Portfolio_Performance!$C$16</f>
        <v>-2.8277130517858635E-2</v>
      </c>
      <c r="AL121" s="7">
        <f>N121-Portfolio_Performance!$C$16</f>
        <v>-7.5364429261766772E-2</v>
      </c>
      <c r="AM121" s="7">
        <f>O121-Portfolio_Performance!$C$16</f>
        <v>-8.4785416692013837E-2</v>
      </c>
    </row>
    <row r="122" spans="2:39" x14ac:dyDescent="0.2">
      <c r="B122" s="39">
        <v>44736</v>
      </c>
      <c r="C122" s="40">
        <v>93.21</v>
      </c>
      <c r="D122" s="40">
        <v>52.69</v>
      </c>
      <c r="E122" s="40">
        <v>32.47</v>
      </c>
      <c r="F122" s="40">
        <v>55.73</v>
      </c>
      <c r="G122" s="40">
        <v>72.819999999999993</v>
      </c>
      <c r="H122" s="40">
        <v>7.94</v>
      </c>
      <c r="J122" s="4">
        <f t="shared" si="21"/>
        <v>4.9595122757531925E-2</v>
      </c>
      <c r="K122" s="4">
        <f t="shared" si="22"/>
        <v>6.0917759297979971E-3</v>
      </c>
      <c r="L122" s="4">
        <f t="shared" si="23"/>
        <v>4.8589999417776322E-2</v>
      </c>
      <c r="M122" s="4">
        <f t="shared" si="24"/>
        <v>2.8206764924495871E-2</v>
      </c>
      <c r="N122" s="4">
        <f t="shared" si="25"/>
        <v>3.450785918688927E-2</v>
      </c>
      <c r="O122" s="4">
        <f t="shared" si="26"/>
        <v>3.3293728099463626E-2</v>
      </c>
      <c r="P122" s="6">
        <f>SUMPRODUCT(J122:O122,Portfolio_Performance!$C$10:$H$10)</f>
        <v>3.5097568845930349E-2</v>
      </c>
      <c r="Q122" s="41">
        <v>3.0599999999999999E-2</v>
      </c>
      <c r="R122" s="12">
        <f t="shared" si="27"/>
        <v>4.4975688459303505E-3</v>
      </c>
      <c r="S122" s="6">
        <f t="shared" si="28"/>
        <v>0</v>
      </c>
      <c r="T122" s="12">
        <f>P122-Portfolio_Performance!$C$16</f>
        <v>-3.2902431154069656E-2</v>
      </c>
      <c r="V122" s="7">
        <f t="shared" si="29"/>
        <v>1.8995122757531926E-2</v>
      </c>
      <c r="W122" s="7">
        <f t="shared" si="29"/>
        <v>1.5942070838676466E-3</v>
      </c>
      <c r="X122" s="7">
        <f t="shared" si="30"/>
        <v>1.7989999417776324E-2</v>
      </c>
      <c r="Y122" s="7">
        <f t="shared" si="31"/>
        <v>-2.3932350755041278E-3</v>
      </c>
      <c r="Z122" s="7">
        <f t="shared" si="32"/>
        <v>3.9078591868892711E-3</v>
      </c>
      <c r="AA122" s="7">
        <f t="shared" si="33"/>
        <v>2.6937280994636277E-3</v>
      </c>
      <c r="AB122">
        <f t="shared" si="34"/>
        <v>0</v>
      </c>
      <c r="AC122">
        <f t="shared" si="35"/>
        <v>0</v>
      </c>
      <c r="AD122">
        <f t="shared" si="36"/>
        <v>0</v>
      </c>
      <c r="AE122">
        <f t="shared" si="37"/>
        <v>-2.3932350755041278E-3</v>
      </c>
      <c r="AF122">
        <f t="shared" si="38"/>
        <v>0</v>
      </c>
      <c r="AG122">
        <f t="shared" si="39"/>
        <v>0</v>
      </c>
      <c r="AH122" s="7">
        <f>J122-Portfolio_Performance!$C$16</f>
        <v>-1.840487724246808E-2</v>
      </c>
      <c r="AI122" s="7">
        <f>K122-Portfolio_Performance!$C$16</f>
        <v>-6.1908224070202009E-2</v>
      </c>
      <c r="AJ122" s="7">
        <f>L122-Portfolio_Performance!$C$16</f>
        <v>-1.9410000582223683E-2</v>
      </c>
      <c r="AK122" s="7">
        <f>M122-Portfolio_Performance!$C$16</f>
        <v>-3.9793235075504134E-2</v>
      </c>
      <c r="AL122" s="7">
        <f>N122-Portfolio_Performance!$C$16</f>
        <v>-3.3492140813110735E-2</v>
      </c>
      <c r="AM122" s="7">
        <f>O122-Portfolio_Performance!$C$16</f>
        <v>-3.4706271900536378E-2</v>
      </c>
    </row>
    <row r="123" spans="2:39" x14ac:dyDescent="0.2">
      <c r="B123" s="39">
        <v>44739</v>
      </c>
      <c r="C123" s="40">
        <v>95.03</v>
      </c>
      <c r="D123" s="40">
        <v>53.87</v>
      </c>
      <c r="E123" s="40">
        <v>32.14</v>
      </c>
      <c r="F123" s="40">
        <v>51.41</v>
      </c>
      <c r="G123" s="40">
        <v>72.72</v>
      </c>
      <c r="H123" s="40">
        <v>8.08</v>
      </c>
      <c r="J123" s="4">
        <f t="shared" si="21"/>
        <v>1.9337619150158303E-2</v>
      </c>
      <c r="K123" s="4">
        <f t="shared" si="22"/>
        <v>2.2148052471247921E-2</v>
      </c>
      <c r="L123" s="4">
        <f t="shared" si="23"/>
        <v>-1.0215225805388039E-2</v>
      </c>
      <c r="M123" s="4">
        <f t="shared" si="24"/>
        <v>-8.0685895514031755E-2</v>
      </c>
      <c r="N123" s="4">
        <f t="shared" si="25"/>
        <v>-1.3741928780639202E-3</v>
      </c>
      <c r="O123" s="4">
        <f t="shared" si="26"/>
        <v>1.7478597273959545E-2</v>
      </c>
      <c r="P123" s="6">
        <f>SUMPRODUCT(J123:O123,Portfolio_Performance!$C$10:$H$10)</f>
        <v>1.9609575517895521E-3</v>
      </c>
      <c r="Q123" s="41">
        <v>-3.0000000000000001E-3</v>
      </c>
      <c r="R123" s="12">
        <f t="shared" si="27"/>
        <v>4.9609575517895518E-3</v>
      </c>
      <c r="S123" s="6">
        <f t="shared" si="28"/>
        <v>0</v>
      </c>
      <c r="T123" s="12">
        <f>P123-Portfolio_Performance!$C$16</f>
        <v>-6.6039042448210447E-2</v>
      </c>
      <c r="V123" s="7">
        <f t="shared" si="29"/>
        <v>2.2337619150158302E-2</v>
      </c>
      <c r="W123" s="7">
        <f t="shared" si="29"/>
        <v>1.7187094919458371E-2</v>
      </c>
      <c r="X123" s="7">
        <f t="shared" si="30"/>
        <v>-7.2152258053880388E-3</v>
      </c>
      <c r="Y123" s="7">
        <f t="shared" si="31"/>
        <v>-7.7685895514031753E-2</v>
      </c>
      <c r="Z123" s="7">
        <f t="shared" si="32"/>
        <v>1.6258071219360799E-3</v>
      </c>
      <c r="AA123" s="7">
        <f t="shared" si="33"/>
        <v>2.0478597273959544E-2</v>
      </c>
      <c r="AB123">
        <f t="shared" si="34"/>
        <v>0</v>
      </c>
      <c r="AC123">
        <f t="shared" si="35"/>
        <v>0</v>
      </c>
      <c r="AD123">
        <f t="shared" si="36"/>
        <v>-7.2152258053880388E-3</v>
      </c>
      <c r="AE123">
        <f t="shared" si="37"/>
        <v>-7.7685895514031753E-2</v>
      </c>
      <c r="AF123">
        <f t="shared" si="38"/>
        <v>0</v>
      </c>
      <c r="AG123">
        <f t="shared" si="39"/>
        <v>0</v>
      </c>
      <c r="AH123" s="7">
        <f>J123-Portfolio_Performance!$C$16</f>
        <v>-4.8662380849841702E-2</v>
      </c>
      <c r="AI123" s="7">
        <f>K123-Portfolio_Performance!$C$16</f>
        <v>-4.5851947528752088E-2</v>
      </c>
      <c r="AJ123" s="7">
        <f>L123-Portfolio_Performance!$C$16</f>
        <v>-7.8215225805388047E-2</v>
      </c>
      <c r="AK123" s="7">
        <f>M123-Portfolio_Performance!$C$16</f>
        <v>-0.14868589551403177</v>
      </c>
      <c r="AL123" s="7">
        <f>N123-Portfolio_Performance!$C$16</f>
        <v>-6.9374192878063928E-2</v>
      </c>
      <c r="AM123" s="7">
        <f>O123-Portfolio_Performance!$C$16</f>
        <v>-5.0521402726040457E-2</v>
      </c>
    </row>
    <row r="124" spans="2:39" x14ac:dyDescent="0.2">
      <c r="B124" s="39">
        <v>44740</v>
      </c>
      <c r="C124" s="40">
        <v>92.69</v>
      </c>
      <c r="D124" s="40">
        <v>54.28</v>
      </c>
      <c r="E124" s="40">
        <v>31.86</v>
      </c>
      <c r="F124" s="40">
        <v>51.25</v>
      </c>
      <c r="G124" s="40">
        <v>72.75</v>
      </c>
      <c r="H124" s="40">
        <v>8.1</v>
      </c>
      <c r="J124" s="4">
        <f t="shared" si="21"/>
        <v>-2.4932039335482652E-2</v>
      </c>
      <c r="K124" s="4">
        <f t="shared" si="22"/>
        <v>7.5820982742260601E-3</v>
      </c>
      <c r="L124" s="4">
        <f t="shared" si="23"/>
        <v>-8.7500558274641368E-3</v>
      </c>
      <c r="M124" s="4">
        <f t="shared" si="24"/>
        <v>-3.1170880488956797E-3</v>
      </c>
      <c r="N124" s="4">
        <f t="shared" si="25"/>
        <v>4.1245618237846417E-4</v>
      </c>
      <c r="O124" s="4">
        <f t="shared" si="26"/>
        <v>2.4721891453890728E-3</v>
      </c>
      <c r="P124" s="6">
        <f>SUMPRODUCT(J124:O124,Portfolio_Performance!$C$10:$H$10)</f>
        <v>-4.5907644472174911E-3</v>
      </c>
      <c r="Q124" s="41">
        <v>-2.01E-2</v>
      </c>
      <c r="R124" s="12">
        <f t="shared" si="27"/>
        <v>1.5509235552782509E-2</v>
      </c>
      <c r="S124" s="6">
        <f t="shared" si="28"/>
        <v>0</v>
      </c>
      <c r="T124" s="12">
        <f>P124-Portfolio_Performance!$C$16</f>
        <v>-7.2590764447217501E-2</v>
      </c>
      <c r="V124" s="7">
        <f t="shared" si="29"/>
        <v>-4.8320393354826519E-3</v>
      </c>
      <c r="W124" s="7">
        <f t="shared" si="29"/>
        <v>-7.9271372785564495E-3</v>
      </c>
      <c r="X124" s="7">
        <f t="shared" si="30"/>
        <v>1.1349944172535863E-2</v>
      </c>
      <c r="Y124" s="7">
        <f t="shared" si="31"/>
        <v>1.698291195110432E-2</v>
      </c>
      <c r="Z124" s="7">
        <f t="shared" si="32"/>
        <v>2.0512456182378465E-2</v>
      </c>
      <c r="AA124" s="7">
        <f t="shared" si="33"/>
        <v>2.2572189145389072E-2</v>
      </c>
      <c r="AB124">
        <f t="shared" si="34"/>
        <v>-4.8320393354826519E-3</v>
      </c>
      <c r="AC124">
        <f t="shared" si="35"/>
        <v>-7.9271372785564495E-3</v>
      </c>
      <c r="AD124">
        <f t="shared" si="36"/>
        <v>0</v>
      </c>
      <c r="AE124">
        <f t="shared" si="37"/>
        <v>0</v>
      </c>
      <c r="AF124">
        <f t="shared" si="38"/>
        <v>0</v>
      </c>
      <c r="AG124">
        <f t="shared" si="39"/>
        <v>0</v>
      </c>
      <c r="AH124" s="7">
        <f>J124-Portfolio_Performance!$C$16</f>
        <v>-9.2932039335482663E-2</v>
      </c>
      <c r="AI124" s="7">
        <f>K124-Portfolio_Performance!$C$16</f>
        <v>-6.0417901725773944E-2</v>
      </c>
      <c r="AJ124" s="7">
        <f>L124-Portfolio_Performance!$C$16</f>
        <v>-7.6750055827464136E-2</v>
      </c>
      <c r="AK124" s="7">
        <f>M124-Portfolio_Performance!$C$16</f>
        <v>-7.1117088048895688E-2</v>
      </c>
      <c r="AL124" s="7">
        <f>N124-Portfolio_Performance!$C$16</f>
        <v>-6.758754381762154E-2</v>
      </c>
      <c r="AM124" s="7">
        <f>O124-Portfolio_Performance!$C$16</f>
        <v>-6.5527810854610929E-2</v>
      </c>
    </row>
    <row r="125" spans="2:39" x14ac:dyDescent="0.2">
      <c r="B125" s="39">
        <v>44741</v>
      </c>
      <c r="C125" s="40">
        <v>92.41</v>
      </c>
      <c r="D125" s="40">
        <v>53.44</v>
      </c>
      <c r="E125" s="40">
        <v>31.48</v>
      </c>
      <c r="F125" s="40">
        <v>51.79</v>
      </c>
      <c r="G125" s="40">
        <v>70.33</v>
      </c>
      <c r="H125" s="40">
        <v>7.88</v>
      </c>
      <c r="J125" s="4">
        <f t="shared" si="21"/>
        <v>-3.0253939877922112E-3</v>
      </c>
      <c r="K125" s="4">
        <f t="shared" si="22"/>
        <v>-1.5596305738278173E-2</v>
      </c>
      <c r="L125" s="4">
        <f t="shared" si="23"/>
        <v>-1.1998880932700002E-2</v>
      </c>
      <c r="M125" s="4">
        <f t="shared" si="24"/>
        <v>1.0481462417282544E-2</v>
      </c>
      <c r="N125" s="4">
        <f t="shared" si="25"/>
        <v>-3.3830455731675022E-2</v>
      </c>
      <c r="O125" s="4">
        <f t="shared" si="26"/>
        <v>-2.7536157808605289E-2</v>
      </c>
      <c r="P125" s="6">
        <f>SUMPRODUCT(J125:O125,Portfolio_Performance!$C$10:$H$10)</f>
        <v>-1.7343389711844598E-2</v>
      </c>
      <c r="Q125" s="41">
        <v>-6.9999999999999999E-4</v>
      </c>
      <c r="R125" s="12">
        <f t="shared" si="27"/>
        <v>-1.6643389711844599E-2</v>
      </c>
      <c r="S125" s="6">
        <f t="shared" si="28"/>
        <v>-1.6643389711844599E-2</v>
      </c>
      <c r="T125" s="12">
        <f>P125-Portfolio_Performance!$C$16</f>
        <v>-8.5343389711844603E-2</v>
      </c>
      <c r="V125" s="7">
        <f t="shared" si="29"/>
        <v>-2.3253939877922111E-3</v>
      </c>
      <c r="W125" s="7">
        <f t="shared" si="29"/>
        <v>1.0470839735664261E-3</v>
      </c>
      <c r="X125" s="7">
        <f t="shared" si="30"/>
        <v>-1.1298880932700003E-2</v>
      </c>
      <c r="Y125" s="7">
        <f t="shared" si="31"/>
        <v>1.1181462417282543E-2</v>
      </c>
      <c r="Z125" s="7">
        <f t="shared" si="32"/>
        <v>-3.3130455731675022E-2</v>
      </c>
      <c r="AA125" s="7">
        <f t="shared" si="33"/>
        <v>-2.683615780860529E-2</v>
      </c>
      <c r="AB125">
        <f t="shared" si="34"/>
        <v>-2.3253939877922111E-3</v>
      </c>
      <c r="AC125">
        <f t="shared" si="35"/>
        <v>0</v>
      </c>
      <c r="AD125">
        <f t="shared" si="36"/>
        <v>-1.1298880932700003E-2</v>
      </c>
      <c r="AE125">
        <f t="shared" si="37"/>
        <v>0</v>
      </c>
      <c r="AF125">
        <f t="shared" si="38"/>
        <v>-3.3130455731675022E-2</v>
      </c>
      <c r="AG125">
        <f t="shared" si="39"/>
        <v>-2.683615780860529E-2</v>
      </c>
      <c r="AH125" s="7">
        <f>J125-Portfolio_Performance!$C$16</f>
        <v>-7.1025393987792215E-2</v>
      </c>
      <c r="AI125" s="7">
        <f>K125-Portfolio_Performance!$C$16</f>
        <v>-8.359630573827817E-2</v>
      </c>
      <c r="AJ125" s="7">
        <f>L125-Portfolio_Performance!$C$16</f>
        <v>-7.9998880932700009E-2</v>
      </c>
      <c r="AK125" s="7">
        <f>M125-Portfolio_Performance!$C$16</f>
        <v>-5.7518537582717459E-2</v>
      </c>
      <c r="AL125" s="7">
        <f>N125-Portfolio_Performance!$C$16</f>
        <v>-0.10183045573167503</v>
      </c>
      <c r="AM125" s="7">
        <f>O125-Portfolio_Performance!$C$16</f>
        <v>-9.553615780860529E-2</v>
      </c>
    </row>
    <row r="126" spans="2:39" x14ac:dyDescent="0.2">
      <c r="B126" s="39">
        <v>44742</v>
      </c>
      <c r="C126" s="40">
        <v>94.35</v>
      </c>
      <c r="D126" s="40">
        <v>53.63</v>
      </c>
      <c r="E126" s="40">
        <v>30.95</v>
      </c>
      <c r="F126" s="40">
        <v>52.5</v>
      </c>
      <c r="G126" s="40">
        <v>67.709999999999994</v>
      </c>
      <c r="H126" s="40">
        <v>7.72</v>
      </c>
      <c r="J126" s="4">
        <f t="shared" si="21"/>
        <v>2.077607391461005E-2</v>
      </c>
      <c r="K126" s="4">
        <f t="shared" si="22"/>
        <v>3.5490837664436115E-3</v>
      </c>
      <c r="L126" s="4">
        <f t="shared" si="23"/>
        <v>-1.6979424418597382E-2</v>
      </c>
      <c r="M126" s="4">
        <f t="shared" si="24"/>
        <v>1.3616089161777995E-2</v>
      </c>
      <c r="N126" s="4">
        <f t="shared" si="25"/>
        <v>-3.7964570822372978E-2</v>
      </c>
      <c r="O126" s="4">
        <f t="shared" si="26"/>
        <v>-2.0513539833103018E-2</v>
      </c>
      <c r="P126" s="6">
        <f>SUMPRODUCT(J126:O126,Portfolio_Performance!$C$10:$H$10)</f>
        <v>-9.5731864805210683E-3</v>
      </c>
      <c r="Q126" s="41">
        <v>-8.8000000000000005E-3</v>
      </c>
      <c r="R126" s="12">
        <f t="shared" si="27"/>
        <v>-7.7318648052106774E-4</v>
      </c>
      <c r="S126" s="6">
        <f t="shared" si="28"/>
        <v>-7.7318648052106774E-4</v>
      </c>
      <c r="T126" s="12">
        <f>P126-Portfolio_Performance!$C$16</f>
        <v>-7.757318648052107E-2</v>
      </c>
      <c r="V126" s="7">
        <f t="shared" si="29"/>
        <v>2.9576073914610049E-2</v>
      </c>
      <c r="W126" s="7">
        <f t="shared" si="29"/>
        <v>4.3222702469646792E-3</v>
      </c>
      <c r="X126" s="7">
        <f t="shared" si="30"/>
        <v>-8.1794244185973818E-3</v>
      </c>
      <c r="Y126" s="7">
        <f t="shared" si="31"/>
        <v>2.2416089161777994E-2</v>
      </c>
      <c r="Z126" s="7">
        <f t="shared" si="32"/>
        <v>-2.9164570822372976E-2</v>
      </c>
      <c r="AA126" s="7">
        <f t="shared" si="33"/>
        <v>-1.1713539833103017E-2</v>
      </c>
      <c r="AB126">
        <f t="shared" si="34"/>
        <v>0</v>
      </c>
      <c r="AC126">
        <f t="shared" si="35"/>
        <v>0</v>
      </c>
      <c r="AD126">
        <f t="shared" si="36"/>
        <v>-8.1794244185973818E-3</v>
      </c>
      <c r="AE126">
        <f t="shared" si="37"/>
        <v>0</v>
      </c>
      <c r="AF126">
        <f t="shared" si="38"/>
        <v>-2.9164570822372976E-2</v>
      </c>
      <c r="AG126">
        <f t="shared" si="39"/>
        <v>-1.1713539833103017E-2</v>
      </c>
      <c r="AH126" s="7">
        <f>J126-Portfolio_Performance!$C$16</f>
        <v>-4.7223926085389958E-2</v>
      </c>
      <c r="AI126" s="7">
        <f>K126-Portfolio_Performance!$C$16</f>
        <v>-6.4450916233556393E-2</v>
      </c>
      <c r="AJ126" s="7">
        <f>L126-Portfolio_Performance!$C$16</f>
        <v>-8.4979424418597391E-2</v>
      </c>
      <c r="AK126" s="7">
        <f>M126-Portfolio_Performance!$C$16</f>
        <v>-5.4383910838222013E-2</v>
      </c>
      <c r="AL126" s="7">
        <f>N126-Portfolio_Performance!$C$16</f>
        <v>-0.10596457082237298</v>
      </c>
      <c r="AM126" s="7">
        <f>O126-Portfolio_Performance!$C$16</f>
        <v>-8.8513539833103019E-2</v>
      </c>
    </row>
    <row r="127" spans="2:39" x14ac:dyDescent="0.2">
      <c r="B127" s="39">
        <v>44743</v>
      </c>
      <c r="C127" s="40">
        <v>93.96</v>
      </c>
      <c r="D127" s="40">
        <v>55.13</v>
      </c>
      <c r="E127" s="40">
        <v>31.59</v>
      </c>
      <c r="F127" s="40">
        <v>52.07</v>
      </c>
      <c r="G127" s="40">
        <v>68.77</v>
      </c>
      <c r="H127" s="40">
        <v>7.89</v>
      </c>
      <c r="J127" s="4">
        <f t="shared" si="21"/>
        <v>-4.1421120238471429E-3</v>
      </c>
      <c r="K127" s="4">
        <f t="shared" si="22"/>
        <v>2.7585419606758404E-2</v>
      </c>
      <c r="L127" s="4">
        <f t="shared" si="23"/>
        <v>2.0467615683388691E-2</v>
      </c>
      <c r="M127" s="4">
        <f t="shared" si="24"/>
        <v>-8.2242024227703551E-3</v>
      </c>
      <c r="N127" s="4">
        <f t="shared" si="25"/>
        <v>1.5533723834190763E-2</v>
      </c>
      <c r="O127" s="4">
        <f t="shared" si="26"/>
        <v>2.1781770821098147E-2</v>
      </c>
      <c r="P127" s="6">
        <f>SUMPRODUCT(J127:O127,Portfolio_Performance!$C$10:$H$10)</f>
        <v>1.2795736895135842E-2</v>
      </c>
      <c r="Q127" s="41">
        <v>1.06E-2</v>
      </c>
      <c r="R127" s="12">
        <f t="shared" si="27"/>
        <v>2.1957368951358424E-3</v>
      </c>
      <c r="S127" s="6">
        <f t="shared" si="28"/>
        <v>0</v>
      </c>
      <c r="T127" s="12">
        <f>P127-Portfolio_Performance!$C$16</f>
        <v>-5.5204263104864162E-2</v>
      </c>
      <c r="V127" s="7">
        <f t="shared" si="29"/>
        <v>-1.4742112023847143E-2</v>
      </c>
      <c r="W127" s="7">
        <f t="shared" si="29"/>
        <v>2.5389682711622563E-2</v>
      </c>
      <c r="X127" s="7">
        <f t="shared" si="30"/>
        <v>9.8676156833886908E-3</v>
      </c>
      <c r="Y127" s="7">
        <f t="shared" si="31"/>
        <v>-1.8824202422770355E-2</v>
      </c>
      <c r="Z127" s="7">
        <f t="shared" si="32"/>
        <v>4.9337238341907626E-3</v>
      </c>
      <c r="AA127" s="7">
        <f t="shared" si="33"/>
        <v>1.1181770821098147E-2</v>
      </c>
      <c r="AB127">
        <f t="shared" si="34"/>
        <v>-1.4742112023847143E-2</v>
      </c>
      <c r="AC127">
        <f t="shared" si="35"/>
        <v>0</v>
      </c>
      <c r="AD127">
        <f t="shared" si="36"/>
        <v>0</v>
      </c>
      <c r="AE127">
        <f t="shared" si="37"/>
        <v>-1.8824202422770355E-2</v>
      </c>
      <c r="AF127">
        <f t="shared" si="38"/>
        <v>0</v>
      </c>
      <c r="AG127">
        <f t="shared" si="39"/>
        <v>0</v>
      </c>
      <c r="AH127" s="7">
        <f>J127-Portfolio_Performance!$C$16</f>
        <v>-7.2142112023847155E-2</v>
      </c>
      <c r="AI127" s="7">
        <f>K127-Portfolio_Performance!$C$16</f>
        <v>-4.0414580393241598E-2</v>
      </c>
      <c r="AJ127" s="7">
        <f>L127-Portfolio_Performance!$C$16</f>
        <v>-4.7532384316611317E-2</v>
      </c>
      <c r="AK127" s="7">
        <f>M127-Portfolio_Performance!$C$16</f>
        <v>-7.6224202422770365E-2</v>
      </c>
      <c r="AL127" s="7">
        <f>N127-Portfolio_Performance!$C$16</f>
        <v>-5.2466276165809241E-2</v>
      </c>
      <c r="AM127" s="7">
        <f>O127-Portfolio_Performance!$C$16</f>
        <v>-4.6218229178901858E-2</v>
      </c>
    </row>
    <row r="128" spans="2:39" x14ac:dyDescent="0.2">
      <c r="B128" s="39">
        <v>44747</v>
      </c>
      <c r="C128" s="40">
        <v>91.41</v>
      </c>
      <c r="D128" s="40">
        <v>52.62</v>
      </c>
      <c r="E128" s="40">
        <v>31.91</v>
      </c>
      <c r="F128" s="40">
        <v>53.47</v>
      </c>
      <c r="G128" s="40">
        <v>67.52</v>
      </c>
      <c r="H128" s="40">
        <v>7.68</v>
      </c>
      <c r="J128" s="4">
        <f t="shared" si="21"/>
        <v>-2.7514278124984606E-2</v>
      </c>
      <c r="K128" s="4">
        <f t="shared" si="22"/>
        <v>-4.6597756989445599E-2</v>
      </c>
      <c r="L128" s="4">
        <f t="shared" si="23"/>
        <v>1.0078825476158321E-2</v>
      </c>
      <c r="M128" s="4">
        <f t="shared" si="24"/>
        <v>2.6531781785832494E-2</v>
      </c>
      <c r="N128" s="4">
        <f t="shared" si="25"/>
        <v>-1.8343753044043044E-2</v>
      </c>
      <c r="O128" s="4">
        <f t="shared" si="26"/>
        <v>-2.6976587698202083E-2</v>
      </c>
      <c r="P128" s="6">
        <f>SUMPRODUCT(J128:O128,Portfolio_Performance!$C$10:$H$10)</f>
        <v>-1.8263297516011634E-2</v>
      </c>
      <c r="Q128" s="41">
        <v>1.6000000000000001E-3</v>
      </c>
      <c r="R128" s="12">
        <f t="shared" si="27"/>
        <v>-1.9863297516011635E-2</v>
      </c>
      <c r="S128" s="6">
        <f t="shared" si="28"/>
        <v>-1.9863297516011635E-2</v>
      </c>
      <c r="T128" s="12">
        <f>P128-Portfolio_Performance!$C$16</f>
        <v>-8.6263297516011639E-2</v>
      </c>
      <c r="V128" s="7">
        <f t="shared" si="29"/>
        <v>-2.9114278124984606E-2</v>
      </c>
      <c r="W128" s="7">
        <f t="shared" si="29"/>
        <v>-2.6734459473433964E-2</v>
      </c>
      <c r="X128" s="7">
        <f t="shared" si="30"/>
        <v>8.47882547615832E-3</v>
      </c>
      <c r="Y128" s="7">
        <f t="shared" si="31"/>
        <v>2.4931781785832493E-2</v>
      </c>
      <c r="Z128" s="7">
        <f t="shared" si="32"/>
        <v>-1.9943753044043045E-2</v>
      </c>
      <c r="AA128" s="7">
        <f t="shared" si="33"/>
        <v>-2.8576587698202083E-2</v>
      </c>
      <c r="AB128">
        <f t="shared" si="34"/>
        <v>-2.9114278124984606E-2</v>
      </c>
      <c r="AC128">
        <f t="shared" si="35"/>
        <v>-2.6734459473433964E-2</v>
      </c>
      <c r="AD128">
        <f t="shared" si="36"/>
        <v>0</v>
      </c>
      <c r="AE128">
        <f t="shared" si="37"/>
        <v>0</v>
      </c>
      <c r="AF128">
        <f t="shared" si="38"/>
        <v>-1.9943753044043045E-2</v>
      </c>
      <c r="AG128">
        <f t="shared" si="39"/>
        <v>-2.8576587698202083E-2</v>
      </c>
      <c r="AH128" s="7">
        <f>J128-Portfolio_Performance!$C$16</f>
        <v>-9.5514278124984614E-2</v>
      </c>
      <c r="AI128" s="7">
        <f>K128-Portfolio_Performance!$C$16</f>
        <v>-0.1145977569894456</v>
      </c>
      <c r="AJ128" s="7">
        <f>L128-Portfolio_Performance!$C$16</f>
        <v>-5.7921174523841684E-2</v>
      </c>
      <c r="AK128" s="7">
        <f>M128-Portfolio_Performance!$C$16</f>
        <v>-4.1468218214167511E-2</v>
      </c>
      <c r="AL128" s="7">
        <f>N128-Portfolio_Performance!$C$16</f>
        <v>-8.6343753044043042E-2</v>
      </c>
      <c r="AM128" s="7">
        <f>O128-Portfolio_Performance!$C$16</f>
        <v>-9.4976587698202081E-2</v>
      </c>
    </row>
    <row r="129" spans="2:39" x14ac:dyDescent="0.2">
      <c r="B129" s="39">
        <v>44748</v>
      </c>
      <c r="C129" s="40">
        <v>91.21</v>
      </c>
      <c r="D129" s="40">
        <v>53.54</v>
      </c>
      <c r="E129" s="40">
        <v>31.53</v>
      </c>
      <c r="F129" s="40">
        <v>52.91</v>
      </c>
      <c r="G129" s="40">
        <v>67.239999999999995</v>
      </c>
      <c r="H129" s="40">
        <v>7.6</v>
      </c>
      <c r="J129" s="4">
        <f t="shared" si="21"/>
        <v>-2.1903414736603572E-3</v>
      </c>
      <c r="K129" s="4">
        <f t="shared" si="22"/>
        <v>1.733276248005975E-2</v>
      </c>
      <c r="L129" s="4">
        <f t="shared" si="23"/>
        <v>-1.1979966733182636E-2</v>
      </c>
      <c r="M129" s="4">
        <f t="shared" si="24"/>
        <v>-1.052839204459992E-2</v>
      </c>
      <c r="N129" s="4">
        <f t="shared" si="25"/>
        <v>-4.1555417472868457E-3</v>
      </c>
      <c r="O129" s="4">
        <f t="shared" si="26"/>
        <v>-1.0471299867295366E-2</v>
      </c>
      <c r="P129" s="6">
        <f>SUMPRODUCT(J129:O129,Portfolio_Performance!$C$10:$H$10)</f>
        <v>-4.9281262341503308E-3</v>
      </c>
      <c r="Q129" s="41">
        <v>3.5999999999999999E-3</v>
      </c>
      <c r="R129" s="12">
        <f t="shared" si="27"/>
        <v>-8.5281262341503315E-3</v>
      </c>
      <c r="S129" s="6">
        <f t="shared" si="28"/>
        <v>-8.5281262341503315E-3</v>
      </c>
      <c r="T129" s="12">
        <f>P129-Portfolio_Performance!$C$16</f>
        <v>-7.2928126234150334E-2</v>
      </c>
      <c r="V129" s="7">
        <f t="shared" si="29"/>
        <v>-5.7903414736603567E-3</v>
      </c>
      <c r="W129" s="7">
        <f t="shared" si="29"/>
        <v>2.5860888714210082E-2</v>
      </c>
      <c r="X129" s="7">
        <f t="shared" si="30"/>
        <v>-1.5579966733182637E-2</v>
      </c>
      <c r="Y129" s="7">
        <f t="shared" si="31"/>
        <v>-1.4128392044599921E-2</v>
      </c>
      <c r="Z129" s="7">
        <f t="shared" si="32"/>
        <v>-7.7555417472868456E-3</v>
      </c>
      <c r="AA129" s="7">
        <f t="shared" si="33"/>
        <v>-1.4071299867295366E-2</v>
      </c>
      <c r="AB129">
        <f t="shared" si="34"/>
        <v>-5.7903414736603567E-3</v>
      </c>
      <c r="AC129">
        <f t="shared" si="35"/>
        <v>0</v>
      </c>
      <c r="AD129">
        <f t="shared" si="36"/>
        <v>-1.5579966733182637E-2</v>
      </c>
      <c r="AE129">
        <f t="shared" si="37"/>
        <v>-1.4128392044599921E-2</v>
      </c>
      <c r="AF129">
        <f t="shared" si="38"/>
        <v>-7.7555417472868456E-3</v>
      </c>
      <c r="AG129">
        <f t="shared" si="39"/>
        <v>-1.4071299867295366E-2</v>
      </c>
      <c r="AH129" s="7">
        <f>J129-Portfolio_Performance!$C$16</f>
        <v>-7.0190341473660364E-2</v>
      </c>
      <c r="AI129" s="7">
        <f>K129-Portfolio_Performance!$C$16</f>
        <v>-5.0667237519940254E-2</v>
      </c>
      <c r="AJ129" s="7">
        <f>L129-Portfolio_Performance!$C$16</f>
        <v>-7.9979966733182639E-2</v>
      </c>
      <c r="AK129" s="7">
        <f>M129-Portfolio_Performance!$C$16</f>
        <v>-7.8528392044599923E-2</v>
      </c>
      <c r="AL129" s="7">
        <f>N129-Portfolio_Performance!$C$16</f>
        <v>-7.2155541747286847E-2</v>
      </c>
      <c r="AM129" s="7">
        <f>O129-Portfolio_Performance!$C$16</f>
        <v>-7.8471299867295369E-2</v>
      </c>
    </row>
    <row r="130" spans="2:39" x14ac:dyDescent="0.2">
      <c r="B130" s="39">
        <v>44749</v>
      </c>
      <c r="C130" s="40">
        <v>92.41</v>
      </c>
      <c r="D130" s="40">
        <v>53.18</v>
      </c>
      <c r="E130" s="40">
        <v>32.32</v>
      </c>
      <c r="F130" s="40">
        <v>53.61</v>
      </c>
      <c r="G130" s="40">
        <v>71.64</v>
      </c>
      <c r="H130" s="40">
        <v>7.97</v>
      </c>
      <c r="J130" s="4">
        <f t="shared" si="21"/>
        <v>1.3070657707882004E-2</v>
      </c>
      <c r="K130" s="4">
        <f t="shared" si="22"/>
        <v>-6.7466522773326669E-3</v>
      </c>
      <c r="L130" s="4">
        <f t="shared" si="23"/>
        <v>2.4746760095925177E-2</v>
      </c>
      <c r="M130" s="4">
        <f t="shared" si="24"/>
        <v>1.3143260923406157E-2</v>
      </c>
      <c r="N130" s="4">
        <f t="shared" si="25"/>
        <v>6.3385268652096344E-2</v>
      </c>
      <c r="O130" s="4">
        <f t="shared" si="26"/>
        <v>4.7536245509838371E-2</v>
      </c>
      <c r="P130" s="6">
        <f>SUMPRODUCT(J130:O130,Portfolio_Performance!$C$10:$H$10)</f>
        <v>3.2666395799147048E-2</v>
      </c>
      <c r="Q130" s="41">
        <v>1.4999999999999999E-2</v>
      </c>
      <c r="R130" s="12">
        <f t="shared" si="27"/>
        <v>1.7666395799147049E-2</v>
      </c>
      <c r="S130" s="6">
        <f t="shared" si="28"/>
        <v>0</v>
      </c>
      <c r="T130" s="12">
        <f>P130-Portfolio_Performance!$C$16</f>
        <v>-3.5333604200852957E-2</v>
      </c>
      <c r="V130" s="7">
        <f t="shared" si="29"/>
        <v>-1.9293422921179953E-3</v>
      </c>
      <c r="W130" s="7">
        <f t="shared" si="29"/>
        <v>-2.4413048076479715E-2</v>
      </c>
      <c r="X130" s="7">
        <f t="shared" si="30"/>
        <v>9.7467600959251777E-3</v>
      </c>
      <c r="Y130" s="7">
        <f t="shared" si="31"/>
        <v>-1.856739076593842E-3</v>
      </c>
      <c r="Z130" s="7">
        <f t="shared" si="32"/>
        <v>4.8385268652096344E-2</v>
      </c>
      <c r="AA130" s="7">
        <f t="shared" si="33"/>
        <v>3.2536245509838371E-2</v>
      </c>
      <c r="AB130">
        <f t="shared" si="34"/>
        <v>-1.9293422921179953E-3</v>
      </c>
      <c r="AC130">
        <f t="shared" si="35"/>
        <v>-2.4413048076479715E-2</v>
      </c>
      <c r="AD130">
        <f t="shared" si="36"/>
        <v>0</v>
      </c>
      <c r="AE130">
        <f t="shared" si="37"/>
        <v>-1.856739076593842E-3</v>
      </c>
      <c r="AF130">
        <f t="shared" si="38"/>
        <v>0</v>
      </c>
      <c r="AG130">
        <f t="shared" si="39"/>
        <v>0</v>
      </c>
      <c r="AH130" s="7">
        <f>J130-Portfolio_Performance!$C$16</f>
        <v>-5.4929342292118002E-2</v>
      </c>
      <c r="AI130" s="7">
        <f>K130-Portfolio_Performance!$C$16</f>
        <v>-7.4746652277332667E-2</v>
      </c>
      <c r="AJ130" s="7">
        <f>L130-Portfolio_Performance!$C$16</f>
        <v>-4.3253239904074828E-2</v>
      </c>
      <c r="AK130" s="7">
        <f>M130-Portfolio_Performance!$C$16</f>
        <v>-5.4856739076593844E-2</v>
      </c>
      <c r="AL130" s="7">
        <f>N130-Portfolio_Performance!$C$16</f>
        <v>-4.6147313479036611E-3</v>
      </c>
      <c r="AM130" s="7">
        <f>O130-Portfolio_Performance!$C$16</f>
        <v>-2.0463754490161634E-2</v>
      </c>
    </row>
    <row r="131" spans="2:39" x14ac:dyDescent="0.2">
      <c r="B131" s="39">
        <v>44750</v>
      </c>
      <c r="C131" s="40">
        <v>91.6</v>
      </c>
      <c r="D131" s="40">
        <v>52.98</v>
      </c>
      <c r="E131" s="40">
        <v>32.090000000000003</v>
      </c>
      <c r="F131" s="40">
        <v>53.23</v>
      </c>
      <c r="G131" s="40">
        <v>71.930000000000007</v>
      </c>
      <c r="H131" s="40">
        <v>7.94</v>
      </c>
      <c r="J131" s="4">
        <f t="shared" si="21"/>
        <v>-8.8039262198645434E-3</v>
      </c>
      <c r="K131" s="4">
        <f t="shared" si="22"/>
        <v>-3.767901970950195E-3</v>
      </c>
      <c r="L131" s="4">
        <f t="shared" si="23"/>
        <v>-7.1417785311290501E-3</v>
      </c>
      <c r="M131" s="4">
        <f t="shared" si="24"/>
        <v>-7.1134706547803924E-3</v>
      </c>
      <c r="N131" s="4">
        <f t="shared" si="25"/>
        <v>4.0398466867538714E-3</v>
      </c>
      <c r="O131" s="4">
        <f t="shared" si="26"/>
        <v>-3.7712175430792915E-3</v>
      </c>
      <c r="P131" s="6">
        <f>SUMPRODUCT(J131:O131,Portfolio_Performance!$C$10:$H$10)</f>
        <v>-3.886496285231886E-3</v>
      </c>
      <c r="Q131" s="41">
        <v>-8.0000000000000004E-4</v>
      </c>
      <c r="R131" s="12">
        <f t="shared" si="27"/>
        <v>-3.0864962852318861E-3</v>
      </c>
      <c r="S131" s="6">
        <f t="shared" si="28"/>
        <v>-3.0864962852318861E-3</v>
      </c>
      <c r="T131" s="12">
        <f>P131-Portfolio_Performance!$C$16</f>
        <v>-7.1886496285231888E-2</v>
      </c>
      <c r="V131" s="7">
        <f t="shared" si="29"/>
        <v>-8.003926219864543E-3</v>
      </c>
      <c r="W131" s="7">
        <f t="shared" si="29"/>
        <v>-6.814056857183089E-4</v>
      </c>
      <c r="X131" s="7">
        <f t="shared" si="30"/>
        <v>-6.3417785311290498E-3</v>
      </c>
      <c r="Y131" s="7">
        <f t="shared" si="31"/>
        <v>-6.3134706547803921E-3</v>
      </c>
      <c r="Z131" s="7">
        <f t="shared" si="32"/>
        <v>4.8398466867538717E-3</v>
      </c>
      <c r="AA131" s="7">
        <f t="shared" si="33"/>
        <v>-2.9712175430792916E-3</v>
      </c>
      <c r="AB131">
        <f t="shared" si="34"/>
        <v>-8.003926219864543E-3</v>
      </c>
      <c r="AC131">
        <f t="shared" si="35"/>
        <v>-6.814056857183089E-4</v>
      </c>
      <c r="AD131">
        <f t="shared" si="36"/>
        <v>-6.3417785311290498E-3</v>
      </c>
      <c r="AE131">
        <f t="shared" si="37"/>
        <v>-6.3134706547803921E-3</v>
      </c>
      <c r="AF131">
        <f t="shared" si="38"/>
        <v>0</v>
      </c>
      <c r="AG131">
        <f t="shared" si="39"/>
        <v>-2.9712175430792916E-3</v>
      </c>
      <c r="AH131" s="7">
        <f>J131-Portfolio_Performance!$C$16</f>
        <v>-7.6803926219864552E-2</v>
      </c>
      <c r="AI131" s="7">
        <f>K131-Portfolio_Performance!$C$16</f>
        <v>-7.1767901970950204E-2</v>
      </c>
      <c r="AJ131" s="7">
        <f>L131-Portfolio_Performance!$C$16</f>
        <v>-7.514177853112905E-2</v>
      </c>
      <c r="AK131" s="7">
        <f>M131-Portfolio_Performance!$C$16</f>
        <v>-7.5113470654780398E-2</v>
      </c>
      <c r="AL131" s="7">
        <f>N131-Portfolio_Performance!$C$16</f>
        <v>-6.3960153313246129E-2</v>
      </c>
      <c r="AM131" s="7">
        <f>O131-Portfolio_Performance!$C$16</f>
        <v>-7.1771217543079302E-2</v>
      </c>
    </row>
    <row r="132" spans="2:39" x14ac:dyDescent="0.2">
      <c r="B132" s="39">
        <v>44753</v>
      </c>
      <c r="C132" s="40">
        <v>91.51</v>
      </c>
      <c r="D132" s="40">
        <v>53.55</v>
      </c>
      <c r="E132" s="40">
        <v>31.5</v>
      </c>
      <c r="F132" s="40">
        <v>51.62</v>
      </c>
      <c r="G132" s="40">
        <v>69.86</v>
      </c>
      <c r="H132" s="40">
        <v>7.93</v>
      </c>
      <c r="J132" s="4">
        <f t="shared" ref="J132:J195" si="40">LN(C132/C131)</f>
        <v>-9.8301575279767864E-4</v>
      </c>
      <c r="K132" s="4">
        <f t="shared" ref="K132:K195" si="41">LN(D132/D131)</f>
        <v>1.0701313049834044E-2</v>
      </c>
      <c r="L132" s="4">
        <f t="shared" ref="L132:L195" si="42">LN(E132/E131)</f>
        <v>-1.8556909290178204E-2</v>
      </c>
      <c r="M132" s="4">
        <f t="shared" ref="M132:M195" si="43">LN(F132/F131)</f>
        <v>-3.0712952894198259E-2</v>
      </c>
      <c r="N132" s="4">
        <f t="shared" ref="N132:N195" si="44">LN(G132/G131)</f>
        <v>-2.9200184500579002E-2</v>
      </c>
      <c r="O132" s="4">
        <f t="shared" ref="O132:O195" si="45">LN(H132/H131)</f>
        <v>-1.2602396122877771E-3</v>
      </c>
      <c r="P132" s="6">
        <f>SUMPRODUCT(J132:O132,Portfolio_Performance!$C$10:$H$10)</f>
        <v>-1.0271566847815912E-2</v>
      </c>
      <c r="Q132" s="41">
        <v>-1.15E-2</v>
      </c>
      <c r="R132" s="12">
        <f t="shared" si="27"/>
        <v>1.2284331521840875E-3</v>
      </c>
      <c r="S132" s="6">
        <f t="shared" si="28"/>
        <v>0</v>
      </c>
      <c r="T132" s="12">
        <f>P132-Portfolio_Performance!$C$16</f>
        <v>-7.8271566847815915E-2</v>
      </c>
      <c r="V132" s="7">
        <f t="shared" si="29"/>
        <v>1.0516984247202321E-2</v>
      </c>
      <c r="W132" s="7">
        <f t="shared" si="29"/>
        <v>9.4728798976499561E-3</v>
      </c>
      <c r="X132" s="7">
        <f t="shared" si="30"/>
        <v>-7.0569092901782045E-3</v>
      </c>
      <c r="Y132" s="7">
        <f t="shared" si="31"/>
        <v>-1.9212952894198259E-2</v>
      </c>
      <c r="Z132" s="7">
        <f t="shared" si="32"/>
        <v>-1.7700184500579003E-2</v>
      </c>
      <c r="AA132" s="7">
        <f t="shared" si="33"/>
        <v>1.0239760387712222E-2</v>
      </c>
      <c r="AB132">
        <f t="shared" si="34"/>
        <v>0</v>
      </c>
      <c r="AC132">
        <f t="shared" si="35"/>
        <v>0</v>
      </c>
      <c r="AD132">
        <f t="shared" si="36"/>
        <v>-7.0569092901782045E-3</v>
      </c>
      <c r="AE132">
        <f t="shared" si="37"/>
        <v>-1.9212952894198259E-2</v>
      </c>
      <c r="AF132">
        <f t="shared" si="38"/>
        <v>-1.7700184500579003E-2</v>
      </c>
      <c r="AG132">
        <f t="shared" si="39"/>
        <v>0</v>
      </c>
      <c r="AH132" s="7">
        <f>J132-Portfolio_Performance!$C$16</f>
        <v>-6.898301575279768E-2</v>
      </c>
      <c r="AI132" s="7">
        <f>K132-Portfolio_Performance!$C$16</f>
        <v>-5.7298686950165961E-2</v>
      </c>
      <c r="AJ132" s="7">
        <f>L132-Portfolio_Performance!$C$16</f>
        <v>-8.6556909290178202E-2</v>
      </c>
      <c r="AK132" s="7">
        <f>M132-Portfolio_Performance!$C$16</f>
        <v>-9.8712952894198264E-2</v>
      </c>
      <c r="AL132" s="7">
        <f>N132-Portfolio_Performance!$C$16</f>
        <v>-9.7200184500579004E-2</v>
      </c>
      <c r="AM132" s="7">
        <f>O132-Portfolio_Performance!$C$16</f>
        <v>-6.9260239612287777E-2</v>
      </c>
    </row>
    <row r="133" spans="2:39" x14ac:dyDescent="0.2">
      <c r="B133" s="39">
        <v>44754</v>
      </c>
      <c r="C133" s="40">
        <v>90.85</v>
      </c>
      <c r="D133" s="40">
        <v>53.41</v>
      </c>
      <c r="E133" s="40">
        <v>31.46</v>
      </c>
      <c r="F133" s="40">
        <v>49.66</v>
      </c>
      <c r="G133" s="40">
        <v>71.7</v>
      </c>
      <c r="H133" s="40">
        <v>7.7</v>
      </c>
      <c r="J133" s="4">
        <f t="shared" si="40"/>
        <v>-7.2384610851066863E-3</v>
      </c>
      <c r="K133" s="4">
        <f t="shared" si="41"/>
        <v>-2.617802542078823E-3</v>
      </c>
      <c r="L133" s="4">
        <f t="shared" si="42"/>
        <v>-1.2706482014555418E-3</v>
      </c>
      <c r="M133" s="4">
        <f t="shared" si="43"/>
        <v>-3.8709414210447268E-2</v>
      </c>
      <c r="N133" s="4">
        <f t="shared" si="44"/>
        <v>2.599750822688885E-2</v>
      </c>
      <c r="O133" s="4">
        <f t="shared" si="45"/>
        <v>-2.943270678711838E-2</v>
      </c>
      <c r="P133" s="6">
        <f>SUMPRODUCT(J133:O133,Portfolio_Performance!$C$10:$H$10)</f>
        <v>-9.3377891031772436E-3</v>
      </c>
      <c r="Q133" s="41">
        <v>-9.1999999999999998E-3</v>
      </c>
      <c r="R133" s="12">
        <f t="shared" ref="R133:R196" si="46">P133-Q133</f>
        <v>-1.377891031772438E-4</v>
      </c>
      <c r="S133" s="6">
        <f t="shared" ref="S133:S196" si="47">IF(R133&lt;0,R133,0)</f>
        <v>-1.377891031772438E-4</v>
      </c>
      <c r="T133" s="12">
        <f>P133-Portfolio_Performance!$C$16</f>
        <v>-7.7337789103177249E-2</v>
      </c>
      <c r="V133" s="7">
        <f t="shared" ref="V133:W196" si="48">J133-Q133</f>
        <v>1.9615389148933135E-3</v>
      </c>
      <c r="W133" s="7">
        <f t="shared" si="48"/>
        <v>-2.4800134389015792E-3</v>
      </c>
      <c r="X133" s="7">
        <f t="shared" ref="X133:X196" si="49">L133-Q133</f>
        <v>7.9293517985444574E-3</v>
      </c>
      <c r="Y133" s="7">
        <f t="shared" ref="Y133:Y196" si="50">M133-Q133</f>
        <v>-2.9509414210447268E-2</v>
      </c>
      <c r="Z133" s="7">
        <f t="shared" ref="Z133:Z196" si="51">N133-Q133</f>
        <v>3.519750822688885E-2</v>
      </c>
      <c r="AA133" s="7">
        <f t="shared" ref="AA133:AA196" si="52">O133-Q133</f>
        <v>-2.023270678711838E-2</v>
      </c>
      <c r="AB133">
        <f t="shared" ref="AB133:AB196" si="53">IF(V133&lt;0,V133,0)</f>
        <v>0</v>
      </c>
      <c r="AC133">
        <f t="shared" ref="AC133:AC196" si="54">IF(W133&lt;0,W133,0)</f>
        <v>-2.4800134389015792E-3</v>
      </c>
      <c r="AD133">
        <f t="shared" ref="AD133:AD196" si="55">IF(X133&lt;0,X133,0)</f>
        <v>0</v>
      </c>
      <c r="AE133">
        <f t="shared" ref="AE133:AE196" si="56">IF(Y133&lt;0,Y133,0)</f>
        <v>-2.9509414210447268E-2</v>
      </c>
      <c r="AF133">
        <f t="shared" ref="AF133:AF196" si="57">IF(Z133&lt;0,Z133,0)</f>
        <v>0</v>
      </c>
      <c r="AG133">
        <f t="shared" ref="AG133:AG196" si="58">IF(AA133&lt;0,AA133,0)</f>
        <v>-2.023270678711838E-2</v>
      </c>
      <c r="AH133" s="7">
        <f>J133-Portfolio_Performance!$C$16</f>
        <v>-7.5238461085106692E-2</v>
      </c>
      <c r="AI133" s="7">
        <f>K133-Portfolio_Performance!$C$16</f>
        <v>-7.0617802542078834E-2</v>
      </c>
      <c r="AJ133" s="7">
        <f>L133-Portfolio_Performance!$C$16</f>
        <v>-6.9270648201455551E-2</v>
      </c>
      <c r="AK133" s="7">
        <f>M133-Portfolio_Performance!$C$16</f>
        <v>-0.10670941421044727</v>
      </c>
      <c r="AL133" s="7">
        <f>N133-Portfolio_Performance!$C$16</f>
        <v>-4.2002491773111154E-2</v>
      </c>
      <c r="AM133" s="7">
        <f>O133-Portfolio_Performance!$C$16</f>
        <v>-9.7432706787118378E-2</v>
      </c>
    </row>
    <row r="134" spans="2:39" x14ac:dyDescent="0.2">
      <c r="B134" s="39">
        <v>44755</v>
      </c>
      <c r="C134" s="40">
        <v>88.98</v>
      </c>
      <c r="D134" s="40">
        <v>53.23</v>
      </c>
      <c r="E134" s="40">
        <v>31.07</v>
      </c>
      <c r="F134" s="40">
        <v>49.38</v>
      </c>
      <c r="G134" s="40">
        <v>69.709999999999994</v>
      </c>
      <c r="H134" s="40">
        <v>7.85</v>
      </c>
      <c r="J134" s="4">
        <f t="shared" si="40"/>
        <v>-2.0798169464284318E-2</v>
      </c>
      <c r="K134" s="4">
        <f t="shared" si="41"/>
        <v>-3.3758471670129668E-3</v>
      </c>
      <c r="L134" s="4">
        <f t="shared" si="42"/>
        <v>-1.2474174225175801E-2</v>
      </c>
      <c r="M134" s="4">
        <f t="shared" si="43"/>
        <v>-5.6542961629869916E-3</v>
      </c>
      <c r="N134" s="4">
        <f t="shared" si="44"/>
        <v>-2.8146968107267415E-2</v>
      </c>
      <c r="O134" s="4">
        <f t="shared" si="45"/>
        <v>1.9293202934678851E-2</v>
      </c>
      <c r="P134" s="6">
        <f>SUMPRODUCT(J134:O134,Portfolio_Performance!$C$10:$H$10)</f>
        <v>-6.151498389424268E-3</v>
      </c>
      <c r="Q134" s="41">
        <v>-4.4999999999999997E-3</v>
      </c>
      <c r="R134" s="12">
        <f t="shared" si="46"/>
        <v>-1.6514983894242684E-3</v>
      </c>
      <c r="S134" s="6">
        <f t="shared" si="47"/>
        <v>-1.6514983894242684E-3</v>
      </c>
      <c r="T134" s="12">
        <f>P134-Portfolio_Performance!$C$16</f>
        <v>-7.4151498389424267E-2</v>
      </c>
      <c r="V134" s="7">
        <f t="shared" si="48"/>
        <v>-1.6298169464284317E-2</v>
      </c>
      <c r="W134" s="7">
        <f t="shared" si="48"/>
        <v>-1.7243487775886984E-3</v>
      </c>
      <c r="X134" s="7">
        <f t="shared" si="49"/>
        <v>-7.9741742251758022E-3</v>
      </c>
      <c r="Y134" s="7">
        <f t="shared" si="50"/>
        <v>-1.1542961629869919E-3</v>
      </c>
      <c r="Z134" s="7">
        <f t="shared" si="51"/>
        <v>-2.3646968107267415E-2</v>
      </c>
      <c r="AA134" s="7">
        <f t="shared" si="52"/>
        <v>2.3793202934678851E-2</v>
      </c>
      <c r="AB134">
        <f t="shared" si="53"/>
        <v>-1.6298169464284317E-2</v>
      </c>
      <c r="AC134">
        <f t="shared" si="54"/>
        <v>-1.7243487775886984E-3</v>
      </c>
      <c r="AD134">
        <f t="shared" si="55"/>
        <v>-7.9741742251758022E-3</v>
      </c>
      <c r="AE134">
        <f t="shared" si="56"/>
        <v>-1.1542961629869919E-3</v>
      </c>
      <c r="AF134">
        <f t="shared" si="57"/>
        <v>-2.3646968107267415E-2</v>
      </c>
      <c r="AG134">
        <f t="shared" si="58"/>
        <v>0</v>
      </c>
      <c r="AH134" s="7">
        <f>J134-Portfolio_Performance!$C$16</f>
        <v>-8.8798169464284316E-2</v>
      </c>
      <c r="AI134" s="7">
        <f>K134-Portfolio_Performance!$C$16</f>
        <v>-7.1375847167012965E-2</v>
      </c>
      <c r="AJ134" s="7">
        <f>L134-Portfolio_Performance!$C$16</f>
        <v>-8.0474174225175804E-2</v>
      </c>
      <c r="AK134" s="7">
        <f>M134-Portfolio_Performance!$C$16</f>
        <v>-7.3654296162986993E-2</v>
      </c>
      <c r="AL134" s="7">
        <f>N134-Portfolio_Performance!$C$16</f>
        <v>-9.6146968107267416E-2</v>
      </c>
      <c r="AM134" s="7">
        <f>O134-Portfolio_Performance!$C$16</f>
        <v>-4.8706797065321154E-2</v>
      </c>
    </row>
    <row r="135" spans="2:39" x14ac:dyDescent="0.2">
      <c r="B135" s="39">
        <v>44756</v>
      </c>
      <c r="C135" s="40">
        <v>88.02</v>
      </c>
      <c r="D135" s="40">
        <v>52.98</v>
      </c>
      <c r="E135" s="40">
        <v>30.61</v>
      </c>
      <c r="F135" s="40">
        <v>49.03</v>
      </c>
      <c r="G135" s="40">
        <v>68.45</v>
      </c>
      <c r="H135" s="40">
        <v>7.9</v>
      </c>
      <c r="J135" s="4">
        <f t="shared" si="40"/>
        <v>-1.0847563994950418E-2</v>
      </c>
      <c r="K135" s="4">
        <f t="shared" si="41"/>
        <v>-4.7076633407423197E-3</v>
      </c>
      <c r="L135" s="4">
        <f t="shared" si="42"/>
        <v>-1.4915970447634928E-2</v>
      </c>
      <c r="M135" s="4">
        <f t="shared" si="43"/>
        <v>-7.1131282538916254E-3</v>
      </c>
      <c r="N135" s="4">
        <f t="shared" si="44"/>
        <v>-1.8240227763849284E-2</v>
      </c>
      <c r="O135" s="4">
        <f t="shared" si="45"/>
        <v>6.3492276786587445E-3</v>
      </c>
      <c r="P135" s="6">
        <f>SUMPRODUCT(J135:O135,Portfolio_Performance!$C$10:$H$10)</f>
        <v>-6.586466252389205E-3</v>
      </c>
      <c r="Q135" s="41">
        <v>-3.0000000000000001E-3</v>
      </c>
      <c r="R135" s="12">
        <f t="shared" si="46"/>
        <v>-3.586466252389205E-3</v>
      </c>
      <c r="S135" s="6">
        <f t="shared" si="47"/>
        <v>-3.586466252389205E-3</v>
      </c>
      <c r="T135" s="12">
        <f>P135-Portfolio_Performance!$C$16</f>
        <v>-7.4586466252389211E-2</v>
      </c>
      <c r="V135" s="7">
        <f t="shared" si="48"/>
        <v>-7.847563994950419E-3</v>
      </c>
      <c r="W135" s="7">
        <f t="shared" si="48"/>
        <v>-1.1211970883531147E-3</v>
      </c>
      <c r="X135" s="7">
        <f t="shared" si="49"/>
        <v>-1.1915970447634927E-2</v>
      </c>
      <c r="Y135" s="7">
        <f t="shared" si="50"/>
        <v>-4.1131282538916254E-3</v>
      </c>
      <c r="Z135" s="7">
        <f t="shared" si="51"/>
        <v>-1.5240227763849284E-2</v>
      </c>
      <c r="AA135" s="7">
        <f t="shared" si="52"/>
        <v>9.3492276786587454E-3</v>
      </c>
      <c r="AB135">
        <f t="shared" si="53"/>
        <v>-7.847563994950419E-3</v>
      </c>
      <c r="AC135">
        <f t="shared" si="54"/>
        <v>-1.1211970883531147E-3</v>
      </c>
      <c r="AD135">
        <f t="shared" si="55"/>
        <v>-1.1915970447634927E-2</v>
      </c>
      <c r="AE135">
        <f t="shared" si="56"/>
        <v>-4.1131282538916254E-3</v>
      </c>
      <c r="AF135">
        <f t="shared" si="57"/>
        <v>-1.5240227763849284E-2</v>
      </c>
      <c r="AG135">
        <f t="shared" si="58"/>
        <v>0</v>
      </c>
      <c r="AH135" s="7">
        <f>J135-Portfolio_Performance!$C$16</f>
        <v>-7.8847563994950423E-2</v>
      </c>
      <c r="AI135" s="7">
        <f>K135-Portfolio_Performance!$C$16</f>
        <v>-7.2707663340742329E-2</v>
      </c>
      <c r="AJ135" s="7">
        <f>L135-Portfolio_Performance!$C$16</f>
        <v>-8.2915970447634935E-2</v>
      </c>
      <c r="AK135" s="7">
        <f>M135-Portfolio_Performance!$C$16</f>
        <v>-7.5113128253891631E-2</v>
      </c>
      <c r="AL135" s="7">
        <f>N135-Portfolio_Performance!$C$16</f>
        <v>-8.6240227763849292E-2</v>
      </c>
      <c r="AM135" s="7">
        <f>O135-Portfolio_Performance!$C$16</f>
        <v>-6.1650772321341259E-2</v>
      </c>
    </row>
    <row r="136" spans="2:39" x14ac:dyDescent="0.2">
      <c r="B136" s="39">
        <v>44757</v>
      </c>
      <c r="C136" s="40">
        <v>88.74</v>
      </c>
      <c r="D136" s="40">
        <v>53.69</v>
      </c>
      <c r="E136" s="40">
        <v>31.8</v>
      </c>
      <c r="F136" s="40">
        <v>51.36</v>
      </c>
      <c r="G136" s="40">
        <v>70.44</v>
      </c>
      <c r="H136" s="40">
        <v>7.9</v>
      </c>
      <c r="J136" s="4">
        <f t="shared" si="40"/>
        <v>8.146684567818108E-3</v>
      </c>
      <c r="K136" s="4">
        <f t="shared" si="41"/>
        <v>1.3312280590554403E-2</v>
      </c>
      <c r="L136" s="4">
        <f t="shared" si="42"/>
        <v>3.8139536828810001E-2</v>
      </c>
      <c r="M136" s="4">
        <f t="shared" si="43"/>
        <v>4.6427303718563753E-2</v>
      </c>
      <c r="N136" s="4">
        <f t="shared" si="44"/>
        <v>2.8657731893547415E-2</v>
      </c>
      <c r="O136" s="4">
        <f t="shared" si="45"/>
        <v>0</v>
      </c>
      <c r="P136" s="6">
        <f>SUMPRODUCT(J136:O136,Portfolio_Performance!$C$10:$H$10)</f>
        <v>1.7148795406065922E-2</v>
      </c>
      <c r="Q136" s="41">
        <v>1.9199999999999998E-2</v>
      </c>
      <c r="R136" s="12">
        <f t="shared" si="46"/>
        <v>-2.0512045939340764E-3</v>
      </c>
      <c r="S136" s="6">
        <f t="shared" si="47"/>
        <v>-2.0512045939340764E-3</v>
      </c>
      <c r="T136" s="12">
        <f>P136-Portfolio_Performance!$C$16</f>
        <v>-5.085120459393408E-2</v>
      </c>
      <c r="V136" s="7">
        <f t="shared" si="48"/>
        <v>-1.105331543218189E-2</v>
      </c>
      <c r="W136" s="7">
        <f t="shared" si="48"/>
        <v>1.536348518448848E-2</v>
      </c>
      <c r="X136" s="7">
        <f t="shared" si="49"/>
        <v>1.8939536828810003E-2</v>
      </c>
      <c r="Y136" s="7">
        <f t="shared" si="50"/>
        <v>2.7227303718563755E-2</v>
      </c>
      <c r="Z136" s="7">
        <f t="shared" si="51"/>
        <v>9.4577318935474171E-3</v>
      </c>
      <c r="AA136" s="7">
        <f t="shared" si="52"/>
        <v>-1.9199999999999998E-2</v>
      </c>
      <c r="AB136">
        <f t="shared" si="53"/>
        <v>-1.105331543218189E-2</v>
      </c>
      <c r="AC136">
        <f t="shared" si="54"/>
        <v>0</v>
      </c>
      <c r="AD136">
        <f t="shared" si="55"/>
        <v>0</v>
      </c>
      <c r="AE136">
        <f t="shared" si="56"/>
        <v>0</v>
      </c>
      <c r="AF136">
        <f t="shared" si="57"/>
        <v>0</v>
      </c>
      <c r="AG136">
        <f t="shared" si="58"/>
        <v>-1.9199999999999998E-2</v>
      </c>
      <c r="AH136" s="7">
        <f>J136-Portfolio_Performance!$C$16</f>
        <v>-5.9853315432181899E-2</v>
      </c>
      <c r="AI136" s="7">
        <f>K136-Portfolio_Performance!$C$16</f>
        <v>-5.4687719409445598E-2</v>
      </c>
      <c r="AJ136" s="7">
        <f>L136-Portfolio_Performance!$C$16</f>
        <v>-2.9860463171190003E-2</v>
      </c>
      <c r="AK136" s="7">
        <f>M136-Portfolio_Performance!$C$16</f>
        <v>-2.1572696281436252E-2</v>
      </c>
      <c r="AL136" s="7">
        <f>N136-Portfolio_Performance!$C$16</f>
        <v>-3.9342268106452589E-2</v>
      </c>
      <c r="AM136" s="7">
        <f>O136-Portfolio_Performance!$C$16</f>
        <v>-6.8000000000000005E-2</v>
      </c>
    </row>
    <row r="137" spans="2:39" x14ac:dyDescent="0.2">
      <c r="B137" s="39">
        <v>44760</v>
      </c>
      <c r="C137" s="40">
        <v>88.09</v>
      </c>
      <c r="D137" s="40">
        <v>52.97</v>
      </c>
      <c r="E137" s="40">
        <v>31.93</v>
      </c>
      <c r="F137" s="40">
        <v>51.34</v>
      </c>
      <c r="G137" s="40">
        <v>71.55</v>
      </c>
      <c r="H137" s="40">
        <v>8.14</v>
      </c>
      <c r="J137" s="4">
        <f t="shared" si="40"/>
        <v>-7.3517268290590231E-3</v>
      </c>
      <c r="K137" s="4">
        <f t="shared" si="41"/>
        <v>-1.3501048878042798E-2</v>
      </c>
      <c r="L137" s="4">
        <f t="shared" si="42"/>
        <v>4.0797169405594417E-3</v>
      </c>
      <c r="M137" s="4">
        <f t="shared" si="43"/>
        <v>-3.8948393871125899E-4</v>
      </c>
      <c r="N137" s="4">
        <f t="shared" si="44"/>
        <v>1.563522237445451E-2</v>
      </c>
      <c r="O137" s="4">
        <f t="shared" si="45"/>
        <v>2.9927420541473061E-2</v>
      </c>
      <c r="P137" s="6">
        <f>SUMPRODUCT(J137:O137,Portfolio_Performance!$C$10:$H$10)</f>
        <v>9.6538436839015539E-3</v>
      </c>
      <c r="Q137" s="41">
        <v>-8.3999999999999995E-3</v>
      </c>
      <c r="R137" s="12">
        <f t="shared" si="46"/>
        <v>1.8053843683901553E-2</v>
      </c>
      <c r="S137" s="6">
        <f t="shared" si="47"/>
        <v>0</v>
      </c>
      <c r="T137" s="12">
        <f>P137-Portfolio_Performance!$C$16</f>
        <v>-5.8346156316098449E-2</v>
      </c>
      <c r="V137" s="7">
        <f t="shared" si="48"/>
        <v>1.0482731709409764E-3</v>
      </c>
      <c r="W137" s="7">
        <f t="shared" si="48"/>
        <v>-3.1554892561944353E-2</v>
      </c>
      <c r="X137" s="7">
        <f t="shared" si="49"/>
        <v>1.2479716940559441E-2</v>
      </c>
      <c r="Y137" s="7">
        <f t="shared" si="50"/>
        <v>8.0105160612887402E-3</v>
      </c>
      <c r="Z137" s="7">
        <f t="shared" si="51"/>
        <v>2.4035222374454511E-2</v>
      </c>
      <c r="AA137" s="7">
        <f t="shared" si="52"/>
        <v>3.8327420541473062E-2</v>
      </c>
      <c r="AB137">
        <f t="shared" si="53"/>
        <v>0</v>
      </c>
      <c r="AC137">
        <f t="shared" si="54"/>
        <v>-3.1554892561944353E-2</v>
      </c>
      <c r="AD137">
        <f t="shared" si="55"/>
        <v>0</v>
      </c>
      <c r="AE137">
        <f t="shared" si="56"/>
        <v>0</v>
      </c>
      <c r="AF137">
        <f t="shared" si="57"/>
        <v>0</v>
      </c>
      <c r="AG137">
        <f t="shared" si="58"/>
        <v>0</v>
      </c>
      <c r="AH137" s="7">
        <f>J137-Portfolio_Performance!$C$16</f>
        <v>-7.5351726829059024E-2</v>
      </c>
      <c r="AI137" s="7">
        <f>K137-Portfolio_Performance!$C$16</f>
        <v>-8.1501048878042798E-2</v>
      </c>
      <c r="AJ137" s="7">
        <f>L137-Portfolio_Performance!$C$16</f>
        <v>-6.3920283059440558E-2</v>
      </c>
      <c r="AK137" s="7">
        <f>M137-Portfolio_Performance!$C$16</f>
        <v>-6.8389483938711262E-2</v>
      </c>
      <c r="AL137" s="7">
        <f>N137-Portfolio_Performance!$C$16</f>
        <v>-5.2364777625545492E-2</v>
      </c>
      <c r="AM137" s="7">
        <f>O137-Portfolio_Performance!$C$16</f>
        <v>-3.8072579458526948E-2</v>
      </c>
    </row>
    <row r="138" spans="2:39" x14ac:dyDescent="0.2">
      <c r="B138" s="39">
        <v>44761</v>
      </c>
      <c r="C138" s="40">
        <v>91.93</v>
      </c>
      <c r="D138" s="40">
        <v>53.45</v>
      </c>
      <c r="E138" s="40">
        <v>30.77</v>
      </c>
      <c r="F138" s="40">
        <v>52.83</v>
      </c>
      <c r="G138" s="40">
        <v>75.569999999999993</v>
      </c>
      <c r="H138" s="40">
        <v>8.49</v>
      </c>
      <c r="J138" s="4">
        <f t="shared" si="40"/>
        <v>4.2668398753959003E-2</v>
      </c>
      <c r="K138" s="4">
        <f t="shared" si="41"/>
        <v>9.0209219146189599E-3</v>
      </c>
      <c r="L138" s="4">
        <f t="shared" si="42"/>
        <v>-3.7005817392740163E-2</v>
      </c>
      <c r="M138" s="4">
        <f t="shared" si="43"/>
        <v>2.8609035733230086E-2</v>
      </c>
      <c r="N138" s="4">
        <f t="shared" si="44"/>
        <v>5.4662873030168521E-2</v>
      </c>
      <c r="O138" s="4">
        <f t="shared" si="45"/>
        <v>4.2098820308806906E-2</v>
      </c>
      <c r="P138" s="6">
        <f>SUMPRODUCT(J138:O138,Portfolio_Performance!$C$10:$H$10)</f>
        <v>3.2158314474978467E-2</v>
      </c>
      <c r="Q138" s="41">
        <v>2.76E-2</v>
      </c>
      <c r="R138" s="12">
        <f t="shared" si="46"/>
        <v>4.5583144749784671E-3</v>
      </c>
      <c r="S138" s="6">
        <f t="shared" si="47"/>
        <v>0</v>
      </c>
      <c r="T138" s="12">
        <f>P138-Portfolio_Performance!$C$16</f>
        <v>-3.5841685525021538E-2</v>
      </c>
      <c r="V138" s="7">
        <f t="shared" si="48"/>
        <v>1.5068398753959003E-2</v>
      </c>
      <c r="W138" s="7">
        <f t="shared" si="48"/>
        <v>4.4626074396404928E-3</v>
      </c>
      <c r="X138" s="7">
        <f t="shared" si="49"/>
        <v>-6.4605817392740156E-2</v>
      </c>
      <c r="Y138" s="7">
        <f t="shared" si="50"/>
        <v>1.0090357332300862E-3</v>
      </c>
      <c r="Z138" s="7">
        <f t="shared" si="51"/>
        <v>2.7062873030168522E-2</v>
      </c>
      <c r="AA138" s="7">
        <f t="shared" si="52"/>
        <v>1.4498820308806906E-2</v>
      </c>
      <c r="AB138">
        <f t="shared" si="53"/>
        <v>0</v>
      </c>
      <c r="AC138">
        <f t="shared" si="54"/>
        <v>0</v>
      </c>
      <c r="AD138">
        <f t="shared" si="55"/>
        <v>-6.4605817392740156E-2</v>
      </c>
      <c r="AE138">
        <f t="shared" si="56"/>
        <v>0</v>
      </c>
      <c r="AF138">
        <f t="shared" si="57"/>
        <v>0</v>
      </c>
      <c r="AG138">
        <f t="shared" si="58"/>
        <v>0</v>
      </c>
      <c r="AH138" s="7">
        <f>J138-Portfolio_Performance!$C$16</f>
        <v>-2.5331601246041002E-2</v>
      </c>
      <c r="AI138" s="7">
        <f>K138-Portfolio_Performance!$C$16</f>
        <v>-5.8979078085381047E-2</v>
      </c>
      <c r="AJ138" s="7">
        <f>L138-Portfolio_Performance!$C$16</f>
        <v>-0.10500581739274018</v>
      </c>
      <c r="AK138" s="7">
        <f>M138-Portfolio_Performance!$C$16</f>
        <v>-3.9390964266769919E-2</v>
      </c>
      <c r="AL138" s="7">
        <f>N138-Portfolio_Performance!$C$16</f>
        <v>-1.3337126969831484E-2</v>
      </c>
      <c r="AM138" s="7">
        <f>O138-Portfolio_Performance!$C$16</f>
        <v>-2.5901179691193099E-2</v>
      </c>
    </row>
    <row r="139" spans="2:39" x14ac:dyDescent="0.2">
      <c r="B139" s="39">
        <v>44762</v>
      </c>
      <c r="C139" s="40">
        <v>93.64</v>
      </c>
      <c r="D139" s="40">
        <v>52.95</v>
      </c>
      <c r="E139" s="40">
        <v>31.29</v>
      </c>
      <c r="F139" s="40">
        <v>54.27</v>
      </c>
      <c r="G139" s="40">
        <v>75.709999999999994</v>
      </c>
      <c r="H139" s="40">
        <v>8.44</v>
      </c>
      <c r="J139" s="4">
        <f t="shared" si="40"/>
        <v>1.8430224747046718E-2</v>
      </c>
      <c r="K139" s="4">
        <f t="shared" si="41"/>
        <v>-9.3985654236388022E-3</v>
      </c>
      <c r="L139" s="4">
        <f t="shared" si="42"/>
        <v>1.6758368346840333E-2</v>
      </c>
      <c r="M139" s="4">
        <f t="shared" si="43"/>
        <v>2.6892376899089014E-2</v>
      </c>
      <c r="N139" s="4">
        <f t="shared" si="44"/>
        <v>1.8508730825866546E-3</v>
      </c>
      <c r="O139" s="4">
        <f t="shared" si="45"/>
        <v>-5.9066917153902439E-3</v>
      </c>
      <c r="P139" s="6">
        <f>SUMPRODUCT(J139:O139,Portfolio_Performance!$C$10:$H$10)</f>
        <v>5.7094300335386568E-3</v>
      </c>
      <c r="Q139" s="41">
        <v>5.8999999999999999E-3</v>
      </c>
      <c r="R139" s="12">
        <f t="shared" si="46"/>
        <v>-1.9056996646134305E-4</v>
      </c>
      <c r="S139" s="6">
        <f t="shared" si="47"/>
        <v>-1.9056996646134305E-4</v>
      </c>
      <c r="T139" s="12">
        <f>P139-Portfolio_Performance!$C$16</f>
        <v>-6.2290569966461345E-2</v>
      </c>
      <c r="V139" s="7">
        <f t="shared" si="48"/>
        <v>1.2530224747046719E-2</v>
      </c>
      <c r="W139" s="7">
        <f t="shared" si="48"/>
        <v>-9.2079954571774592E-3</v>
      </c>
      <c r="X139" s="7">
        <f t="shared" si="49"/>
        <v>1.0858368346840334E-2</v>
      </c>
      <c r="Y139" s="7">
        <f t="shared" si="50"/>
        <v>2.0992376899089015E-2</v>
      </c>
      <c r="Z139" s="7">
        <f t="shared" si="51"/>
        <v>-4.0491269174133451E-3</v>
      </c>
      <c r="AA139" s="7">
        <f t="shared" si="52"/>
        <v>-1.1806691715390245E-2</v>
      </c>
      <c r="AB139">
        <f t="shared" si="53"/>
        <v>0</v>
      </c>
      <c r="AC139">
        <f t="shared" si="54"/>
        <v>-9.2079954571774592E-3</v>
      </c>
      <c r="AD139">
        <f t="shared" si="55"/>
        <v>0</v>
      </c>
      <c r="AE139">
        <f t="shared" si="56"/>
        <v>0</v>
      </c>
      <c r="AF139">
        <f t="shared" si="57"/>
        <v>-4.0491269174133451E-3</v>
      </c>
      <c r="AG139">
        <f t="shared" si="58"/>
        <v>-1.1806691715390245E-2</v>
      </c>
      <c r="AH139" s="7">
        <f>J139-Portfolio_Performance!$C$16</f>
        <v>-4.9569775252953287E-2</v>
      </c>
      <c r="AI139" s="7">
        <f>K139-Portfolio_Performance!$C$16</f>
        <v>-7.7398565423638807E-2</v>
      </c>
      <c r="AJ139" s="7">
        <f>L139-Portfolio_Performance!$C$16</f>
        <v>-5.1241631653159675E-2</v>
      </c>
      <c r="AK139" s="7">
        <f>M139-Portfolio_Performance!$C$16</f>
        <v>-4.1107623100910991E-2</v>
      </c>
      <c r="AL139" s="7">
        <f>N139-Portfolio_Performance!$C$16</f>
        <v>-6.6149126917413356E-2</v>
      </c>
      <c r="AM139" s="7">
        <f>O139-Portfolio_Performance!$C$16</f>
        <v>-7.3906691715390244E-2</v>
      </c>
    </row>
    <row r="140" spans="2:39" x14ac:dyDescent="0.2">
      <c r="B140" s="39">
        <v>44763</v>
      </c>
      <c r="C140" s="40">
        <v>92.83</v>
      </c>
      <c r="D140" s="40">
        <v>53.03</v>
      </c>
      <c r="E140" s="40">
        <v>31.41</v>
      </c>
      <c r="F140" s="40">
        <v>55.02</v>
      </c>
      <c r="G140" s="40">
        <v>77.040000000000006</v>
      </c>
      <c r="H140" s="40">
        <v>8.32</v>
      </c>
      <c r="J140" s="4">
        <f t="shared" si="40"/>
        <v>-8.6877792108688637E-3</v>
      </c>
      <c r="K140" s="4">
        <f t="shared" si="41"/>
        <v>1.5097191016232151E-3</v>
      </c>
      <c r="L140" s="4">
        <f t="shared" si="42"/>
        <v>3.8277558697644661E-3</v>
      </c>
      <c r="M140" s="4">
        <f t="shared" si="43"/>
        <v>1.3725167421115072E-2</v>
      </c>
      <c r="N140" s="4">
        <f t="shared" si="44"/>
        <v>1.7414515374654976E-2</v>
      </c>
      <c r="O140" s="4">
        <f t="shared" si="45"/>
        <v>-1.4320053774748445E-2</v>
      </c>
      <c r="P140" s="6">
        <f>SUMPRODUCT(J140:O140,Portfolio_Performance!$C$10:$H$10)</f>
        <v>-6.4440466041703563E-4</v>
      </c>
      <c r="Q140" s="41">
        <v>9.9000000000000008E-3</v>
      </c>
      <c r="R140" s="12">
        <f t="shared" si="46"/>
        <v>-1.0544404660417037E-2</v>
      </c>
      <c r="S140" s="6">
        <f t="shared" si="47"/>
        <v>-1.0544404660417037E-2</v>
      </c>
      <c r="T140" s="12">
        <f>P140-Portfolio_Performance!$C$16</f>
        <v>-6.8644404660417047E-2</v>
      </c>
      <c r="V140" s="7">
        <f t="shared" si="48"/>
        <v>-1.8587779210868863E-2</v>
      </c>
      <c r="W140" s="7">
        <f t="shared" si="48"/>
        <v>1.2054123762040252E-2</v>
      </c>
      <c r="X140" s="7">
        <f t="shared" si="49"/>
        <v>-6.0722441302355351E-3</v>
      </c>
      <c r="Y140" s="7">
        <f t="shared" si="50"/>
        <v>3.8251674211150707E-3</v>
      </c>
      <c r="Z140" s="7">
        <f t="shared" si="51"/>
        <v>7.5145153746549748E-3</v>
      </c>
      <c r="AA140" s="7">
        <f t="shared" si="52"/>
        <v>-2.4220053774748444E-2</v>
      </c>
      <c r="AB140">
        <f t="shared" si="53"/>
        <v>-1.8587779210868863E-2</v>
      </c>
      <c r="AC140">
        <f t="shared" si="54"/>
        <v>0</v>
      </c>
      <c r="AD140">
        <f t="shared" si="55"/>
        <v>-6.0722441302355351E-3</v>
      </c>
      <c r="AE140">
        <f t="shared" si="56"/>
        <v>0</v>
      </c>
      <c r="AF140">
        <f t="shared" si="57"/>
        <v>0</v>
      </c>
      <c r="AG140">
        <f t="shared" si="58"/>
        <v>-2.4220053774748444E-2</v>
      </c>
      <c r="AH140" s="7">
        <f>J140-Portfolio_Performance!$C$16</f>
        <v>-7.6687779210868862E-2</v>
      </c>
      <c r="AI140" s="7">
        <f>K140-Portfolio_Performance!$C$16</f>
        <v>-6.6490280898376788E-2</v>
      </c>
      <c r="AJ140" s="7">
        <f>L140-Portfolio_Performance!$C$16</f>
        <v>-6.4172244130235534E-2</v>
      </c>
      <c r="AK140" s="7">
        <f>M140-Portfolio_Performance!$C$16</f>
        <v>-5.4274832578884935E-2</v>
      </c>
      <c r="AL140" s="7">
        <f>N140-Portfolio_Performance!$C$16</f>
        <v>-5.0585484625345026E-2</v>
      </c>
      <c r="AM140" s="7">
        <f>O140-Portfolio_Performance!$C$16</f>
        <v>-8.232005377474845E-2</v>
      </c>
    </row>
    <row r="141" spans="2:39" x14ac:dyDescent="0.2">
      <c r="B141" s="39">
        <v>44764</v>
      </c>
      <c r="C141" s="40">
        <v>92.74</v>
      </c>
      <c r="D141" s="40">
        <v>53.3</v>
      </c>
      <c r="E141" s="40">
        <v>30.92</v>
      </c>
      <c r="F141" s="40">
        <v>54.91</v>
      </c>
      <c r="G141" s="40">
        <v>77.63</v>
      </c>
      <c r="H141" s="40">
        <v>8.23</v>
      </c>
      <c r="J141" s="4">
        <f t="shared" si="40"/>
        <v>-9.699844485264714E-4</v>
      </c>
      <c r="K141" s="4">
        <f t="shared" si="41"/>
        <v>5.0785400227602228E-3</v>
      </c>
      <c r="L141" s="4">
        <f t="shared" si="42"/>
        <v>-1.5723089831333945E-2</v>
      </c>
      <c r="M141" s="4">
        <f t="shared" si="43"/>
        <v>-2.0012742056473151E-3</v>
      </c>
      <c r="N141" s="4">
        <f t="shared" si="44"/>
        <v>7.6291829277188063E-3</v>
      </c>
      <c r="O141" s="4">
        <f t="shared" si="45"/>
        <v>-1.0876240144138799E-2</v>
      </c>
      <c r="P141" s="6">
        <f>SUMPRODUCT(J141:O141,Portfolio_Performance!$C$10:$H$10)</f>
        <v>-3.1956147488252764E-3</v>
      </c>
      <c r="Q141" s="41">
        <v>-9.2999999999999992E-3</v>
      </c>
      <c r="R141" s="12">
        <f t="shared" si="46"/>
        <v>6.1043852511747229E-3</v>
      </c>
      <c r="S141" s="6">
        <f t="shared" si="47"/>
        <v>0</v>
      </c>
      <c r="T141" s="12">
        <f>P141-Portfolio_Performance!$C$16</f>
        <v>-7.1195614748825284E-2</v>
      </c>
      <c r="V141" s="7">
        <f t="shared" si="48"/>
        <v>8.3300155514735279E-3</v>
      </c>
      <c r="W141" s="7">
        <f t="shared" si="48"/>
        <v>-1.0258452284145E-3</v>
      </c>
      <c r="X141" s="7">
        <f t="shared" si="49"/>
        <v>-6.423089831333946E-3</v>
      </c>
      <c r="Y141" s="7">
        <f t="shared" si="50"/>
        <v>7.2987257943526842E-3</v>
      </c>
      <c r="Z141" s="7">
        <f t="shared" si="51"/>
        <v>1.6929182927718806E-2</v>
      </c>
      <c r="AA141" s="7">
        <f t="shared" si="52"/>
        <v>-1.5762401441387994E-3</v>
      </c>
      <c r="AB141">
        <f t="shared" si="53"/>
        <v>0</v>
      </c>
      <c r="AC141">
        <f t="shared" si="54"/>
        <v>-1.0258452284145E-3</v>
      </c>
      <c r="AD141">
        <f t="shared" si="55"/>
        <v>-6.423089831333946E-3</v>
      </c>
      <c r="AE141">
        <f t="shared" si="56"/>
        <v>0</v>
      </c>
      <c r="AF141">
        <f t="shared" si="57"/>
        <v>0</v>
      </c>
      <c r="AG141">
        <f t="shared" si="58"/>
        <v>-1.5762401441387994E-3</v>
      </c>
      <c r="AH141" s="7">
        <f>J141-Portfolio_Performance!$C$16</f>
        <v>-6.8969984448526478E-2</v>
      </c>
      <c r="AI141" s="7">
        <f>K141-Portfolio_Performance!$C$16</f>
        <v>-6.2921459977239788E-2</v>
      </c>
      <c r="AJ141" s="7">
        <f>L141-Portfolio_Performance!$C$16</f>
        <v>-8.3723089831333947E-2</v>
      </c>
      <c r="AK141" s="7">
        <f>M141-Portfolio_Performance!$C$16</f>
        <v>-7.0001274205647321E-2</v>
      </c>
      <c r="AL141" s="7">
        <f>N141-Portfolio_Performance!$C$16</f>
        <v>-6.0370817072281202E-2</v>
      </c>
      <c r="AM141" s="7">
        <f>O141-Portfolio_Performance!$C$16</f>
        <v>-7.8876240144138798E-2</v>
      </c>
    </row>
    <row r="142" spans="2:39" x14ac:dyDescent="0.2">
      <c r="B142" s="39">
        <v>44767</v>
      </c>
      <c r="C142" s="40">
        <v>93.52</v>
      </c>
      <c r="D142" s="40">
        <v>53.77</v>
      </c>
      <c r="E142" s="40">
        <v>30.55</v>
      </c>
      <c r="F142" s="40">
        <v>54.38</v>
      </c>
      <c r="G142" s="40">
        <v>78.989999999999995</v>
      </c>
      <c r="H142" s="40">
        <v>8.49</v>
      </c>
      <c r="J142" s="4">
        <f t="shared" si="40"/>
        <v>8.375438200498124E-3</v>
      </c>
      <c r="K142" s="4">
        <f t="shared" si="41"/>
        <v>8.7793596497879531E-3</v>
      </c>
      <c r="L142" s="4">
        <f t="shared" si="42"/>
        <v>-1.2038538101616932E-2</v>
      </c>
      <c r="M142" s="4">
        <f t="shared" si="43"/>
        <v>-9.6990420864564997E-3</v>
      </c>
      <c r="N142" s="4">
        <f t="shared" si="44"/>
        <v>1.7367311758738707E-2</v>
      </c>
      <c r="O142" s="4">
        <f t="shared" si="45"/>
        <v>3.1102985634277488E-2</v>
      </c>
      <c r="P142" s="6">
        <f>SUMPRODUCT(J142:O142,Portfolio_Performance!$C$10:$H$10)</f>
        <v>1.3183623628302065E-2</v>
      </c>
      <c r="Q142" s="41">
        <v>1.2999999999999999E-3</v>
      </c>
      <c r="R142" s="12">
        <f t="shared" si="46"/>
        <v>1.1883623628302066E-2</v>
      </c>
      <c r="S142" s="6">
        <f t="shared" si="47"/>
        <v>0</v>
      </c>
      <c r="T142" s="12">
        <f>P142-Portfolio_Performance!$C$16</f>
        <v>-5.4816376371697936E-2</v>
      </c>
      <c r="V142" s="7">
        <f t="shared" si="48"/>
        <v>7.075438200498124E-3</v>
      </c>
      <c r="W142" s="7">
        <f t="shared" si="48"/>
        <v>-3.104263978514113E-3</v>
      </c>
      <c r="X142" s="7">
        <f t="shared" si="49"/>
        <v>-1.3338538101616931E-2</v>
      </c>
      <c r="Y142" s="7">
        <f t="shared" si="50"/>
        <v>-1.0999042086456499E-2</v>
      </c>
      <c r="Z142" s="7">
        <f t="shared" si="51"/>
        <v>1.6067311758738708E-2</v>
      </c>
      <c r="AA142" s="7">
        <f t="shared" si="52"/>
        <v>2.9802985634277489E-2</v>
      </c>
      <c r="AB142">
        <f t="shared" si="53"/>
        <v>0</v>
      </c>
      <c r="AC142">
        <f t="shared" si="54"/>
        <v>-3.104263978514113E-3</v>
      </c>
      <c r="AD142">
        <f t="shared" si="55"/>
        <v>-1.3338538101616931E-2</v>
      </c>
      <c r="AE142">
        <f t="shared" si="56"/>
        <v>-1.0999042086456499E-2</v>
      </c>
      <c r="AF142">
        <f t="shared" si="57"/>
        <v>0</v>
      </c>
      <c r="AG142">
        <f t="shared" si="58"/>
        <v>0</v>
      </c>
      <c r="AH142" s="7">
        <f>J142-Portfolio_Performance!$C$16</f>
        <v>-5.9624561799501881E-2</v>
      </c>
      <c r="AI142" s="7">
        <f>K142-Portfolio_Performance!$C$16</f>
        <v>-5.9220640350212052E-2</v>
      </c>
      <c r="AJ142" s="7">
        <f>L142-Portfolio_Performance!$C$16</f>
        <v>-8.0038538101616929E-2</v>
      </c>
      <c r="AK142" s="7">
        <f>M142-Portfolio_Performance!$C$16</f>
        <v>-7.7699042086456505E-2</v>
      </c>
      <c r="AL142" s="7">
        <f>N142-Portfolio_Performance!$C$16</f>
        <v>-5.0632688241261298E-2</v>
      </c>
      <c r="AM142" s="7">
        <f>O142-Portfolio_Performance!$C$16</f>
        <v>-3.6897014365722514E-2</v>
      </c>
    </row>
    <row r="143" spans="2:39" x14ac:dyDescent="0.2">
      <c r="B143" s="39">
        <v>44768</v>
      </c>
      <c r="C143" s="40">
        <v>93.74</v>
      </c>
      <c r="D143" s="40">
        <v>54.36</v>
      </c>
      <c r="E143" s="40">
        <v>29.36</v>
      </c>
      <c r="F143" s="40">
        <v>53.52</v>
      </c>
      <c r="G143" s="40">
        <v>77.97</v>
      </c>
      <c r="H143" s="40">
        <v>8.52</v>
      </c>
      <c r="J143" s="4">
        <f t="shared" si="40"/>
        <v>2.3496753307471626E-3</v>
      </c>
      <c r="K143" s="4">
        <f t="shared" si="41"/>
        <v>1.0912898461356091E-2</v>
      </c>
      <c r="L143" s="4">
        <f t="shared" si="42"/>
        <v>-3.9731481871289567E-2</v>
      </c>
      <c r="M143" s="4">
        <f t="shared" si="43"/>
        <v>-1.5941023384351681E-2</v>
      </c>
      <c r="N143" s="4">
        <f t="shared" si="44"/>
        <v>-1.2997124854819091E-2</v>
      </c>
      <c r="O143" s="4">
        <f t="shared" si="45"/>
        <v>3.5273405179684406E-3</v>
      </c>
      <c r="P143" s="6">
        <f>SUMPRODUCT(J143:O143,Portfolio_Performance!$C$10:$H$10)</f>
        <v>-5.5472484288523688E-3</v>
      </c>
      <c r="Q143" s="41">
        <v>-1.15E-2</v>
      </c>
      <c r="R143" s="12">
        <f t="shared" si="46"/>
        <v>5.952751571147631E-3</v>
      </c>
      <c r="S143" s="6">
        <f t="shared" si="47"/>
        <v>0</v>
      </c>
      <c r="T143" s="12">
        <f>P143-Portfolio_Performance!$C$16</f>
        <v>-7.354724842885238E-2</v>
      </c>
      <c r="V143" s="7">
        <f t="shared" si="48"/>
        <v>1.3849675330747163E-2</v>
      </c>
      <c r="W143" s="7">
        <f t="shared" si="48"/>
        <v>4.9601468902084602E-3</v>
      </c>
      <c r="X143" s="7">
        <f t="shared" si="49"/>
        <v>-2.8231481871289568E-2</v>
      </c>
      <c r="Y143" s="7">
        <f t="shared" si="50"/>
        <v>-4.4410233843516812E-3</v>
      </c>
      <c r="Z143" s="7">
        <f t="shared" si="51"/>
        <v>-1.4971248548190912E-3</v>
      </c>
      <c r="AA143" s="7">
        <f t="shared" si="52"/>
        <v>1.5027340517968441E-2</v>
      </c>
      <c r="AB143">
        <f t="shared" si="53"/>
        <v>0</v>
      </c>
      <c r="AC143">
        <f t="shared" si="54"/>
        <v>0</v>
      </c>
      <c r="AD143">
        <f t="shared" si="55"/>
        <v>-2.8231481871289568E-2</v>
      </c>
      <c r="AE143">
        <f t="shared" si="56"/>
        <v>-4.4410233843516812E-3</v>
      </c>
      <c r="AF143">
        <f t="shared" si="57"/>
        <v>-1.4971248548190912E-3</v>
      </c>
      <c r="AG143">
        <f t="shared" si="58"/>
        <v>0</v>
      </c>
      <c r="AH143" s="7">
        <f>J143-Portfolio_Performance!$C$16</f>
        <v>-6.5650324669252844E-2</v>
      </c>
      <c r="AI143" s="7">
        <f>K143-Portfolio_Performance!$C$16</f>
        <v>-5.7087101538643915E-2</v>
      </c>
      <c r="AJ143" s="7">
        <f>L143-Portfolio_Performance!$C$16</f>
        <v>-0.10773148187128957</v>
      </c>
      <c r="AK143" s="7">
        <f>M143-Portfolio_Performance!$C$16</f>
        <v>-8.3941023384351693E-2</v>
      </c>
      <c r="AL143" s="7">
        <f>N143-Portfolio_Performance!$C$16</f>
        <v>-8.0997124854819094E-2</v>
      </c>
      <c r="AM143" s="7">
        <f>O143-Portfolio_Performance!$C$16</f>
        <v>-6.4472659482031569E-2</v>
      </c>
    </row>
    <row r="144" spans="2:39" x14ac:dyDescent="0.2">
      <c r="B144" s="39">
        <v>44769</v>
      </c>
      <c r="C144" s="40">
        <v>95.55</v>
      </c>
      <c r="D144" s="40">
        <v>54.36</v>
      </c>
      <c r="E144" s="40">
        <v>30.41</v>
      </c>
      <c r="F144" s="40">
        <v>55.98</v>
      </c>
      <c r="G144" s="40">
        <v>80.319999999999993</v>
      </c>
      <c r="H144" s="40">
        <v>8.6</v>
      </c>
      <c r="J144" s="4">
        <f t="shared" si="40"/>
        <v>1.9124678191722071E-2</v>
      </c>
      <c r="K144" s="4">
        <f t="shared" si="41"/>
        <v>0</v>
      </c>
      <c r="L144" s="4">
        <f t="shared" si="42"/>
        <v>3.5138297942958488E-2</v>
      </c>
      <c r="M144" s="4">
        <f t="shared" si="43"/>
        <v>4.4939068267334417E-2</v>
      </c>
      <c r="N144" s="4">
        <f t="shared" si="44"/>
        <v>2.9694518621910318E-2</v>
      </c>
      <c r="O144" s="4">
        <f t="shared" si="45"/>
        <v>9.345862418237599E-3</v>
      </c>
      <c r="P144" s="6">
        <f>SUMPRODUCT(J144:O144,Portfolio_Performance!$C$10:$H$10)</f>
        <v>2.0575334709227049E-2</v>
      </c>
      <c r="Q144" s="41">
        <v>2.6200000000000001E-2</v>
      </c>
      <c r="R144" s="12">
        <f t="shared" si="46"/>
        <v>-5.6246652907729518E-3</v>
      </c>
      <c r="S144" s="6">
        <f t="shared" si="47"/>
        <v>-5.6246652907729518E-3</v>
      </c>
      <c r="T144" s="12">
        <f>P144-Portfolio_Performance!$C$16</f>
        <v>-4.7424665290772952E-2</v>
      </c>
      <c r="V144" s="7">
        <f t="shared" si="48"/>
        <v>-7.0753218082779297E-3</v>
      </c>
      <c r="W144" s="7">
        <f t="shared" si="48"/>
        <v>5.6246652907729518E-3</v>
      </c>
      <c r="X144" s="7">
        <f t="shared" si="49"/>
        <v>8.9382979429584869E-3</v>
      </c>
      <c r="Y144" s="7">
        <f t="shared" si="50"/>
        <v>1.8739068267334416E-2</v>
      </c>
      <c r="Z144" s="7">
        <f t="shared" si="51"/>
        <v>3.4945186219103169E-3</v>
      </c>
      <c r="AA144" s="7">
        <f t="shared" si="52"/>
        <v>-1.68541375817624E-2</v>
      </c>
      <c r="AB144">
        <f t="shared" si="53"/>
        <v>-7.0753218082779297E-3</v>
      </c>
      <c r="AC144">
        <f t="shared" si="54"/>
        <v>0</v>
      </c>
      <c r="AD144">
        <f t="shared" si="55"/>
        <v>0</v>
      </c>
      <c r="AE144">
        <f t="shared" si="56"/>
        <v>0</v>
      </c>
      <c r="AF144">
        <f t="shared" si="57"/>
        <v>0</v>
      </c>
      <c r="AG144">
        <f t="shared" si="58"/>
        <v>-1.68541375817624E-2</v>
      </c>
      <c r="AH144" s="7">
        <f>J144-Portfolio_Performance!$C$16</f>
        <v>-4.887532180827793E-2</v>
      </c>
      <c r="AI144" s="7">
        <f>K144-Portfolio_Performance!$C$16</f>
        <v>-6.8000000000000005E-2</v>
      </c>
      <c r="AJ144" s="7">
        <f>L144-Portfolio_Performance!$C$16</f>
        <v>-3.2861702057041517E-2</v>
      </c>
      <c r="AK144" s="7">
        <f>M144-Portfolio_Performance!$C$16</f>
        <v>-2.3060931732665588E-2</v>
      </c>
      <c r="AL144" s="7">
        <f>N144-Portfolio_Performance!$C$16</f>
        <v>-3.8305481378089687E-2</v>
      </c>
      <c r="AM144" s="7">
        <f>O144-Portfolio_Performance!$C$16</f>
        <v>-5.8654137581762404E-2</v>
      </c>
    </row>
    <row r="145" spans="2:39" x14ac:dyDescent="0.2">
      <c r="B145" s="39">
        <v>44770</v>
      </c>
      <c r="C145" s="40">
        <v>97.04</v>
      </c>
      <c r="D145" s="40">
        <v>56.06</v>
      </c>
      <c r="E145" s="40">
        <v>30.11</v>
      </c>
      <c r="F145" s="40">
        <v>57.72</v>
      </c>
      <c r="G145" s="40">
        <v>81.81</v>
      </c>
      <c r="H145" s="40">
        <v>8.6</v>
      </c>
      <c r="J145" s="4">
        <f t="shared" si="40"/>
        <v>1.5473593949512842E-2</v>
      </c>
      <c r="K145" s="4">
        <f t="shared" si="41"/>
        <v>3.0793956453699377E-2</v>
      </c>
      <c r="L145" s="4">
        <f t="shared" si="42"/>
        <v>-9.9141591956308193E-3</v>
      </c>
      <c r="M145" s="4">
        <f t="shared" si="43"/>
        <v>3.0609249818362723E-2</v>
      </c>
      <c r="N145" s="4">
        <f t="shared" si="44"/>
        <v>1.8380829582187959E-2</v>
      </c>
      <c r="O145" s="4">
        <f t="shared" si="45"/>
        <v>0</v>
      </c>
      <c r="P145" s="6">
        <f>SUMPRODUCT(J145:O145,Portfolio_Performance!$C$10:$H$10)</f>
        <v>1.1919789413983289E-2</v>
      </c>
      <c r="Q145" s="41">
        <v>1.21E-2</v>
      </c>
      <c r="R145" s="12">
        <f t="shared" si="46"/>
        <v>-1.8021058601671094E-4</v>
      </c>
      <c r="S145" s="6">
        <f t="shared" si="47"/>
        <v>-1.8021058601671094E-4</v>
      </c>
      <c r="T145" s="12">
        <f>P145-Portfolio_Performance!$C$16</f>
        <v>-5.6080210586016713E-2</v>
      </c>
      <c r="V145" s="7">
        <f t="shared" si="48"/>
        <v>3.3735939495128427E-3</v>
      </c>
      <c r="W145" s="7">
        <f t="shared" si="48"/>
        <v>3.0974167039716088E-2</v>
      </c>
      <c r="X145" s="7">
        <f t="shared" si="49"/>
        <v>-2.2014159195630819E-2</v>
      </c>
      <c r="Y145" s="7">
        <f t="shared" si="50"/>
        <v>1.8509249818362723E-2</v>
      </c>
      <c r="Z145" s="7">
        <f t="shared" si="51"/>
        <v>6.2808295821879592E-3</v>
      </c>
      <c r="AA145" s="7">
        <f t="shared" si="52"/>
        <v>-1.21E-2</v>
      </c>
      <c r="AB145">
        <f t="shared" si="53"/>
        <v>0</v>
      </c>
      <c r="AC145">
        <f t="shared" si="54"/>
        <v>0</v>
      </c>
      <c r="AD145">
        <f t="shared" si="55"/>
        <v>-2.2014159195630819E-2</v>
      </c>
      <c r="AE145">
        <f t="shared" si="56"/>
        <v>0</v>
      </c>
      <c r="AF145">
        <f t="shared" si="57"/>
        <v>0</v>
      </c>
      <c r="AG145">
        <f t="shared" si="58"/>
        <v>-1.21E-2</v>
      </c>
      <c r="AH145" s="7">
        <f>J145-Portfolio_Performance!$C$16</f>
        <v>-5.2526406050487161E-2</v>
      </c>
      <c r="AI145" s="7">
        <f>K145-Portfolio_Performance!$C$16</f>
        <v>-3.7206043546300624E-2</v>
      </c>
      <c r="AJ145" s="7">
        <f>L145-Portfolio_Performance!$C$16</f>
        <v>-7.7914159195630828E-2</v>
      </c>
      <c r="AK145" s="7">
        <f>M145-Portfolio_Performance!$C$16</f>
        <v>-3.7390750181637282E-2</v>
      </c>
      <c r="AL145" s="7">
        <f>N145-Portfolio_Performance!$C$16</f>
        <v>-4.9619170417812046E-2</v>
      </c>
      <c r="AM145" s="7">
        <f>O145-Portfolio_Performance!$C$16</f>
        <v>-6.8000000000000005E-2</v>
      </c>
    </row>
    <row r="146" spans="2:39" x14ac:dyDescent="0.2">
      <c r="B146" s="39">
        <v>44771</v>
      </c>
      <c r="C146" s="40">
        <v>98.68</v>
      </c>
      <c r="D146" s="40">
        <v>56.63</v>
      </c>
      <c r="E146" s="40">
        <v>30.83</v>
      </c>
      <c r="F146" s="40">
        <v>58.91</v>
      </c>
      <c r="G146" s="40">
        <v>81.37</v>
      </c>
      <c r="H146" s="40">
        <v>8.7799999999999994</v>
      </c>
      <c r="J146" s="4">
        <f t="shared" si="40"/>
        <v>1.6759027025361268E-2</v>
      </c>
      <c r="K146" s="4">
        <f t="shared" si="41"/>
        <v>1.0116334389071318E-2</v>
      </c>
      <c r="L146" s="4">
        <f t="shared" si="42"/>
        <v>2.3630899404416553E-2</v>
      </c>
      <c r="M146" s="4">
        <f t="shared" si="43"/>
        <v>2.0407121627925816E-2</v>
      </c>
      <c r="N146" s="4">
        <f t="shared" si="44"/>
        <v>-5.3928308170408971E-3</v>
      </c>
      <c r="O146" s="4">
        <f t="shared" si="45"/>
        <v>2.0714204387563235E-2</v>
      </c>
      <c r="P146" s="6">
        <f>SUMPRODUCT(J146:O146,Portfolio_Performance!$C$10:$H$10)</f>
        <v>1.3902936100074413E-2</v>
      </c>
      <c r="Q146" s="41">
        <v>1.4200000000000001E-2</v>
      </c>
      <c r="R146" s="12">
        <f t="shared" si="46"/>
        <v>-2.9706389992558736E-4</v>
      </c>
      <c r="S146" s="6">
        <f t="shared" si="47"/>
        <v>-2.9706389992558736E-4</v>
      </c>
      <c r="T146" s="12">
        <f>P146-Portfolio_Performance!$C$16</f>
        <v>-5.4097063899925593E-2</v>
      </c>
      <c r="V146" s="7">
        <f t="shared" si="48"/>
        <v>2.5590270253612671E-3</v>
      </c>
      <c r="W146" s="7">
        <f t="shared" si="48"/>
        <v>1.0413398288996905E-2</v>
      </c>
      <c r="X146" s="7">
        <f t="shared" si="49"/>
        <v>9.4308994044165519E-3</v>
      </c>
      <c r="Y146" s="7">
        <f t="shared" si="50"/>
        <v>6.207121627925815E-3</v>
      </c>
      <c r="Z146" s="7">
        <f t="shared" si="51"/>
        <v>-1.9592830817040899E-2</v>
      </c>
      <c r="AA146" s="7">
        <f t="shared" si="52"/>
        <v>6.5142043875632341E-3</v>
      </c>
      <c r="AB146">
        <f t="shared" si="53"/>
        <v>0</v>
      </c>
      <c r="AC146">
        <f t="shared" si="54"/>
        <v>0</v>
      </c>
      <c r="AD146">
        <f t="shared" si="55"/>
        <v>0</v>
      </c>
      <c r="AE146">
        <f t="shared" si="56"/>
        <v>0</v>
      </c>
      <c r="AF146">
        <f t="shared" si="57"/>
        <v>-1.9592830817040899E-2</v>
      </c>
      <c r="AG146">
        <f t="shared" si="58"/>
        <v>0</v>
      </c>
      <c r="AH146" s="7">
        <f>J146-Portfolio_Performance!$C$16</f>
        <v>-5.124097297463874E-2</v>
      </c>
      <c r="AI146" s="7">
        <f>K146-Portfolio_Performance!$C$16</f>
        <v>-5.7883665610928683E-2</v>
      </c>
      <c r="AJ146" s="7">
        <f>L146-Portfolio_Performance!$C$16</f>
        <v>-4.4369100595583452E-2</v>
      </c>
      <c r="AK146" s="7">
        <f>M146-Portfolio_Performance!$C$16</f>
        <v>-4.7592878372074189E-2</v>
      </c>
      <c r="AL146" s="7">
        <f>N146-Portfolio_Performance!$C$16</f>
        <v>-7.3392830817040899E-2</v>
      </c>
      <c r="AM146" s="7">
        <f>O146-Portfolio_Performance!$C$16</f>
        <v>-4.7285795612436773E-2</v>
      </c>
    </row>
    <row r="147" spans="2:39" x14ac:dyDescent="0.2">
      <c r="B147" s="39">
        <v>44774</v>
      </c>
      <c r="C147" s="40">
        <v>101.34</v>
      </c>
      <c r="D147" s="40">
        <v>56.56</v>
      </c>
      <c r="E147" s="40">
        <v>31.16</v>
      </c>
      <c r="F147" s="40">
        <v>59.2</v>
      </c>
      <c r="G147" s="40">
        <v>80.599999999999994</v>
      </c>
      <c r="H147" s="40">
        <v>8.76</v>
      </c>
      <c r="J147" s="4">
        <f t="shared" si="40"/>
        <v>2.6598908386607785E-2</v>
      </c>
      <c r="K147" s="4">
        <f t="shared" si="41"/>
        <v>-1.2368585373963583E-3</v>
      </c>
      <c r="L147" s="4">
        <f t="shared" si="42"/>
        <v>1.0646979104488585E-2</v>
      </c>
      <c r="M147" s="4">
        <f t="shared" si="43"/>
        <v>4.9106863563642038E-3</v>
      </c>
      <c r="N147" s="4">
        <f t="shared" si="44"/>
        <v>-9.5080051959834291E-3</v>
      </c>
      <c r="O147" s="4">
        <f t="shared" si="45"/>
        <v>-2.2805026987252177E-3</v>
      </c>
      <c r="P147" s="6">
        <f>SUMPRODUCT(J147:O147,Portfolio_Performance!$C$10:$H$10)</f>
        <v>4.1661105208529491E-3</v>
      </c>
      <c r="Q147" s="41">
        <v>-2.8E-3</v>
      </c>
      <c r="R147" s="12">
        <f t="shared" si="46"/>
        <v>6.9661105208529486E-3</v>
      </c>
      <c r="S147" s="6">
        <f t="shared" si="47"/>
        <v>0</v>
      </c>
      <c r="T147" s="12">
        <f>P147-Portfolio_Performance!$C$16</f>
        <v>-6.383388947914706E-2</v>
      </c>
      <c r="V147" s="7">
        <f t="shared" si="48"/>
        <v>2.9398908386607785E-2</v>
      </c>
      <c r="W147" s="7">
        <f t="shared" si="48"/>
        <v>-8.2029690582493073E-3</v>
      </c>
      <c r="X147" s="7">
        <f t="shared" si="49"/>
        <v>1.3446979104488586E-2</v>
      </c>
      <c r="Y147" s="7">
        <f t="shared" si="50"/>
        <v>7.7106863563642034E-3</v>
      </c>
      <c r="Z147" s="7">
        <f t="shared" si="51"/>
        <v>-6.7080051959834287E-3</v>
      </c>
      <c r="AA147" s="7">
        <f t="shared" si="52"/>
        <v>5.1949730127478231E-4</v>
      </c>
      <c r="AB147">
        <f t="shared" si="53"/>
        <v>0</v>
      </c>
      <c r="AC147">
        <f t="shared" si="54"/>
        <v>-8.2029690582493073E-3</v>
      </c>
      <c r="AD147">
        <f t="shared" si="55"/>
        <v>0</v>
      </c>
      <c r="AE147">
        <f t="shared" si="56"/>
        <v>0</v>
      </c>
      <c r="AF147">
        <f t="shared" si="57"/>
        <v>-6.7080051959834287E-3</v>
      </c>
      <c r="AG147">
        <f t="shared" si="58"/>
        <v>0</v>
      </c>
      <c r="AH147" s="7">
        <f>J147-Portfolio_Performance!$C$16</f>
        <v>-4.140109161339222E-2</v>
      </c>
      <c r="AI147" s="7">
        <f>K147-Portfolio_Performance!$C$16</f>
        <v>-6.9236858537396362E-2</v>
      </c>
      <c r="AJ147" s="7">
        <f>L147-Portfolio_Performance!$C$16</f>
        <v>-5.735302089551142E-2</v>
      </c>
      <c r="AK147" s="7">
        <f>M147-Portfolio_Performance!$C$16</f>
        <v>-6.3089313643635805E-2</v>
      </c>
      <c r="AL147" s="7">
        <f>N147-Portfolio_Performance!$C$16</f>
        <v>-7.7508005195983429E-2</v>
      </c>
      <c r="AM147" s="7">
        <f>O147-Portfolio_Performance!$C$16</f>
        <v>-7.0280502698725225E-2</v>
      </c>
    </row>
    <row r="148" spans="2:39" x14ac:dyDescent="0.2">
      <c r="B148" s="39">
        <v>44775</v>
      </c>
      <c r="C148" s="40">
        <v>98.99</v>
      </c>
      <c r="D148" s="40">
        <v>56.72</v>
      </c>
      <c r="E148" s="40">
        <v>29.96</v>
      </c>
      <c r="F148" s="40">
        <v>58.31</v>
      </c>
      <c r="G148" s="40">
        <v>79.25</v>
      </c>
      <c r="H148" s="40">
        <v>8.77</v>
      </c>
      <c r="J148" s="4">
        <f t="shared" si="40"/>
        <v>-2.3462365116047726E-2</v>
      </c>
      <c r="K148" s="4">
        <f t="shared" si="41"/>
        <v>2.8248606355546191E-3</v>
      </c>
      <c r="L148" s="4">
        <f t="shared" si="42"/>
        <v>-3.9272062353528765E-2</v>
      </c>
      <c r="M148" s="4">
        <f t="shared" si="43"/>
        <v>-1.5147936655895426E-2</v>
      </c>
      <c r="N148" s="4">
        <f t="shared" si="44"/>
        <v>-1.689123675519252E-2</v>
      </c>
      <c r="O148" s="4">
        <f t="shared" si="45"/>
        <v>1.1409014357916423E-3</v>
      </c>
      <c r="P148" s="6">
        <f>SUMPRODUCT(J148:O148,Portfolio_Performance!$C$10:$H$10)</f>
        <v>-1.2887963780897514E-2</v>
      </c>
      <c r="Q148" s="41">
        <v>-6.7000000000000002E-3</v>
      </c>
      <c r="R148" s="12">
        <f t="shared" si="46"/>
        <v>-6.1879637808975136E-3</v>
      </c>
      <c r="S148" s="6">
        <f t="shared" si="47"/>
        <v>-6.1879637808975136E-3</v>
      </c>
      <c r="T148" s="12">
        <f>P148-Portfolio_Performance!$C$16</f>
        <v>-8.088796378089752E-2</v>
      </c>
      <c r="V148" s="7">
        <f t="shared" si="48"/>
        <v>-1.6762365116047725E-2</v>
      </c>
      <c r="W148" s="7">
        <f t="shared" si="48"/>
        <v>9.0128244164521323E-3</v>
      </c>
      <c r="X148" s="7">
        <f t="shared" si="49"/>
        <v>-3.2572062353528768E-2</v>
      </c>
      <c r="Y148" s="7">
        <f t="shared" si="50"/>
        <v>-8.4479366558954244E-3</v>
      </c>
      <c r="Z148" s="7">
        <f t="shared" si="51"/>
        <v>-1.0191236755192519E-2</v>
      </c>
      <c r="AA148" s="7">
        <f t="shared" si="52"/>
        <v>7.8409014357916432E-3</v>
      </c>
      <c r="AB148">
        <f t="shared" si="53"/>
        <v>-1.6762365116047725E-2</v>
      </c>
      <c r="AC148">
        <f t="shared" si="54"/>
        <v>0</v>
      </c>
      <c r="AD148">
        <f t="shared" si="55"/>
        <v>-3.2572062353528768E-2</v>
      </c>
      <c r="AE148">
        <f t="shared" si="56"/>
        <v>-8.4479366558954244E-3</v>
      </c>
      <c r="AF148">
        <f t="shared" si="57"/>
        <v>-1.0191236755192519E-2</v>
      </c>
      <c r="AG148">
        <f t="shared" si="58"/>
        <v>0</v>
      </c>
      <c r="AH148" s="7">
        <f>J148-Portfolio_Performance!$C$16</f>
        <v>-9.1462365116047731E-2</v>
      </c>
      <c r="AI148" s="7">
        <f>K148-Portfolio_Performance!$C$16</f>
        <v>-6.5175139364445384E-2</v>
      </c>
      <c r="AJ148" s="7">
        <f>L148-Portfolio_Performance!$C$16</f>
        <v>-0.10727206235352876</v>
      </c>
      <c r="AK148" s="7">
        <f>M148-Portfolio_Performance!$C$16</f>
        <v>-8.3147936655895427E-2</v>
      </c>
      <c r="AL148" s="7">
        <f>N148-Portfolio_Performance!$C$16</f>
        <v>-8.4891236755192528E-2</v>
      </c>
      <c r="AM148" s="7">
        <f>O148-Portfolio_Performance!$C$16</f>
        <v>-6.6859098564208366E-2</v>
      </c>
    </row>
    <row r="149" spans="2:39" x14ac:dyDescent="0.2">
      <c r="B149" s="39">
        <v>44776</v>
      </c>
      <c r="C149" s="40">
        <v>100.65</v>
      </c>
      <c r="D149" s="40">
        <v>57.51</v>
      </c>
      <c r="E149" s="40">
        <v>30.76</v>
      </c>
      <c r="F149" s="40">
        <v>60.04</v>
      </c>
      <c r="G149" s="40">
        <v>80.48</v>
      </c>
      <c r="H149" s="40">
        <v>8.74</v>
      </c>
      <c r="J149" s="4">
        <f t="shared" si="40"/>
        <v>1.6630317154084615E-2</v>
      </c>
      <c r="K149" s="4">
        <f t="shared" si="41"/>
        <v>1.3831963501790657E-2</v>
      </c>
      <c r="L149" s="4">
        <f t="shared" si="42"/>
        <v>2.635198598842459E-2</v>
      </c>
      <c r="M149" s="4">
        <f t="shared" si="43"/>
        <v>2.9237401531196496E-2</v>
      </c>
      <c r="N149" s="4">
        <f t="shared" si="44"/>
        <v>1.5401293594039056E-2</v>
      </c>
      <c r="O149" s="4">
        <f t="shared" si="45"/>
        <v>-3.4266167166475555E-3</v>
      </c>
      <c r="P149" s="6">
        <f>SUMPRODUCT(J149:O149,Portfolio_Performance!$C$10:$H$10)</f>
        <v>1.2320472236771641E-2</v>
      </c>
      <c r="Q149" s="41">
        <v>1.5599999999999999E-2</v>
      </c>
      <c r="R149" s="12">
        <f t="shared" si="46"/>
        <v>-3.2795277632283581E-3</v>
      </c>
      <c r="S149" s="6">
        <f t="shared" si="47"/>
        <v>-3.2795277632283581E-3</v>
      </c>
      <c r="T149" s="12">
        <f>P149-Portfolio_Performance!$C$16</f>
        <v>-5.5679527763228362E-2</v>
      </c>
      <c r="V149" s="7">
        <f t="shared" si="48"/>
        <v>1.0303171540846159E-3</v>
      </c>
      <c r="W149" s="7">
        <f t="shared" si="48"/>
        <v>1.7111491265019013E-2</v>
      </c>
      <c r="X149" s="7">
        <f t="shared" si="49"/>
        <v>1.0751985988424591E-2</v>
      </c>
      <c r="Y149" s="7">
        <f t="shared" si="50"/>
        <v>1.3637401531196497E-2</v>
      </c>
      <c r="Z149" s="7">
        <f t="shared" si="51"/>
        <v>-1.9870640596094356E-4</v>
      </c>
      <c r="AA149" s="7">
        <f t="shared" si="52"/>
        <v>-1.9026616716647553E-2</v>
      </c>
      <c r="AB149">
        <f t="shared" si="53"/>
        <v>0</v>
      </c>
      <c r="AC149">
        <f t="shared" si="54"/>
        <v>0</v>
      </c>
      <c r="AD149">
        <f t="shared" si="55"/>
        <v>0</v>
      </c>
      <c r="AE149">
        <f t="shared" si="56"/>
        <v>0</v>
      </c>
      <c r="AF149">
        <f t="shared" si="57"/>
        <v>-1.9870640596094356E-4</v>
      </c>
      <c r="AG149">
        <f t="shared" si="58"/>
        <v>-1.9026616716647553E-2</v>
      </c>
      <c r="AH149" s="7">
        <f>J149-Portfolio_Performance!$C$16</f>
        <v>-5.1369682845915393E-2</v>
      </c>
      <c r="AI149" s="7">
        <f>K149-Portfolio_Performance!$C$16</f>
        <v>-5.4168036498209352E-2</v>
      </c>
      <c r="AJ149" s="7">
        <f>L149-Portfolio_Performance!$C$16</f>
        <v>-4.1648014011575418E-2</v>
      </c>
      <c r="AK149" s="7">
        <f>M149-Portfolio_Performance!$C$16</f>
        <v>-3.8762598468803505E-2</v>
      </c>
      <c r="AL149" s="7">
        <f>N149-Portfolio_Performance!$C$16</f>
        <v>-5.2598706405960947E-2</v>
      </c>
      <c r="AM149" s="7">
        <f>O149-Portfolio_Performance!$C$16</f>
        <v>-7.1426616716647559E-2</v>
      </c>
    </row>
    <row r="150" spans="2:39" x14ac:dyDescent="0.2">
      <c r="B150" s="39">
        <v>44777</v>
      </c>
      <c r="C150" s="40">
        <v>100.35</v>
      </c>
      <c r="D150" s="40">
        <v>56.87</v>
      </c>
      <c r="E150" s="40">
        <v>30.54</v>
      </c>
      <c r="F150" s="40">
        <v>60.88</v>
      </c>
      <c r="G150" s="40">
        <v>76.739999999999995</v>
      </c>
      <c r="H150" s="40">
        <v>8.4</v>
      </c>
      <c r="J150" s="4">
        <f t="shared" si="40"/>
        <v>-2.9850768434535081E-3</v>
      </c>
      <c r="K150" s="4">
        <f t="shared" si="41"/>
        <v>-1.1190884406954574E-2</v>
      </c>
      <c r="L150" s="4">
        <f t="shared" si="42"/>
        <v>-7.1778448469568953E-3</v>
      </c>
      <c r="M150" s="4">
        <f t="shared" si="43"/>
        <v>1.3893706788169334E-2</v>
      </c>
      <c r="N150" s="4">
        <f t="shared" si="44"/>
        <v>-4.7585621532622926E-2</v>
      </c>
      <c r="O150" s="4">
        <f t="shared" si="45"/>
        <v>-3.9678483818176145E-2</v>
      </c>
      <c r="P150" s="6">
        <f>SUMPRODUCT(J150:O150,Portfolio_Performance!$C$10:$H$10)</f>
        <v>-2.2465187067242345E-2</v>
      </c>
      <c r="Q150" s="41">
        <v>-8.0000000000000004E-4</v>
      </c>
      <c r="R150" s="12">
        <f t="shared" si="46"/>
        <v>-2.1665187067242346E-2</v>
      </c>
      <c r="S150" s="6">
        <f t="shared" si="47"/>
        <v>-2.1665187067242346E-2</v>
      </c>
      <c r="T150" s="12">
        <f>P150-Portfolio_Performance!$C$16</f>
        <v>-9.0465187067242353E-2</v>
      </c>
      <c r="V150" s="7">
        <f t="shared" si="48"/>
        <v>-2.1850768434535082E-3</v>
      </c>
      <c r="W150" s="7">
        <f t="shared" si="48"/>
        <v>1.0474302660287772E-2</v>
      </c>
      <c r="X150" s="7">
        <f t="shared" si="49"/>
        <v>-6.3778448469568949E-3</v>
      </c>
      <c r="Y150" s="7">
        <f t="shared" si="50"/>
        <v>1.4693706788169334E-2</v>
      </c>
      <c r="Z150" s="7">
        <f t="shared" si="51"/>
        <v>-4.6785621532622924E-2</v>
      </c>
      <c r="AA150" s="7">
        <f t="shared" si="52"/>
        <v>-3.8878483818176143E-2</v>
      </c>
      <c r="AB150">
        <f t="shared" si="53"/>
        <v>-2.1850768434535082E-3</v>
      </c>
      <c r="AC150">
        <f t="shared" si="54"/>
        <v>0</v>
      </c>
      <c r="AD150">
        <f t="shared" si="55"/>
        <v>-6.3778448469568949E-3</v>
      </c>
      <c r="AE150">
        <f t="shared" si="56"/>
        <v>0</v>
      </c>
      <c r="AF150">
        <f t="shared" si="57"/>
        <v>-4.6785621532622924E-2</v>
      </c>
      <c r="AG150">
        <f t="shared" si="58"/>
        <v>-3.8878483818176143E-2</v>
      </c>
      <c r="AH150" s="7">
        <f>J150-Portfolio_Performance!$C$16</f>
        <v>-7.098507684345351E-2</v>
      </c>
      <c r="AI150" s="7">
        <f>K150-Portfolio_Performance!$C$16</f>
        <v>-7.9190884406954584E-2</v>
      </c>
      <c r="AJ150" s="7">
        <f>L150-Portfolio_Performance!$C$16</f>
        <v>-7.5177844846956901E-2</v>
      </c>
      <c r="AK150" s="7">
        <f>M150-Portfolio_Performance!$C$16</f>
        <v>-5.4106293211830671E-2</v>
      </c>
      <c r="AL150" s="7">
        <f>N150-Portfolio_Performance!$C$16</f>
        <v>-0.11558562153262293</v>
      </c>
      <c r="AM150" s="7">
        <f>O150-Portfolio_Performance!$C$16</f>
        <v>-0.10767848381817616</v>
      </c>
    </row>
    <row r="151" spans="2:39" x14ac:dyDescent="0.2">
      <c r="B151" s="39">
        <v>44778</v>
      </c>
      <c r="C151" s="40">
        <v>101.49</v>
      </c>
      <c r="D151" s="40">
        <v>55.82</v>
      </c>
      <c r="E151" s="40">
        <v>30.37</v>
      </c>
      <c r="F151" s="40">
        <v>57.89</v>
      </c>
      <c r="G151" s="40">
        <v>74.400000000000006</v>
      </c>
      <c r="H151" s="40">
        <v>8.48</v>
      </c>
      <c r="J151" s="4">
        <f t="shared" si="40"/>
        <v>1.1296196218379625E-2</v>
      </c>
      <c r="K151" s="4">
        <f t="shared" si="41"/>
        <v>-1.8635733210532184E-2</v>
      </c>
      <c r="L151" s="4">
        <f t="shared" si="42"/>
        <v>-5.5820207328289078E-3</v>
      </c>
      <c r="M151" s="4">
        <f t="shared" si="43"/>
        <v>-5.0360055462517227E-2</v>
      </c>
      <c r="N151" s="4">
        <f t="shared" si="44"/>
        <v>-3.0967142979760019E-2</v>
      </c>
      <c r="O151" s="4">
        <f t="shared" si="45"/>
        <v>9.4787439545437387E-3</v>
      </c>
      <c r="P151" s="6">
        <f>SUMPRODUCT(J151:O151,Portfolio_Performance!$C$10:$H$10)</f>
        <v>-8.5483471065007904E-3</v>
      </c>
      <c r="Q151" s="41">
        <v>-1.6000000000000001E-3</v>
      </c>
      <c r="R151" s="12">
        <f t="shared" si="46"/>
        <v>-6.9483471065007905E-3</v>
      </c>
      <c r="S151" s="6">
        <f t="shared" si="47"/>
        <v>-6.9483471065007905E-3</v>
      </c>
      <c r="T151" s="12">
        <f>P151-Portfolio_Performance!$C$16</f>
        <v>-7.6548347106500797E-2</v>
      </c>
      <c r="V151" s="7">
        <f t="shared" si="48"/>
        <v>1.2896196218379626E-2</v>
      </c>
      <c r="W151" s="7">
        <f t="shared" si="48"/>
        <v>-1.1687386104031392E-2</v>
      </c>
      <c r="X151" s="7">
        <f t="shared" si="49"/>
        <v>-3.982020732828908E-3</v>
      </c>
      <c r="Y151" s="7">
        <f t="shared" si="50"/>
        <v>-4.8760055462517229E-2</v>
      </c>
      <c r="Z151" s="7">
        <f t="shared" si="51"/>
        <v>-2.9367142979760019E-2</v>
      </c>
      <c r="AA151" s="7">
        <f t="shared" si="52"/>
        <v>1.1078743954543739E-2</v>
      </c>
      <c r="AB151">
        <f t="shared" si="53"/>
        <v>0</v>
      </c>
      <c r="AC151">
        <f t="shared" si="54"/>
        <v>-1.1687386104031392E-2</v>
      </c>
      <c r="AD151">
        <f t="shared" si="55"/>
        <v>-3.982020732828908E-3</v>
      </c>
      <c r="AE151">
        <f t="shared" si="56"/>
        <v>-4.8760055462517229E-2</v>
      </c>
      <c r="AF151">
        <f t="shared" si="57"/>
        <v>-2.9367142979760019E-2</v>
      </c>
      <c r="AG151">
        <f t="shared" si="58"/>
        <v>0</v>
      </c>
      <c r="AH151" s="7">
        <f>J151-Portfolio_Performance!$C$16</f>
        <v>-5.6703803781620377E-2</v>
      </c>
      <c r="AI151" s="7">
        <f>K151-Portfolio_Performance!$C$16</f>
        <v>-8.6635733210532195E-2</v>
      </c>
      <c r="AJ151" s="7">
        <f>L151-Portfolio_Performance!$C$16</f>
        <v>-7.3582020732828907E-2</v>
      </c>
      <c r="AK151" s="7">
        <f>M151-Portfolio_Performance!$C$16</f>
        <v>-0.11836005546251724</v>
      </c>
      <c r="AL151" s="7">
        <f>N151-Portfolio_Performance!$C$16</f>
        <v>-9.8967142979760031E-2</v>
      </c>
      <c r="AM151" s="7">
        <f>O151-Portfolio_Performance!$C$16</f>
        <v>-5.8521256045456264E-2</v>
      </c>
    </row>
    <row r="152" spans="2:39" x14ac:dyDescent="0.2">
      <c r="B152" s="39">
        <v>44781</v>
      </c>
      <c r="C152" s="40">
        <v>102.8</v>
      </c>
      <c r="D152" s="40">
        <v>55.94</v>
      </c>
      <c r="E152" s="40">
        <v>31.2</v>
      </c>
      <c r="F152" s="40">
        <v>56.95</v>
      </c>
      <c r="G152" s="40">
        <v>76.91</v>
      </c>
      <c r="H152" s="40">
        <v>8.49</v>
      </c>
      <c r="J152" s="4">
        <f t="shared" si="40"/>
        <v>1.282508156033791E-2</v>
      </c>
      <c r="K152" s="4">
        <f t="shared" si="41"/>
        <v>2.1474596656376106E-3</v>
      </c>
      <c r="L152" s="4">
        <f t="shared" si="42"/>
        <v>2.6962815757779316E-2</v>
      </c>
      <c r="M152" s="4">
        <f t="shared" si="43"/>
        <v>-1.6370968197722102E-2</v>
      </c>
      <c r="N152" s="4">
        <f t="shared" si="44"/>
        <v>3.3179965229916217E-2</v>
      </c>
      <c r="O152" s="4">
        <f t="shared" si="45"/>
        <v>1.1785505194442023E-3</v>
      </c>
      <c r="P152" s="6">
        <f>SUMPRODUCT(J152:O152,Portfolio_Performance!$C$10:$H$10)</f>
        <v>1.0828505236453569E-2</v>
      </c>
      <c r="Q152" s="41">
        <v>-1.1999999999999999E-3</v>
      </c>
      <c r="R152" s="12">
        <f t="shared" si="46"/>
        <v>1.2028505236453569E-2</v>
      </c>
      <c r="S152" s="6">
        <f t="shared" si="47"/>
        <v>0</v>
      </c>
      <c r="T152" s="12">
        <f>P152-Portfolio_Performance!$C$16</f>
        <v>-5.7171494763546438E-2</v>
      </c>
      <c r="V152" s="7">
        <f t="shared" si="48"/>
        <v>1.402508156033791E-2</v>
      </c>
      <c r="W152" s="7">
        <f t="shared" si="48"/>
        <v>-9.8810455708159585E-3</v>
      </c>
      <c r="X152" s="7">
        <f t="shared" si="49"/>
        <v>2.8162815757779316E-2</v>
      </c>
      <c r="Y152" s="7">
        <f t="shared" si="50"/>
        <v>-1.5170968197722103E-2</v>
      </c>
      <c r="Z152" s="7">
        <f t="shared" si="51"/>
        <v>3.4379965229916216E-2</v>
      </c>
      <c r="AA152" s="7">
        <f t="shared" si="52"/>
        <v>2.3785505194442022E-3</v>
      </c>
      <c r="AB152">
        <f t="shared" si="53"/>
        <v>0</v>
      </c>
      <c r="AC152">
        <f t="shared" si="54"/>
        <v>-9.8810455708159585E-3</v>
      </c>
      <c r="AD152">
        <f t="shared" si="55"/>
        <v>0</v>
      </c>
      <c r="AE152">
        <f t="shared" si="56"/>
        <v>-1.5170968197722103E-2</v>
      </c>
      <c r="AF152">
        <f t="shared" si="57"/>
        <v>0</v>
      </c>
      <c r="AG152">
        <f t="shared" si="58"/>
        <v>0</v>
      </c>
      <c r="AH152" s="7">
        <f>J152-Portfolio_Performance!$C$16</f>
        <v>-5.5174918439662095E-2</v>
      </c>
      <c r="AI152" s="7">
        <f>K152-Portfolio_Performance!$C$16</f>
        <v>-6.58525403343624E-2</v>
      </c>
      <c r="AJ152" s="7">
        <f>L152-Portfolio_Performance!$C$16</f>
        <v>-4.1037184242220692E-2</v>
      </c>
      <c r="AK152" s="7">
        <f>M152-Portfolio_Performance!$C$16</f>
        <v>-8.4370968197722107E-2</v>
      </c>
      <c r="AL152" s="7">
        <f>N152-Portfolio_Performance!$C$16</f>
        <v>-3.4820034770083788E-2</v>
      </c>
      <c r="AM152" s="7">
        <f>O152-Portfolio_Performance!$C$16</f>
        <v>-6.6821449480555808E-2</v>
      </c>
    </row>
    <row r="153" spans="2:39" x14ac:dyDescent="0.2">
      <c r="B153" s="39">
        <v>44782</v>
      </c>
      <c r="C153" s="40">
        <v>101.95</v>
      </c>
      <c r="D153" s="40">
        <v>56.72</v>
      </c>
      <c r="E153" s="40">
        <v>30.73</v>
      </c>
      <c r="F153" s="40">
        <v>55.91</v>
      </c>
      <c r="G153" s="40">
        <v>75.7</v>
      </c>
      <c r="H153" s="40">
        <v>8.61</v>
      </c>
      <c r="J153" s="4">
        <f t="shared" si="40"/>
        <v>-8.3028560006005205E-3</v>
      </c>
      <c r="K153" s="4">
        <f t="shared" si="41"/>
        <v>1.3847194450058305E-2</v>
      </c>
      <c r="L153" s="4">
        <f t="shared" si="42"/>
        <v>-1.517871867304333E-2</v>
      </c>
      <c r="M153" s="4">
        <f t="shared" si="43"/>
        <v>-1.8430434854637277E-2</v>
      </c>
      <c r="N153" s="4">
        <f t="shared" si="44"/>
        <v>-1.5857746625559249E-2</v>
      </c>
      <c r="O153" s="4">
        <f t="shared" si="45"/>
        <v>1.4035318116383365E-2</v>
      </c>
      <c r="P153" s="6">
        <f>SUMPRODUCT(J153:O153,Portfolio_Performance!$C$10:$H$10)</f>
        <v>-2.5977209980791744E-3</v>
      </c>
      <c r="Q153" s="41">
        <v>-4.1999999999999997E-3</v>
      </c>
      <c r="R153" s="12">
        <f t="shared" si="46"/>
        <v>1.6022790019208253E-3</v>
      </c>
      <c r="S153" s="6">
        <f t="shared" si="47"/>
        <v>0</v>
      </c>
      <c r="T153" s="12">
        <f>P153-Portfolio_Performance!$C$16</f>
        <v>-7.0597720998079178E-2</v>
      </c>
      <c r="V153" s="7">
        <f t="shared" si="48"/>
        <v>-4.1028560006005207E-3</v>
      </c>
      <c r="W153" s="7">
        <f t="shared" si="48"/>
        <v>1.2244915448137481E-2</v>
      </c>
      <c r="X153" s="7">
        <f t="shared" si="49"/>
        <v>-1.0978718673043331E-2</v>
      </c>
      <c r="Y153" s="7">
        <f t="shared" si="50"/>
        <v>-1.4230434854637278E-2</v>
      </c>
      <c r="Z153" s="7">
        <f t="shared" si="51"/>
        <v>-1.165774662555925E-2</v>
      </c>
      <c r="AA153" s="7">
        <f t="shared" si="52"/>
        <v>1.8235318116383365E-2</v>
      </c>
      <c r="AB153">
        <f t="shared" si="53"/>
        <v>-4.1028560006005207E-3</v>
      </c>
      <c r="AC153">
        <f t="shared" si="54"/>
        <v>0</v>
      </c>
      <c r="AD153">
        <f t="shared" si="55"/>
        <v>-1.0978718673043331E-2</v>
      </c>
      <c r="AE153">
        <f t="shared" si="56"/>
        <v>-1.4230434854637278E-2</v>
      </c>
      <c r="AF153">
        <f t="shared" si="57"/>
        <v>-1.165774662555925E-2</v>
      </c>
      <c r="AG153">
        <f t="shared" si="58"/>
        <v>0</v>
      </c>
      <c r="AH153" s="7">
        <f>J153-Portfolio_Performance!$C$16</f>
        <v>-7.6302856000600522E-2</v>
      </c>
      <c r="AI153" s="7">
        <f>K153-Portfolio_Performance!$C$16</f>
        <v>-5.4152805549941702E-2</v>
      </c>
      <c r="AJ153" s="7">
        <f>L153-Portfolio_Performance!$C$16</f>
        <v>-8.3178718673043328E-2</v>
      </c>
      <c r="AK153" s="7">
        <f>M153-Portfolio_Performance!$C$16</f>
        <v>-8.6430434854637278E-2</v>
      </c>
      <c r="AL153" s="7">
        <f>N153-Portfolio_Performance!$C$16</f>
        <v>-8.3857746625559254E-2</v>
      </c>
      <c r="AM153" s="7">
        <f>O153-Portfolio_Performance!$C$16</f>
        <v>-5.3964681883616639E-2</v>
      </c>
    </row>
    <row r="154" spans="2:39" x14ac:dyDescent="0.2">
      <c r="B154" s="39">
        <v>44783</v>
      </c>
      <c r="C154" s="40">
        <v>104.03</v>
      </c>
      <c r="D154" s="40">
        <v>57.07</v>
      </c>
      <c r="E154" s="40">
        <v>32.5</v>
      </c>
      <c r="F154" s="40">
        <v>56.48</v>
      </c>
      <c r="G154" s="40">
        <v>78.73</v>
      </c>
      <c r="H154" s="40">
        <v>8.8000000000000007</v>
      </c>
      <c r="J154" s="4">
        <f t="shared" si="40"/>
        <v>2.0196822062339716E-2</v>
      </c>
      <c r="K154" s="4">
        <f t="shared" si="41"/>
        <v>6.1517023247446767E-3</v>
      </c>
      <c r="L154" s="4">
        <f t="shared" si="42"/>
        <v>5.6000713193298593E-2</v>
      </c>
      <c r="M154" s="4">
        <f t="shared" si="43"/>
        <v>1.0143338146432602E-2</v>
      </c>
      <c r="N154" s="4">
        <f t="shared" si="44"/>
        <v>3.9246116752972668E-2</v>
      </c>
      <c r="O154" s="4">
        <f t="shared" si="45"/>
        <v>2.1827403044521396E-2</v>
      </c>
      <c r="P154" s="6">
        <f>SUMPRODUCT(J154:O154,Portfolio_Performance!$C$10:$H$10)</f>
        <v>2.5666384042866482E-2</v>
      </c>
      <c r="Q154" s="41">
        <v>2.1299999999999999E-2</v>
      </c>
      <c r="R154" s="12">
        <f t="shared" si="46"/>
        <v>4.3663840428664821E-3</v>
      </c>
      <c r="S154" s="6">
        <f t="shared" si="47"/>
        <v>0</v>
      </c>
      <c r="T154" s="12">
        <f>P154-Portfolio_Performance!$C$16</f>
        <v>-4.2333615957133523E-2</v>
      </c>
      <c r="V154" s="7">
        <f t="shared" si="48"/>
        <v>-1.1031779376602831E-3</v>
      </c>
      <c r="W154" s="7">
        <f t="shared" si="48"/>
        <v>1.7853182818781945E-3</v>
      </c>
      <c r="X154" s="7">
        <f t="shared" si="49"/>
        <v>3.4700713193298593E-2</v>
      </c>
      <c r="Y154" s="7">
        <f t="shared" si="50"/>
        <v>-1.1156661853567397E-2</v>
      </c>
      <c r="Z154" s="7">
        <f t="shared" si="51"/>
        <v>1.7946116752972668E-2</v>
      </c>
      <c r="AA154" s="7">
        <f t="shared" si="52"/>
        <v>5.2740304452139619E-4</v>
      </c>
      <c r="AB154">
        <f t="shared" si="53"/>
        <v>-1.1031779376602831E-3</v>
      </c>
      <c r="AC154">
        <f t="shared" si="54"/>
        <v>0</v>
      </c>
      <c r="AD154">
        <f t="shared" si="55"/>
        <v>0</v>
      </c>
      <c r="AE154">
        <f t="shared" si="56"/>
        <v>-1.1156661853567397E-2</v>
      </c>
      <c r="AF154">
        <f t="shared" si="57"/>
        <v>0</v>
      </c>
      <c r="AG154">
        <f t="shared" si="58"/>
        <v>0</v>
      </c>
      <c r="AH154" s="7">
        <f>J154-Portfolio_Performance!$C$16</f>
        <v>-4.7803177937660285E-2</v>
      </c>
      <c r="AI154" s="7">
        <f>K154-Portfolio_Performance!$C$16</f>
        <v>-6.1848297675255327E-2</v>
      </c>
      <c r="AJ154" s="7">
        <f>L154-Portfolio_Performance!$C$16</f>
        <v>-1.1999286806701412E-2</v>
      </c>
      <c r="AK154" s="7">
        <f>M154-Portfolio_Performance!$C$16</f>
        <v>-5.7856661853567401E-2</v>
      </c>
      <c r="AL154" s="7">
        <f>N154-Portfolio_Performance!$C$16</f>
        <v>-2.8753883247027337E-2</v>
      </c>
      <c r="AM154" s="7">
        <f>O154-Portfolio_Performance!$C$16</f>
        <v>-4.6172596955478609E-2</v>
      </c>
    </row>
    <row r="155" spans="2:39" x14ac:dyDescent="0.2">
      <c r="B155" s="39">
        <v>44784</v>
      </c>
      <c r="C155" s="40">
        <v>116.64</v>
      </c>
      <c r="D155" s="40">
        <v>56.73</v>
      </c>
      <c r="E155" s="40">
        <v>33.270000000000003</v>
      </c>
      <c r="F155" s="40">
        <v>55.32</v>
      </c>
      <c r="G155" s="40">
        <v>79.8</v>
      </c>
      <c r="H155" s="40">
        <v>9.06</v>
      </c>
      <c r="J155" s="4">
        <f t="shared" si="40"/>
        <v>0.1144129491775442</v>
      </c>
      <c r="K155" s="4">
        <f t="shared" si="41"/>
        <v>-5.9754132101409374E-3</v>
      </c>
      <c r="L155" s="4">
        <f t="shared" si="42"/>
        <v>2.3416000694693545E-2</v>
      </c>
      <c r="M155" s="4">
        <f t="shared" si="43"/>
        <v>-2.0752086388429122E-2</v>
      </c>
      <c r="N155" s="4">
        <f t="shared" si="44"/>
        <v>1.3499227259387268E-2</v>
      </c>
      <c r="O155" s="4">
        <f t="shared" si="45"/>
        <v>2.911739857072717E-2</v>
      </c>
      <c r="P155" s="6">
        <f>SUMPRODUCT(J155:O155,Portfolio_Performance!$C$10:$H$10)</f>
        <v>3.3986504968216792E-2</v>
      </c>
      <c r="Q155" s="41">
        <v>-6.9999999999999999E-4</v>
      </c>
      <c r="R155" s="12">
        <f t="shared" si="46"/>
        <v>3.4686504968216791E-2</v>
      </c>
      <c r="S155" s="6">
        <f t="shared" si="47"/>
        <v>0</v>
      </c>
      <c r="T155" s="12">
        <f>P155-Portfolio_Performance!$C$16</f>
        <v>-3.4013495031783213E-2</v>
      </c>
      <c r="V155" s="7">
        <f t="shared" si="48"/>
        <v>0.11511294917754421</v>
      </c>
      <c r="W155" s="7">
        <f t="shared" si="48"/>
        <v>-4.066191817835773E-2</v>
      </c>
      <c r="X155" s="7">
        <f t="shared" si="49"/>
        <v>2.4116000694693544E-2</v>
      </c>
      <c r="Y155" s="7">
        <f t="shared" si="50"/>
        <v>-2.0052086388429122E-2</v>
      </c>
      <c r="Z155" s="7">
        <f t="shared" si="51"/>
        <v>1.4199227259387267E-2</v>
      </c>
      <c r="AA155" s="7">
        <f t="shared" si="52"/>
        <v>2.9817398570727169E-2</v>
      </c>
      <c r="AB155">
        <f t="shared" si="53"/>
        <v>0</v>
      </c>
      <c r="AC155">
        <f t="shared" si="54"/>
        <v>-4.066191817835773E-2</v>
      </c>
      <c r="AD155">
        <f t="shared" si="55"/>
        <v>0</v>
      </c>
      <c r="AE155">
        <f t="shared" si="56"/>
        <v>-2.0052086388429122E-2</v>
      </c>
      <c r="AF155">
        <f t="shared" si="57"/>
        <v>0</v>
      </c>
      <c r="AG155">
        <f t="shared" si="58"/>
        <v>0</v>
      </c>
      <c r="AH155" s="7">
        <f>J155-Portfolio_Performance!$C$16</f>
        <v>4.6412949177544197E-2</v>
      </c>
      <c r="AI155" s="7">
        <f>K155-Portfolio_Performance!$C$16</f>
        <v>-7.3975413210140936E-2</v>
      </c>
      <c r="AJ155" s="7">
        <f>L155-Portfolio_Performance!$C$16</f>
        <v>-4.458399930530646E-2</v>
      </c>
      <c r="AK155" s="7">
        <f>M155-Portfolio_Performance!$C$16</f>
        <v>-8.875208638842913E-2</v>
      </c>
      <c r="AL155" s="7">
        <f>N155-Portfolio_Performance!$C$16</f>
        <v>-5.4500772740612741E-2</v>
      </c>
      <c r="AM155" s="7">
        <f>O155-Portfolio_Performance!$C$16</f>
        <v>-3.8882601429272835E-2</v>
      </c>
    </row>
    <row r="156" spans="2:39" x14ac:dyDescent="0.2">
      <c r="B156" s="39">
        <v>44785</v>
      </c>
      <c r="C156" s="40">
        <v>111.6</v>
      </c>
      <c r="D156" s="40">
        <v>58.37</v>
      </c>
      <c r="E156" s="40">
        <v>33.380000000000003</v>
      </c>
      <c r="F156" s="40">
        <v>56.41</v>
      </c>
      <c r="G156" s="40">
        <v>80.650000000000006</v>
      </c>
      <c r="H156" s="40">
        <v>9.1</v>
      </c>
      <c r="J156" s="4">
        <f t="shared" si="40"/>
        <v>-4.4171218313137542E-2</v>
      </c>
      <c r="K156" s="4">
        <f t="shared" si="41"/>
        <v>2.8498887877223846E-2</v>
      </c>
      <c r="L156" s="4">
        <f t="shared" si="42"/>
        <v>3.3008282033035958E-3</v>
      </c>
      <c r="M156" s="4">
        <f t="shared" si="43"/>
        <v>1.9511940955327288E-2</v>
      </c>
      <c r="N156" s="4">
        <f t="shared" si="44"/>
        <v>1.0595300115454991E-2</v>
      </c>
      <c r="O156" s="4">
        <f t="shared" si="45"/>
        <v>4.4052934679161973E-3</v>
      </c>
      <c r="P156" s="6">
        <f>SUMPRODUCT(J156:O156,Portfolio_Performance!$C$10:$H$10)</f>
        <v>-2.6242989557617767E-4</v>
      </c>
      <c r="Q156" s="41">
        <v>1.7299999999999999E-2</v>
      </c>
      <c r="R156" s="12">
        <f t="shared" si="46"/>
        <v>-1.7562429895576177E-2</v>
      </c>
      <c r="S156" s="6">
        <f t="shared" si="47"/>
        <v>-1.7562429895576177E-2</v>
      </c>
      <c r="T156" s="12">
        <f>P156-Portfolio_Performance!$C$16</f>
        <v>-6.8262429895576182E-2</v>
      </c>
      <c r="V156" s="7">
        <f t="shared" si="48"/>
        <v>-6.1471218313137538E-2</v>
      </c>
      <c r="W156" s="7">
        <f t="shared" si="48"/>
        <v>4.6061317772800023E-2</v>
      </c>
      <c r="X156" s="7">
        <f t="shared" si="49"/>
        <v>-1.3999171796696405E-2</v>
      </c>
      <c r="Y156" s="7">
        <f t="shared" si="50"/>
        <v>2.2119409553272885E-3</v>
      </c>
      <c r="Z156" s="7">
        <f t="shared" si="51"/>
        <v>-6.7046998845450081E-3</v>
      </c>
      <c r="AA156" s="7">
        <f t="shared" si="52"/>
        <v>-1.2894706532083803E-2</v>
      </c>
      <c r="AB156">
        <f t="shared" si="53"/>
        <v>-6.1471218313137538E-2</v>
      </c>
      <c r="AC156">
        <f t="shared" si="54"/>
        <v>0</v>
      </c>
      <c r="AD156">
        <f t="shared" si="55"/>
        <v>-1.3999171796696405E-2</v>
      </c>
      <c r="AE156">
        <f t="shared" si="56"/>
        <v>0</v>
      </c>
      <c r="AF156">
        <f t="shared" si="57"/>
        <v>-6.7046998845450081E-3</v>
      </c>
      <c r="AG156">
        <f t="shared" si="58"/>
        <v>-1.2894706532083803E-2</v>
      </c>
      <c r="AH156" s="7">
        <f>J156-Portfolio_Performance!$C$16</f>
        <v>-0.11217121831313755</v>
      </c>
      <c r="AI156" s="7">
        <f>K156-Portfolio_Performance!$C$16</f>
        <v>-3.9501112122776155E-2</v>
      </c>
      <c r="AJ156" s="7">
        <f>L156-Portfolio_Performance!$C$16</f>
        <v>-6.4699171796696403E-2</v>
      </c>
      <c r="AK156" s="7">
        <f>M156-Portfolio_Performance!$C$16</f>
        <v>-4.8488059044672717E-2</v>
      </c>
      <c r="AL156" s="7">
        <f>N156-Portfolio_Performance!$C$16</f>
        <v>-5.740469988454501E-2</v>
      </c>
      <c r="AM156" s="7">
        <f>O156-Portfolio_Performance!$C$16</f>
        <v>-6.3594706532083808E-2</v>
      </c>
    </row>
    <row r="157" spans="2:39" x14ac:dyDescent="0.2">
      <c r="B157" s="39">
        <v>44788</v>
      </c>
      <c r="C157" s="40">
        <v>111.54</v>
      </c>
      <c r="D157" s="40">
        <v>58.13</v>
      </c>
      <c r="E157" s="40">
        <v>33.25</v>
      </c>
      <c r="F157" s="40">
        <v>57.28</v>
      </c>
      <c r="G157" s="40">
        <v>79.569999999999993</v>
      </c>
      <c r="H157" s="40">
        <v>8.9499999999999993</v>
      </c>
      <c r="J157" s="4">
        <f t="shared" si="40"/>
        <v>-5.3777898580275858E-4</v>
      </c>
      <c r="K157" s="4">
        <f t="shared" si="41"/>
        <v>-4.1201775024403472E-3</v>
      </c>
      <c r="L157" s="4">
        <f t="shared" si="42"/>
        <v>-3.9021511318259382E-3</v>
      </c>
      <c r="M157" s="4">
        <f t="shared" si="43"/>
        <v>1.5305074900505615E-2</v>
      </c>
      <c r="N157" s="4">
        <f t="shared" si="44"/>
        <v>-1.3481667181774517E-2</v>
      </c>
      <c r="O157" s="4">
        <f t="shared" si="45"/>
        <v>-1.6620881236040407E-2</v>
      </c>
      <c r="P157" s="6">
        <f>SUMPRODUCT(J157:O157,Portfolio_Performance!$C$10:$H$10)</f>
        <v>-7.0618789777036443E-3</v>
      </c>
      <c r="Q157" s="41">
        <v>4.0000000000000001E-3</v>
      </c>
      <c r="R157" s="12">
        <f t="shared" si="46"/>
        <v>-1.1061878977703644E-2</v>
      </c>
      <c r="S157" s="6">
        <f t="shared" si="47"/>
        <v>-1.1061878977703644E-2</v>
      </c>
      <c r="T157" s="12">
        <f>P157-Portfolio_Performance!$C$16</f>
        <v>-7.5061878977703653E-2</v>
      </c>
      <c r="V157" s="7">
        <f t="shared" si="48"/>
        <v>-4.537778985802759E-3</v>
      </c>
      <c r="W157" s="7">
        <f t="shared" si="48"/>
        <v>6.9417014752632972E-3</v>
      </c>
      <c r="X157" s="7">
        <f t="shared" si="49"/>
        <v>-7.9021511318259387E-3</v>
      </c>
      <c r="Y157" s="7">
        <f t="shared" si="50"/>
        <v>1.1305074900505615E-2</v>
      </c>
      <c r="Z157" s="7">
        <f t="shared" si="51"/>
        <v>-1.7481667181774518E-2</v>
      </c>
      <c r="AA157" s="7">
        <f t="shared" si="52"/>
        <v>-2.0620881236040407E-2</v>
      </c>
      <c r="AB157">
        <f t="shared" si="53"/>
        <v>-4.537778985802759E-3</v>
      </c>
      <c r="AC157">
        <f t="shared" si="54"/>
        <v>0</v>
      </c>
      <c r="AD157">
        <f t="shared" si="55"/>
        <v>-7.9021511318259387E-3</v>
      </c>
      <c r="AE157">
        <f t="shared" si="56"/>
        <v>0</v>
      </c>
      <c r="AF157">
        <f t="shared" si="57"/>
        <v>-1.7481667181774518E-2</v>
      </c>
      <c r="AG157">
        <f t="shared" si="58"/>
        <v>-2.0620881236040407E-2</v>
      </c>
      <c r="AH157" s="7">
        <f>J157-Portfolio_Performance!$C$16</f>
        <v>-6.8537778985802766E-2</v>
      </c>
      <c r="AI157" s="7">
        <f>K157-Portfolio_Performance!$C$16</f>
        <v>-7.2120177502440347E-2</v>
      </c>
      <c r="AJ157" s="7">
        <f>L157-Portfolio_Performance!$C$16</f>
        <v>-7.1902151131825937E-2</v>
      </c>
      <c r="AK157" s="7">
        <f>M157-Portfolio_Performance!$C$16</f>
        <v>-5.2694925099494389E-2</v>
      </c>
      <c r="AL157" s="7">
        <f>N157-Portfolio_Performance!$C$16</f>
        <v>-8.148166718177452E-2</v>
      </c>
      <c r="AM157" s="7">
        <f>O157-Portfolio_Performance!$C$16</f>
        <v>-8.4620881236040418E-2</v>
      </c>
    </row>
    <row r="158" spans="2:39" x14ac:dyDescent="0.2">
      <c r="B158" s="39">
        <v>44789</v>
      </c>
      <c r="C158" s="40">
        <v>114.29</v>
      </c>
      <c r="D158" s="40">
        <v>58.6</v>
      </c>
      <c r="E158" s="40">
        <v>34.4</v>
      </c>
      <c r="F158" s="40">
        <v>56.27</v>
      </c>
      <c r="G158" s="40">
        <v>80.87</v>
      </c>
      <c r="H158" s="40">
        <v>9.08</v>
      </c>
      <c r="J158" s="4">
        <f t="shared" si="40"/>
        <v>2.4355806948098933E-2</v>
      </c>
      <c r="K158" s="4">
        <f t="shared" si="41"/>
        <v>8.0528148697078146E-3</v>
      </c>
      <c r="L158" s="4">
        <f t="shared" si="42"/>
        <v>3.4001797277489379E-2</v>
      </c>
      <c r="M158" s="4">
        <f t="shared" si="43"/>
        <v>-1.7789989207202553E-2</v>
      </c>
      <c r="N158" s="4">
        <f t="shared" si="44"/>
        <v>1.6205789718287376E-2</v>
      </c>
      <c r="O158" s="4">
        <f t="shared" si="45"/>
        <v>1.4420660326437964E-2</v>
      </c>
      <c r="P158" s="6">
        <f>SUMPRODUCT(J158:O158,Portfolio_Performance!$C$10:$H$10)</f>
        <v>1.4864979725208113E-2</v>
      </c>
      <c r="Q158" s="41">
        <v>1.9E-3</v>
      </c>
      <c r="R158" s="12">
        <f t="shared" si="46"/>
        <v>1.2964979725208112E-2</v>
      </c>
      <c r="S158" s="6">
        <f t="shared" si="47"/>
        <v>0</v>
      </c>
      <c r="T158" s="12">
        <f>P158-Portfolio_Performance!$C$16</f>
        <v>-5.3135020274791889E-2</v>
      </c>
      <c r="V158" s="7">
        <f t="shared" si="48"/>
        <v>2.2455806948098934E-2</v>
      </c>
      <c r="W158" s="7">
        <f t="shared" si="48"/>
        <v>-4.9121648555002975E-3</v>
      </c>
      <c r="X158" s="7">
        <f t="shared" si="49"/>
        <v>3.210179727748938E-2</v>
      </c>
      <c r="Y158" s="7">
        <f t="shared" si="50"/>
        <v>-1.9689989207202552E-2</v>
      </c>
      <c r="Z158" s="7">
        <f t="shared" si="51"/>
        <v>1.4305789718287375E-2</v>
      </c>
      <c r="AA158" s="7">
        <f t="shared" si="52"/>
        <v>1.2520660326437963E-2</v>
      </c>
      <c r="AB158">
        <f t="shared" si="53"/>
        <v>0</v>
      </c>
      <c r="AC158">
        <f t="shared" si="54"/>
        <v>-4.9121648555002975E-3</v>
      </c>
      <c r="AD158">
        <f t="shared" si="55"/>
        <v>0</v>
      </c>
      <c r="AE158">
        <f t="shared" si="56"/>
        <v>-1.9689989207202552E-2</v>
      </c>
      <c r="AF158">
        <f t="shared" si="57"/>
        <v>0</v>
      </c>
      <c r="AG158">
        <f t="shared" si="58"/>
        <v>0</v>
      </c>
      <c r="AH158" s="7">
        <f>J158-Portfolio_Performance!$C$16</f>
        <v>-4.3644193051901072E-2</v>
      </c>
      <c r="AI158" s="7">
        <f>K158-Portfolio_Performance!$C$16</f>
        <v>-5.9947185130292194E-2</v>
      </c>
      <c r="AJ158" s="7">
        <f>L158-Portfolio_Performance!$C$16</f>
        <v>-3.3998202722510626E-2</v>
      </c>
      <c r="AK158" s="7">
        <f>M158-Portfolio_Performance!$C$16</f>
        <v>-8.5789989207202558E-2</v>
      </c>
      <c r="AL158" s="7">
        <f>N158-Portfolio_Performance!$C$16</f>
        <v>-5.1794210281712633E-2</v>
      </c>
      <c r="AM158" s="7">
        <f>O158-Portfolio_Performance!$C$16</f>
        <v>-5.3579339673562043E-2</v>
      </c>
    </row>
    <row r="159" spans="2:39" x14ac:dyDescent="0.2">
      <c r="B159" s="39">
        <v>44790</v>
      </c>
      <c r="C159" s="40">
        <v>111.77</v>
      </c>
      <c r="D159" s="40">
        <v>58.36</v>
      </c>
      <c r="E159" s="40">
        <v>33.51</v>
      </c>
      <c r="F159" s="40">
        <v>56.68</v>
      </c>
      <c r="G159" s="40">
        <v>77.75</v>
      </c>
      <c r="H159" s="40">
        <v>9.01</v>
      </c>
      <c r="J159" s="4">
        <f t="shared" si="40"/>
        <v>-2.2295889511986512E-2</v>
      </c>
      <c r="K159" s="4">
        <f t="shared" si="41"/>
        <v>-4.1039729283820509E-3</v>
      </c>
      <c r="L159" s="4">
        <f t="shared" si="42"/>
        <v>-2.6212662630133707E-2</v>
      </c>
      <c r="M159" s="4">
        <f t="shared" si="43"/>
        <v>7.2598813772919686E-3</v>
      </c>
      <c r="N159" s="4">
        <f t="shared" si="44"/>
        <v>-3.9344376048387301E-2</v>
      </c>
      <c r="O159" s="4">
        <f t="shared" si="45"/>
        <v>-7.7391209929553841E-3</v>
      </c>
      <c r="P159" s="6">
        <f>SUMPRODUCT(J159:O159,Portfolio_Performance!$C$10:$H$10)</f>
        <v>-1.6955464828083758E-2</v>
      </c>
      <c r="Q159" s="41">
        <v>-7.1999999999999998E-3</v>
      </c>
      <c r="R159" s="12">
        <f t="shared" si="46"/>
        <v>-9.755464828083758E-3</v>
      </c>
      <c r="S159" s="6">
        <f t="shared" si="47"/>
        <v>-9.755464828083758E-3</v>
      </c>
      <c r="T159" s="12">
        <f>P159-Portfolio_Performance!$C$16</f>
        <v>-8.4955464828083763E-2</v>
      </c>
      <c r="V159" s="7">
        <f t="shared" si="48"/>
        <v>-1.5095889511986512E-2</v>
      </c>
      <c r="W159" s="7">
        <f t="shared" si="48"/>
        <v>5.651491899701707E-3</v>
      </c>
      <c r="X159" s="7">
        <f t="shared" si="49"/>
        <v>-1.9012662630133709E-2</v>
      </c>
      <c r="Y159" s="7">
        <f t="shared" si="50"/>
        <v>1.4459881377291969E-2</v>
      </c>
      <c r="Z159" s="7">
        <f t="shared" si="51"/>
        <v>-3.2144376048387303E-2</v>
      </c>
      <c r="AA159" s="7">
        <f t="shared" si="52"/>
        <v>-5.3912099295538429E-4</v>
      </c>
      <c r="AB159">
        <f t="shared" si="53"/>
        <v>-1.5095889511986512E-2</v>
      </c>
      <c r="AC159">
        <f t="shared" si="54"/>
        <v>0</v>
      </c>
      <c r="AD159">
        <f t="shared" si="55"/>
        <v>-1.9012662630133709E-2</v>
      </c>
      <c r="AE159">
        <f t="shared" si="56"/>
        <v>0</v>
      </c>
      <c r="AF159">
        <f t="shared" si="57"/>
        <v>-3.2144376048387303E-2</v>
      </c>
      <c r="AG159">
        <f t="shared" si="58"/>
        <v>-5.3912099295538429E-4</v>
      </c>
      <c r="AH159" s="7">
        <f>J159-Portfolio_Performance!$C$16</f>
        <v>-9.0295889511986513E-2</v>
      </c>
      <c r="AI159" s="7">
        <f>K159-Portfolio_Performance!$C$16</f>
        <v>-7.2103972928382054E-2</v>
      </c>
      <c r="AJ159" s="7">
        <f>L159-Portfolio_Performance!$C$16</f>
        <v>-9.4212662630133712E-2</v>
      </c>
      <c r="AK159" s="7">
        <f>M159-Portfolio_Performance!$C$16</f>
        <v>-6.0740118622708034E-2</v>
      </c>
      <c r="AL159" s="7">
        <f>N159-Portfolio_Performance!$C$16</f>
        <v>-0.10734437604838731</v>
      </c>
      <c r="AM159" s="7">
        <f>O159-Portfolio_Performance!$C$16</f>
        <v>-7.5739120992955392E-2</v>
      </c>
    </row>
    <row r="160" spans="2:39" x14ac:dyDescent="0.2">
      <c r="B160" s="39">
        <v>44791</v>
      </c>
      <c r="C160" s="40">
        <v>113.25</v>
      </c>
      <c r="D160" s="40">
        <v>58.45</v>
      </c>
      <c r="E160" s="40">
        <v>33.840000000000003</v>
      </c>
      <c r="F160" s="40">
        <v>56.43</v>
      </c>
      <c r="G160" s="40">
        <v>79.849999999999994</v>
      </c>
      <c r="H160" s="40">
        <v>9.1199999999999992</v>
      </c>
      <c r="J160" s="4">
        <f t="shared" si="40"/>
        <v>1.3154575965623288E-2</v>
      </c>
      <c r="K160" s="4">
        <f t="shared" si="41"/>
        <v>1.5409642634925988E-3</v>
      </c>
      <c r="L160" s="4">
        <f t="shared" si="42"/>
        <v>9.7996329888035607E-3</v>
      </c>
      <c r="M160" s="4">
        <f t="shared" si="43"/>
        <v>-4.420482841430963E-3</v>
      </c>
      <c r="N160" s="4">
        <f t="shared" si="44"/>
        <v>2.6651323601677792E-2</v>
      </c>
      <c r="O160" s="4">
        <f t="shared" si="45"/>
        <v>1.2134732465993395E-2</v>
      </c>
      <c r="P160" s="6">
        <f>SUMPRODUCT(J160:O160,Portfolio_Performance!$C$10:$H$10)</f>
        <v>1.2293611094344755E-2</v>
      </c>
      <c r="Q160" s="41">
        <v>2.3E-3</v>
      </c>
      <c r="R160" s="12">
        <f t="shared" si="46"/>
        <v>9.9936110943447554E-3</v>
      </c>
      <c r="S160" s="6">
        <f t="shared" si="47"/>
        <v>0</v>
      </c>
      <c r="T160" s="12">
        <f>P160-Portfolio_Performance!$C$16</f>
        <v>-5.5706388905655248E-2</v>
      </c>
      <c r="V160" s="7">
        <f t="shared" si="48"/>
        <v>1.0854575965623288E-2</v>
      </c>
      <c r="W160" s="7">
        <f t="shared" si="48"/>
        <v>-8.4526468308521573E-3</v>
      </c>
      <c r="X160" s="7">
        <f t="shared" si="49"/>
        <v>7.4996329888035607E-3</v>
      </c>
      <c r="Y160" s="7">
        <f t="shared" si="50"/>
        <v>-6.7204828414309629E-3</v>
      </c>
      <c r="Z160" s="7">
        <f t="shared" si="51"/>
        <v>2.4351323601677792E-2</v>
      </c>
      <c r="AA160" s="7">
        <f t="shared" si="52"/>
        <v>9.8347324659933955E-3</v>
      </c>
      <c r="AB160">
        <f t="shared" si="53"/>
        <v>0</v>
      </c>
      <c r="AC160">
        <f t="shared" si="54"/>
        <v>-8.4526468308521573E-3</v>
      </c>
      <c r="AD160">
        <f t="shared" si="55"/>
        <v>0</v>
      </c>
      <c r="AE160">
        <f t="shared" si="56"/>
        <v>-6.7204828414309629E-3</v>
      </c>
      <c r="AF160">
        <f t="shared" si="57"/>
        <v>0</v>
      </c>
      <c r="AG160">
        <f t="shared" si="58"/>
        <v>0</v>
      </c>
      <c r="AH160" s="7">
        <f>J160-Portfolio_Performance!$C$16</f>
        <v>-5.4845424034376714E-2</v>
      </c>
      <c r="AI160" s="7">
        <f>K160-Portfolio_Performance!$C$16</f>
        <v>-6.645903573650741E-2</v>
      </c>
      <c r="AJ160" s="7">
        <f>L160-Portfolio_Performance!$C$16</f>
        <v>-5.8200367011196442E-2</v>
      </c>
      <c r="AK160" s="7">
        <f>M160-Portfolio_Performance!$C$16</f>
        <v>-7.2420482841430961E-2</v>
      </c>
      <c r="AL160" s="7">
        <f>N160-Portfolio_Performance!$C$16</f>
        <v>-4.1348676398322209E-2</v>
      </c>
      <c r="AM160" s="7">
        <f>O160-Portfolio_Performance!$C$16</f>
        <v>-5.5865267534006613E-2</v>
      </c>
    </row>
    <row r="161" spans="2:39" x14ac:dyDescent="0.2">
      <c r="B161" s="39">
        <v>44792</v>
      </c>
      <c r="C161" s="40">
        <v>111.02</v>
      </c>
      <c r="D161" s="40">
        <v>58.39</v>
      </c>
      <c r="E161" s="40">
        <v>32.78</v>
      </c>
      <c r="F161" s="40">
        <v>54.77</v>
      </c>
      <c r="G161" s="40">
        <v>77.569999999999993</v>
      </c>
      <c r="H161" s="40">
        <v>9.0299999999999994</v>
      </c>
      <c r="J161" s="4">
        <f t="shared" si="40"/>
        <v>-1.9887399101128238E-2</v>
      </c>
      <c r="K161" s="4">
        <f t="shared" si="41"/>
        <v>-1.0270456226312377E-3</v>
      </c>
      <c r="L161" s="4">
        <f t="shared" si="42"/>
        <v>-3.1824961422338982E-2</v>
      </c>
      <c r="M161" s="4">
        <f t="shared" si="43"/>
        <v>-2.9858333185418702E-2</v>
      </c>
      <c r="N161" s="4">
        <f t="shared" si="44"/>
        <v>-2.8969120158241258E-2</v>
      </c>
      <c r="O161" s="4">
        <f t="shared" si="45"/>
        <v>-9.9174366573459155E-3</v>
      </c>
      <c r="P161" s="6">
        <f>SUMPRODUCT(J161:O161,Portfolio_Performance!$C$10:$H$10)</f>
        <v>-1.9017568872116565E-2</v>
      </c>
      <c r="Q161" s="41">
        <v>-1.29E-2</v>
      </c>
      <c r="R161" s="12">
        <f t="shared" si="46"/>
        <v>-6.117568872116565E-3</v>
      </c>
      <c r="S161" s="6">
        <f t="shared" si="47"/>
        <v>-6.117568872116565E-3</v>
      </c>
      <c r="T161" s="12">
        <f>P161-Portfolio_Performance!$C$16</f>
        <v>-8.7017568872116563E-2</v>
      </c>
      <c r="V161" s="7">
        <f t="shared" si="48"/>
        <v>-6.9873991011282378E-3</v>
      </c>
      <c r="W161" s="7">
        <f t="shared" si="48"/>
        <v>5.0905232494853278E-3</v>
      </c>
      <c r="X161" s="7">
        <f t="shared" si="49"/>
        <v>-1.892496142233898E-2</v>
      </c>
      <c r="Y161" s="7">
        <f t="shared" si="50"/>
        <v>-1.69583331854187E-2</v>
      </c>
      <c r="Z161" s="7">
        <f t="shared" si="51"/>
        <v>-1.606912015824126E-2</v>
      </c>
      <c r="AA161" s="7">
        <f t="shared" si="52"/>
        <v>2.9825633426540845E-3</v>
      </c>
      <c r="AB161">
        <f t="shared" si="53"/>
        <v>-6.9873991011282378E-3</v>
      </c>
      <c r="AC161">
        <f t="shared" si="54"/>
        <v>0</v>
      </c>
      <c r="AD161">
        <f t="shared" si="55"/>
        <v>-1.892496142233898E-2</v>
      </c>
      <c r="AE161">
        <f t="shared" si="56"/>
        <v>-1.69583331854187E-2</v>
      </c>
      <c r="AF161">
        <f t="shared" si="57"/>
        <v>-1.606912015824126E-2</v>
      </c>
      <c r="AG161">
        <f t="shared" si="58"/>
        <v>0</v>
      </c>
      <c r="AH161" s="7">
        <f>J161-Portfolio_Performance!$C$16</f>
        <v>-8.788739910112825E-2</v>
      </c>
      <c r="AI161" s="7">
        <f>K161-Portfolio_Performance!$C$16</f>
        <v>-6.9027045622631247E-2</v>
      </c>
      <c r="AJ161" s="7">
        <f>L161-Portfolio_Performance!$C$16</f>
        <v>-9.9824961422338987E-2</v>
      </c>
      <c r="AK161" s="7">
        <f>M161-Portfolio_Performance!$C$16</f>
        <v>-9.78583331854187E-2</v>
      </c>
      <c r="AL161" s="7">
        <f>N161-Portfolio_Performance!$C$16</f>
        <v>-9.6969120158241259E-2</v>
      </c>
      <c r="AM161" s="7">
        <f>O161-Portfolio_Performance!$C$16</f>
        <v>-7.791743665734592E-2</v>
      </c>
    </row>
    <row r="162" spans="2:39" x14ac:dyDescent="0.2">
      <c r="B162" s="39">
        <v>44795</v>
      </c>
      <c r="C162" s="40">
        <v>108.63</v>
      </c>
      <c r="D162" s="40">
        <v>56.9</v>
      </c>
      <c r="E162" s="40">
        <v>31.9</v>
      </c>
      <c r="F162" s="40">
        <v>53.72</v>
      </c>
      <c r="G162" s="40">
        <v>72.510000000000005</v>
      </c>
      <c r="H162" s="40">
        <v>9.0399999999999991</v>
      </c>
      <c r="J162" s="4">
        <f t="shared" si="40"/>
        <v>-2.1762752816355688E-2</v>
      </c>
      <c r="K162" s="4">
        <f t="shared" si="41"/>
        <v>-2.5849301163161014E-2</v>
      </c>
      <c r="L162" s="4">
        <f t="shared" si="42"/>
        <v>-2.7212563524884815E-2</v>
      </c>
      <c r="M162" s="4">
        <f t="shared" si="43"/>
        <v>-1.9357227140593247E-2</v>
      </c>
      <c r="N162" s="4">
        <f t="shared" si="44"/>
        <v>-6.745627111927871E-2</v>
      </c>
      <c r="O162" s="4">
        <f t="shared" si="45"/>
        <v>1.1068069751910472E-3</v>
      </c>
      <c r="P162" s="6">
        <f>SUMPRODUCT(J162:O162,Portfolio_Performance!$C$10:$H$10)</f>
        <v>-2.4753671877433474E-2</v>
      </c>
      <c r="Q162" s="41">
        <v>-2.1399999999999999E-2</v>
      </c>
      <c r="R162" s="12">
        <f t="shared" si="46"/>
        <v>-3.3536718774334756E-3</v>
      </c>
      <c r="S162" s="6">
        <f t="shared" si="47"/>
        <v>-3.3536718774334756E-3</v>
      </c>
      <c r="T162" s="12">
        <f>P162-Portfolio_Performance!$C$16</f>
        <v>-9.2753671877433483E-2</v>
      </c>
      <c r="V162" s="7">
        <f t="shared" si="48"/>
        <v>-3.6275281635568882E-4</v>
      </c>
      <c r="W162" s="7">
        <f t="shared" si="48"/>
        <v>-2.2495629285727538E-2</v>
      </c>
      <c r="X162" s="7">
        <f t="shared" si="49"/>
        <v>-5.8125635248848159E-3</v>
      </c>
      <c r="Y162" s="7">
        <f t="shared" si="50"/>
        <v>2.0427728594067524E-3</v>
      </c>
      <c r="Z162" s="7">
        <f t="shared" si="51"/>
        <v>-4.6056271119278708E-2</v>
      </c>
      <c r="AA162" s="7">
        <f t="shared" si="52"/>
        <v>2.2506806975191047E-2</v>
      </c>
      <c r="AB162">
        <f t="shared" si="53"/>
        <v>-3.6275281635568882E-4</v>
      </c>
      <c r="AC162">
        <f t="shared" si="54"/>
        <v>-2.2495629285727538E-2</v>
      </c>
      <c r="AD162">
        <f t="shared" si="55"/>
        <v>-5.8125635248848159E-3</v>
      </c>
      <c r="AE162">
        <f t="shared" si="56"/>
        <v>0</v>
      </c>
      <c r="AF162">
        <f t="shared" si="57"/>
        <v>-4.6056271119278708E-2</v>
      </c>
      <c r="AG162">
        <f t="shared" si="58"/>
        <v>0</v>
      </c>
      <c r="AH162" s="7">
        <f>J162-Portfolio_Performance!$C$16</f>
        <v>-8.9762752816355693E-2</v>
      </c>
      <c r="AI162" s="7">
        <f>K162-Portfolio_Performance!$C$16</f>
        <v>-9.3849301163161022E-2</v>
      </c>
      <c r="AJ162" s="7">
        <f>L162-Portfolio_Performance!$C$16</f>
        <v>-9.5212563524884816E-2</v>
      </c>
      <c r="AK162" s="7">
        <f>M162-Portfolio_Performance!$C$16</f>
        <v>-8.7357227140593255E-2</v>
      </c>
      <c r="AL162" s="7">
        <f>N162-Portfolio_Performance!$C$16</f>
        <v>-0.13545627111927871</v>
      </c>
      <c r="AM162" s="7">
        <f>O162-Portfolio_Performance!$C$16</f>
        <v>-6.6893193024808964E-2</v>
      </c>
    </row>
    <row r="163" spans="2:39" x14ac:dyDescent="0.2">
      <c r="B163" s="39">
        <v>44796</v>
      </c>
      <c r="C163" s="40">
        <v>109.63</v>
      </c>
      <c r="D163" s="40">
        <v>56.11</v>
      </c>
      <c r="E163" s="40">
        <v>32.03</v>
      </c>
      <c r="F163" s="40">
        <v>53.26</v>
      </c>
      <c r="G163" s="40">
        <v>75.069999999999993</v>
      </c>
      <c r="H163" s="40">
        <v>9.2100000000000009</v>
      </c>
      <c r="J163" s="4">
        <f t="shared" si="40"/>
        <v>9.1634472407891264E-3</v>
      </c>
      <c r="K163" s="4">
        <f t="shared" si="41"/>
        <v>-1.3981291369404545E-2</v>
      </c>
      <c r="L163" s="4">
        <f t="shared" si="42"/>
        <v>4.0669538302679871E-3</v>
      </c>
      <c r="M163" s="4">
        <f t="shared" si="43"/>
        <v>-8.599791269250626E-3</v>
      </c>
      <c r="N163" s="4">
        <f t="shared" si="44"/>
        <v>3.4696528201409393E-2</v>
      </c>
      <c r="O163" s="4">
        <f t="shared" si="45"/>
        <v>1.8630675863130622E-2</v>
      </c>
      <c r="P163" s="6">
        <f>SUMPRODUCT(J163:O163,Portfolio_Performance!$C$10:$H$10)</f>
        <v>1.2509784966540174E-2</v>
      </c>
      <c r="Q163" s="41">
        <v>-2.2000000000000001E-3</v>
      </c>
      <c r="R163" s="12">
        <f t="shared" si="46"/>
        <v>1.4709784966540174E-2</v>
      </c>
      <c r="S163" s="6">
        <f t="shared" si="47"/>
        <v>0</v>
      </c>
      <c r="T163" s="12">
        <f>P163-Portfolio_Performance!$C$16</f>
        <v>-5.5490215033459828E-2</v>
      </c>
      <c r="V163" s="7">
        <f t="shared" si="48"/>
        <v>1.1363447240789127E-2</v>
      </c>
      <c r="W163" s="7">
        <f t="shared" si="48"/>
        <v>-2.8691076335944719E-2</v>
      </c>
      <c r="X163" s="7">
        <f t="shared" si="49"/>
        <v>6.2669538302679868E-3</v>
      </c>
      <c r="Y163" s="7">
        <f t="shared" si="50"/>
        <v>-6.3997912692506254E-3</v>
      </c>
      <c r="Z163" s="7">
        <f t="shared" si="51"/>
        <v>3.6896528201409394E-2</v>
      </c>
      <c r="AA163" s="7">
        <f t="shared" si="52"/>
        <v>2.0830675863130622E-2</v>
      </c>
      <c r="AB163">
        <f t="shared" si="53"/>
        <v>0</v>
      </c>
      <c r="AC163">
        <f t="shared" si="54"/>
        <v>-2.8691076335944719E-2</v>
      </c>
      <c r="AD163">
        <f t="shared" si="55"/>
        <v>0</v>
      </c>
      <c r="AE163">
        <f t="shared" si="56"/>
        <v>-6.3997912692506254E-3</v>
      </c>
      <c r="AF163">
        <f t="shared" si="57"/>
        <v>0</v>
      </c>
      <c r="AG163">
        <f t="shared" si="58"/>
        <v>0</v>
      </c>
      <c r="AH163" s="7">
        <f>J163-Portfolio_Performance!$C$16</f>
        <v>-5.8836552759210875E-2</v>
      </c>
      <c r="AI163" s="7">
        <f>K163-Portfolio_Performance!$C$16</f>
        <v>-8.1981291369404546E-2</v>
      </c>
      <c r="AJ163" s="7">
        <f>L163-Portfolio_Performance!$C$16</f>
        <v>-6.3933046169732013E-2</v>
      </c>
      <c r="AK163" s="7">
        <f>M163-Portfolio_Performance!$C$16</f>
        <v>-7.6599791269250636E-2</v>
      </c>
      <c r="AL163" s="7">
        <f>N163-Portfolio_Performance!$C$16</f>
        <v>-3.3303471798590611E-2</v>
      </c>
      <c r="AM163" s="7">
        <f>O163-Portfolio_Performance!$C$16</f>
        <v>-4.9369324136869383E-2</v>
      </c>
    </row>
    <row r="164" spans="2:39" x14ac:dyDescent="0.2">
      <c r="B164" s="39">
        <v>44797</v>
      </c>
      <c r="C164" s="40">
        <v>109.96</v>
      </c>
      <c r="D164" s="40">
        <v>55.9</v>
      </c>
      <c r="E164" s="40">
        <v>32.4</v>
      </c>
      <c r="F164" s="40">
        <v>54.31</v>
      </c>
      <c r="G164" s="40">
        <v>75.540000000000006</v>
      </c>
      <c r="H164" s="40">
        <v>9.3000000000000007</v>
      </c>
      <c r="J164" s="4">
        <f t="shared" si="40"/>
        <v>3.0056036105963893E-3</v>
      </c>
      <c r="K164" s="4">
        <f t="shared" si="41"/>
        <v>-3.749669601827136E-3</v>
      </c>
      <c r="L164" s="4">
        <f t="shared" si="42"/>
        <v>1.1485459177216908E-2</v>
      </c>
      <c r="M164" s="4">
        <f t="shared" si="43"/>
        <v>1.9522791660967747E-2</v>
      </c>
      <c r="N164" s="4">
        <f t="shared" si="44"/>
        <v>6.2413056993999008E-3</v>
      </c>
      <c r="O164" s="4">
        <f t="shared" si="45"/>
        <v>9.7245498919947809E-3</v>
      </c>
      <c r="P164" s="6">
        <f>SUMPRODUCT(J164:O164,Portfolio_Performance!$C$10:$H$10)</f>
        <v>7.4926049532334444E-3</v>
      </c>
      <c r="Q164" s="41">
        <v>2.8999999999999998E-3</v>
      </c>
      <c r="R164" s="12">
        <f t="shared" si="46"/>
        <v>4.5926049532334446E-3</v>
      </c>
      <c r="S164" s="6">
        <f t="shared" si="47"/>
        <v>0</v>
      </c>
      <c r="T164" s="12">
        <f>P164-Portfolio_Performance!$C$16</f>
        <v>-6.0507395046766561E-2</v>
      </c>
      <c r="V164" s="7">
        <f t="shared" si="48"/>
        <v>1.0560361059638954E-4</v>
      </c>
      <c r="W164" s="7">
        <f t="shared" si="48"/>
        <v>-8.342274555060581E-3</v>
      </c>
      <c r="X164" s="7">
        <f t="shared" si="49"/>
        <v>8.585459177216908E-3</v>
      </c>
      <c r="Y164" s="7">
        <f t="shared" si="50"/>
        <v>1.6622791660967747E-2</v>
      </c>
      <c r="Z164" s="7">
        <f t="shared" si="51"/>
        <v>3.341305699399901E-3</v>
      </c>
      <c r="AA164" s="7">
        <f t="shared" si="52"/>
        <v>6.8245498919947811E-3</v>
      </c>
      <c r="AB164">
        <f t="shared" si="53"/>
        <v>0</v>
      </c>
      <c r="AC164">
        <f t="shared" si="54"/>
        <v>-8.342274555060581E-3</v>
      </c>
      <c r="AD164">
        <f t="shared" si="55"/>
        <v>0</v>
      </c>
      <c r="AE164">
        <f t="shared" si="56"/>
        <v>0</v>
      </c>
      <c r="AF164">
        <f t="shared" si="57"/>
        <v>0</v>
      </c>
      <c r="AG164">
        <f t="shared" si="58"/>
        <v>0</v>
      </c>
      <c r="AH164" s="7">
        <f>J164-Portfolio_Performance!$C$16</f>
        <v>-6.4994396389403616E-2</v>
      </c>
      <c r="AI164" s="7">
        <f>K164-Portfolio_Performance!$C$16</f>
        <v>-7.1749669601827146E-2</v>
      </c>
      <c r="AJ164" s="7">
        <f>L164-Portfolio_Performance!$C$16</f>
        <v>-5.6514540822783094E-2</v>
      </c>
      <c r="AK164" s="7">
        <f>M164-Portfolio_Performance!$C$16</f>
        <v>-4.8477208339032254E-2</v>
      </c>
      <c r="AL164" s="7">
        <f>N164-Portfolio_Performance!$C$16</f>
        <v>-6.1758694300600103E-2</v>
      </c>
      <c r="AM164" s="7">
        <f>O164-Portfolio_Performance!$C$16</f>
        <v>-5.8275450108005222E-2</v>
      </c>
    </row>
    <row r="165" spans="2:39" x14ac:dyDescent="0.2">
      <c r="B165" s="39">
        <v>44798</v>
      </c>
      <c r="C165" s="40">
        <v>111.17</v>
      </c>
      <c r="D165" s="40">
        <v>56.26</v>
      </c>
      <c r="E165" s="40">
        <v>33.479999999999997</v>
      </c>
      <c r="F165" s="40">
        <v>55.38</v>
      </c>
      <c r="G165" s="40">
        <v>77.27</v>
      </c>
      <c r="H165" s="40">
        <v>9.3699999999999992</v>
      </c>
      <c r="J165" s="4">
        <f t="shared" si="40"/>
        <v>1.0943897948478821E-2</v>
      </c>
      <c r="K165" s="4">
        <f t="shared" si="41"/>
        <v>6.4194229006573128E-3</v>
      </c>
      <c r="L165" s="4">
        <f t="shared" si="42"/>
        <v>3.2789822822990755E-2</v>
      </c>
      <c r="M165" s="4">
        <f t="shared" si="43"/>
        <v>1.9510145696061784E-2</v>
      </c>
      <c r="N165" s="4">
        <f t="shared" si="44"/>
        <v>2.2643464661181681E-2</v>
      </c>
      <c r="O165" s="4">
        <f t="shared" si="45"/>
        <v>7.4986960911203838E-3</v>
      </c>
      <c r="P165" s="6">
        <f>SUMPRODUCT(J165:O165,Portfolio_Performance!$C$10:$H$10)</f>
        <v>1.4839020491239202E-2</v>
      </c>
      <c r="Q165" s="41">
        <v>1.41E-2</v>
      </c>
      <c r="R165" s="12">
        <f t="shared" si="46"/>
        <v>7.3902049123920205E-4</v>
      </c>
      <c r="S165" s="6">
        <f t="shared" si="47"/>
        <v>0</v>
      </c>
      <c r="T165" s="12">
        <f>P165-Portfolio_Performance!$C$16</f>
        <v>-5.3160979508760801E-2</v>
      </c>
      <c r="V165" s="7">
        <f t="shared" si="48"/>
        <v>-3.1561020515211789E-3</v>
      </c>
      <c r="W165" s="7">
        <f t="shared" si="48"/>
        <v>5.6804024094181107E-3</v>
      </c>
      <c r="X165" s="7">
        <f t="shared" si="49"/>
        <v>1.8689822822990754E-2</v>
      </c>
      <c r="Y165" s="7">
        <f t="shared" si="50"/>
        <v>5.4101456960617845E-3</v>
      </c>
      <c r="Z165" s="7">
        <f t="shared" si="51"/>
        <v>8.5434646611816812E-3</v>
      </c>
      <c r="AA165" s="7">
        <f t="shared" si="52"/>
        <v>-6.6013039088796159E-3</v>
      </c>
      <c r="AB165">
        <f t="shared" si="53"/>
        <v>-3.1561020515211789E-3</v>
      </c>
      <c r="AC165">
        <f t="shared" si="54"/>
        <v>0</v>
      </c>
      <c r="AD165">
        <f t="shared" si="55"/>
        <v>0</v>
      </c>
      <c r="AE165">
        <f t="shared" si="56"/>
        <v>0</v>
      </c>
      <c r="AF165">
        <f t="shared" si="57"/>
        <v>0</v>
      </c>
      <c r="AG165">
        <f t="shared" si="58"/>
        <v>-6.6013039088796159E-3</v>
      </c>
      <c r="AH165" s="7">
        <f>J165-Portfolio_Performance!$C$16</f>
        <v>-5.7056102051521188E-2</v>
      </c>
      <c r="AI165" s="7">
        <f>K165-Portfolio_Performance!$C$16</f>
        <v>-6.1580577099342691E-2</v>
      </c>
      <c r="AJ165" s="7">
        <f>L165-Portfolio_Performance!$C$16</f>
        <v>-3.521017717700925E-2</v>
      </c>
      <c r="AK165" s="7">
        <f>M165-Portfolio_Performance!$C$16</f>
        <v>-4.8489854303938221E-2</v>
      </c>
      <c r="AL165" s="7">
        <f>N165-Portfolio_Performance!$C$16</f>
        <v>-4.5356535338818324E-2</v>
      </c>
      <c r="AM165" s="7">
        <f>O165-Portfolio_Performance!$C$16</f>
        <v>-6.0501303908879624E-2</v>
      </c>
    </row>
    <row r="166" spans="2:39" x14ac:dyDescent="0.2">
      <c r="B166" s="39">
        <v>44799</v>
      </c>
      <c r="C166" s="40">
        <v>107.23</v>
      </c>
      <c r="D166" s="40">
        <v>55.35</v>
      </c>
      <c r="E166" s="40">
        <v>32.06</v>
      </c>
      <c r="F166" s="40">
        <v>53.73</v>
      </c>
      <c r="G166" s="40">
        <v>74.06</v>
      </c>
      <c r="H166" s="40">
        <v>9.15</v>
      </c>
      <c r="J166" s="4">
        <f t="shared" si="40"/>
        <v>-3.6084501013469321E-2</v>
      </c>
      <c r="K166" s="4">
        <f t="shared" si="41"/>
        <v>-1.6307143907064888E-2</v>
      </c>
      <c r="L166" s="4">
        <f t="shared" si="42"/>
        <v>-4.3339098439867496E-2</v>
      </c>
      <c r="M166" s="4">
        <f t="shared" si="43"/>
        <v>-3.0247013002085831E-2</v>
      </c>
      <c r="N166" s="4">
        <f t="shared" si="44"/>
        <v>-4.2430206460025786E-2</v>
      </c>
      <c r="O166" s="4">
        <f t="shared" si="45"/>
        <v>-2.3759216962900766E-2</v>
      </c>
      <c r="P166" s="6">
        <f>SUMPRODUCT(J166:O166,Portfolio_Performance!$C$10:$H$10)</f>
        <v>-3.1820032118471071E-2</v>
      </c>
      <c r="Q166" s="41">
        <v>-3.3700000000000001E-2</v>
      </c>
      <c r="R166" s="12">
        <f t="shared" si="46"/>
        <v>1.8799678815289295E-3</v>
      </c>
      <c r="S166" s="6">
        <f t="shared" si="47"/>
        <v>0</v>
      </c>
      <c r="T166" s="12">
        <f>P166-Portfolio_Performance!$C$16</f>
        <v>-9.9820032118471069E-2</v>
      </c>
      <c r="V166" s="7">
        <f t="shared" si="48"/>
        <v>-2.3845010134693201E-3</v>
      </c>
      <c r="W166" s="7">
        <f t="shared" si="48"/>
        <v>-1.8187111788593818E-2</v>
      </c>
      <c r="X166" s="7">
        <f t="shared" si="49"/>
        <v>-9.6390984398674953E-3</v>
      </c>
      <c r="Y166" s="7">
        <f t="shared" si="50"/>
        <v>3.4529869979141696E-3</v>
      </c>
      <c r="Z166" s="7">
        <f t="shared" si="51"/>
        <v>-8.7302064600257856E-3</v>
      </c>
      <c r="AA166" s="7">
        <f t="shared" si="52"/>
        <v>9.9407830370992351E-3</v>
      </c>
      <c r="AB166">
        <f t="shared" si="53"/>
        <v>-2.3845010134693201E-3</v>
      </c>
      <c r="AC166">
        <f t="shared" si="54"/>
        <v>-1.8187111788593818E-2</v>
      </c>
      <c r="AD166">
        <f t="shared" si="55"/>
        <v>-9.6390984398674953E-3</v>
      </c>
      <c r="AE166">
        <f t="shared" si="56"/>
        <v>0</v>
      </c>
      <c r="AF166">
        <f t="shared" si="57"/>
        <v>-8.7302064600257856E-3</v>
      </c>
      <c r="AG166">
        <f t="shared" si="58"/>
        <v>0</v>
      </c>
      <c r="AH166" s="7">
        <f>J166-Portfolio_Performance!$C$16</f>
        <v>-0.10408450101346933</v>
      </c>
      <c r="AI166" s="7">
        <f>K166-Portfolio_Performance!$C$16</f>
        <v>-8.4307143907064896E-2</v>
      </c>
      <c r="AJ166" s="7">
        <f>L166-Portfolio_Performance!$C$16</f>
        <v>-0.1113390984398675</v>
      </c>
      <c r="AK166" s="7">
        <f>M166-Portfolio_Performance!$C$16</f>
        <v>-9.824701300208584E-2</v>
      </c>
      <c r="AL166" s="7">
        <f>N166-Portfolio_Performance!$C$16</f>
        <v>-0.1104302064600258</v>
      </c>
      <c r="AM166" s="7">
        <f>O166-Portfolio_Performance!$C$16</f>
        <v>-9.1759216962900764E-2</v>
      </c>
    </row>
    <row r="167" spans="2:39" x14ac:dyDescent="0.2">
      <c r="B167" s="39">
        <v>44802</v>
      </c>
      <c r="C167" s="40">
        <v>106.97</v>
      </c>
      <c r="D167" s="40">
        <v>55.32</v>
      </c>
      <c r="E167" s="40">
        <v>30.94</v>
      </c>
      <c r="F167" s="40">
        <v>52.15</v>
      </c>
      <c r="G167" s="40">
        <v>74.36</v>
      </c>
      <c r="H167" s="40">
        <v>9.2100000000000009</v>
      </c>
      <c r="J167" s="4">
        <f t="shared" si="40"/>
        <v>-2.4276389140148397E-3</v>
      </c>
      <c r="K167" s="4">
        <f t="shared" si="41"/>
        <v>-5.4215235808844926E-4</v>
      </c>
      <c r="L167" s="4">
        <f t="shared" si="42"/>
        <v>-3.5559302036486919E-2</v>
      </c>
      <c r="M167" s="4">
        <f t="shared" si="43"/>
        <v>-2.9847323293948572E-2</v>
      </c>
      <c r="N167" s="4">
        <f t="shared" si="44"/>
        <v>4.0425873677767087E-3</v>
      </c>
      <c r="O167" s="4">
        <f t="shared" si="45"/>
        <v>6.5359709797856696E-3</v>
      </c>
      <c r="P167" s="6">
        <f>SUMPRODUCT(J167:O167,Portfolio_Performance!$C$10:$H$10)</f>
        <v>-4.3110967841643207E-3</v>
      </c>
      <c r="Q167" s="41">
        <v>-6.7000000000000002E-3</v>
      </c>
      <c r="R167" s="12">
        <f t="shared" si="46"/>
        <v>2.3889032158356796E-3</v>
      </c>
      <c r="S167" s="6">
        <f t="shared" si="47"/>
        <v>0</v>
      </c>
      <c r="T167" s="12">
        <f>P167-Portfolio_Performance!$C$16</f>
        <v>-7.2311096784164322E-2</v>
      </c>
      <c r="V167" s="7">
        <f t="shared" si="48"/>
        <v>4.2723610859851605E-3</v>
      </c>
      <c r="W167" s="7">
        <f t="shared" si="48"/>
        <v>-2.9310555739241288E-3</v>
      </c>
      <c r="X167" s="7">
        <f t="shared" si="49"/>
        <v>-2.8859302036486918E-2</v>
      </c>
      <c r="Y167" s="7">
        <f t="shared" si="50"/>
        <v>-2.3147323293948571E-2</v>
      </c>
      <c r="Z167" s="7">
        <f t="shared" si="51"/>
        <v>1.074258736777671E-2</v>
      </c>
      <c r="AA167" s="7">
        <f t="shared" si="52"/>
        <v>1.3235970979785669E-2</v>
      </c>
      <c r="AB167">
        <f t="shared" si="53"/>
        <v>0</v>
      </c>
      <c r="AC167">
        <f t="shared" si="54"/>
        <v>-2.9310555739241288E-3</v>
      </c>
      <c r="AD167">
        <f t="shared" si="55"/>
        <v>-2.8859302036486918E-2</v>
      </c>
      <c r="AE167">
        <f t="shared" si="56"/>
        <v>-2.3147323293948571E-2</v>
      </c>
      <c r="AF167">
        <f t="shared" si="57"/>
        <v>0</v>
      </c>
      <c r="AG167">
        <f t="shared" si="58"/>
        <v>0</v>
      </c>
      <c r="AH167" s="7">
        <f>J167-Portfolio_Performance!$C$16</f>
        <v>-7.0427638914014851E-2</v>
      </c>
      <c r="AI167" s="7">
        <f>K167-Portfolio_Performance!$C$16</f>
        <v>-6.8542152358088457E-2</v>
      </c>
      <c r="AJ167" s="7">
        <f>L167-Portfolio_Performance!$C$16</f>
        <v>-0.10355930203648692</v>
      </c>
      <c r="AK167" s="7">
        <f>M167-Portfolio_Performance!$C$16</f>
        <v>-9.7847323293948574E-2</v>
      </c>
      <c r="AL167" s="7">
        <f>N167-Portfolio_Performance!$C$16</f>
        <v>-6.3957412632223293E-2</v>
      </c>
      <c r="AM167" s="7">
        <f>O167-Portfolio_Performance!$C$16</f>
        <v>-6.1464029020214334E-2</v>
      </c>
    </row>
    <row r="168" spans="2:39" x14ac:dyDescent="0.2">
      <c r="B168" s="39">
        <v>44803</v>
      </c>
      <c r="C168" s="40">
        <v>104.69</v>
      </c>
      <c r="D168" s="40">
        <v>54.45</v>
      </c>
      <c r="E168" s="40">
        <v>31.1</v>
      </c>
      <c r="F168" s="40">
        <v>52.09</v>
      </c>
      <c r="G168" s="40">
        <v>74.42</v>
      </c>
      <c r="H168" s="40">
        <v>8.85</v>
      </c>
      <c r="J168" s="4">
        <f t="shared" si="40"/>
        <v>-2.1544818986775915E-2</v>
      </c>
      <c r="K168" s="4">
        <f t="shared" si="41"/>
        <v>-1.5851657417587924E-2</v>
      </c>
      <c r="L168" s="4">
        <f t="shared" si="42"/>
        <v>5.1579740402683694E-3</v>
      </c>
      <c r="M168" s="4">
        <f t="shared" si="43"/>
        <v>-1.151189689681165E-3</v>
      </c>
      <c r="N168" s="4">
        <f t="shared" si="44"/>
        <v>8.0656006523316599E-4</v>
      </c>
      <c r="O168" s="4">
        <f t="shared" si="45"/>
        <v>-3.9872391247377459E-2</v>
      </c>
      <c r="P168" s="6">
        <f>SUMPRODUCT(J168:O168,Portfolio_Performance!$C$10:$H$10)</f>
        <v>-1.7293856465221857E-2</v>
      </c>
      <c r="Q168" s="41">
        <v>-1.0999999999999999E-2</v>
      </c>
      <c r="R168" s="12">
        <f t="shared" si="46"/>
        <v>-6.293856465221858E-3</v>
      </c>
      <c r="S168" s="6">
        <f t="shared" si="47"/>
        <v>-6.293856465221858E-3</v>
      </c>
      <c r="T168" s="12">
        <f>P168-Portfolio_Performance!$C$16</f>
        <v>-8.5293856465221862E-2</v>
      </c>
      <c r="V168" s="7">
        <f t="shared" si="48"/>
        <v>-1.0544818986775915E-2</v>
      </c>
      <c r="W168" s="7">
        <f t="shared" si="48"/>
        <v>-9.5578009523660662E-3</v>
      </c>
      <c r="X168" s="7">
        <f t="shared" si="49"/>
        <v>1.6157974040268371E-2</v>
      </c>
      <c r="Y168" s="7">
        <f t="shared" si="50"/>
        <v>9.8488103103188344E-3</v>
      </c>
      <c r="Z168" s="7">
        <f t="shared" si="51"/>
        <v>1.1806560065233165E-2</v>
      </c>
      <c r="AA168" s="7">
        <f t="shared" si="52"/>
        <v>-2.887239124737746E-2</v>
      </c>
      <c r="AB168">
        <f t="shared" si="53"/>
        <v>-1.0544818986775915E-2</v>
      </c>
      <c r="AC168">
        <f t="shared" si="54"/>
        <v>-9.5578009523660662E-3</v>
      </c>
      <c r="AD168">
        <f t="shared" si="55"/>
        <v>0</v>
      </c>
      <c r="AE168">
        <f t="shared" si="56"/>
        <v>0</v>
      </c>
      <c r="AF168">
        <f t="shared" si="57"/>
        <v>0</v>
      </c>
      <c r="AG168">
        <f t="shared" si="58"/>
        <v>-2.887239124737746E-2</v>
      </c>
      <c r="AH168" s="7">
        <f>J168-Portfolio_Performance!$C$16</f>
        <v>-8.9544818986775923E-2</v>
      </c>
      <c r="AI168" s="7">
        <f>K168-Portfolio_Performance!$C$16</f>
        <v>-8.3851657417587933E-2</v>
      </c>
      <c r="AJ168" s="7">
        <f>L168-Portfolio_Performance!$C$16</f>
        <v>-6.2842025959731637E-2</v>
      </c>
      <c r="AK168" s="7">
        <f>M168-Portfolio_Performance!$C$16</f>
        <v>-6.9151189689681175E-2</v>
      </c>
      <c r="AL168" s="7">
        <f>N168-Portfolio_Performance!$C$16</f>
        <v>-6.7193439934766841E-2</v>
      </c>
      <c r="AM168" s="7">
        <f>O168-Portfolio_Performance!$C$16</f>
        <v>-0.10787239124737746</v>
      </c>
    </row>
    <row r="169" spans="2:39" x14ac:dyDescent="0.2">
      <c r="B169" s="39">
        <v>44804</v>
      </c>
      <c r="C169" s="40">
        <v>104.31</v>
      </c>
      <c r="D169" s="40">
        <v>54.57</v>
      </c>
      <c r="E169" s="40">
        <v>30.95</v>
      </c>
      <c r="F169" s="40">
        <v>52.01</v>
      </c>
      <c r="G169" s="40">
        <v>73.599999999999994</v>
      </c>
      <c r="H169" s="40">
        <v>8.7899999999999991</v>
      </c>
      <c r="J169" s="4">
        <f t="shared" si="40"/>
        <v>-3.6363676433837631E-3</v>
      </c>
      <c r="K169" s="4">
        <f t="shared" si="41"/>
        <v>2.2014318191710329E-3</v>
      </c>
      <c r="L169" s="4">
        <f t="shared" si="42"/>
        <v>-4.8348200545834047E-3</v>
      </c>
      <c r="M169" s="4">
        <f t="shared" si="43"/>
        <v>-1.5369839721192178E-3</v>
      </c>
      <c r="N169" s="4">
        <f t="shared" si="44"/>
        <v>-1.1079697183646023E-2</v>
      </c>
      <c r="O169" s="4">
        <f t="shared" si="45"/>
        <v>-6.8027473227525231E-3</v>
      </c>
      <c r="P169" s="6">
        <f>SUMPRODUCT(J169:O169,Portfolio_Performance!$C$10:$H$10)</f>
        <v>-5.4010743829848735E-3</v>
      </c>
      <c r="Q169" s="41">
        <v>-7.7999999999999996E-3</v>
      </c>
      <c r="R169" s="12">
        <f t="shared" si="46"/>
        <v>2.3989256170151262E-3</v>
      </c>
      <c r="S169" s="6">
        <f t="shared" si="47"/>
        <v>0</v>
      </c>
      <c r="T169" s="12">
        <f>P169-Portfolio_Performance!$C$16</f>
        <v>-7.3401074382984877E-2</v>
      </c>
      <c r="V169" s="7">
        <f t="shared" si="48"/>
        <v>4.163632356616237E-3</v>
      </c>
      <c r="W169" s="7">
        <f t="shared" si="48"/>
        <v>-1.9749379784409328E-4</v>
      </c>
      <c r="X169" s="7">
        <f t="shared" si="49"/>
        <v>2.9651799454165949E-3</v>
      </c>
      <c r="Y169" s="7">
        <f t="shared" si="50"/>
        <v>6.2630160278807816E-3</v>
      </c>
      <c r="Z169" s="7">
        <f t="shared" si="51"/>
        <v>-3.2796971836460236E-3</v>
      </c>
      <c r="AA169" s="7">
        <f t="shared" si="52"/>
        <v>9.9725267724747654E-4</v>
      </c>
      <c r="AB169">
        <f t="shared" si="53"/>
        <v>0</v>
      </c>
      <c r="AC169">
        <f t="shared" si="54"/>
        <v>-1.9749379784409328E-4</v>
      </c>
      <c r="AD169">
        <f t="shared" si="55"/>
        <v>0</v>
      </c>
      <c r="AE169">
        <f t="shared" si="56"/>
        <v>0</v>
      </c>
      <c r="AF169">
        <f t="shared" si="57"/>
        <v>-3.2796971836460236E-3</v>
      </c>
      <c r="AG169">
        <f t="shared" si="58"/>
        <v>0</v>
      </c>
      <c r="AH169" s="7">
        <f>J169-Portfolio_Performance!$C$16</f>
        <v>-7.1636367643383769E-2</v>
      </c>
      <c r="AI169" s="7">
        <f>K169-Portfolio_Performance!$C$16</f>
        <v>-6.5798568180828979E-2</v>
      </c>
      <c r="AJ169" s="7">
        <f>L169-Portfolio_Performance!$C$16</f>
        <v>-7.2834820054583416E-2</v>
      </c>
      <c r="AK169" s="7">
        <f>M169-Portfolio_Performance!$C$16</f>
        <v>-6.9536983972119229E-2</v>
      </c>
      <c r="AL169" s="7">
        <f>N169-Portfolio_Performance!$C$16</f>
        <v>-7.9079697183646033E-2</v>
      </c>
      <c r="AM169" s="7">
        <f>O169-Portfolio_Performance!$C$16</f>
        <v>-7.4802747322752522E-2</v>
      </c>
    </row>
    <row r="170" spans="2:39" x14ac:dyDescent="0.2">
      <c r="B170" s="39">
        <v>44805</v>
      </c>
      <c r="C170" s="40">
        <v>103.04</v>
      </c>
      <c r="D170" s="40">
        <v>55.29</v>
      </c>
      <c r="E170" s="40">
        <v>30.57</v>
      </c>
      <c r="F170" s="40">
        <v>49.34</v>
      </c>
      <c r="G170" s="40">
        <v>72.650000000000006</v>
      </c>
      <c r="H170" s="40">
        <v>8.67</v>
      </c>
      <c r="J170" s="4">
        <f t="shared" si="40"/>
        <v>-1.2249972331836161E-2</v>
      </c>
      <c r="K170" s="4">
        <f t="shared" si="41"/>
        <v>1.3107779151701016E-2</v>
      </c>
      <c r="L170" s="4">
        <f t="shared" si="42"/>
        <v>-1.2353863227861991E-2</v>
      </c>
      <c r="M170" s="4">
        <f t="shared" si="43"/>
        <v>-5.2700896683770301E-2</v>
      </c>
      <c r="N170" s="4">
        <f t="shared" si="44"/>
        <v>-1.2991635718538463E-2</v>
      </c>
      <c r="O170" s="4">
        <f t="shared" si="45"/>
        <v>-1.3745920904635014E-2</v>
      </c>
      <c r="P170" s="6">
        <f>SUMPRODUCT(J170:O170,Portfolio_Performance!$C$10:$H$10)</f>
        <v>-1.4366795957458555E-2</v>
      </c>
      <c r="Q170" s="41">
        <v>3.0000000000000001E-3</v>
      </c>
      <c r="R170" s="12">
        <f t="shared" si="46"/>
        <v>-1.7366795957458554E-2</v>
      </c>
      <c r="S170" s="6">
        <f t="shared" si="47"/>
        <v>-1.7366795957458554E-2</v>
      </c>
      <c r="T170" s="12">
        <f>P170-Portfolio_Performance!$C$16</f>
        <v>-8.2366795957458563E-2</v>
      </c>
      <c r="V170" s="7">
        <f t="shared" si="48"/>
        <v>-1.524997233183616E-2</v>
      </c>
      <c r="W170" s="7">
        <f t="shared" si="48"/>
        <v>3.0474575109159571E-2</v>
      </c>
      <c r="X170" s="7">
        <f t="shared" si="49"/>
        <v>-1.5353863227861992E-2</v>
      </c>
      <c r="Y170" s="7">
        <f t="shared" si="50"/>
        <v>-5.5700896683770304E-2</v>
      </c>
      <c r="Z170" s="7">
        <f t="shared" si="51"/>
        <v>-1.5991635718538462E-2</v>
      </c>
      <c r="AA170" s="7">
        <f t="shared" si="52"/>
        <v>-1.6745920904635014E-2</v>
      </c>
      <c r="AB170">
        <f t="shared" si="53"/>
        <v>-1.524997233183616E-2</v>
      </c>
      <c r="AC170">
        <f t="shared" si="54"/>
        <v>0</v>
      </c>
      <c r="AD170">
        <f t="shared" si="55"/>
        <v>-1.5353863227861992E-2</v>
      </c>
      <c r="AE170">
        <f t="shared" si="56"/>
        <v>-5.5700896683770304E-2</v>
      </c>
      <c r="AF170">
        <f t="shared" si="57"/>
        <v>-1.5991635718538462E-2</v>
      </c>
      <c r="AG170">
        <f t="shared" si="58"/>
        <v>-1.6745920904635014E-2</v>
      </c>
      <c r="AH170" s="7">
        <f>J170-Portfolio_Performance!$C$16</f>
        <v>-8.0249972331836172E-2</v>
      </c>
      <c r="AI170" s="7">
        <f>K170-Portfolio_Performance!$C$16</f>
        <v>-5.4892220848298992E-2</v>
      </c>
      <c r="AJ170" s="7">
        <f>L170-Portfolio_Performance!$C$16</f>
        <v>-8.0353863227861991E-2</v>
      </c>
      <c r="AK170" s="7">
        <f>M170-Portfolio_Performance!$C$16</f>
        <v>-0.12070089668377031</v>
      </c>
      <c r="AL170" s="7">
        <f>N170-Portfolio_Performance!$C$16</f>
        <v>-8.0991635718538471E-2</v>
      </c>
      <c r="AM170" s="7">
        <f>O170-Portfolio_Performance!$C$16</f>
        <v>-8.1745920904635019E-2</v>
      </c>
    </row>
    <row r="171" spans="2:39" x14ac:dyDescent="0.2">
      <c r="B171" s="39">
        <v>44806</v>
      </c>
      <c r="C171" s="40">
        <v>103.27</v>
      </c>
      <c r="D171" s="40">
        <v>55.38</v>
      </c>
      <c r="E171" s="40">
        <v>30.47</v>
      </c>
      <c r="F171" s="40">
        <v>48.66</v>
      </c>
      <c r="G171" s="40">
        <v>71.52</v>
      </c>
      <c r="H171" s="40">
        <v>8.69</v>
      </c>
      <c r="J171" s="4">
        <f t="shared" si="40"/>
        <v>2.2296553272690683E-3</v>
      </c>
      <c r="K171" s="4">
        <f t="shared" si="41"/>
        <v>1.6264573929742605E-3</v>
      </c>
      <c r="L171" s="4">
        <f t="shared" si="42"/>
        <v>-3.2765429051255226E-3</v>
      </c>
      <c r="M171" s="4">
        <f t="shared" si="43"/>
        <v>-1.3877773745834177E-2</v>
      </c>
      <c r="N171" s="4">
        <f t="shared" si="44"/>
        <v>-1.5676259151033323E-2</v>
      </c>
      <c r="O171" s="4">
        <f t="shared" si="45"/>
        <v>2.3041484848500739E-3</v>
      </c>
      <c r="P171" s="6">
        <f>SUMPRODUCT(J171:O171,Portfolio_Performance!$C$10:$H$10)</f>
        <v>-3.5508621450963725E-3</v>
      </c>
      <c r="Q171" s="41">
        <v>-1.0699999999999999E-2</v>
      </c>
      <c r="R171" s="12">
        <f t="shared" si="46"/>
        <v>7.1491378549036269E-3</v>
      </c>
      <c r="S171" s="6">
        <f t="shared" si="47"/>
        <v>0</v>
      </c>
      <c r="T171" s="12">
        <f>P171-Portfolio_Performance!$C$16</f>
        <v>-7.1550862145096372E-2</v>
      </c>
      <c r="V171" s="7">
        <f t="shared" si="48"/>
        <v>1.2929655327269068E-2</v>
      </c>
      <c r="W171" s="7">
        <f t="shared" si="48"/>
        <v>-5.5226804619293666E-3</v>
      </c>
      <c r="X171" s="7">
        <f t="shared" si="49"/>
        <v>7.4234570948744768E-3</v>
      </c>
      <c r="Y171" s="7">
        <f t="shared" si="50"/>
        <v>-3.1777737458341775E-3</v>
      </c>
      <c r="Z171" s="7">
        <f t="shared" si="51"/>
        <v>-4.9762591510333232E-3</v>
      </c>
      <c r="AA171" s="7">
        <f t="shared" si="52"/>
        <v>1.3004148484850073E-2</v>
      </c>
      <c r="AB171">
        <f t="shared" si="53"/>
        <v>0</v>
      </c>
      <c r="AC171">
        <f t="shared" si="54"/>
        <v>-5.5226804619293666E-3</v>
      </c>
      <c r="AD171">
        <f t="shared" si="55"/>
        <v>0</v>
      </c>
      <c r="AE171">
        <f t="shared" si="56"/>
        <v>-3.1777737458341775E-3</v>
      </c>
      <c r="AF171">
        <f t="shared" si="57"/>
        <v>-4.9762591510333232E-3</v>
      </c>
      <c r="AG171">
        <f t="shared" si="58"/>
        <v>0</v>
      </c>
      <c r="AH171" s="7">
        <f>J171-Portfolio_Performance!$C$16</f>
        <v>-6.5770344672730935E-2</v>
      </c>
      <c r="AI171" s="7">
        <f>K171-Portfolio_Performance!$C$16</f>
        <v>-6.6373542607025743E-2</v>
      </c>
      <c r="AJ171" s="7">
        <f>L171-Portfolio_Performance!$C$16</f>
        <v>-7.1276542905125528E-2</v>
      </c>
      <c r="AK171" s="7">
        <f>M171-Portfolio_Performance!$C$16</f>
        <v>-8.1877773745834187E-2</v>
      </c>
      <c r="AL171" s="7">
        <f>N171-Portfolio_Performance!$C$16</f>
        <v>-8.3676259151033328E-2</v>
      </c>
      <c r="AM171" s="7">
        <f>O171-Portfolio_Performance!$C$16</f>
        <v>-6.5695851515149936E-2</v>
      </c>
    </row>
    <row r="172" spans="2:39" x14ac:dyDescent="0.2">
      <c r="B172" s="39">
        <v>44810</v>
      </c>
      <c r="C172" s="40">
        <v>102.92</v>
      </c>
      <c r="D172" s="40">
        <v>54.64</v>
      </c>
      <c r="E172" s="40">
        <v>29.96</v>
      </c>
      <c r="F172" s="40">
        <v>49.19</v>
      </c>
      <c r="G172" s="40">
        <v>69.849999999999994</v>
      </c>
      <c r="H172" s="40">
        <v>8.4600000000000009</v>
      </c>
      <c r="J172" s="4">
        <f t="shared" si="40"/>
        <v>-3.3949302697691016E-3</v>
      </c>
      <c r="K172" s="4">
        <f t="shared" si="41"/>
        <v>-1.345230248028118E-2</v>
      </c>
      <c r="L172" s="4">
        <f t="shared" si="42"/>
        <v>-1.6879434348598933E-2</v>
      </c>
      <c r="M172" s="4">
        <f t="shared" si="43"/>
        <v>1.0833013451871968E-2</v>
      </c>
      <c r="N172" s="4">
        <f t="shared" si="44"/>
        <v>-2.3627045162287957E-2</v>
      </c>
      <c r="O172" s="4">
        <f t="shared" si="45"/>
        <v>-2.6823765659168615E-2</v>
      </c>
      <c r="P172" s="6">
        <f>SUMPRODUCT(J172:O172,Portfolio_Performance!$C$10:$H$10)</f>
        <v>-1.5401397121862812E-2</v>
      </c>
      <c r="Q172" s="41">
        <v>-4.1000000000000003E-3</v>
      </c>
      <c r="R172" s="12">
        <f t="shared" si="46"/>
        <v>-1.1301397121862813E-2</v>
      </c>
      <c r="S172" s="6">
        <f t="shared" si="47"/>
        <v>-1.1301397121862813E-2</v>
      </c>
      <c r="T172" s="12">
        <f>P172-Portfolio_Performance!$C$16</f>
        <v>-8.3401397121862814E-2</v>
      </c>
      <c r="V172" s="7">
        <f t="shared" si="48"/>
        <v>7.0506973023089876E-4</v>
      </c>
      <c r="W172" s="7">
        <f t="shared" si="48"/>
        <v>-2.1509053584183677E-3</v>
      </c>
      <c r="X172" s="7">
        <f t="shared" si="49"/>
        <v>-1.2779434348598934E-2</v>
      </c>
      <c r="Y172" s="7">
        <f t="shared" si="50"/>
        <v>1.4933013451871969E-2</v>
      </c>
      <c r="Z172" s="7">
        <f t="shared" si="51"/>
        <v>-1.9527045162287957E-2</v>
      </c>
      <c r="AA172" s="7">
        <f t="shared" si="52"/>
        <v>-2.2723765659168615E-2</v>
      </c>
      <c r="AB172">
        <f t="shared" si="53"/>
        <v>0</v>
      </c>
      <c r="AC172">
        <f t="shared" si="54"/>
        <v>-2.1509053584183677E-3</v>
      </c>
      <c r="AD172">
        <f t="shared" si="55"/>
        <v>-1.2779434348598934E-2</v>
      </c>
      <c r="AE172">
        <f t="shared" si="56"/>
        <v>0</v>
      </c>
      <c r="AF172">
        <f t="shared" si="57"/>
        <v>-1.9527045162287957E-2</v>
      </c>
      <c r="AG172">
        <f t="shared" si="58"/>
        <v>-2.2723765659168615E-2</v>
      </c>
      <c r="AH172" s="7">
        <f>J172-Portfolio_Performance!$C$16</f>
        <v>-7.1394930269769105E-2</v>
      </c>
      <c r="AI172" s="7">
        <f>K172-Portfolio_Performance!$C$16</f>
        <v>-8.145230248028118E-2</v>
      </c>
      <c r="AJ172" s="7">
        <f>L172-Portfolio_Performance!$C$16</f>
        <v>-8.4879434348598931E-2</v>
      </c>
      <c r="AK172" s="7">
        <f>M172-Portfolio_Performance!$C$16</f>
        <v>-5.7166986548128039E-2</v>
      </c>
      <c r="AL172" s="7">
        <f>N172-Portfolio_Performance!$C$16</f>
        <v>-9.1627045162287965E-2</v>
      </c>
      <c r="AM172" s="7">
        <f>O172-Portfolio_Performance!$C$16</f>
        <v>-9.4823765659168613E-2</v>
      </c>
    </row>
    <row r="173" spans="2:39" x14ac:dyDescent="0.2">
      <c r="B173" s="39">
        <v>44811</v>
      </c>
      <c r="C173" s="40">
        <v>104.52</v>
      </c>
      <c r="D173" s="40">
        <v>55.44</v>
      </c>
      <c r="E173" s="40">
        <v>30.62</v>
      </c>
      <c r="F173" s="40">
        <v>50.28</v>
      </c>
      <c r="G173" s="40">
        <v>72.02</v>
      </c>
      <c r="H173" s="40">
        <v>8.57</v>
      </c>
      <c r="J173" s="4">
        <f t="shared" si="40"/>
        <v>1.5426453238868232E-2</v>
      </c>
      <c r="K173" s="4">
        <f t="shared" si="41"/>
        <v>1.4535139619113223E-2</v>
      </c>
      <c r="L173" s="4">
        <f t="shared" si="42"/>
        <v>2.1790231580519008E-2</v>
      </c>
      <c r="M173" s="4">
        <f t="shared" si="43"/>
        <v>2.1917032914798216E-2</v>
      </c>
      <c r="N173" s="4">
        <f t="shared" si="44"/>
        <v>3.0593772517758466E-2</v>
      </c>
      <c r="O173" s="4">
        <f t="shared" si="45"/>
        <v>1.2918558991556474E-2</v>
      </c>
      <c r="P173" s="6">
        <f>SUMPRODUCT(J173:O173,Portfolio_Performance!$C$10:$H$10)</f>
        <v>1.8903853260235328E-2</v>
      </c>
      <c r="Q173" s="41">
        <v>1.83E-2</v>
      </c>
      <c r="R173" s="12">
        <f t="shared" si="46"/>
        <v>6.0385326023532776E-4</v>
      </c>
      <c r="S173" s="6">
        <f t="shared" si="47"/>
        <v>0</v>
      </c>
      <c r="T173" s="12">
        <f>P173-Portfolio_Performance!$C$16</f>
        <v>-4.9096146739764673E-2</v>
      </c>
      <c r="V173" s="7">
        <f t="shared" si="48"/>
        <v>-2.8735467611317681E-3</v>
      </c>
      <c r="W173" s="7">
        <f t="shared" si="48"/>
        <v>1.3931286358877895E-2</v>
      </c>
      <c r="X173" s="7">
        <f t="shared" si="49"/>
        <v>3.4902315805190078E-3</v>
      </c>
      <c r="Y173" s="7">
        <f t="shared" si="50"/>
        <v>3.6170329147982155E-3</v>
      </c>
      <c r="Z173" s="7">
        <f t="shared" si="51"/>
        <v>1.2293772517758466E-2</v>
      </c>
      <c r="AA173" s="7">
        <f t="shared" si="52"/>
        <v>-5.3814410084435261E-3</v>
      </c>
      <c r="AB173">
        <f t="shared" si="53"/>
        <v>-2.8735467611317681E-3</v>
      </c>
      <c r="AC173">
        <f t="shared" si="54"/>
        <v>0</v>
      </c>
      <c r="AD173">
        <f t="shared" si="55"/>
        <v>0</v>
      </c>
      <c r="AE173">
        <f t="shared" si="56"/>
        <v>0</v>
      </c>
      <c r="AF173">
        <f t="shared" si="57"/>
        <v>0</v>
      </c>
      <c r="AG173">
        <f t="shared" si="58"/>
        <v>-5.3814410084435261E-3</v>
      </c>
      <c r="AH173" s="7">
        <f>J173-Portfolio_Performance!$C$16</f>
        <v>-5.2573546761131774E-2</v>
      </c>
      <c r="AI173" s="7">
        <f>K173-Portfolio_Performance!$C$16</f>
        <v>-5.3464860380886783E-2</v>
      </c>
      <c r="AJ173" s="7">
        <f>L173-Portfolio_Performance!$C$16</f>
        <v>-4.6209768419480997E-2</v>
      </c>
      <c r="AK173" s="7">
        <f>M173-Portfolio_Performance!$C$16</f>
        <v>-4.6082967085201793E-2</v>
      </c>
      <c r="AL173" s="7">
        <f>N173-Portfolio_Performance!$C$16</f>
        <v>-3.7406227482241539E-2</v>
      </c>
      <c r="AM173" s="7">
        <f>O173-Portfolio_Performance!$C$16</f>
        <v>-5.5081441008443532E-2</v>
      </c>
    </row>
    <row r="174" spans="2:39" x14ac:dyDescent="0.2">
      <c r="B174" s="39">
        <v>44812</v>
      </c>
      <c r="C174" s="40">
        <v>106.07</v>
      </c>
      <c r="D174" s="40">
        <v>55.51</v>
      </c>
      <c r="E174" s="40">
        <v>31.18</v>
      </c>
      <c r="F174" s="40">
        <v>50.86</v>
      </c>
      <c r="G174" s="40">
        <v>70.92</v>
      </c>
      <c r="H174" s="40">
        <v>8.57</v>
      </c>
      <c r="J174" s="4">
        <f t="shared" si="40"/>
        <v>1.4720812864967009E-2</v>
      </c>
      <c r="K174" s="4">
        <f t="shared" si="41"/>
        <v>1.2618298204221654E-3</v>
      </c>
      <c r="L174" s="4">
        <f t="shared" si="42"/>
        <v>1.8123473400092818E-2</v>
      </c>
      <c r="M174" s="4">
        <f t="shared" si="43"/>
        <v>1.1469376271926976E-2</v>
      </c>
      <c r="N174" s="4">
        <f t="shared" si="44"/>
        <v>-1.5391377014722006E-2</v>
      </c>
      <c r="O174" s="4">
        <f t="shared" si="45"/>
        <v>0</v>
      </c>
      <c r="P174" s="6">
        <f>SUMPRODUCT(J174:O174,Portfolio_Performance!$C$10:$H$10)</f>
        <v>2.9513551192931965E-3</v>
      </c>
      <c r="Q174" s="41">
        <v>6.6E-3</v>
      </c>
      <c r="R174" s="12">
        <f t="shared" si="46"/>
        <v>-3.6486448807068034E-3</v>
      </c>
      <c r="S174" s="6">
        <f t="shared" si="47"/>
        <v>-3.6486448807068034E-3</v>
      </c>
      <c r="T174" s="12">
        <f>P174-Portfolio_Performance!$C$16</f>
        <v>-6.5048644880706802E-2</v>
      </c>
      <c r="V174" s="7">
        <f t="shared" si="48"/>
        <v>8.1208128649670093E-3</v>
      </c>
      <c r="W174" s="7">
        <f t="shared" si="48"/>
        <v>4.9104747011289689E-3</v>
      </c>
      <c r="X174" s="7">
        <f t="shared" si="49"/>
        <v>1.1523473400092818E-2</v>
      </c>
      <c r="Y174" s="7">
        <f t="shared" si="50"/>
        <v>4.8693762719269756E-3</v>
      </c>
      <c r="Z174" s="7">
        <f t="shared" si="51"/>
        <v>-2.1991377014722008E-2</v>
      </c>
      <c r="AA174" s="7">
        <f t="shared" si="52"/>
        <v>-6.6E-3</v>
      </c>
      <c r="AB174">
        <f t="shared" si="53"/>
        <v>0</v>
      </c>
      <c r="AC174">
        <f t="shared" si="54"/>
        <v>0</v>
      </c>
      <c r="AD174">
        <f t="shared" si="55"/>
        <v>0</v>
      </c>
      <c r="AE174">
        <f t="shared" si="56"/>
        <v>0</v>
      </c>
      <c r="AF174">
        <f t="shared" si="57"/>
        <v>-2.1991377014722008E-2</v>
      </c>
      <c r="AG174">
        <f t="shared" si="58"/>
        <v>-6.6E-3</v>
      </c>
      <c r="AH174" s="7">
        <f>J174-Portfolio_Performance!$C$16</f>
        <v>-5.3279187135032997E-2</v>
      </c>
      <c r="AI174" s="7">
        <f>K174-Portfolio_Performance!$C$16</f>
        <v>-6.6738170179577838E-2</v>
      </c>
      <c r="AJ174" s="7">
        <f>L174-Portfolio_Performance!$C$16</f>
        <v>-4.9876526599907184E-2</v>
      </c>
      <c r="AK174" s="7">
        <f>M174-Portfolio_Performance!$C$16</f>
        <v>-5.6530623728073028E-2</v>
      </c>
      <c r="AL174" s="7">
        <f>N174-Portfolio_Performance!$C$16</f>
        <v>-8.3391377014722018E-2</v>
      </c>
      <c r="AM174" s="7">
        <f>O174-Portfolio_Performance!$C$16</f>
        <v>-6.8000000000000005E-2</v>
      </c>
    </row>
    <row r="175" spans="2:39" x14ac:dyDescent="0.2">
      <c r="B175" s="39">
        <v>44813</v>
      </c>
      <c r="C175" s="40">
        <v>107.16</v>
      </c>
      <c r="D175" s="40">
        <v>56.24</v>
      </c>
      <c r="E175" s="40">
        <v>31.57</v>
      </c>
      <c r="F175" s="40">
        <v>51.67</v>
      </c>
      <c r="G175" s="40">
        <v>72.19</v>
      </c>
      <c r="H175" s="40">
        <v>8.8699999999999992</v>
      </c>
      <c r="J175" s="4">
        <f t="shared" si="40"/>
        <v>1.0223791159029202E-2</v>
      </c>
      <c r="K175" s="4">
        <f t="shared" si="41"/>
        <v>1.3065062800339658E-2</v>
      </c>
      <c r="L175" s="4">
        <f t="shared" si="42"/>
        <v>1.2430438940269949E-2</v>
      </c>
      <c r="M175" s="4">
        <f t="shared" si="43"/>
        <v>1.5800582305119732E-2</v>
      </c>
      <c r="N175" s="4">
        <f t="shared" si="44"/>
        <v>1.7749050945062409E-2</v>
      </c>
      <c r="O175" s="4">
        <f t="shared" si="45"/>
        <v>3.4407063711799656E-2</v>
      </c>
      <c r="P175" s="6">
        <f>SUMPRODUCT(J175:O175,Portfolio_Performance!$C$10:$H$10)</f>
        <v>2.0046295938931154E-2</v>
      </c>
      <c r="Q175" s="41">
        <v>1.5299999999999999E-2</v>
      </c>
      <c r="R175" s="12">
        <f t="shared" si="46"/>
        <v>4.7462959389311544E-3</v>
      </c>
      <c r="S175" s="6">
        <f t="shared" si="47"/>
        <v>0</v>
      </c>
      <c r="T175" s="12">
        <f>P175-Portfolio_Performance!$C$16</f>
        <v>-4.7953704061068851E-2</v>
      </c>
      <c r="V175" s="7">
        <f t="shared" si="48"/>
        <v>-5.0762088409707969E-3</v>
      </c>
      <c r="W175" s="7">
        <f t="shared" si="48"/>
        <v>8.3187668614085036E-3</v>
      </c>
      <c r="X175" s="7">
        <f t="shared" si="49"/>
        <v>-2.8695610597300504E-3</v>
      </c>
      <c r="Y175" s="7">
        <f t="shared" si="50"/>
        <v>5.0058230511973272E-4</v>
      </c>
      <c r="Z175" s="7">
        <f t="shared" si="51"/>
        <v>2.4490509450624098E-3</v>
      </c>
      <c r="AA175" s="7">
        <f t="shared" si="52"/>
        <v>1.9107063711799654E-2</v>
      </c>
      <c r="AB175">
        <f t="shared" si="53"/>
        <v>-5.0762088409707969E-3</v>
      </c>
      <c r="AC175">
        <f t="shared" si="54"/>
        <v>0</v>
      </c>
      <c r="AD175">
        <f t="shared" si="55"/>
        <v>-2.8695610597300504E-3</v>
      </c>
      <c r="AE175">
        <f t="shared" si="56"/>
        <v>0</v>
      </c>
      <c r="AF175">
        <f t="shared" si="57"/>
        <v>0</v>
      </c>
      <c r="AG175">
        <f t="shared" si="58"/>
        <v>0</v>
      </c>
      <c r="AH175" s="7">
        <f>J175-Portfolio_Performance!$C$16</f>
        <v>-5.7776208840970802E-2</v>
      </c>
      <c r="AI175" s="7">
        <f>K175-Portfolio_Performance!$C$16</f>
        <v>-5.4934937199660347E-2</v>
      </c>
      <c r="AJ175" s="7">
        <f>L175-Portfolio_Performance!$C$16</f>
        <v>-5.5569561059730058E-2</v>
      </c>
      <c r="AK175" s="7">
        <f>M175-Portfolio_Performance!$C$16</f>
        <v>-5.2199417694880276E-2</v>
      </c>
      <c r="AL175" s="7">
        <f>N175-Portfolio_Performance!$C$16</f>
        <v>-5.0250949054937599E-2</v>
      </c>
      <c r="AM175" s="7">
        <f>O175-Portfolio_Performance!$C$16</f>
        <v>-3.3592936288200349E-2</v>
      </c>
    </row>
    <row r="176" spans="2:39" x14ac:dyDescent="0.2">
      <c r="B176" s="39">
        <v>44816</v>
      </c>
      <c r="C176" s="40">
        <v>109.14</v>
      </c>
      <c r="D176" s="40">
        <v>56.29</v>
      </c>
      <c r="E176" s="40">
        <v>32.07</v>
      </c>
      <c r="F176" s="40">
        <v>52.2</v>
      </c>
      <c r="G176" s="40">
        <v>74.849999999999994</v>
      </c>
      <c r="H176" s="40">
        <v>9.07</v>
      </c>
      <c r="J176" s="4">
        <f t="shared" si="40"/>
        <v>1.8308417081677974E-2</v>
      </c>
      <c r="K176" s="4">
        <f t="shared" si="41"/>
        <v>8.8865197352569144E-4</v>
      </c>
      <c r="L176" s="4">
        <f t="shared" si="42"/>
        <v>1.5713711135163354E-2</v>
      </c>
      <c r="M176" s="4">
        <f t="shared" si="43"/>
        <v>1.0205152589499854E-2</v>
      </c>
      <c r="N176" s="4">
        <f t="shared" si="44"/>
        <v>3.6184578714567726E-2</v>
      </c>
      <c r="O176" s="4">
        <f t="shared" si="45"/>
        <v>2.2297467805557206E-2</v>
      </c>
      <c r="P176" s="6">
        <f>SUMPRODUCT(J176:O176,Portfolio_Performance!$C$10:$H$10)</f>
        <v>2.0268591070735191E-2</v>
      </c>
      <c r="Q176" s="41">
        <v>1.06E-2</v>
      </c>
      <c r="R176" s="12">
        <f t="shared" si="46"/>
        <v>9.668591070735191E-3</v>
      </c>
      <c r="S176" s="6">
        <f t="shared" si="47"/>
        <v>0</v>
      </c>
      <c r="T176" s="12">
        <f>P176-Portfolio_Performance!$C$16</f>
        <v>-4.7731408929264814E-2</v>
      </c>
      <c r="V176" s="7">
        <f t="shared" si="48"/>
        <v>7.7084170816779738E-3</v>
      </c>
      <c r="W176" s="7">
        <f t="shared" si="48"/>
        <v>-8.7799390972094996E-3</v>
      </c>
      <c r="X176" s="7">
        <f t="shared" si="49"/>
        <v>5.1137111351633544E-3</v>
      </c>
      <c r="Y176" s="7">
        <f t="shared" si="50"/>
        <v>-3.9484741050014628E-4</v>
      </c>
      <c r="Z176" s="7">
        <f t="shared" si="51"/>
        <v>2.5584578714567728E-2</v>
      </c>
      <c r="AA176" s="7">
        <f t="shared" si="52"/>
        <v>1.1697467805557206E-2</v>
      </c>
      <c r="AB176">
        <f t="shared" si="53"/>
        <v>0</v>
      </c>
      <c r="AC176">
        <f t="shared" si="54"/>
        <v>-8.7799390972094996E-3</v>
      </c>
      <c r="AD176">
        <f t="shared" si="55"/>
        <v>0</v>
      </c>
      <c r="AE176">
        <f t="shared" si="56"/>
        <v>-3.9484741050014628E-4</v>
      </c>
      <c r="AF176">
        <f t="shared" si="57"/>
        <v>0</v>
      </c>
      <c r="AG176">
        <f t="shared" si="58"/>
        <v>0</v>
      </c>
      <c r="AH176" s="7">
        <f>J176-Portfolio_Performance!$C$16</f>
        <v>-4.9691582918322028E-2</v>
      </c>
      <c r="AI176" s="7">
        <f>K176-Portfolio_Performance!$C$16</f>
        <v>-6.711134802647431E-2</v>
      </c>
      <c r="AJ176" s="7">
        <f>L176-Portfolio_Performance!$C$16</f>
        <v>-5.2286288864836647E-2</v>
      </c>
      <c r="AK176" s="7">
        <f>M176-Portfolio_Performance!$C$16</f>
        <v>-5.7794847410500151E-2</v>
      </c>
      <c r="AL176" s="7">
        <f>N176-Portfolio_Performance!$C$16</f>
        <v>-3.1815421285432278E-2</v>
      </c>
      <c r="AM176" s="7">
        <f>O176-Portfolio_Performance!$C$16</f>
        <v>-4.5702532194442799E-2</v>
      </c>
    </row>
    <row r="177" spans="2:39" x14ac:dyDescent="0.2">
      <c r="B177" s="39">
        <v>44817</v>
      </c>
      <c r="C177" s="40">
        <v>102.93</v>
      </c>
      <c r="D177" s="40">
        <v>54.53</v>
      </c>
      <c r="E177" s="40">
        <v>29.82</v>
      </c>
      <c r="F177" s="40">
        <v>49.76</v>
      </c>
      <c r="G177" s="40">
        <v>71.47</v>
      </c>
      <c r="H177" s="40">
        <v>8.76</v>
      </c>
      <c r="J177" s="4">
        <f t="shared" si="40"/>
        <v>-5.8582316219617805E-2</v>
      </c>
      <c r="K177" s="4">
        <f t="shared" si="41"/>
        <v>-3.1765890537964962E-2</v>
      </c>
      <c r="L177" s="4">
        <f t="shared" si="42"/>
        <v>-7.2741704368471174E-2</v>
      </c>
      <c r="M177" s="4">
        <f t="shared" si="43"/>
        <v>-4.7871046457669139E-2</v>
      </c>
      <c r="N177" s="4">
        <f t="shared" si="44"/>
        <v>-4.6208329633749864E-2</v>
      </c>
      <c r="O177" s="4">
        <f t="shared" si="45"/>
        <v>-3.4776359178745192E-2</v>
      </c>
      <c r="P177" s="6">
        <f>SUMPRODUCT(J177:O177,Portfolio_Performance!$C$10:$H$10)</f>
        <v>-4.662890106070762E-2</v>
      </c>
      <c r="Q177" s="41">
        <v>-4.3200000000000002E-2</v>
      </c>
      <c r="R177" s="12">
        <f t="shared" si="46"/>
        <v>-3.4289010607076176E-3</v>
      </c>
      <c r="S177" s="6">
        <f t="shared" si="47"/>
        <v>-3.4289010607076176E-3</v>
      </c>
      <c r="T177" s="12">
        <f>P177-Portfolio_Performance!$C$16</f>
        <v>-0.11462890106070762</v>
      </c>
      <c r="V177" s="7">
        <f t="shared" si="48"/>
        <v>-1.5382316219617803E-2</v>
      </c>
      <c r="W177" s="7">
        <f t="shared" si="48"/>
        <v>-2.8336989477257345E-2</v>
      </c>
      <c r="X177" s="7">
        <f t="shared" si="49"/>
        <v>-2.9541704368471172E-2</v>
      </c>
      <c r="Y177" s="7">
        <f t="shared" si="50"/>
        <v>-4.6710464576691368E-3</v>
      </c>
      <c r="Z177" s="7">
        <f t="shared" si="51"/>
        <v>-3.0083296337498622E-3</v>
      </c>
      <c r="AA177" s="7">
        <f t="shared" si="52"/>
        <v>8.4236408212548103E-3</v>
      </c>
      <c r="AB177">
        <f t="shared" si="53"/>
        <v>-1.5382316219617803E-2</v>
      </c>
      <c r="AC177">
        <f t="shared" si="54"/>
        <v>-2.8336989477257345E-2</v>
      </c>
      <c r="AD177">
        <f t="shared" si="55"/>
        <v>-2.9541704368471172E-2</v>
      </c>
      <c r="AE177">
        <f t="shared" si="56"/>
        <v>-4.6710464576691368E-3</v>
      </c>
      <c r="AF177">
        <f t="shared" si="57"/>
        <v>-3.0083296337498622E-3</v>
      </c>
      <c r="AG177">
        <f t="shared" si="58"/>
        <v>0</v>
      </c>
      <c r="AH177" s="7">
        <f>J177-Portfolio_Performance!$C$16</f>
        <v>-0.1265823162196178</v>
      </c>
      <c r="AI177" s="7">
        <f>K177-Portfolio_Performance!$C$16</f>
        <v>-9.9765890537964974E-2</v>
      </c>
      <c r="AJ177" s="7">
        <f>L177-Portfolio_Performance!$C$16</f>
        <v>-0.14074170436847117</v>
      </c>
      <c r="AK177" s="7">
        <f>M177-Portfolio_Performance!$C$16</f>
        <v>-0.11587104645766914</v>
      </c>
      <c r="AL177" s="7">
        <f>N177-Portfolio_Performance!$C$16</f>
        <v>-0.11420832963374987</v>
      </c>
      <c r="AM177" s="7">
        <f>O177-Portfolio_Performance!$C$16</f>
        <v>-0.1027763591787452</v>
      </c>
    </row>
    <row r="178" spans="2:39" x14ac:dyDescent="0.2">
      <c r="B178" s="39">
        <v>44818</v>
      </c>
      <c r="C178" s="40">
        <v>103.53</v>
      </c>
      <c r="D178" s="40">
        <v>54.53</v>
      </c>
      <c r="E178" s="40">
        <v>29.63</v>
      </c>
      <c r="F178" s="40">
        <v>48.7</v>
      </c>
      <c r="G178" s="40">
        <v>71.55</v>
      </c>
      <c r="H178" s="40">
        <v>9.11</v>
      </c>
      <c r="J178" s="4">
        <f t="shared" si="40"/>
        <v>5.8122802395537288E-3</v>
      </c>
      <c r="K178" s="4">
        <f t="shared" si="41"/>
        <v>0</v>
      </c>
      <c r="L178" s="4">
        <f t="shared" si="42"/>
        <v>-6.391947751118547E-3</v>
      </c>
      <c r="M178" s="4">
        <f t="shared" si="43"/>
        <v>-2.1532418342379765E-2</v>
      </c>
      <c r="N178" s="4">
        <f t="shared" si="44"/>
        <v>1.1187247705724977E-3</v>
      </c>
      <c r="O178" s="4">
        <f t="shared" si="45"/>
        <v>3.9176806323566786E-2</v>
      </c>
      <c r="P178" s="6">
        <f>SUMPRODUCT(J178:O178,Portfolio_Performance!$C$10:$H$10)</f>
        <v>1.034680628974545E-2</v>
      </c>
      <c r="Q178" s="41">
        <v>3.3999999999999998E-3</v>
      </c>
      <c r="R178" s="12">
        <f t="shared" si="46"/>
        <v>6.9468062897454497E-3</v>
      </c>
      <c r="S178" s="6">
        <f t="shared" si="47"/>
        <v>0</v>
      </c>
      <c r="T178" s="12">
        <f>P178-Portfolio_Performance!$C$16</f>
        <v>-5.7653193710254555E-2</v>
      </c>
      <c r="V178" s="7">
        <f t="shared" si="48"/>
        <v>2.412280239553729E-3</v>
      </c>
      <c r="W178" s="7">
        <f t="shared" si="48"/>
        <v>-6.9468062897454497E-3</v>
      </c>
      <c r="X178" s="7">
        <f t="shared" si="49"/>
        <v>-9.7919477511185463E-3</v>
      </c>
      <c r="Y178" s="7">
        <f t="shared" si="50"/>
        <v>-2.4932418342379765E-2</v>
      </c>
      <c r="Z178" s="7">
        <f t="shared" si="51"/>
        <v>-2.2812752294275023E-3</v>
      </c>
      <c r="AA178" s="7">
        <f t="shared" si="52"/>
        <v>3.5776806323566786E-2</v>
      </c>
      <c r="AB178">
        <f t="shared" si="53"/>
        <v>0</v>
      </c>
      <c r="AC178">
        <f t="shared" si="54"/>
        <v>-6.9468062897454497E-3</v>
      </c>
      <c r="AD178">
        <f t="shared" si="55"/>
        <v>-9.7919477511185463E-3</v>
      </c>
      <c r="AE178">
        <f t="shared" si="56"/>
        <v>-2.4932418342379765E-2</v>
      </c>
      <c r="AF178">
        <f t="shared" si="57"/>
        <v>-2.2812752294275023E-3</v>
      </c>
      <c r="AG178">
        <f t="shared" si="58"/>
        <v>0</v>
      </c>
      <c r="AH178" s="7">
        <f>J178-Portfolio_Performance!$C$16</f>
        <v>-6.2187719760446278E-2</v>
      </c>
      <c r="AI178" s="7">
        <f>K178-Portfolio_Performance!$C$16</f>
        <v>-6.8000000000000005E-2</v>
      </c>
      <c r="AJ178" s="7">
        <f>L178-Portfolio_Performance!$C$16</f>
        <v>-7.4391947751118556E-2</v>
      </c>
      <c r="AK178" s="7">
        <f>M178-Portfolio_Performance!$C$16</f>
        <v>-8.9532418342379766E-2</v>
      </c>
      <c r="AL178" s="7">
        <f>N178-Portfolio_Performance!$C$16</f>
        <v>-6.6881275229427509E-2</v>
      </c>
      <c r="AM178" s="7">
        <f>O178-Portfolio_Performance!$C$16</f>
        <v>-2.8823193676433219E-2</v>
      </c>
    </row>
    <row r="179" spans="2:39" x14ac:dyDescent="0.2">
      <c r="B179" s="39">
        <v>44819</v>
      </c>
      <c r="C179" s="40">
        <v>103.31</v>
      </c>
      <c r="D179" s="40">
        <v>53.83</v>
      </c>
      <c r="E179" s="40">
        <v>30.44</v>
      </c>
      <c r="F179" s="40">
        <v>47.85</v>
      </c>
      <c r="G179" s="40">
        <v>70.59</v>
      </c>
      <c r="H179" s="40">
        <v>9.0500000000000007</v>
      </c>
      <c r="J179" s="4">
        <f t="shared" si="40"/>
        <v>-2.1272489166676979E-3</v>
      </c>
      <c r="K179" s="4">
        <f t="shared" si="41"/>
        <v>-1.2920076365104395E-2</v>
      </c>
      <c r="L179" s="4">
        <f t="shared" si="42"/>
        <v>2.6970171408011303E-2</v>
      </c>
      <c r="M179" s="4">
        <f t="shared" si="43"/>
        <v>-1.7607912189580847E-2</v>
      </c>
      <c r="N179" s="4">
        <f t="shared" si="44"/>
        <v>-1.350801459507903E-2</v>
      </c>
      <c r="O179" s="4">
        <f t="shared" si="45"/>
        <v>-6.6079535600320179E-3</v>
      </c>
      <c r="P179" s="6">
        <f>SUMPRODUCT(J179:O179,Portfolio_Performance!$C$10:$H$10)</f>
        <v>-5.4652204850263453E-3</v>
      </c>
      <c r="Q179" s="41">
        <v>-1.1299999999999999E-2</v>
      </c>
      <c r="R179" s="12">
        <f t="shared" si="46"/>
        <v>5.834779514973654E-3</v>
      </c>
      <c r="S179" s="6">
        <f t="shared" si="47"/>
        <v>0</v>
      </c>
      <c r="T179" s="12">
        <f>P179-Portfolio_Performance!$C$16</f>
        <v>-7.346522048502635E-2</v>
      </c>
      <c r="V179" s="7">
        <f t="shared" si="48"/>
        <v>9.172751083332301E-3</v>
      </c>
      <c r="W179" s="7">
        <f t="shared" si="48"/>
        <v>-1.8754855880078049E-2</v>
      </c>
      <c r="X179" s="7">
        <f t="shared" si="49"/>
        <v>3.8270171408011304E-2</v>
      </c>
      <c r="Y179" s="7">
        <f t="shared" si="50"/>
        <v>-6.3079121895808481E-3</v>
      </c>
      <c r="Z179" s="7">
        <f t="shared" si="51"/>
        <v>-2.2080145950790307E-3</v>
      </c>
      <c r="AA179" s="7">
        <f t="shared" si="52"/>
        <v>4.6920464399679814E-3</v>
      </c>
      <c r="AB179">
        <f t="shared" si="53"/>
        <v>0</v>
      </c>
      <c r="AC179">
        <f t="shared" si="54"/>
        <v>-1.8754855880078049E-2</v>
      </c>
      <c r="AD179">
        <f t="shared" si="55"/>
        <v>0</v>
      </c>
      <c r="AE179">
        <f t="shared" si="56"/>
        <v>-6.3079121895808481E-3</v>
      </c>
      <c r="AF179">
        <f t="shared" si="57"/>
        <v>-2.2080145950790307E-3</v>
      </c>
      <c r="AG179">
        <f t="shared" si="58"/>
        <v>0</v>
      </c>
      <c r="AH179" s="7">
        <f>J179-Portfolio_Performance!$C$16</f>
        <v>-7.0127248916667703E-2</v>
      </c>
      <c r="AI179" s="7">
        <f>K179-Portfolio_Performance!$C$16</f>
        <v>-8.0920076365104399E-2</v>
      </c>
      <c r="AJ179" s="7">
        <f>L179-Portfolio_Performance!$C$16</f>
        <v>-4.1029828591988698E-2</v>
      </c>
      <c r="AK179" s="7">
        <f>M179-Portfolio_Performance!$C$16</f>
        <v>-8.5607912189580859E-2</v>
      </c>
      <c r="AL179" s="7">
        <f>N179-Portfolio_Performance!$C$16</f>
        <v>-8.1508014595079031E-2</v>
      </c>
      <c r="AM179" s="7">
        <f>O179-Portfolio_Performance!$C$16</f>
        <v>-7.4607953560032025E-2</v>
      </c>
    </row>
    <row r="180" spans="2:39" x14ac:dyDescent="0.2">
      <c r="B180" s="39">
        <v>44820</v>
      </c>
      <c r="C180" s="40">
        <v>102.76</v>
      </c>
      <c r="D180" s="40">
        <v>53.6</v>
      </c>
      <c r="E180" s="40">
        <v>30.28</v>
      </c>
      <c r="F180" s="40">
        <v>47.06</v>
      </c>
      <c r="G180" s="40">
        <v>70.39</v>
      </c>
      <c r="H180" s="40">
        <v>8.7899999999999991</v>
      </c>
      <c r="J180" s="4">
        <f t="shared" si="40"/>
        <v>-5.338004619671201E-3</v>
      </c>
      <c r="K180" s="4">
        <f t="shared" si="41"/>
        <v>-4.2818644961095829E-3</v>
      </c>
      <c r="L180" s="4">
        <f t="shared" si="42"/>
        <v>-5.2701044242371041E-3</v>
      </c>
      <c r="M180" s="4">
        <f t="shared" si="43"/>
        <v>-1.6647734599746791E-2</v>
      </c>
      <c r="N180" s="4">
        <f t="shared" si="44"/>
        <v>-2.8372837873406318E-3</v>
      </c>
      <c r="O180" s="4">
        <f t="shared" si="45"/>
        <v>-2.9150046014749301E-2</v>
      </c>
      <c r="P180" s="6">
        <f>SUMPRODUCT(J180:O180,Portfolio_Performance!$C$10:$H$10)</f>
        <v>-1.3000041837836505E-2</v>
      </c>
      <c r="Q180" s="41">
        <v>-7.1999999999999998E-3</v>
      </c>
      <c r="R180" s="12">
        <f t="shared" si="46"/>
        <v>-5.8000418378365056E-3</v>
      </c>
      <c r="S180" s="6">
        <f t="shared" si="47"/>
        <v>-5.8000418378365056E-3</v>
      </c>
      <c r="T180" s="12">
        <f>P180-Portfolio_Performance!$C$16</f>
        <v>-8.1000041837836517E-2</v>
      </c>
      <c r="V180" s="7">
        <f t="shared" si="48"/>
        <v>1.8619953803287988E-3</v>
      </c>
      <c r="W180" s="7">
        <f t="shared" si="48"/>
        <v>1.5181773417269227E-3</v>
      </c>
      <c r="X180" s="7">
        <f t="shared" si="49"/>
        <v>1.9298955757628957E-3</v>
      </c>
      <c r="Y180" s="7">
        <f t="shared" si="50"/>
        <v>-9.4477345997467915E-3</v>
      </c>
      <c r="Z180" s="7">
        <f t="shared" si="51"/>
        <v>4.3627162126593684E-3</v>
      </c>
      <c r="AA180" s="7">
        <f t="shared" si="52"/>
        <v>-2.19500460147493E-2</v>
      </c>
      <c r="AB180">
        <f t="shared" si="53"/>
        <v>0</v>
      </c>
      <c r="AC180">
        <f t="shared" si="54"/>
        <v>0</v>
      </c>
      <c r="AD180">
        <f t="shared" si="55"/>
        <v>0</v>
      </c>
      <c r="AE180">
        <f t="shared" si="56"/>
        <v>-9.4477345997467915E-3</v>
      </c>
      <c r="AF180">
        <f t="shared" si="57"/>
        <v>0</v>
      </c>
      <c r="AG180">
        <f t="shared" si="58"/>
        <v>-2.19500460147493E-2</v>
      </c>
      <c r="AH180" s="7">
        <f>J180-Portfolio_Performance!$C$16</f>
        <v>-7.3338004619671202E-2</v>
      </c>
      <c r="AI180" s="7">
        <f>K180-Portfolio_Performance!$C$16</f>
        <v>-7.2281864496109585E-2</v>
      </c>
      <c r="AJ180" s="7">
        <f>L180-Portfolio_Performance!$C$16</f>
        <v>-7.3270104424237106E-2</v>
      </c>
      <c r="AK180" s="7">
        <f>M180-Portfolio_Performance!$C$16</f>
        <v>-8.4647734599746796E-2</v>
      </c>
      <c r="AL180" s="7">
        <f>N180-Portfolio_Performance!$C$16</f>
        <v>-7.0837283787340638E-2</v>
      </c>
      <c r="AM180" s="7">
        <f>O180-Portfolio_Performance!$C$16</f>
        <v>-9.7150046014749303E-2</v>
      </c>
    </row>
    <row r="181" spans="2:39" x14ac:dyDescent="0.2">
      <c r="B181" s="39">
        <v>44823</v>
      </c>
      <c r="C181" s="40">
        <v>103.92</v>
      </c>
      <c r="D181" s="40">
        <v>54.37</v>
      </c>
      <c r="E181" s="40">
        <v>30.78</v>
      </c>
      <c r="F181" s="40">
        <v>47.09</v>
      </c>
      <c r="G181" s="40">
        <v>72.08</v>
      </c>
      <c r="H181" s="40">
        <v>8.83</v>
      </c>
      <c r="J181" s="4">
        <f t="shared" si="40"/>
        <v>1.1225200120661232E-2</v>
      </c>
      <c r="K181" s="4">
        <f t="shared" si="41"/>
        <v>1.426346308107298E-2</v>
      </c>
      <c r="L181" s="4">
        <f t="shared" si="42"/>
        <v>1.6377699841485106E-2</v>
      </c>
      <c r="M181" s="4">
        <f t="shared" si="43"/>
        <v>6.3728095624679046E-4</v>
      </c>
      <c r="N181" s="4">
        <f t="shared" si="44"/>
        <v>2.3725405680042225E-2</v>
      </c>
      <c r="O181" s="4">
        <f t="shared" si="45"/>
        <v>4.5403029187832313E-3</v>
      </c>
      <c r="P181" s="6">
        <f>SUMPRODUCT(J181:O181,Portfolio_Performance!$C$10:$H$10)</f>
        <v>1.1480056423656149E-2</v>
      </c>
      <c r="Q181" s="41">
        <v>6.8999999999999999E-3</v>
      </c>
      <c r="R181" s="12">
        <f t="shared" si="46"/>
        <v>4.5800564236561491E-3</v>
      </c>
      <c r="S181" s="6">
        <f t="shared" si="47"/>
        <v>0</v>
      </c>
      <c r="T181" s="12">
        <f>P181-Portfolio_Performance!$C$16</f>
        <v>-5.6519943576343858E-2</v>
      </c>
      <c r="V181" s="7">
        <f t="shared" si="48"/>
        <v>4.3252001206612323E-3</v>
      </c>
      <c r="W181" s="7">
        <f t="shared" si="48"/>
        <v>9.6834066574168313E-3</v>
      </c>
      <c r="X181" s="7">
        <f t="shared" si="49"/>
        <v>9.4776998414851064E-3</v>
      </c>
      <c r="Y181" s="7">
        <f t="shared" si="50"/>
        <v>-6.2627190437532093E-3</v>
      </c>
      <c r="Z181" s="7">
        <f t="shared" si="51"/>
        <v>1.6825405680042226E-2</v>
      </c>
      <c r="AA181" s="7">
        <f t="shared" si="52"/>
        <v>-2.3596970812167686E-3</v>
      </c>
      <c r="AB181">
        <f t="shared" si="53"/>
        <v>0</v>
      </c>
      <c r="AC181">
        <f t="shared" si="54"/>
        <v>0</v>
      </c>
      <c r="AD181">
        <f t="shared" si="55"/>
        <v>0</v>
      </c>
      <c r="AE181">
        <f t="shared" si="56"/>
        <v>-6.2627190437532093E-3</v>
      </c>
      <c r="AF181">
        <f t="shared" si="57"/>
        <v>0</v>
      </c>
      <c r="AG181">
        <f t="shared" si="58"/>
        <v>-2.3596970812167686E-3</v>
      </c>
      <c r="AH181" s="7">
        <f>J181-Portfolio_Performance!$C$16</f>
        <v>-5.6774799879338769E-2</v>
      </c>
      <c r="AI181" s="7">
        <f>K181-Portfolio_Performance!$C$16</f>
        <v>-5.3736536918927026E-2</v>
      </c>
      <c r="AJ181" s="7">
        <f>L181-Portfolio_Performance!$C$16</f>
        <v>-5.1622300158514899E-2</v>
      </c>
      <c r="AK181" s="7">
        <f>M181-Portfolio_Performance!$C$16</f>
        <v>-6.7362719043753211E-2</v>
      </c>
      <c r="AL181" s="7">
        <f>N181-Portfolio_Performance!$C$16</f>
        <v>-4.4274594319957783E-2</v>
      </c>
      <c r="AM181" s="7">
        <f>O181-Portfolio_Performance!$C$16</f>
        <v>-6.3459697081216779E-2</v>
      </c>
    </row>
    <row r="182" spans="2:39" x14ac:dyDescent="0.2">
      <c r="B182" s="39">
        <v>44824</v>
      </c>
      <c r="C182" s="40">
        <v>102.93</v>
      </c>
      <c r="D182" s="40">
        <v>53.73</v>
      </c>
      <c r="E182" s="40">
        <v>29.98</v>
      </c>
      <c r="F182" s="40">
        <v>46.24</v>
      </c>
      <c r="G182" s="40">
        <v>69.81</v>
      </c>
      <c r="H182" s="40">
        <v>8.74</v>
      </c>
      <c r="J182" s="4">
        <f t="shared" si="40"/>
        <v>-9.5722268238760209E-3</v>
      </c>
      <c r="K182" s="4">
        <f t="shared" si="41"/>
        <v>-1.1841026417099176E-2</v>
      </c>
      <c r="L182" s="4">
        <f t="shared" si="42"/>
        <v>-2.633463573628152E-2</v>
      </c>
      <c r="M182" s="4">
        <f t="shared" si="43"/>
        <v>-1.8215439891341216E-2</v>
      </c>
      <c r="N182" s="4">
        <f t="shared" si="44"/>
        <v>-3.1999347317772334E-2</v>
      </c>
      <c r="O182" s="4">
        <f t="shared" si="45"/>
        <v>-1.0244824948424514E-2</v>
      </c>
      <c r="P182" s="6">
        <f>SUMPRODUCT(J182:O182,Portfolio_Performance!$C$10:$H$10)</f>
        <v>-1.702687251732922E-2</v>
      </c>
      <c r="Q182" s="41">
        <v>-1.1299999999999999E-2</v>
      </c>
      <c r="R182" s="12">
        <f t="shared" si="46"/>
        <v>-5.7268725173292203E-3</v>
      </c>
      <c r="S182" s="6">
        <f t="shared" si="47"/>
        <v>-5.7268725173292203E-3</v>
      </c>
      <c r="T182" s="12">
        <f>P182-Portfolio_Performance!$C$16</f>
        <v>-8.5026872517329224E-2</v>
      </c>
      <c r="V182" s="7">
        <f t="shared" si="48"/>
        <v>1.7277731761239784E-3</v>
      </c>
      <c r="W182" s="7">
        <f t="shared" si="48"/>
        <v>-6.1141538997699554E-3</v>
      </c>
      <c r="X182" s="7">
        <f t="shared" si="49"/>
        <v>-1.5034635736281521E-2</v>
      </c>
      <c r="Y182" s="7">
        <f t="shared" si="50"/>
        <v>-6.9154398913412168E-3</v>
      </c>
      <c r="Z182" s="7">
        <f t="shared" si="51"/>
        <v>-2.0699347317772336E-2</v>
      </c>
      <c r="AA182" s="7">
        <f t="shared" si="52"/>
        <v>1.0551750515754854E-3</v>
      </c>
      <c r="AB182">
        <f t="shared" si="53"/>
        <v>0</v>
      </c>
      <c r="AC182">
        <f t="shared" si="54"/>
        <v>-6.1141538997699554E-3</v>
      </c>
      <c r="AD182">
        <f t="shared" si="55"/>
        <v>-1.5034635736281521E-2</v>
      </c>
      <c r="AE182">
        <f t="shared" si="56"/>
        <v>-6.9154398913412168E-3</v>
      </c>
      <c r="AF182">
        <f t="shared" si="57"/>
        <v>-2.0699347317772336E-2</v>
      </c>
      <c r="AG182">
        <f t="shared" si="58"/>
        <v>0</v>
      </c>
      <c r="AH182" s="7">
        <f>J182-Portfolio_Performance!$C$16</f>
        <v>-7.7572226823876031E-2</v>
      </c>
      <c r="AI182" s="7">
        <f>K182-Portfolio_Performance!$C$16</f>
        <v>-7.9841026417099184E-2</v>
      </c>
      <c r="AJ182" s="7">
        <f>L182-Portfolio_Performance!$C$16</f>
        <v>-9.4334635736281522E-2</v>
      </c>
      <c r="AK182" s="7">
        <f>M182-Portfolio_Performance!$C$16</f>
        <v>-8.6215439891341228E-2</v>
      </c>
      <c r="AL182" s="7">
        <f>N182-Portfolio_Performance!$C$16</f>
        <v>-9.9999347317772339E-2</v>
      </c>
      <c r="AM182" s="7">
        <f>O182-Portfolio_Performance!$C$16</f>
        <v>-7.8244824948424524E-2</v>
      </c>
    </row>
    <row r="183" spans="2:39" x14ac:dyDescent="0.2">
      <c r="B183" s="39">
        <v>44825</v>
      </c>
      <c r="C183" s="40">
        <v>101.85</v>
      </c>
      <c r="D183" s="40">
        <v>52.58</v>
      </c>
      <c r="E183" s="40">
        <v>29.39</v>
      </c>
      <c r="F183" s="40">
        <v>46.33</v>
      </c>
      <c r="G183" s="40">
        <v>68.069999999999993</v>
      </c>
      <c r="H183" s="40">
        <v>8.68</v>
      </c>
      <c r="J183" s="4">
        <f t="shared" si="40"/>
        <v>-1.0548002865653319E-2</v>
      </c>
      <c r="K183" s="4">
        <f t="shared" si="41"/>
        <v>-2.1635685438994922E-2</v>
      </c>
      <c r="L183" s="4">
        <f t="shared" si="42"/>
        <v>-1.9876012243625635E-2</v>
      </c>
      <c r="M183" s="4">
        <f t="shared" si="43"/>
        <v>1.944475064434824E-3</v>
      </c>
      <c r="N183" s="4">
        <f t="shared" si="44"/>
        <v>-2.5240678522450145E-2</v>
      </c>
      <c r="O183" s="4">
        <f t="shared" si="45"/>
        <v>-6.8886609951853799E-3</v>
      </c>
      <c r="P183" s="6">
        <f>SUMPRODUCT(J183:O183,Portfolio_Performance!$C$10:$H$10)</f>
        <v>-1.318105683799488E-2</v>
      </c>
      <c r="Q183" s="41">
        <v>-1.7100000000000001E-2</v>
      </c>
      <c r="R183" s="12">
        <f t="shared" si="46"/>
        <v>3.9189431620051205E-3</v>
      </c>
      <c r="S183" s="6">
        <f t="shared" si="47"/>
        <v>0</v>
      </c>
      <c r="T183" s="12">
        <f>P183-Portfolio_Performance!$C$16</f>
        <v>-8.1181056837994883E-2</v>
      </c>
      <c r="V183" s="7">
        <f t="shared" si="48"/>
        <v>6.5519971343466817E-3</v>
      </c>
      <c r="W183" s="7">
        <f t="shared" si="48"/>
        <v>-2.5554628601000044E-2</v>
      </c>
      <c r="X183" s="7">
        <f t="shared" si="49"/>
        <v>-2.7760122436256349E-3</v>
      </c>
      <c r="Y183" s="7">
        <f t="shared" si="50"/>
        <v>1.9044475064434824E-2</v>
      </c>
      <c r="Z183" s="7">
        <f t="shared" si="51"/>
        <v>-8.1406785224501441E-3</v>
      </c>
      <c r="AA183" s="7">
        <f t="shared" si="52"/>
        <v>1.0211339004814621E-2</v>
      </c>
      <c r="AB183">
        <f t="shared" si="53"/>
        <v>0</v>
      </c>
      <c r="AC183">
        <f t="shared" si="54"/>
        <v>-2.5554628601000044E-2</v>
      </c>
      <c r="AD183">
        <f t="shared" si="55"/>
        <v>-2.7760122436256349E-3</v>
      </c>
      <c r="AE183">
        <f t="shared" si="56"/>
        <v>0</v>
      </c>
      <c r="AF183">
        <f t="shared" si="57"/>
        <v>-8.1406785224501441E-3</v>
      </c>
      <c r="AG183">
        <f t="shared" si="58"/>
        <v>0</v>
      </c>
      <c r="AH183" s="7">
        <f>J183-Portfolio_Performance!$C$16</f>
        <v>-7.8548002865653319E-2</v>
      </c>
      <c r="AI183" s="7">
        <f>K183-Portfolio_Performance!$C$16</f>
        <v>-8.963568543899493E-2</v>
      </c>
      <c r="AJ183" s="7">
        <f>L183-Portfolio_Performance!$C$16</f>
        <v>-8.7876012243625637E-2</v>
      </c>
      <c r="AK183" s="7">
        <f>M183-Portfolio_Performance!$C$16</f>
        <v>-6.6055524935565185E-2</v>
      </c>
      <c r="AL183" s="7">
        <f>N183-Portfolio_Performance!$C$16</f>
        <v>-9.3240678522450146E-2</v>
      </c>
      <c r="AM183" s="7">
        <f>O183-Portfolio_Performance!$C$16</f>
        <v>-7.4888660995185388E-2</v>
      </c>
    </row>
    <row r="184" spans="2:39" x14ac:dyDescent="0.2">
      <c r="B184" s="39">
        <v>44826</v>
      </c>
      <c r="C184" s="40">
        <v>100.26</v>
      </c>
      <c r="D184" s="40">
        <v>52.25</v>
      </c>
      <c r="E184" s="40">
        <v>28.6</v>
      </c>
      <c r="F184" s="40">
        <v>45.97</v>
      </c>
      <c r="G184" s="40">
        <v>66.790000000000006</v>
      </c>
      <c r="H184" s="40">
        <v>8.4499999999999993</v>
      </c>
      <c r="J184" s="4">
        <f t="shared" si="40"/>
        <v>-1.5734330837457424E-2</v>
      </c>
      <c r="K184" s="4">
        <f t="shared" si="41"/>
        <v>-6.2959284568146999E-3</v>
      </c>
      <c r="L184" s="4">
        <f t="shared" si="42"/>
        <v>-2.7247762605019047E-2</v>
      </c>
      <c r="M184" s="4">
        <f t="shared" si="43"/>
        <v>-7.8006896104203839E-3</v>
      </c>
      <c r="N184" s="4">
        <f t="shared" si="44"/>
        <v>-1.8983218722315256E-2</v>
      </c>
      <c r="O184" s="4">
        <f t="shared" si="45"/>
        <v>-2.6855087303176348E-2</v>
      </c>
      <c r="P184" s="6">
        <f>SUMPRODUCT(J184:O184,Portfolio_Performance!$C$10:$H$10)</f>
        <v>-1.9134474170132854E-2</v>
      </c>
      <c r="Q184" s="41">
        <v>-8.3999999999999995E-3</v>
      </c>
      <c r="R184" s="12">
        <f t="shared" si="46"/>
        <v>-1.0734474170132855E-2</v>
      </c>
      <c r="S184" s="6">
        <f t="shared" si="47"/>
        <v>-1.0734474170132855E-2</v>
      </c>
      <c r="T184" s="12">
        <f>P184-Portfolio_Performance!$C$16</f>
        <v>-8.7134474170132856E-2</v>
      </c>
      <c r="V184" s="7">
        <f t="shared" si="48"/>
        <v>-7.3343308374574246E-3</v>
      </c>
      <c r="W184" s="7">
        <f t="shared" si="48"/>
        <v>4.4385457133181549E-3</v>
      </c>
      <c r="X184" s="7">
        <f t="shared" si="49"/>
        <v>-1.8847762605019046E-2</v>
      </c>
      <c r="Y184" s="7">
        <f t="shared" si="50"/>
        <v>5.9931038957961556E-4</v>
      </c>
      <c r="Z184" s="7">
        <f t="shared" si="51"/>
        <v>-1.0583218722315256E-2</v>
      </c>
      <c r="AA184" s="7">
        <f t="shared" si="52"/>
        <v>-1.8455087303176347E-2</v>
      </c>
      <c r="AB184">
        <f t="shared" si="53"/>
        <v>-7.3343308374574246E-3</v>
      </c>
      <c r="AC184">
        <f t="shared" si="54"/>
        <v>0</v>
      </c>
      <c r="AD184">
        <f t="shared" si="55"/>
        <v>-1.8847762605019046E-2</v>
      </c>
      <c r="AE184">
        <f t="shared" si="56"/>
        <v>0</v>
      </c>
      <c r="AF184">
        <f t="shared" si="57"/>
        <v>-1.0583218722315256E-2</v>
      </c>
      <c r="AG184">
        <f t="shared" si="58"/>
        <v>-1.8455087303176347E-2</v>
      </c>
      <c r="AH184" s="7">
        <f>J184-Portfolio_Performance!$C$16</f>
        <v>-8.3734330837457432E-2</v>
      </c>
      <c r="AI184" s="7">
        <f>K184-Portfolio_Performance!$C$16</f>
        <v>-7.4295928456814708E-2</v>
      </c>
      <c r="AJ184" s="7">
        <f>L184-Portfolio_Performance!$C$16</f>
        <v>-9.5247762605019048E-2</v>
      </c>
      <c r="AK184" s="7">
        <f>M184-Portfolio_Performance!$C$16</f>
        <v>-7.5800689610420385E-2</v>
      </c>
      <c r="AL184" s="7">
        <f>N184-Portfolio_Performance!$C$16</f>
        <v>-8.6983218722315264E-2</v>
      </c>
      <c r="AM184" s="7">
        <f>O184-Portfolio_Performance!$C$16</f>
        <v>-9.485508730317635E-2</v>
      </c>
    </row>
    <row r="185" spans="2:39" x14ac:dyDescent="0.2">
      <c r="B185" s="39">
        <v>44827</v>
      </c>
      <c r="C185" s="40">
        <v>98.25</v>
      </c>
      <c r="D185" s="40">
        <v>51.83</v>
      </c>
      <c r="E185" s="40">
        <v>27.83</v>
      </c>
      <c r="F185" s="40">
        <v>45.71</v>
      </c>
      <c r="G185" s="40">
        <v>63.59</v>
      </c>
      <c r="H185" s="40">
        <v>7.91</v>
      </c>
      <c r="J185" s="4">
        <f t="shared" si="40"/>
        <v>-2.0251561085986816E-2</v>
      </c>
      <c r="K185" s="4">
        <f t="shared" si="41"/>
        <v>-8.0707586433052137E-3</v>
      </c>
      <c r="L185" s="4">
        <f t="shared" si="42"/>
        <v>-2.7292142288007623E-2</v>
      </c>
      <c r="M185" s="4">
        <f t="shared" si="43"/>
        <v>-5.6719174744836341E-3</v>
      </c>
      <c r="N185" s="4">
        <f t="shared" si="44"/>
        <v>-4.9097143458228173E-2</v>
      </c>
      <c r="O185" s="4">
        <f t="shared" si="45"/>
        <v>-6.6038659589519891E-2</v>
      </c>
      <c r="P185" s="6">
        <f>SUMPRODUCT(J185:O185,Portfolio_Performance!$C$10:$H$10)</f>
        <v>-3.7784820626278609E-2</v>
      </c>
      <c r="Q185" s="41">
        <v>-1.72E-2</v>
      </c>
      <c r="R185" s="12">
        <f t="shared" si="46"/>
        <v>-2.0584820626278609E-2</v>
      </c>
      <c r="S185" s="6">
        <f t="shared" si="47"/>
        <v>-2.0584820626278609E-2</v>
      </c>
      <c r="T185" s="12">
        <f>P185-Portfolio_Performance!$C$16</f>
        <v>-0.10578482062627861</v>
      </c>
      <c r="V185" s="7">
        <f t="shared" si="48"/>
        <v>-3.0515610859868161E-3</v>
      </c>
      <c r="W185" s="7">
        <f t="shared" si="48"/>
        <v>1.2514061982973395E-2</v>
      </c>
      <c r="X185" s="7">
        <f t="shared" si="49"/>
        <v>-1.0092142288007623E-2</v>
      </c>
      <c r="Y185" s="7">
        <f t="shared" si="50"/>
        <v>1.1528082525516365E-2</v>
      </c>
      <c r="Z185" s="7">
        <f t="shared" si="51"/>
        <v>-3.1897143458228173E-2</v>
      </c>
      <c r="AA185" s="7">
        <f t="shared" si="52"/>
        <v>-4.8838659589519891E-2</v>
      </c>
      <c r="AB185">
        <f t="shared" si="53"/>
        <v>-3.0515610859868161E-3</v>
      </c>
      <c r="AC185">
        <f t="shared" si="54"/>
        <v>0</v>
      </c>
      <c r="AD185">
        <f t="shared" si="55"/>
        <v>-1.0092142288007623E-2</v>
      </c>
      <c r="AE185">
        <f t="shared" si="56"/>
        <v>0</v>
      </c>
      <c r="AF185">
        <f t="shared" si="57"/>
        <v>-3.1897143458228173E-2</v>
      </c>
      <c r="AG185">
        <f t="shared" si="58"/>
        <v>-4.8838659589519891E-2</v>
      </c>
      <c r="AH185" s="7">
        <f>J185-Portfolio_Performance!$C$16</f>
        <v>-8.8251561085986821E-2</v>
      </c>
      <c r="AI185" s="7">
        <f>K185-Portfolio_Performance!$C$16</f>
        <v>-7.6070758643305217E-2</v>
      </c>
      <c r="AJ185" s="7">
        <f>L185-Portfolio_Performance!$C$16</f>
        <v>-9.5292142288007628E-2</v>
      </c>
      <c r="AK185" s="7">
        <f>M185-Portfolio_Performance!$C$16</f>
        <v>-7.3671917474483636E-2</v>
      </c>
      <c r="AL185" s="7">
        <f>N185-Portfolio_Performance!$C$16</f>
        <v>-0.11709714345822818</v>
      </c>
      <c r="AM185" s="7">
        <f>O185-Portfolio_Performance!$C$16</f>
        <v>-0.13403865958951988</v>
      </c>
    </row>
    <row r="186" spans="2:39" x14ac:dyDescent="0.2">
      <c r="B186" s="39">
        <v>44830</v>
      </c>
      <c r="C186" s="40">
        <v>94.97</v>
      </c>
      <c r="D186" s="40">
        <v>50.3</v>
      </c>
      <c r="E186" s="40">
        <v>26.58</v>
      </c>
      <c r="F186" s="40">
        <v>45.49</v>
      </c>
      <c r="G186" s="40">
        <v>65.150000000000006</v>
      </c>
      <c r="H186" s="40">
        <v>7.72</v>
      </c>
      <c r="J186" s="4">
        <f t="shared" si="40"/>
        <v>-3.3954198494509515E-2</v>
      </c>
      <c r="K186" s="4">
        <f t="shared" si="41"/>
        <v>-2.9964055095921701E-2</v>
      </c>
      <c r="L186" s="4">
        <f t="shared" si="42"/>
        <v>-4.5955522252700186E-2</v>
      </c>
      <c r="M186" s="4">
        <f t="shared" si="43"/>
        <v>-4.8245707617403039E-3</v>
      </c>
      <c r="N186" s="4">
        <f t="shared" si="44"/>
        <v>2.4236078291537691E-2</v>
      </c>
      <c r="O186" s="4">
        <f t="shared" si="45"/>
        <v>-2.4313417742877756E-2</v>
      </c>
      <c r="P186" s="6">
        <f>SUMPRODUCT(J186:O186,Portfolio_Performance!$C$10:$H$10)</f>
        <v>-1.7312064174493911E-2</v>
      </c>
      <c r="Q186" s="41">
        <v>-1.03E-2</v>
      </c>
      <c r="R186" s="12">
        <f t="shared" si="46"/>
        <v>-7.0120641744939108E-3</v>
      </c>
      <c r="S186" s="6">
        <f t="shared" si="47"/>
        <v>-7.0120641744939108E-3</v>
      </c>
      <c r="T186" s="12">
        <f>P186-Portfolio_Performance!$C$16</f>
        <v>-8.5312064174493912E-2</v>
      </c>
      <c r="V186" s="7">
        <f t="shared" si="48"/>
        <v>-2.3654198494509514E-2</v>
      </c>
      <c r="W186" s="7">
        <f t="shared" si="48"/>
        <v>-2.295199092142779E-2</v>
      </c>
      <c r="X186" s="7">
        <f t="shared" si="49"/>
        <v>-3.5655522252700189E-2</v>
      </c>
      <c r="Y186" s="7">
        <f t="shared" si="50"/>
        <v>5.4754292382596962E-3</v>
      </c>
      <c r="Z186" s="7">
        <f t="shared" si="51"/>
        <v>3.4536078291537695E-2</v>
      </c>
      <c r="AA186" s="7">
        <f t="shared" si="52"/>
        <v>-1.4013417742877756E-2</v>
      </c>
      <c r="AB186">
        <f t="shared" si="53"/>
        <v>-2.3654198494509514E-2</v>
      </c>
      <c r="AC186">
        <f t="shared" si="54"/>
        <v>-2.295199092142779E-2</v>
      </c>
      <c r="AD186">
        <f t="shared" si="55"/>
        <v>-3.5655522252700189E-2</v>
      </c>
      <c r="AE186">
        <f t="shared" si="56"/>
        <v>0</v>
      </c>
      <c r="AF186">
        <f t="shared" si="57"/>
        <v>0</v>
      </c>
      <c r="AG186">
        <f t="shared" si="58"/>
        <v>-1.4013417742877756E-2</v>
      </c>
      <c r="AH186" s="7">
        <f>J186-Portfolio_Performance!$C$16</f>
        <v>-0.10195419849450951</v>
      </c>
      <c r="AI186" s="7">
        <f>K186-Portfolio_Performance!$C$16</f>
        <v>-9.7964055095921709E-2</v>
      </c>
      <c r="AJ186" s="7">
        <f>L186-Portfolio_Performance!$C$16</f>
        <v>-0.1139555222527002</v>
      </c>
      <c r="AK186" s="7">
        <f>M186-Portfolio_Performance!$C$16</f>
        <v>-7.2824570761740315E-2</v>
      </c>
      <c r="AL186" s="7">
        <f>N186-Portfolio_Performance!$C$16</f>
        <v>-4.3763921708462314E-2</v>
      </c>
      <c r="AM186" s="7">
        <f>O186-Portfolio_Performance!$C$16</f>
        <v>-9.2313417742877768E-2</v>
      </c>
    </row>
    <row r="187" spans="2:39" x14ac:dyDescent="0.2">
      <c r="B187" s="39">
        <v>44831</v>
      </c>
      <c r="C187" s="40">
        <v>97.01</v>
      </c>
      <c r="D187" s="40">
        <v>48.86</v>
      </c>
      <c r="E187" s="40">
        <v>26.19</v>
      </c>
      <c r="F187" s="40">
        <v>45.83</v>
      </c>
      <c r="G187" s="40">
        <v>65.569999999999993</v>
      </c>
      <c r="H187" s="40">
        <v>7.73</v>
      </c>
      <c r="J187" s="4">
        <f t="shared" si="40"/>
        <v>2.1253013718331142E-2</v>
      </c>
      <c r="K187" s="4">
        <f t="shared" si="41"/>
        <v>-2.9046011276099078E-2</v>
      </c>
      <c r="L187" s="4">
        <f t="shared" si="42"/>
        <v>-1.4781394765478633E-2</v>
      </c>
      <c r="M187" s="4">
        <f t="shared" si="43"/>
        <v>7.4463769391199834E-3</v>
      </c>
      <c r="N187" s="4">
        <f t="shared" si="44"/>
        <v>6.4259707046738328E-3</v>
      </c>
      <c r="O187" s="4">
        <f t="shared" si="45"/>
        <v>1.2944985626457955E-3</v>
      </c>
      <c r="P187" s="6">
        <f>SUMPRODUCT(J187:O187,Portfolio_Performance!$C$10:$H$10)</f>
        <v>2.2860435431489605E-3</v>
      </c>
      <c r="Q187" s="41">
        <v>-2.0999999999999999E-3</v>
      </c>
      <c r="R187" s="12">
        <f t="shared" si="46"/>
        <v>4.3860435431489608E-3</v>
      </c>
      <c r="S187" s="6">
        <f t="shared" si="47"/>
        <v>0</v>
      </c>
      <c r="T187" s="12">
        <f>P187-Portfolio_Performance!$C$16</f>
        <v>-6.5713956456851047E-2</v>
      </c>
      <c r="V187" s="7">
        <f t="shared" si="48"/>
        <v>2.3353013718331143E-2</v>
      </c>
      <c r="W187" s="7">
        <f t="shared" si="48"/>
        <v>-3.343205481924804E-2</v>
      </c>
      <c r="X187" s="7">
        <f t="shared" si="49"/>
        <v>-1.2681394765478634E-2</v>
      </c>
      <c r="Y187" s="7">
        <f t="shared" si="50"/>
        <v>9.5463769391199837E-3</v>
      </c>
      <c r="Z187" s="7">
        <f t="shared" si="51"/>
        <v>8.5259707046738322E-3</v>
      </c>
      <c r="AA187" s="7">
        <f t="shared" si="52"/>
        <v>3.3944985626457955E-3</v>
      </c>
      <c r="AB187">
        <f t="shared" si="53"/>
        <v>0</v>
      </c>
      <c r="AC187">
        <f t="shared" si="54"/>
        <v>-3.343205481924804E-2</v>
      </c>
      <c r="AD187">
        <f t="shared" si="55"/>
        <v>-1.2681394765478634E-2</v>
      </c>
      <c r="AE187">
        <f t="shared" si="56"/>
        <v>0</v>
      </c>
      <c r="AF187">
        <f t="shared" si="57"/>
        <v>0</v>
      </c>
      <c r="AG187">
        <f t="shared" si="58"/>
        <v>0</v>
      </c>
      <c r="AH187" s="7">
        <f>J187-Portfolio_Performance!$C$16</f>
        <v>-4.6746986281668859E-2</v>
      </c>
      <c r="AI187" s="7">
        <f>K187-Portfolio_Performance!$C$16</f>
        <v>-9.7046011276099076E-2</v>
      </c>
      <c r="AJ187" s="7">
        <f>L187-Portfolio_Performance!$C$16</f>
        <v>-8.2781394765478633E-2</v>
      </c>
      <c r="AK187" s="7">
        <f>M187-Portfolio_Performance!$C$16</f>
        <v>-6.0553623060880024E-2</v>
      </c>
      <c r="AL187" s="7">
        <f>N187-Portfolio_Performance!$C$16</f>
        <v>-6.1574029295326169E-2</v>
      </c>
      <c r="AM187" s="7">
        <f>O187-Portfolio_Performance!$C$16</f>
        <v>-6.6705501437354209E-2</v>
      </c>
    </row>
    <row r="188" spans="2:39" x14ac:dyDescent="0.2">
      <c r="B188" s="39">
        <v>44832</v>
      </c>
      <c r="C188" s="40">
        <v>98.09</v>
      </c>
      <c r="D188" s="40">
        <v>49.31</v>
      </c>
      <c r="E188" s="40">
        <v>27.3</v>
      </c>
      <c r="F188" s="40">
        <v>46.17</v>
      </c>
      <c r="G188" s="40">
        <v>67.08</v>
      </c>
      <c r="H188" s="40">
        <v>8.14</v>
      </c>
      <c r="J188" s="4">
        <f t="shared" si="40"/>
        <v>1.1071358603032148E-2</v>
      </c>
      <c r="K188" s="4">
        <f t="shared" si="41"/>
        <v>9.1678344064404244E-3</v>
      </c>
      <c r="L188" s="4">
        <f t="shared" si="42"/>
        <v>4.1509043671293586E-2</v>
      </c>
      <c r="M188" s="4">
        <f t="shared" si="43"/>
        <v>7.3913379978650393E-3</v>
      </c>
      <c r="N188" s="4">
        <f t="shared" si="44"/>
        <v>2.2767662679480053E-2</v>
      </c>
      <c r="O188" s="4">
        <f t="shared" si="45"/>
        <v>5.1681317415118375E-2</v>
      </c>
      <c r="P188" s="6">
        <f>SUMPRODUCT(J188:O188,Portfolio_Performance!$C$10:$H$10)</f>
        <v>2.8079021088597857E-2</v>
      </c>
      <c r="Q188" s="41">
        <v>1.9699999999999999E-2</v>
      </c>
      <c r="R188" s="12">
        <f t="shared" si="46"/>
        <v>8.3790210885978586E-3</v>
      </c>
      <c r="S188" s="6">
        <f t="shared" si="47"/>
        <v>0</v>
      </c>
      <c r="T188" s="12">
        <f>P188-Portfolio_Performance!$C$16</f>
        <v>-3.9920978911402144E-2</v>
      </c>
      <c r="V188" s="7">
        <f t="shared" si="48"/>
        <v>-8.6286413969678503E-3</v>
      </c>
      <c r="W188" s="7">
        <f t="shared" si="48"/>
        <v>7.8881331784256582E-4</v>
      </c>
      <c r="X188" s="7">
        <f t="shared" si="49"/>
        <v>2.1809043671293587E-2</v>
      </c>
      <c r="Y188" s="7">
        <f t="shared" si="50"/>
        <v>-1.230866200213496E-2</v>
      </c>
      <c r="Z188" s="7">
        <f t="shared" si="51"/>
        <v>3.0676626794800543E-3</v>
      </c>
      <c r="AA188" s="7">
        <f t="shared" si="52"/>
        <v>3.1981317415118379E-2</v>
      </c>
      <c r="AB188">
        <f t="shared" si="53"/>
        <v>-8.6286413969678503E-3</v>
      </c>
      <c r="AC188">
        <f t="shared" si="54"/>
        <v>0</v>
      </c>
      <c r="AD188">
        <f t="shared" si="55"/>
        <v>0</v>
      </c>
      <c r="AE188">
        <f t="shared" si="56"/>
        <v>-1.230866200213496E-2</v>
      </c>
      <c r="AF188">
        <f t="shared" si="57"/>
        <v>0</v>
      </c>
      <c r="AG188">
        <f t="shared" si="58"/>
        <v>0</v>
      </c>
      <c r="AH188" s="7">
        <f>J188-Portfolio_Performance!$C$16</f>
        <v>-5.6928641396967856E-2</v>
      </c>
      <c r="AI188" s="7">
        <f>K188-Portfolio_Performance!$C$16</f>
        <v>-5.8832165593559582E-2</v>
      </c>
      <c r="AJ188" s="7">
        <f>L188-Portfolio_Performance!$C$16</f>
        <v>-2.6490956328706419E-2</v>
      </c>
      <c r="AK188" s="7">
        <f>M188-Portfolio_Performance!$C$16</f>
        <v>-6.0608662002134966E-2</v>
      </c>
      <c r="AL188" s="7">
        <f>N188-Portfolio_Performance!$C$16</f>
        <v>-4.5232337320519955E-2</v>
      </c>
      <c r="AM188" s="7">
        <f>O188-Portfolio_Performance!$C$16</f>
        <v>-1.631868258488163E-2</v>
      </c>
    </row>
    <row r="189" spans="2:39" x14ac:dyDescent="0.2">
      <c r="B189" s="39">
        <v>44833</v>
      </c>
      <c r="C189" s="40">
        <v>99.04</v>
      </c>
      <c r="D189" s="40">
        <v>47.22</v>
      </c>
      <c r="E189" s="40">
        <v>26.6</v>
      </c>
      <c r="F189" s="40">
        <v>44.95</v>
      </c>
      <c r="G189" s="40">
        <v>64.069999999999993</v>
      </c>
      <c r="H189" s="40">
        <v>8.0399999999999991</v>
      </c>
      <c r="J189" s="4">
        <f t="shared" si="40"/>
        <v>9.6383843600616297E-3</v>
      </c>
      <c r="K189" s="4">
        <f t="shared" si="41"/>
        <v>-4.3309368578667962E-2</v>
      </c>
      <c r="L189" s="4">
        <f t="shared" si="42"/>
        <v>-2.5975486403260677E-2</v>
      </c>
      <c r="M189" s="4">
        <f t="shared" si="43"/>
        <v>-2.677947560126823E-2</v>
      </c>
      <c r="N189" s="4">
        <f t="shared" si="44"/>
        <v>-4.5909701304077968E-2</v>
      </c>
      <c r="O189" s="4">
        <f t="shared" si="45"/>
        <v>-1.2361096823574088E-2</v>
      </c>
      <c r="P189" s="6">
        <f>SUMPRODUCT(J189:O189,Portfolio_Performance!$C$10:$H$10)</f>
        <v>-2.0569025494195183E-2</v>
      </c>
      <c r="Q189" s="41">
        <v>-2.1100000000000001E-2</v>
      </c>
      <c r="R189" s="12">
        <f t="shared" si="46"/>
        <v>5.309745058048182E-4</v>
      </c>
      <c r="S189" s="6">
        <f t="shared" si="47"/>
        <v>0</v>
      </c>
      <c r="T189" s="12">
        <f>P189-Portfolio_Performance!$C$16</f>
        <v>-8.856902549419518E-2</v>
      </c>
      <c r="V189" s="7">
        <f t="shared" si="48"/>
        <v>3.073838436006163E-2</v>
      </c>
      <c r="W189" s="7">
        <f t="shared" si="48"/>
        <v>-4.384034308447278E-2</v>
      </c>
      <c r="X189" s="7">
        <f t="shared" si="49"/>
        <v>-4.8754864032606766E-3</v>
      </c>
      <c r="Y189" s="7">
        <f t="shared" si="50"/>
        <v>-5.6794756012682295E-3</v>
      </c>
      <c r="Z189" s="7">
        <f t="shared" si="51"/>
        <v>-2.4809701304077968E-2</v>
      </c>
      <c r="AA189" s="7">
        <f t="shared" si="52"/>
        <v>8.7389031764259131E-3</v>
      </c>
      <c r="AB189">
        <f t="shared" si="53"/>
        <v>0</v>
      </c>
      <c r="AC189">
        <f t="shared" si="54"/>
        <v>-4.384034308447278E-2</v>
      </c>
      <c r="AD189">
        <f t="shared" si="55"/>
        <v>-4.8754864032606766E-3</v>
      </c>
      <c r="AE189">
        <f t="shared" si="56"/>
        <v>-5.6794756012682295E-3</v>
      </c>
      <c r="AF189">
        <f t="shared" si="57"/>
        <v>-2.4809701304077968E-2</v>
      </c>
      <c r="AG189">
        <f t="shared" si="58"/>
        <v>0</v>
      </c>
      <c r="AH189" s="7">
        <f>J189-Portfolio_Performance!$C$16</f>
        <v>-5.8361615639938372E-2</v>
      </c>
      <c r="AI189" s="7">
        <f>K189-Portfolio_Performance!$C$16</f>
        <v>-0.11130936857866797</v>
      </c>
      <c r="AJ189" s="7">
        <f>L189-Portfolio_Performance!$C$16</f>
        <v>-9.3975486403260686E-2</v>
      </c>
      <c r="AK189" s="7">
        <f>M189-Portfolio_Performance!$C$16</f>
        <v>-9.4779475601268232E-2</v>
      </c>
      <c r="AL189" s="7">
        <f>N189-Portfolio_Performance!$C$16</f>
        <v>-0.11390970130407797</v>
      </c>
      <c r="AM189" s="7">
        <f>O189-Portfolio_Performance!$C$16</f>
        <v>-8.0361096823574091E-2</v>
      </c>
    </row>
    <row r="190" spans="2:39" x14ac:dyDescent="0.2">
      <c r="B190" s="39">
        <v>44834</v>
      </c>
      <c r="C190" s="40">
        <v>101.12</v>
      </c>
      <c r="D190" s="40">
        <v>46.15</v>
      </c>
      <c r="E190" s="40">
        <v>25.94</v>
      </c>
      <c r="F190" s="40">
        <v>44.22</v>
      </c>
      <c r="G190" s="40">
        <v>63.58</v>
      </c>
      <c r="H190" s="40">
        <v>8.01</v>
      </c>
      <c r="J190" s="4">
        <f t="shared" si="40"/>
        <v>2.0784121462261263E-2</v>
      </c>
      <c r="K190" s="4">
        <f t="shared" si="41"/>
        <v>-2.2920570708505721E-2</v>
      </c>
      <c r="L190" s="4">
        <f t="shared" si="42"/>
        <v>-2.5125036899355548E-2</v>
      </c>
      <c r="M190" s="4">
        <f t="shared" si="43"/>
        <v>-1.6373585488329113E-2</v>
      </c>
      <c r="N190" s="4">
        <f t="shared" si="44"/>
        <v>-7.677280168273461E-3</v>
      </c>
      <c r="O190" s="4">
        <f t="shared" si="45"/>
        <v>-3.7383221106071039E-3</v>
      </c>
      <c r="P190" s="6">
        <f>SUMPRODUCT(J190:O190,Portfolio_Performance!$C$10:$H$10)</f>
        <v>-4.9420476840036096E-3</v>
      </c>
      <c r="Q190" s="41">
        <v>-1.5100000000000001E-2</v>
      </c>
      <c r="R190" s="12">
        <f t="shared" si="46"/>
        <v>1.015795231599639E-2</v>
      </c>
      <c r="S190" s="6">
        <f t="shared" si="47"/>
        <v>0</v>
      </c>
      <c r="T190" s="12">
        <f>P190-Portfolio_Performance!$C$16</f>
        <v>-7.2942047684003614E-2</v>
      </c>
      <c r="V190" s="7">
        <f t="shared" si="48"/>
        <v>3.5884121462261262E-2</v>
      </c>
      <c r="W190" s="7">
        <f t="shared" si="48"/>
        <v>-3.3078523024502107E-2</v>
      </c>
      <c r="X190" s="7">
        <f t="shared" si="49"/>
        <v>-1.0025036899355548E-2</v>
      </c>
      <c r="Y190" s="7">
        <f t="shared" si="50"/>
        <v>-1.2735854883291122E-3</v>
      </c>
      <c r="Z190" s="7">
        <f t="shared" si="51"/>
        <v>7.4227198317265396E-3</v>
      </c>
      <c r="AA190" s="7">
        <f t="shared" si="52"/>
        <v>1.1361677889392897E-2</v>
      </c>
      <c r="AB190">
        <f t="shared" si="53"/>
        <v>0</v>
      </c>
      <c r="AC190">
        <f t="shared" si="54"/>
        <v>-3.3078523024502107E-2</v>
      </c>
      <c r="AD190">
        <f t="shared" si="55"/>
        <v>-1.0025036899355548E-2</v>
      </c>
      <c r="AE190">
        <f t="shared" si="56"/>
        <v>-1.2735854883291122E-3</v>
      </c>
      <c r="AF190">
        <f t="shared" si="57"/>
        <v>0</v>
      </c>
      <c r="AG190">
        <f t="shared" si="58"/>
        <v>0</v>
      </c>
      <c r="AH190" s="7">
        <f>J190-Portfolio_Performance!$C$16</f>
        <v>-4.7215878537738745E-2</v>
      </c>
      <c r="AI190" s="7">
        <f>K190-Portfolio_Performance!$C$16</f>
        <v>-9.0920570708505732E-2</v>
      </c>
      <c r="AJ190" s="7">
        <f>L190-Portfolio_Performance!$C$16</f>
        <v>-9.3125036899355557E-2</v>
      </c>
      <c r="AK190" s="7">
        <f>M190-Portfolio_Performance!$C$16</f>
        <v>-8.4373585488329114E-2</v>
      </c>
      <c r="AL190" s="7">
        <f>N190-Portfolio_Performance!$C$16</f>
        <v>-7.5677280168273464E-2</v>
      </c>
      <c r="AM190" s="7">
        <f>O190-Portfolio_Performance!$C$16</f>
        <v>-7.1738322110607114E-2</v>
      </c>
    </row>
    <row r="191" spans="2:39" x14ac:dyDescent="0.2">
      <c r="B191" s="39">
        <v>44837</v>
      </c>
      <c r="C191" s="40">
        <v>104.05</v>
      </c>
      <c r="D191" s="40">
        <v>47.54</v>
      </c>
      <c r="E191" s="40">
        <v>27.25</v>
      </c>
      <c r="F191" s="40">
        <v>45.69</v>
      </c>
      <c r="G191" s="40">
        <v>67.27</v>
      </c>
      <c r="H191" s="40">
        <v>8.27</v>
      </c>
      <c r="J191" s="4">
        <f t="shared" si="40"/>
        <v>2.8563622441096059E-2</v>
      </c>
      <c r="K191" s="4">
        <f t="shared" si="41"/>
        <v>2.9674500983186611E-2</v>
      </c>
      <c r="L191" s="4">
        <f t="shared" si="42"/>
        <v>4.9267342220955183E-2</v>
      </c>
      <c r="M191" s="4">
        <f t="shared" si="43"/>
        <v>3.2702280145879802E-2</v>
      </c>
      <c r="N191" s="4">
        <f t="shared" si="44"/>
        <v>5.6415416554857753E-2</v>
      </c>
      <c r="O191" s="4">
        <f t="shared" si="45"/>
        <v>3.1943747955332169E-2</v>
      </c>
      <c r="P191" s="6">
        <f>SUMPRODUCT(J191:O191,Portfolio_Performance!$C$10:$H$10)</f>
        <v>3.7743344520792574E-2</v>
      </c>
      <c r="Q191" s="41">
        <v>2.5899999999999999E-2</v>
      </c>
      <c r="R191" s="12">
        <f t="shared" si="46"/>
        <v>1.1843344520792574E-2</v>
      </c>
      <c r="S191" s="6">
        <f t="shared" si="47"/>
        <v>0</v>
      </c>
      <c r="T191" s="12">
        <f>P191-Portfolio_Performance!$C$16</f>
        <v>-3.0256655479207431E-2</v>
      </c>
      <c r="V191" s="7">
        <f t="shared" si="48"/>
        <v>2.6636224410960599E-3</v>
      </c>
      <c r="W191" s="7">
        <f t="shared" si="48"/>
        <v>1.7831156462394037E-2</v>
      </c>
      <c r="X191" s="7">
        <f t="shared" si="49"/>
        <v>2.3367342220955184E-2</v>
      </c>
      <c r="Y191" s="7">
        <f t="shared" si="50"/>
        <v>6.8022801458798021E-3</v>
      </c>
      <c r="Z191" s="7">
        <f t="shared" si="51"/>
        <v>3.0515416554857754E-2</v>
      </c>
      <c r="AA191" s="7">
        <f t="shared" si="52"/>
        <v>6.0437479553321696E-3</v>
      </c>
      <c r="AB191">
        <f t="shared" si="53"/>
        <v>0</v>
      </c>
      <c r="AC191">
        <f t="shared" si="54"/>
        <v>0</v>
      </c>
      <c r="AD191">
        <f t="shared" si="55"/>
        <v>0</v>
      </c>
      <c r="AE191">
        <f t="shared" si="56"/>
        <v>0</v>
      </c>
      <c r="AF191">
        <f t="shared" si="57"/>
        <v>0</v>
      </c>
      <c r="AG191">
        <f t="shared" si="58"/>
        <v>0</v>
      </c>
      <c r="AH191" s="7">
        <f>J191-Portfolio_Performance!$C$16</f>
        <v>-3.9436377558903946E-2</v>
      </c>
      <c r="AI191" s="7">
        <f>K191-Portfolio_Performance!$C$16</f>
        <v>-3.8325499016813397E-2</v>
      </c>
      <c r="AJ191" s="7">
        <f>L191-Portfolio_Performance!$C$16</f>
        <v>-1.8732657779044821E-2</v>
      </c>
      <c r="AK191" s="7">
        <f>M191-Portfolio_Performance!$C$16</f>
        <v>-3.5297719854120203E-2</v>
      </c>
      <c r="AL191" s="7">
        <f>N191-Portfolio_Performance!$C$16</f>
        <v>-1.1584583445142252E-2</v>
      </c>
      <c r="AM191" s="7">
        <f>O191-Portfolio_Performance!$C$16</f>
        <v>-3.6056252044667836E-2</v>
      </c>
    </row>
    <row r="192" spans="2:39" x14ac:dyDescent="0.2">
      <c r="B192" s="39">
        <v>44838</v>
      </c>
      <c r="C192" s="40">
        <v>107.97</v>
      </c>
      <c r="D192" s="40">
        <v>48.52</v>
      </c>
      <c r="E192" s="40">
        <v>28.73</v>
      </c>
      <c r="F192" s="40">
        <v>47.9</v>
      </c>
      <c r="G192" s="40">
        <v>71.069999999999993</v>
      </c>
      <c r="H192" s="40">
        <v>8.6300000000000008</v>
      </c>
      <c r="J192" s="4">
        <f t="shared" si="40"/>
        <v>3.6981857919405697E-2</v>
      </c>
      <c r="K192" s="4">
        <f t="shared" si="41"/>
        <v>2.0404622143801544E-2</v>
      </c>
      <c r="L192" s="4">
        <f t="shared" si="42"/>
        <v>5.2888351881945066E-2</v>
      </c>
      <c r="M192" s="4">
        <f t="shared" si="43"/>
        <v>4.7236048841689533E-2</v>
      </c>
      <c r="N192" s="4">
        <f t="shared" si="44"/>
        <v>5.4950934801289389E-2</v>
      </c>
      <c r="O192" s="4">
        <f t="shared" si="45"/>
        <v>4.2609996059736789E-2</v>
      </c>
      <c r="P192" s="6">
        <f>SUMPRODUCT(J192:O192,Portfolio_Performance!$C$10:$H$10)</f>
        <v>4.3222459648803668E-2</v>
      </c>
      <c r="Q192" s="41">
        <v>3.0599999999999999E-2</v>
      </c>
      <c r="R192" s="12">
        <f t="shared" si="46"/>
        <v>1.262245964880367E-2</v>
      </c>
      <c r="S192" s="6">
        <f t="shared" si="47"/>
        <v>0</v>
      </c>
      <c r="T192" s="12">
        <f>P192-Portfolio_Performance!$C$16</f>
        <v>-2.4777540351196337E-2</v>
      </c>
      <c r="V192" s="7">
        <f t="shared" si="48"/>
        <v>6.3818579194056986E-3</v>
      </c>
      <c r="W192" s="7">
        <f t="shared" si="48"/>
        <v>7.7821624949978747E-3</v>
      </c>
      <c r="X192" s="7">
        <f t="shared" si="49"/>
        <v>2.2288351881945067E-2</v>
      </c>
      <c r="Y192" s="7">
        <f t="shared" si="50"/>
        <v>1.6636048841689535E-2</v>
      </c>
      <c r="Z192" s="7">
        <f t="shared" si="51"/>
        <v>2.435093480128939E-2</v>
      </c>
      <c r="AA192" s="7">
        <f t="shared" si="52"/>
        <v>1.200999605973679E-2</v>
      </c>
      <c r="AB192">
        <f t="shared" si="53"/>
        <v>0</v>
      </c>
      <c r="AC192">
        <f t="shared" si="54"/>
        <v>0</v>
      </c>
      <c r="AD192">
        <f t="shared" si="55"/>
        <v>0</v>
      </c>
      <c r="AE192">
        <f t="shared" si="56"/>
        <v>0</v>
      </c>
      <c r="AF192">
        <f t="shared" si="57"/>
        <v>0</v>
      </c>
      <c r="AG192">
        <f t="shared" si="58"/>
        <v>0</v>
      </c>
      <c r="AH192" s="7">
        <f>J192-Portfolio_Performance!$C$16</f>
        <v>-3.1018142080594308E-2</v>
      </c>
      <c r="AI192" s="7">
        <f>K192-Portfolio_Performance!$C$16</f>
        <v>-4.7595377856198461E-2</v>
      </c>
      <c r="AJ192" s="7">
        <f>L192-Portfolio_Performance!$C$16</f>
        <v>-1.5111648118054939E-2</v>
      </c>
      <c r="AK192" s="7">
        <f>M192-Portfolio_Performance!$C$16</f>
        <v>-2.0763951158310472E-2</v>
      </c>
      <c r="AL192" s="7">
        <f>N192-Portfolio_Performance!$C$16</f>
        <v>-1.3049065198710616E-2</v>
      </c>
      <c r="AM192" s="7">
        <f>O192-Portfolio_Performance!$C$16</f>
        <v>-2.5390003940263216E-2</v>
      </c>
    </row>
    <row r="193" spans="2:39" x14ac:dyDescent="0.2">
      <c r="B193" s="39">
        <v>44839</v>
      </c>
      <c r="C193" s="40">
        <v>109.17</v>
      </c>
      <c r="D193" s="40">
        <v>47.46</v>
      </c>
      <c r="E193" s="40">
        <v>28.61</v>
      </c>
      <c r="F193" s="40">
        <v>48.49</v>
      </c>
      <c r="G193" s="40">
        <v>70.239999999999995</v>
      </c>
      <c r="H193" s="40">
        <v>8.61</v>
      </c>
      <c r="J193" s="4">
        <f t="shared" si="40"/>
        <v>1.1052889533129186E-2</v>
      </c>
      <c r="K193" s="4">
        <f t="shared" si="41"/>
        <v>-2.2088833068231971E-2</v>
      </c>
      <c r="L193" s="4">
        <f t="shared" si="42"/>
        <v>-4.1855659291793208E-3</v>
      </c>
      <c r="M193" s="4">
        <f t="shared" si="43"/>
        <v>1.224208670039148E-2</v>
      </c>
      <c r="N193" s="4">
        <f t="shared" si="44"/>
        <v>-1.1747357511942577E-2</v>
      </c>
      <c r="O193" s="4">
        <f t="shared" si="45"/>
        <v>-2.3201866556973095E-3</v>
      </c>
      <c r="P193" s="6">
        <f>SUMPRODUCT(J193:O193,Portfolio_Performance!$C$10:$H$10)</f>
        <v>-2.2381808221738518E-3</v>
      </c>
      <c r="Q193" s="41">
        <v>-2E-3</v>
      </c>
      <c r="R193" s="12">
        <f t="shared" si="46"/>
        <v>-2.3818082217385173E-4</v>
      </c>
      <c r="S193" s="6">
        <f t="shared" si="47"/>
        <v>-2.3818082217385173E-4</v>
      </c>
      <c r="T193" s="12">
        <f>P193-Portfolio_Performance!$C$16</f>
        <v>-7.0238180822173854E-2</v>
      </c>
      <c r="V193" s="7">
        <f t="shared" si="48"/>
        <v>1.3052889533129186E-2</v>
      </c>
      <c r="W193" s="7">
        <f t="shared" si="48"/>
        <v>-2.185065224605812E-2</v>
      </c>
      <c r="X193" s="7">
        <f t="shared" si="49"/>
        <v>-2.1855659291793207E-3</v>
      </c>
      <c r="Y193" s="7">
        <f t="shared" si="50"/>
        <v>1.424208670039148E-2</v>
      </c>
      <c r="Z193" s="7">
        <f t="shared" si="51"/>
        <v>-9.7473575119425768E-3</v>
      </c>
      <c r="AA193" s="7">
        <f t="shared" si="52"/>
        <v>-3.2018665569730946E-4</v>
      </c>
      <c r="AB193">
        <f t="shared" si="53"/>
        <v>0</v>
      </c>
      <c r="AC193">
        <f t="shared" si="54"/>
        <v>-2.185065224605812E-2</v>
      </c>
      <c r="AD193">
        <f t="shared" si="55"/>
        <v>-2.1855659291793207E-3</v>
      </c>
      <c r="AE193">
        <f t="shared" si="56"/>
        <v>0</v>
      </c>
      <c r="AF193">
        <f t="shared" si="57"/>
        <v>-9.7473575119425768E-3</v>
      </c>
      <c r="AG193">
        <f t="shared" si="58"/>
        <v>-3.2018665569730946E-4</v>
      </c>
      <c r="AH193" s="7">
        <f>J193-Portfolio_Performance!$C$16</f>
        <v>-5.6947110466870815E-2</v>
      </c>
      <c r="AI193" s="7">
        <f>K193-Portfolio_Performance!$C$16</f>
        <v>-9.0088833068231983E-2</v>
      </c>
      <c r="AJ193" s="7">
        <f>L193-Portfolio_Performance!$C$16</f>
        <v>-7.2185565929179324E-2</v>
      </c>
      <c r="AK193" s="7">
        <f>M193-Portfolio_Performance!$C$16</f>
        <v>-5.5757913299608525E-2</v>
      </c>
      <c r="AL193" s="7">
        <f>N193-Portfolio_Performance!$C$16</f>
        <v>-7.9747357511942576E-2</v>
      </c>
      <c r="AM193" s="7">
        <f>O193-Portfolio_Performance!$C$16</f>
        <v>-7.0320186655697309E-2</v>
      </c>
    </row>
    <row r="194" spans="2:39" x14ac:dyDescent="0.2">
      <c r="B194" s="39">
        <v>44840</v>
      </c>
      <c r="C194" s="40">
        <v>108.48</v>
      </c>
      <c r="D194" s="40">
        <v>45.84</v>
      </c>
      <c r="E194" s="40">
        <v>28.25</v>
      </c>
      <c r="F194" s="40">
        <v>48.76</v>
      </c>
      <c r="G194" s="40">
        <v>70.78</v>
      </c>
      <c r="H194" s="40">
        <v>8.6</v>
      </c>
      <c r="J194" s="4">
        <f t="shared" si="40"/>
        <v>-6.3404761000926653E-3</v>
      </c>
      <c r="K194" s="4">
        <f t="shared" si="41"/>
        <v>-3.4730178601133276E-2</v>
      </c>
      <c r="L194" s="4">
        <f t="shared" si="42"/>
        <v>-1.2662849469568921E-2</v>
      </c>
      <c r="M194" s="4">
        <f t="shared" si="43"/>
        <v>5.5527134958097855E-3</v>
      </c>
      <c r="N194" s="4">
        <f t="shared" si="44"/>
        <v>7.6585255904561634E-3</v>
      </c>
      <c r="O194" s="4">
        <f t="shared" si="45"/>
        <v>-1.1621151801773739E-3</v>
      </c>
      <c r="P194" s="6">
        <f>SUMPRODUCT(J194:O194,Portfolio_Performance!$C$10:$H$10)</f>
        <v>-4.2690561134697547E-3</v>
      </c>
      <c r="Q194" s="41">
        <v>-1.0200000000000001E-2</v>
      </c>
      <c r="R194" s="12">
        <f t="shared" si="46"/>
        <v>5.9309438865302461E-3</v>
      </c>
      <c r="S194" s="6">
        <f t="shared" si="47"/>
        <v>0</v>
      </c>
      <c r="T194" s="12">
        <f>P194-Portfolio_Performance!$C$16</f>
        <v>-7.226905611346976E-2</v>
      </c>
      <c r="V194" s="7">
        <f t="shared" si="48"/>
        <v>3.8595238999073354E-3</v>
      </c>
      <c r="W194" s="7">
        <f t="shared" si="48"/>
        <v>-4.0661122487663522E-2</v>
      </c>
      <c r="X194" s="7">
        <f t="shared" si="49"/>
        <v>-2.4628494695689198E-3</v>
      </c>
      <c r="Y194" s="7">
        <f t="shared" si="50"/>
        <v>1.5752713495809787E-2</v>
      </c>
      <c r="Z194" s="7">
        <f t="shared" si="51"/>
        <v>1.7858525590456163E-2</v>
      </c>
      <c r="AA194" s="7">
        <f t="shared" si="52"/>
        <v>9.037884819822626E-3</v>
      </c>
      <c r="AB194">
        <f t="shared" si="53"/>
        <v>0</v>
      </c>
      <c r="AC194">
        <f t="shared" si="54"/>
        <v>-4.0661122487663522E-2</v>
      </c>
      <c r="AD194">
        <f t="shared" si="55"/>
        <v>-2.4628494695689198E-3</v>
      </c>
      <c r="AE194">
        <f t="shared" si="56"/>
        <v>0</v>
      </c>
      <c r="AF194">
        <f t="shared" si="57"/>
        <v>0</v>
      </c>
      <c r="AG194">
        <f t="shared" si="58"/>
        <v>0</v>
      </c>
      <c r="AH194" s="7">
        <f>J194-Portfolio_Performance!$C$16</f>
        <v>-7.4340476100092673E-2</v>
      </c>
      <c r="AI194" s="7">
        <f>K194-Portfolio_Performance!$C$16</f>
        <v>-0.10273017860113329</v>
      </c>
      <c r="AJ194" s="7">
        <f>L194-Portfolio_Performance!$C$16</f>
        <v>-8.066284946956892E-2</v>
      </c>
      <c r="AK194" s="7">
        <f>M194-Portfolio_Performance!$C$16</f>
        <v>-6.2447286504190222E-2</v>
      </c>
      <c r="AL194" s="7">
        <f>N194-Portfolio_Performance!$C$16</f>
        <v>-6.0341474409543842E-2</v>
      </c>
      <c r="AM194" s="7">
        <f>O194-Portfolio_Performance!$C$16</f>
        <v>-6.9162115180177383E-2</v>
      </c>
    </row>
    <row r="195" spans="2:39" x14ac:dyDescent="0.2">
      <c r="B195" s="39">
        <v>44841</v>
      </c>
      <c r="C195" s="40">
        <v>106.16</v>
      </c>
      <c r="D195" s="40">
        <v>44.64</v>
      </c>
      <c r="E195" s="40">
        <v>27.14</v>
      </c>
      <c r="F195" s="40">
        <v>47.76</v>
      </c>
      <c r="G195" s="40">
        <v>69.569999999999993</v>
      </c>
      <c r="H195" s="40">
        <v>8.5299999999999994</v>
      </c>
      <c r="J195" s="4">
        <f t="shared" si="40"/>
        <v>-2.1618434168133423E-2</v>
      </c>
      <c r="K195" s="4">
        <f t="shared" si="41"/>
        <v>-2.6526754333428711E-2</v>
      </c>
      <c r="L195" s="4">
        <f t="shared" si="42"/>
        <v>-4.0084803185726901E-2</v>
      </c>
      <c r="M195" s="4">
        <f t="shared" si="43"/>
        <v>-2.0721835528724183E-2</v>
      </c>
      <c r="N195" s="4">
        <f t="shared" si="44"/>
        <v>-1.7243034981767512E-2</v>
      </c>
      <c r="O195" s="4">
        <f t="shared" si="45"/>
        <v>-8.172841755874358E-3</v>
      </c>
      <c r="P195" s="6">
        <f>SUMPRODUCT(J195:O195,Portfolio_Performance!$C$10:$H$10)</f>
        <v>-1.8957485661530472E-2</v>
      </c>
      <c r="Q195" s="41">
        <v>-2.8000000000000001E-2</v>
      </c>
      <c r="R195" s="12">
        <f t="shared" si="46"/>
        <v>9.0425143384695282E-3</v>
      </c>
      <c r="S195" s="6">
        <f t="shared" si="47"/>
        <v>0</v>
      </c>
      <c r="T195" s="12">
        <f>P195-Portfolio_Performance!$C$16</f>
        <v>-8.695748566153047E-2</v>
      </c>
      <c r="V195" s="7">
        <f t="shared" si="48"/>
        <v>6.3815658318665779E-3</v>
      </c>
      <c r="W195" s="7">
        <f t="shared" si="48"/>
        <v>-3.556926867189824E-2</v>
      </c>
      <c r="X195" s="7">
        <f t="shared" si="49"/>
        <v>-1.2084803185726901E-2</v>
      </c>
      <c r="Y195" s="7">
        <f t="shared" si="50"/>
        <v>7.2781644712758171E-3</v>
      </c>
      <c r="Z195" s="7">
        <f t="shared" si="51"/>
        <v>1.0756965018232489E-2</v>
      </c>
      <c r="AA195" s="7">
        <f t="shared" si="52"/>
        <v>1.9827158244125641E-2</v>
      </c>
      <c r="AB195">
        <f t="shared" si="53"/>
        <v>0</v>
      </c>
      <c r="AC195">
        <f t="shared" si="54"/>
        <v>-3.556926867189824E-2</v>
      </c>
      <c r="AD195">
        <f t="shared" si="55"/>
        <v>-1.2084803185726901E-2</v>
      </c>
      <c r="AE195">
        <f t="shared" si="56"/>
        <v>0</v>
      </c>
      <c r="AF195">
        <f t="shared" si="57"/>
        <v>0</v>
      </c>
      <c r="AG195">
        <f t="shared" si="58"/>
        <v>0</v>
      </c>
      <c r="AH195" s="7">
        <f>J195-Portfolio_Performance!$C$16</f>
        <v>-8.9618434168133421E-2</v>
      </c>
      <c r="AI195" s="7">
        <f>K195-Portfolio_Performance!$C$16</f>
        <v>-9.452675433342872E-2</v>
      </c>
      <c r="AJ195" s="7">
        <f>L195-Portfolio_Performance!$C$16</f>
        <v>-0.10808480318572691</v>
      </c>
      <c r="AK195" s="7">
        <f>M195-Portfolio_Performance!$C$16</f>
        <v>-8.8721835528724188E-2</v>
      </c>
      <c r="AL195" s="7">
        <f>N195-Portfolio_Performance!$C$16</f>
        <v>-8.5243034981767524E-2</v>
      </c>
      <c r="AM195" s="7">
        <f>O195-Portfolio_Performance!$C$16</f>
        <v>-7.6172841755874368E-2</v>
      </c>
    </row>
    <row r="196" spans="2:39" x14ac:dyDescent="0.2">
      <c r="B196" s="39">
        <v>44844</v>
      </c>
      <c r="C196" s="40">
        <v>107.71</v>
      </c>
      <c r="D196" s="40">
        <v>44.42</v>
      </c>
      <c r="E196" s="40">
        <v>26.8</v>
      </c>
      <c r="F196" s="40">
        <v>45.36</v>
      </c>
      <c r="G196" s="40">
        <v>68.39</v>
      </c>
      <c r="H196" s="40">
        <v>8.41</v>
      </c>
      <c r="J196" s="4">
        <f t="shared" ref="J196:J259" si="59">LN(C196/C195)</f>
        <v>1.4495040338726749E-2</v>
      </c>
      <c r="K196" s="4">
        <f t="shared" ref="K196:K259" si="60">LN(D196/D195)</f>
        <v>-4.9404996067740356E-3</v>
      </c>
      <c r="L196" s="4">
        <f t="shared" ref="L196:L259" si="61">LN(E196/E195)</f>
        <v>-1.260676688991204E-2</v>
      </c>
      <c r="M196" s="4">
        <f t="shared" ref="M196:M259" si="62">LN(F196/F195)</f>
        <v>-5.1557809664850011E-2</v>
      </c>
      <c r="N196" s="4">
        <f t="shared" ref="N196:N259" si="63">LN(G196/G195)</f>
        <v>-1.7106824825545177E-2</v>
      </c>
      <c r="O196" s="4">
        <f t="shared" ref="O196:O259" si="64">LN(H196/H195)</f>
        <v>-1.4167887518730991E-2</v>
      </c>
      <c r="P196" s="6">
        <f>SUMPRODUCT(J196:O196,Portfolio_Performance!$C$10:$H$10)</f>
        <v>-1.1683230769136592E-2</v>
      </c>
      <c r="Q196" s="41">
        <v>-7.4999999999999997E-3</v>
      </c>
      <c r="R196" s="12">
        <f t="shared" si="46"/>
        <v>-4.1832307691365925E-3</v>
      </c>
      <c r="S196" s="6">
        <f t="shared" si="47"/>
        <v>-4.1832307691365925E-3</v>
      </c>
      <c r="T196" s="12">
        <f>P196-Portfolio_Performance!$C$16</f>
        <v>-7.9683230769136595E-2</v>
      </c>
      <c r="V196" s="7">
        <f t="shared" si="48"/>
        <v>2.1995040338726748E-2</v>
      </c>
      <c r="W196" s="7">
        <f t="shared" si="48"/>
        <v>-7.5726883763744309E-4</v>
      </c>
      <c r="X196" s="7">
        <f t="shared" si="49"/>
        <v>-5.1067668899120403E-3</v>
      </c>
      <c r="Y196" s="7">
        <f t="shared" si="50"/>
        <v>-4.4057809664850012E-2</v>
      </c>
      <c r="Z196" s="7">
        <f t="shared" si="51"/>
        <v>-9.6068248255451773E-3</v>
      </c>
      <c r="AA196" s="7">
        <f t="shared" si="52"/>
        <v>-6.6678875187309913E-3</v>
      </c>
      <c r="AB196">
        <f t="shared" si="53"/>
        <v>0</v>
      </c>
      <c r="AC196">
        <f t="shared" si="54"/>
        <v>-7.5726883763744309E-4</v>
      </c>
      <c r="AD196">
        <f t="shared" si="55"/>
        <v>-5.1067668899120403E-3</v>
      </c>
      <c r="AE196">
        <f t="shared" si="56"/>
        <v>-4.4057809664850012E-2</v>
      </c>
      <c r="AF196">
        <f t="shared" si="57"/>
        <v>-9.6068248255451773E-3</v>
      </c>
      <c r="AG196">
        <f t="shared" si="58"/>
        <v>-6.6678875187309913E-3</v>
      </c>
      <c r="AH196" s="7">
        <f>J196-Portfolio_Performance!$C$16</f>
        <v>-5.3504959661273256E-2</v>
      </c>
      <c r="AI196" s="7">
        <f>K196-Portfolio_Performance!$C$16</f>
        <v>-7.294049960677404E-2</v>
      </c>
      <c r="AJ196" s="7">
        <f>L196-Portfolio_Performance!$C$16</f>
        <v>-8.0606766889912043E-2</v>
      </c>
      <c r="AK196" s="7">
        <f>M196-Portfolio_Performance!$C$16</f>
        <v>-0.11955780966485002</v>
      </c>
      <c r="AL196" s="7">
        <f>N196-Portfolio_Performance!$C$16</f>
        <v>-8.5106824825545185E-2</v>
      </c>
      <c r="AM196" s="7">
        <f>O196-Portfolio_Performance!$C$16</f>
        <v>-8.2167887518730998E-2</v>
      </c>
    </row>
    <row r="197" spans="2:39" x14ac:dyDescent="0.2">
      <c r="B197" s="39">
        <v>44845</v>
      </c>
      <c r="C197" s="40">
        <v>107.43</v>
      </c>
      <c r="D197" s="40">
        <v>45.46</v>
      </c>
      <c r="E197" s="40">
        <v>26.84</v>
      </c>
      <c r="F197" s="40">
        <v>44.52</v>
      </c>
      <c r="G197" s="40">
        <v>68.42</v>
      </c>
      <c r="H197" s="40">
        <v>8.6</v>
      </c>
      <c r="J197" s="4">
        <f t="shared" si="59"/>
        <v>-2.6029576842277352E-3</v>
      </c>
      <c r="K197" s="4">
        <f t="shared" si="60"/>
        <v>2.314299995811581E-2</v>
      </c>
      <c r="L197" s="4">
        <f t="shared" si="61"/>
        <v>1.4914245866701199E-3</v>
      </c>
      <c r="M197" s="4">
        <f t="shared" si="62"/>
        <v>-1.8692133012152522E-2</v>
      </c>
      <c r="N197" s="4">
        <f t="shared" si="63"/>
        <v>4.3856443945395929E-4</v>
      </c>
      <c r="O197" s="4">
        <f t="shared" si="64"/>
        <v>2.2340729274605248E-2</v>
      </c>
      <c r="P197" s="6">
        <f>SUMPRODUCT(J197:O197,Portfolio_Performance!$C$10:$H$10)</f>
        <v>6.8635692866901602E-3</v>
      </c>
      <c r="Q197" s="41">
        <v>-6.4999999999999997E-3</v>
      </c>
      <c r="R197" s="12">
        <f t="shared" ref="R197:R260" si="65">P197-Q197</f>
        <v>1.336356928669016E-2</v>
      </c>
      <c r="S197" s="6">
        <f t="shared" ref="S197:S260" si="66">IF(R197&lt;0,R197,0)</f>
        <v>0</v>
      </c>
      <c r="T197" s="12">
        <f>P197-Portfolio_Performance!$C$16</f>
        <v>-6.1136430713309847E-2</v>
      </c>
      <c r="V197" s="7">
        <f t="shared" ref="V197:W260" si="67">J197-Q197</f>
        <v>3.8970423157722645E-3</v>
      </c>
      <c r="W197" s="7">
        <f t="shared" si="67"/>
        <v>9.7794306714256499E-3</v>
      </c>
      <c r="X197" s="7">
        <f t="shared" ref="X197:X260" si="68">L197-Q197</f>
        <v>7.9914245866701192E-3</v>
      </c>
      <c r="Y197" s="7">
        <f t="shared" ref="Y197:Y260" si="69">M197-Q197</f>
        <v>-1.2192133012152523E-2</v>
      </c>
      <c r="Z197" s="7">
        <f t="shared" ref="Z197:Z260" si="70">N197-Q197</f>
        <v>6.9385644394539588E-3</v>
      </c>
      <c r="AA197" s="7">
        <f t="shared" ref="AA197:AA260" si="71">O197-Q197</f>
        <v>2.8840729274605247E-2</v>
      </c>
      <c r="AB197">
        <f t="shared" ref="AB197:AB260" si="72">IF(V197&lt;0,V197,0)</f>
        <v>0</v>
      </c>
      <c r="AC197">
        <f t="shared" ref="AC197:AC260" si="73">IF(W197&lt;0,W197,0)</f>
        <v>0</v>
      </c>
      <c r="AD197">
        <f t="shared" ref="AD197:AD260" si="74">IF(X197&lt;0,X197,0)</f>
        <v>0</v>
      </c>
      <c r="AE197">
        <f t="shared" ref="AE197:AE260" si="75">IF(Y197&lt;0,Y197,0)</f>
        <v>-1.2192133012152523E-2</v>
      </c>
      <c r="AF197">
        <f t="shared" ref="AF197:AF260" si="76">IF(Z197&lt;0,Z197,0)</f>
        <v>0</v>
      </c>
      <c r="AG197">
        <f t="shared" ref="AG197:AG260" si="77">IF(AA197&lt;0,AA197,0)</f>
        <v>0</v>
      </c>
      <c r="AH197" s="7">
        <f>J197-Portfolio_Performance!$C$16</f>
        <v>-7.0602957684227738E-2</v>
      </c>
      <c r="AI197" s="7">
        <f>K197-Portfolio_Performance!$C$16</f>
        <v>-4.4857000041884199E-2</v>
      </c>
      <c r="AJ197" s="7">
        <f>L197-Portfolio_Performance!$C$16</f>
        <v>-6.6508575413329885E-2</v>
      </c>
      <c r="AK197" s="7">
        <f>M197-Portfolio_Performance!$C$16</f>
        <v>-8.6692133012152534E-2</v>
      </c>
      <c r="AL197" s="7">
        <f>N197-Portfolio_Performance!$C$16</f>
        <v>-6.7561435560546043E-2</v>
      </c>
      <c r="AM197" s="7">
        <f>O197-Portfolio_Performance!$C$16</f>
        <v>-4.565927072539476E-2</v>
      </c>
    </row>
    <row r="198" spans="2:39" x14ac:dyDescent="0.2">
      <c r="B198" s="39">
        <v>44846</v>
      </c>
      <c r="C198" s="40">
        <v>105.14</v>
      </c>
      <c r="D198" s="40">
        <v>44.49</v>
      </c>
      <c r="E198" s="40">
        <v>27.08</v>
      </c>
      <c r="F198" s="40">
        <v>44.8</v>
      </c>
      <c r="G198" s="40">
        <v>67.650000000000006</v>
      </c>
      <c r="H198" s="40">
        <v>8.6199999999999992</v>
      </c>
      <c r="J198" s="4">
        <f t="shared" si="59"/>
        <v>-2.1546677287149048E-2</v>
      </c>
      <c r="K198" s="4">
        <f t="shared" si="60"/>
        <v>-2.1568373606446679E-2</v>
      </c>
      <c r="L198" s="4">
        <f t="shared" si="61"/>
        <v>8.9021359405932511E-3</v>
      </c>
      <c r="M198" s="4">
        <f t="shared" si="62"/>
        <v>6.2696130135951739E-3</v>
      </c>
      <c r="N198" s="4">
        <f t="shared" si="63"/>
        <v>-1.1317824932661461E-2</v>
      </c>
      <c r="O198" s="4">
        <f t="shared" si="64"/>
        <v>2.3228814161397287E-3</v>
      </c>
      <c r="P198" s="6">
        <f>SUMPRODUCT(J198:O198,Portfolio_Performance!$C$10:$H$10)</f>
        <v>-6.5156984843460081E-3</v>
      </c>
      <c r="Q198" s="41">
        <v>-3.3E-3</v>
      </c>
      <c r="R198" s="12">
        <f t="shared" si="65"/>
        <v>-3.2156984843460081E-3</v>
      </c>
      <c r="S198" s="6">
        <f t="shared" si="66"/>
        <v>-3.2156984843460081E-3</v>
      </c>
      <c r="T198" s="12">
        <f>P198-Portfolio_Performance!$C$16</f>
        <v>-7.4515698484346013E-2</v>
      </c>
      <c r="V198" s="7">
        <f t="shared" si="67"/>
        <v>-1.8246677287149047E-2</v>
      </c>
      <c r="W198" s="7">
        <f t="shared" si="67"/>
        <v>-1.8352675122100672E-2</v>
      </c>
      <c r="X198" s="7">
        <f t="shared" si="68"/>
        <v>1.2202135940593252E-2</v>
      </c>
      <c r="Y198" s="7">
        <f t="shared" si="69"/>
        <v>9.5696130135951747E-3</v>
      </c>
      <c r="Z198" s="7">
        <f t="shared" si="70"/>
        <v>-8.0178249326614617E-3</v>
      </c>
      <c r="AA198" s="7">
        <f t="shared" si="71"/>
        <v>5.6228814161397283E-3</v>
      </c>
      <c r="AB198">
        <f t="shared" si="72"/>
        <v>-1.8246677287149047E-2</v>
      </c>
      <c r="AC198">
        <f t="shared" si="73"/>
        <v>-1.8352675122100672E-2</v>
      </c>
      <c r="AD198">
        <f t="shared" si="74"/>
        <v>0</v>
      </c>
      <c r="AE198">
        <f t="shared" si="75"/>
        <v>0</v>
      </c>
      <c r="AF198">
        <f t="shared" si="76"/>
        <v>-8.0178249326614617E-3</v>
      </c>
      <c r="AG198">
        <f t="shared" si="77"/>
        <v>0</v>
      </c>
      <c r="AH198" s="7">
        <f>J198-Portfolio_Performance!$C$16</f>
        <v>-8.9546677287149046E-2</v>
      </c>
      <c r="AI198" s="7">
        <f>K198-Portfolio_Performance!$C$16</f>
        <v>-8.9568373606446677E-2</v>
      </c>
      <c r="AJ198" s="7">
        <f>L198-Portfolio_Performance!$C$16</f>
        <v>-5.9097864059406757E-2</v>
      </c>
      <c r="AK198" s="7">
        <f>M198-Portfolio_Performance!$C$16</f>
        <v>-6.1730386986404831E-2</v>
      </c>
      <c r="AL198" s="7">
        <f>N198-Portfolio_Performance!$C$16</f>
        <v>-7.9317824932661471E-2</v>
      </c>
      <c r="AM198" s="7">
        <f>O198-Portfolio_Performance!$C$16</f>
        <v>-6.5677118583860272E-2</v>
      </c>
    </row>
    <row r="199" spans="2:39" x14ac:dyDescent="0.2">
      <c r="B199" s="39">
        <v>44847</v>
      </c>
      <c r="C199" s="40">
        <v>108.73</v>
      </c>
      <c r="D199" s="40">
        <v>45.7</v>
      </c>
      <c r="E199" s="40">
        <v>28.12</v>
      </c>
      <c r="F199" s="40">
        <v>45.54</v>
      </c>
      <c r="G199" s="40">
        <v>68.900000000000006</v>
      </c>
      <c r="H199" s="40">
        <v>8.81</v>
      </c>
      <c r="J199" s="4">
        <f t="shared" si="59"/>
        <v>3.3574949618356158E-2</v>
      </c>
      <c r="K199" s="4">
        <f t="shared" si="60"/>
        <v>2.6833853082208654E-2</v>
      </c>
      <c r="L199" s="4">
        <f t="shared" si="61"/>
        <v>3.7685618898389929E-2</v>
      </c>
      <c r="M199" s="4">
        <f t="shared" si="62"/>
        <v>1.6382921214654188E-2</v>
      </c>
      <c r="N199" s="4">
        <f t="shared" si="63"/>
        <v>1.8308823402815911E-2</v>
      </c>
      <c r="O199" s="4">
        <f t="shared" si="64"/>
        <v>2.1802355272486567E-2</v>
      </c>
      <c r="P199" s="6">
        <f>SUMPRODUCT(J199:O199,Portfolio_Performance!$C$10:$H$10)</f>
        <v>2.5007700505505662E-2</v>
      </c>
      <c r="Q199" s="41">
        <v>2.5999999999999999E-2</v>
      </c>
      <c r="R199" s="12">
        <f t="shared" si="65"/>
        <v>-9.9229949449433641E-4</v>
      </c>
      <c r="S199" s="6">
        <f t="shared" si="66"/>
        <v>-9.9229949449433641E-4</v>
      </c>
      <c r="T199" s="12">
        <f>P199-Portfolio_Performance!$C$16</f>
        <v>-4.2992299494494346E-2</v>
      </c>
      <c r="V199" s="7">
        <f t="shared" si="67"/>
        <v>7.5749496183561589E-3</v>
      </c>
      <c r="W199" s="7">
        <f t="shared" si="67"/>
        <v>2.7826152576702991E-2</v>
      </c>
      <c r="X199" s="7">
        <f t="shared" si="68"/>
        <v>1.168561889838993E-2</v>
      </c>
      <c r="Y199" s="7">
        <f t="shared" si="69"/>
        <v>-9.6170787853458103E-3</v>
      </c>
      <c r="Z199" s="7">
        <f t="shared" si="70"/>
        <v>-7.6911765971840879E-3</v>
      </c>
      <c r="AA199" s="7">
        <f t="shared" si="71"/>
        <v>-4.1976447275134318E-3</v>
      </c>
      <c r="AB199">
        <f t="shared" si="72"/>
        <v>0</v>
      </c>
      <c r="AC199">
        <f t="shared" si="73"/>
        <v>0</v>
      </c>
      <c r="AD199">
        <f t="shared" si="74"/>
        <v>0</v>
      </c>
      <c r="AE199">
        <f t="shared" si="75"/>
        <v>-9.6170787853458103E-3</v>
      </c>
      <c r="AF199">
        <f t="shared" si="76"/>
        <v>-7.6911765971840879E-3</v>
      </c>
      <c r="AG199">
        <f t="shared" si="77"/>
        <v>-4.1976447275134318E-3</v>
      </c>
      <c r="AH199" s="7">
        <f>J199-Portfolio_Performance!$C$16</f>
        <v>-3.4425050381643847E-2</v>
      </c>
      <c r="AI199" s="7">
        <f>K199-Portfolio_Performance!$C$16</f>
        <v>-4.1166146917791351E-2</v>
      </c>
      <c r="AJ199" s="7">
        <f>L199-Portfolio_Performance!$C$16</f>
        <v>-3.0314381101610076E-2</v>
      </c>
      <c r="AK199" s="7">
        <f>M199-Portfolio_Performance!$C$16</f>
        <v>-5.1617078785345813E-2</v>
      </c>
      <c r="AL199" s="7">
        <f>N199-Portfolio_Performance!$C$16</f>
        <v>-4.9691176597184097E-2</v>
      </c>
      <c r="AM199" s="7">
        <f>O199-Portfolio_Performance!$C$16</f>
        <v>-4.6197644727513434E-2</v>
      </c>
    </row>
    <row r="200" spans="2:39" x14ac:dyDescent="0.2">
      <c r="B200" s="39">
        <v>44848</v>
      </c>
      <c r="C200" s="40">
        <v>105.51</v>
      </c>
      <c r="D200" s="40">
        <v>45.12</v>
      </c>
      <c r="E200" s="40">
        <v>27.27</v>
      </c>
      <c r="F200" s="40">
        <v>43.93</v>
      </c>
      <c r="G200" s="40">
        <v>68.040000000000006</v>
      </c>
      <c r="H200" s="40">
        <v>8.5399999999999991</v>
      </c>
      <c r="J200" s="4">
        <f t="shared" si="59"/>
        <v>-3.0062009855657264E-2</v>
      </c>
      <c r="K200" s="4">
        <f t="shared" si="60"/>
        <v>-1.2772690710355656E-2</v>
      </c>
      <c r="L200" s="4">
        <f t="shared" si="61"/>
        <v>-3.0693870084967E-2</v>
      </c>
      <c r="M200" s="4">
        <f t="shared" si="62"/>
        <v>-3.5993602647905368E-2</v>
      </c>
      <c r="N200" s="4">
        <f t="shared" si="63"/>
        <v>-1.2560410491951888E-2</v>
      </c>
      <c r="O200" s="4">
        <f t="shared" si="64"/>
        <v>-3.1126432147609844E-2</v>
      </c>
      <c r="P200" s="6">
        <f>SUMPRODUCT(J200:O200,Portfolio_Performance!$C$10:$H$10)</f>
        <v>-2.5808430058127586E-2</v>
      </c>
      <c r="Q200" s="41">
        <v>-2.3699999999999999E-2</v>
      </c>
      <c r="R200" s="12">
        <f t="shared" si="65"/>
        <v>-2.1084300581275875E-3</v>
      </c>
      <c r="S200" s="6">
        <f t="shared" si="66"/>
        <v>-2.1084300581275875E-3</v>
      </c>
      <c r="T200" s="12">
        <f>P200-Portfolio_Performance!$C$16</f>
        <v>-9.3808430058127584E-2</v>
      </c>
      <c r="V200" s="7">
        <f t="shared" si="67"/>
        <v>-6.3620098556572656E-3</v>
      </c>
      <c r="W200" s="7">
        <f t="shared" si="67"/>
        <v>-1.0664260652228068E-2</v>
      </c>
      <c r="X200" s="7">
        <f t="shared" si="68"/>
        <v>-6.9938700849670014E-3</v>
      </c>
      <c r="Y200" s="7">
        <f t="shared" si="69"/>
        <v>-1.2293602647905369E-2</v>
      </c>
      <c r="Z200" s="7">
        <f t="shared" si="70"/>
        <v>1.1139589508048111E-2</v>
      </c>
      <c r="AA200" s="7">
        <f t="shared" si="71"/>
        <v>-7.4264321476098447E-3</v>
      </c>
      <c r="AB200">
        <f t="shared" si="72"/>
        <v>-6.3620098556572656E-3</v>
      </c>
      <c r="AC200">
        <f t="shared" si="73"/>
        <v>-1.0664260652228068E-2</v>
      </c>
      <c r="AD200">
        <f t="shared" si="74"/>
        <v>-6.9938700849670014E-3</v>
      </c>
      <c r="AE200">
        <f t="shared" si="75"/>
        <v>-1.2293602647905369E-2</v>
      </c>
      <c r="AF200">
        <f t="shared" si="76"/>
        <v>0</v>
      </c>
      <c r="AG200">
        <f t="shared" si="77"/>
        <v>-7.4264321476098447E-3</v>
      </c>
      <c r="AH200" s="7">
        <f>J200-Portfolio_Performance!$C$16</f>
        <v>-9.8062009855657273E-2</v>
      </c>
      <c r="AI200" s="7">
        <f>K200-Portfolio_Performance!$C$16</f>
        <v>-8.0772690710355657E-2</v>
      </c>
      <c r="AJ200" s="7">
        <f>L200-Portfolio_Performance!$C$16</f>
        <v>-9.8693870084967009E-2</v>
      </c>
      <c r="AK200" s="7">
        <f>M200-Portfolio_Performance!$C$16</f>
        <v>-0.10399360264790537</v>
      </c>
      <c r="AL200" s="7">
        <f>N200-Portfolio_Performance!$C$16</f>
        <v>-8.0560410491951895E-2</v>
      </c>
      <c r="AM200" s="7">
        <f>O200-Portfolio_Performance!$C$16</f>
        <v>-9.9126432147609855E-2</v>
      </c>
    </row>
    <row r="201" spans="2:39" x14ac:dyDescent="0.2">
      <c r="B201" s="39">
        <v>44851</v>
      </c>
      <c r="C201" s="40">
        <v>109.72</v>
      </c>
      <c r="D201" s="40">
        <v>47.13</v>
      </c>
      <c r="E201" s="40">
        <v>28.07</v>
      </c>
      <c r="F201" s="40">
        <v>45.35</v>
      </c>
      <c r="G201" s="40">
        <v>70.44</v>
      </c>
      <c r="H201" s="40">
        <v>8.86</v>
      </c>
      <c r="J201" s="4">
        <f t="shared" si="59"/>
        <v>3.9125930915401688E-2</v>
      </c>
      <c r="K201" s="4">
        <f t="shared" si="60"/>
        <v>4.3584133745836057E-2</v>
      </c>
      <c r="L201" s="4">
        <f t="shared" si="61"/>
        <v>2.8914193516294071E-2</v>
      </c>
      <c r="M201" s="4">
        <f t="shared" si="62"/>
        <v>3.1812718573457452E-2</v>
      </c>
      <c r="N201" s="4">
        <f t="shared" si="63"/>
        <v>3.4665516100344164E-2</v>
      </c>
      <c r="O201" s="4">
        <f t="shared" si="64"/>
        <v>3.6785756816511125E-2</v>
      </c>
      <c r="P201" s="6">
        <f>SUMPRODUCT(J201:O201,Portfolio_Performance!$C$10:$H$10)</f>
        <v>3.622512103166127E-2</v>
      </c>
      <c r="Q201" s="41">
        <v>2.6499999999999999E-2</v>
      </c>
      <c r="R201" s="12">
        <f t="shared" si="65"/>
        <v>9.7251210316612706E-3</v>
      </c>
      <c r="S201" s="6">
        <f t="shared" si="66"/>
        <v>0</v>
      </c>
      <c r="T201" s="12">
        <f>P201-Portfolio_Performance!$C$16</f>
        <v>-3.1774878968338735E-2</v>
      </c>
      <c r="V201" s="7">
        <f t="shared" si="67"/>
        <v>1.2625930915401689E-2</v>
      </c>
      <c r="W201" s="7">
        <f t="shared" si="67"/>
        <v>3.3859012714174783E-2</v>
      </c>
      <c r="X201" s="7">
        <f t="shared" si="68"/>
        <v>2.414193516294072E-3</v>
      </c>
      <c r="Y201" s="7">
        <f t="shared" si="69"/>
        <v>5.3127185734574527E-3</v>
      </c>
      <c r="Z201" s="7">
        <f t="shared" si="70"/>
        <v>8.1655161003441647E-3</v>
      </c>
      <c r="AA201" s="7">
        <f t="shared" si="71"/>
        <v>1.0285756816511126E-2</v>
      </c>
      <c r="AB201">
        <f t="shared" si="72"/>
        <v>0</v>
      </c>
      <c r="AC201">
        <f t="shared" si="73"/>
        <v>0</v>
      </c>
      <c r="AD201">
        <f t="shared" si="74"/>
        <v>0</v>
      </c>
      <c r="AE201">
        <f t="shared" si="75"/>
        <v>0</v>
      </c>
      <c r="AF201">
        <f t="shared" si="76"/>
        <v>0</v>
      </c>
      <c r="AG201">
        <f t="shared" si="77"/>
        <v>0</v>
      </c>
      <c r="AH201" s="7">
        <f>J201-Portfolio_Performance!$C$16</f>
        <v>-2.8874069084598317E-2</v>
      </c>
      <c r="AI201" s="7">
        <f>K201-Portfolio_Performance!$C$16</f>
        <v>-2.4415866254163948E-2</v>
      </c>
      <c r="AJ201" s="7">
        <f>L201-Portfolio_Performance!$C$16</f>
        <v>-3.9085806483705937E-2</v>
      </c>
      <c r="AK201" s="7">
        <f>M201-Portfolio_Performance!$C$16</f>
        <v>-3.6187281426542553E-2</v>
      </c>
      <c r="AL201" s="7">
        <f>N201-Portfolio_Performance!$C$16</f>
        <v>-3.3334483899655841E-2</v>
      </c>
      <c r="AM201" s="7">
        <f>O201-Portfolio_Performance!$C$16</f>
        <v>-3.1214243183488879E-2</v>
      </c>
    </row>
    <row r="202" spans="2:39" x14ac:dyDescent="0.2">
      <c r="B202" s="39">
        <v>44852</v>
      </c>
      <c r="C202" s="40">
        <v>110.44</v>
      </c>
      <c r="D202" s="40">
        <v>47.99</v>
      </c>
      <c r="E202" s="40">
        <v>26.76</v>
      </c>
      <c r="F202" s="40">
        <v>46.03</v>
      </c>
      <c r="G202" s="40">
        <v>71.87</v>
      </c>
      <c r="H202" s="40">
        <v>8.94</v>
      </c>
      <c r="J202" s="4">
        <f t="shared" si="59"/>
        <v>6.5407209925510794E-3</v>
      </c>
      <c r="K202" s="4">
        <f t="shared" si="60"/>
        <v>1.8082914934514683E-2</v>
      </c>
      <c r="L202" s="4">
        <f t="shared" si="61"/>
        <v>-4.7793155113763336E-2</v>
      </c>
      <c r="M202" s="4">
        <f t="shared" si="62"/>
        <v>1.488318126800439E-2</v>
      </c>
      <c r="N202" s="4">
        <f t="shared" si="63"/>
        <v>2.0097647852345846E-2</v>
      </c>
      <c r="O202" s="4">
        <f t="shared" si="64"/>
        <v>8.9888245684332808E-3</v>
      </c>
      <c r="P202" s="6">
        <f>SUMPRODUCT(J202:O202,Portfolio_Performance!$C$10:$H$10)</f>
        <v>6.5416152483849426E-3</v>
      </c>
      <c r="Q202" s="41">
        <v>1.14E-2</v>
      </c>
      <c r="R202" s="12">
        <f t="shared" si="65"/>
        <v>-4.8583847516150578E-3</v>
      </c>
      <c r="S202" s="6">
        <f t="shared" si="66"/>
        <v>-4.8583847516150578E-3</v>
      </c>
      <c r="T202" s="12">
        <f>P202-Portfolio_Performance!$C$16</f>
        <v>-6.145838475161506E-2</v>
      </c>
      <c r="V202" s="7">
        <f t="shared" si="67"/>
        <v>-4.859279007448921E-3</v>
      </c>
      <c r="W202" s="7">
        <f t="shared" si="67"/>
        <v>2.2941299686129742E-2</v>
      </c>
      <c r="X202" s="7">
        <f t="shared" si="68"/>
        <v>-5.9193155113763336E-2</v>
      </c>
      <c r="Y202" s="7">
        <f t="shared" si="69"/>
        <v>3.4831812680043896E-3</v>
      </c>
      <c r="Z202" s="7">
        <f t="shared" si="70"/>
        <v>8.697647852345846E-3</v>
      </c>
      <c r="AA202" s="7">
        <f t="shared" si="71"/>
        <v>-2.4111754315667196E-3</v>
      </c>
      <c r="AB202">
        <f t="shared" si="72"/>
        <v>-4.859279007448921E-3</v>
      </c>
      <c r="AC202">
        <f t="shared" si="73"/>
        <v>0</v>
      </c>
      <c r="AD202">
        <f t="shared" si="74"/>
        <v>-5.9193155113763336E-2</v>
      </c>
      <c r="AE202">
        <f t="shared" si="75"/>
        <v>0</v>
      </c>
      <c r="AF202">
        <f t="shared" si="76"/>
        <v>0</v>
      </c>
      <c r="AG202">
        <f t="shared" si="77"/>
        <v>-2.4111754315667196E-3</v>
      </c>
      <c r="AH202" s="7">
        <f>J202-Portfolio_Performance!$C$16</f>
        <v>-6.1459279007448922E-2</v>
      </c>
      <c r="AI202" s="7">
        <f>K202-Portfolio_Performance!$C$16</f>
        <v>-4.9917085065485325E-2</v>
      </c>
      <c r="AJ202" s="7">
        <f>L202-Portfolio_Performance!$C$16</f>
        <v>-0.11579315511376334</v>
      </c>
      <c r="AK202" s="7">
        <f>M202-Portfolio_Performance!$C$16</f>
        <v>-5.3116818731995613E-2</v>
      </c>
      <c r="AL202" s="7">
        <f>N202-Portfolio_Performance!$C$16</f>
        <v>-4.7902352147654162E-2</v>
      </c>
      <c r="AM202" s="7">
        <f>O202-Portfolio_Performance!$C$16</f>
        <v>-5.9011175431566726E-2</v>
      </c>
    </row>
    <row r="203" spans="2:39" x14ac:dyDescent="0.2">
      <c r="B203" s="39">
        <v>44853</v>
      </c>
      <c r="C203" s="40">
        <v>109.69</v>
      </c>
      <c r="D203" s="40">
        <v>47.51</v>
      </c>
      <c r="E203" s="40">
        <v>24.64</v>
      </c>
      <c r="F203" s="40">
        <v>45.4</v>
      </c>
      <c r="G203" s="40">
        <v>71.91</v>
      </c>
      <c r="H203" s="40">
        <v>9.0399999999999991</v>
      </c>
      <c r="J203" s="4">
        <f t="shared" si="59"/>
        <v>-6.8141816387109096E-3</v>
      </c>
      <c r="K203" s="4">
        <f t="shared" si="60"/>
        <v>-1.0052440671324242E-2</v>
      </c>
      <c r="L203" s="4">
        <f t="shared" si="61"/>
        <v>-8.2537096594708717E-2</v>
      </c>
      <c r="M203" s="4">
        <f t="shared" si="62"/>
        <v>-1.3781252781847868E-2</v>
      </c>
      <c r="N203" s="4">
        <f t="shared" si="63"/>
        <v>5.5640563405138653E-4</v>
      </c>
      <c r="O203" s="4">
        <f t="shared" si="64"/>
        <v>1.1123585218662302E-2</v>
      </c>
      <c r="P203" s="6">
        <f>SUMPRODUCT(J203:O203,Portfolio_Performance!$C$10:$H$10)</f>
        <v>-8.551558640121297E-3</v>
      </c>
      <c r="Q203" s="41">
        <v>-6.7000000000000002E-3</v>
      </c>
      <c r="R203" s="12">
        <f t="shared" si="65"/>
        <v>-1.8515586401212968E-3</v>
      </c>
      <c r="S203" s="6">
        <f t="shared" si="66"/>
        <v>-1.8515586401212968E-3</v>
      </c>
      <c r="T203" s="12">
        <f>P203-Portfolio_Performance!$C$16</f>
        <v>-7.6551558640121309E-2</v>
      </c>
      <c r="V203" s="7">
        <f t="shared" si="67"/>
        <v>-1.1418163871090934E-4</v>
      </c>
      <c r="W203" s="7">
        <f t="shared" si="67"/>
        <v>-8.2008820312029461E-3</v>
      </c>
      <c r="X203" s="7">
        <f t="shared" si="68"/>
        <v>-7.5837096594708719E-2</v>
      </c>
      <c r="Y203" s="7">
        <f t="shared" si="69"/>
        <v>-7.0812527818478683E-3</v>
      </c>
      <c r="Z203" s="7">
        <f t="shared" si="70"/>
        <v>7.2564056340513865E-3</v>
      </c>
      <c r="AA203" s="7">
        <f t="shared" si="71"/>
        <v>1.7823585218662303E-2</v>
      </c>
      <c r="AB203">
        <f t="shared" si="72"/>
        <v>-1.1418163871090934E-4</v>
      </c>
      <c r="AC203">
        <f t="shared" si="73"/>
        <v>-8.2008820312029461E-3</v>
      </c>
      <c r="AD203">
        <f t="shared" si="74"/>
        <v>-7.5837096594708719E-2</v>
      </c>
      <c r="AE203">
        <f t="shared" si="75"/>
        <v>-7.0812527818478683E-3</v>
      </c>
      <c r="AF203">
        <f t="shared" si="76"/>
        <v>0</v>
      </c>
      <c r="AG203">
        <f t="shared" si="77"/>
        <v>0</v>
      </c>
      <c r="AH203" s="7">
        <f>J203-Portfolio_Performance!$C$16</f>
        <v>-7.4814181638710911E-2</v>
      </c>
      <c r="AI203" s="7">
        <f>K203-Portfolio_Performance!$C$16</f>
        <v>-7.8052440671324247E-2</v>
      </c>
      <c r="AJ203" s="7">
        <f>L203-Portfolio_Performance!$C$16</f>
        <v>-0.15053709659470871</v>
      </c>
      <c r="AK203" s="7">
        <f>M203-Portfolio_Performance!$C$16</f>
        <v>-8.1781252781847877E-2</v>
      </c>
      <c r="AL203" s="7">
        <f>N203-Portfolio_Performance!$C$16</f>
        <v>-6.7443594365948614E-2</v>
      </c>
      <c r="AM203" s="7">
        <f>O203-Portfolio_Performance!$C$16</f>
        <v>-5.6876414781337703E-2</v>
      </c>
    </row>
    <row r="204" spans="2:39" x14ac:dyDescent="0.2">
      <c r="B204" s="39">
        <v>44854</v>
      </c>
      <c r="C204" s="40">
        <v>106.47</v>
      </c>
      <c r="D204" s="40">
        <v>46.72</v>
      </c>
      <c r="E204" s="40">
        <v>24.48</v>
      </c>
      <c r="F204" s="40">
        <v>44.92</v>
      </c>
      <c r="G204" s="40">
        <v>70.3</v>
      </c>
      <c r="H204" s="40">
        <v>8.8699999999999992</v>
      </c>
      <c r="J204" s="4">
        <f t="shared" si="59"/>
        <v>-2.9794950096727998E-2</v>
      </c>
      <c r="K204" s="4">
        <f t="shared" si="60"/>
        <v>-1.6767876678858276E-2</v>
      </c>
      <c r="L204" s="4">
        <f t="shared" si="61"/>
        <v>-6.5146810211937538E-3</v>
      </c>
      <c r="M204" s="4">
        <f t="shared" si="62"/>
        <v>-1.0628975177059794E-2</v>
      </c>
      <c r="N204" s="4">
        <f t="shared" si="63"/>
        <v>-2.2643538297783448E-2</v>
      </c>
      <c r="O204" s="4">
        <f t="shared" si="64"/>
        <v>-1.898437808259695E-2</v>
      </c>
      <c r="P204" s="6">
        <f>SUMPRODUCT(J204:O204,Portfolio_Performance!$C$10:$H$10)</f>
        <v>-1.9574164391392555E-2</v>
      </c>
      <c r="Q204" s="41">
        <v>-8.0000000000000002E-3</v>
      </c>
      <c r="R204" s="12">
        <f t="shared" si="65"/>
        <v>-1.1574164391392555E-2</v>
      </c>
      <c r="S204" s="6">
        <f t="shared" si="66"/>
        <v>-1.1574164391392555E-2</v>
      </c>
      <c r="T204" s="12">
        <f>P204-Portfolio_Performance!$C$16</f>
        <v>-8.7574164391392567E-2</v>
      </c>
      <c r="V204" s="7">
        <f t="shared" si="67"/>
        <v>-2.1794950096727998E-2</v>
      </c>
      <c r="W204" s="7">
        <f t="shared" si="67"/>
        <v>-5.193712287465721E-3</v>
      </c>
      <c r="X204" s="7">
        <f t="shared" si="68"/>
        <v>1.4853189788062464E-3</v>
      </c>
      <c r="Y204" s="7">
        <f t="shared" si="69"/>
        <v>-2.6289751770597943E-3</v>
      </c>
      <c r="Z204" s="7">
        <f t="shared" si="70"/>
        <v>-1.4643538297783448E-2</v>
      </c>
      <c r="AA204" s="7">
        <f t="shared" si="71"/>
        <v>-1.098437808259695E-2</v>
      </c>
      <c r="AB204">
        <f t="shared" si="72"/>
        <v>-2.1794950096727998E-2</v>
      </c>
      <c r="AC204">
        <f t="shared" si="73"/>
        <v>-5.193712287465721E-3</v>
      </c>
      <c r="AD204">
        <f t="shared" si="74"/>
        <v>0</v>
      </c>
      <c r="AE204">
        <f t="shared" si="75"/>
        <v>-2.6289751770597943E-3</v>
      </c>
      <c r="AF204">
        <f t="shared" si="76"/>
        <v>-1.4643538297783448E-2</v>
      </c>
      <c r="AG204">
        <f t="shared" si="77"/>
        <v>-1.098437808259695E-2</v>
      </c>
      <c r="AH204" s="7">
        <f>J204-Portfolio_Performance!$C$16</f>
        <v>-9.7794950096728006E-2</v>
      </c>
      <c r="AI204" s="7">
        <f>K204-Portfolio_Performance!$C$16</f>
        <v>-8.4767876678858281E-2</v>
      </c>
      <c r="AJ204" s="7">
        <f>L204-Portfolio_Performance!$C$16</f>
        <v>-7.4514681021193754E-2</v>
      </c>
      <c r="AK204" s="7">
        <f>M204-Portfolio_Performance!$C$16</f>
        <v>-7.8628975177059801E-2</v>
      </c>
      <c r="AL204" s="7">
        <f>N204-Portfolio_Performance!$C$16</f>
        <v>-9.064353829778346E-2</v>
      </c>
      <c r="AM204" s="7">
        <f>O204-Portfolio_Performance!$C$16</f>
        <v>-8.6984378082596958E-2</v>
      </c>
    </row>
    <row r="205" spans="2:39" x14ac:dyDescent="0.2">
      <c r="B205" s="39">
        <v>44855</v>
      </c>
      <c r="C205" s="40">
        <v>109.72</v>
      </c>
      <c r="D205" s="40">
        <v>48.26</v>
      </c>
      <c r="E205" s="40">
        <v>24.3</v>
      </c>
      <c r="F205" s="40">
        <v>45.76</v>
      </c>
      <c r="G205" s="40">
        <v>73.180000000000007</v>
      </c>
      <c r="H205" s="40">
        <v>9</v>
      </c>
      <c r="J205" s="4">
        <f t="shared" si="59"/>
        <v>3.0068410742887585E-2</v>
      </c>
      <c r="K205" s="4">
        <f t="shared" si="60"/>
        <v>3.2430721676914007E-2</v>
      </c>
      <c r="L205" s="4">
        <f t="shared" si="61"/>
        <v>-7.3801072976225337E-3</v>
      </c>
      <c r="M205" s="4">
        <f t="shared" si="62"/>
        <v>1.8527217201300027E-2</v>
      </c>
      <c r="N205" s="4">
        <f t="shared" si="63"/>
        <v>4.0150360774441569E-2</v>
      </c>
      <c r="O205" s="4">
        <f t="shared" si="64"/>
        <v>1.4549781014731365E-2</v>
      </c>
      <c r="P205" s="6">
        <f>SUMPRODUCT(J205:O205,Portfolio_Performance!$C$10:$H$10)</f>
        <v>2.2766471765944388E-2</v>
      </c>
      <c r="Q205" s="41">
        <v>2.3699999999999999E-2</v>
      </c>
      <c r="R205" s="12">
        <f t="shared" si="65"/>
        <v>-9.3352823405561114E-4</v>
      </c>
      <c r="S205" s="6">
        <f t="shared" si="66"/>
        <v>-9.3352823405561114E-4</v>
      </c>
      <c r="T205" s="12">
        <f>P205-Portfolio_Performance!$C$16</f>
        <v>-4.5233528234055617E-2</v>
      </c>
      <c r="V205" s="7">
        <f t="shared" si="67"/>
        <v>6.3684107428875862E-3</v>
      </c>
      <c r="W205" s="7">
        <f t="shared" si="67"/>
        <v>3.3364249910969618E-2</v>
      </c>
      <c r="X205" s="7">
        <f t="shared" si="68"/>
        <v>-3.1080107297622533E-2</v>
      </c>
      <c r="Y205" s="7">
        <f t="shared" si="69"/>
        <v>-5.1727827986999715E-3</v>
      </c>
      <c r="Z205" s="7">
        <f t="shared" si="70"/>
        <v>1.6450360774441571E-2</v>
      </c>
      <c r="AA205" s="7">
        <f t="shared" si="71"/>
        <v>-9.1502189852686339E-3</v>
      </c>
      <c r="AB205">
        <f t="shared" si="72"/>
        <v>0</v>
      </c>
      <c r="AC205">
        <f t="shared" si="73"/>
        <v>0</v>
      </c>
      <c r="AD205">
        <f t="shared" si="74"/>
        <v>-3.1080107297622533E-2</v>
      </c>
      <c r="AE205">
        <f t="shared" si="75"/>
        <v>-5.1727827986999715E-3</v>
      </c>
      <c r="AF205">
        <f t="shared" si="76"/>
        <v>0</v>
      </c>
      <c r="AG205">
        <f t="shared" si="77"/>
        <v>-9.1502189852686339E-3</v>
      </c>
      <c r="AH205" s="7">
        <f>J205-Portfolio_Performance!$C$16</f>
        <v>-3.7931589257112416E-2</v>
      </c>
      <c r="AI205" s="7">
        <f>K205-Portfolio_Performance!$C$16</f>
        <v>-3.5569278323085998E-2</v>
      </c>
      <c r="AJ205" s="7">
        <f>L205-Portfolio_Performance!$C$16</f>
        <v>-7.5380107297622539E-2</v>
      </c>
      <c r="AK205" s="7">
        <f>M205-Portfolio_Performance!$C$16</f>
        <v>-4.9472782798699974E-2</v>
      </c>
      <c r="AL205" s="7">
        <f>N205-Portfolio_Performance!$C$16</f>
        <v>-2.7849639225558435E-2</v>
      </c>
      <c r="AM205" s="7">
        <f>O205-Portfolio_Performance!$C$16</f>
        <v>-5.3450218985268638E-2</v>
      </c>
    </row>
    <row r="206" spans="2:39" x14ac:dyDescent="0.2">
      <c r="B206" s="39">
        <v>44858</v>
      </c>
      <c r="C206" s="40">
        <v>113.29</v>
      </c>
      <c r="D206" s="40">
        <v>48.63</v>
      </c>
      <c r="E206" s="40">
        <v>24.78</v>
      </c>
      <c r="F206" s="40">
        <v>46.44</v>
      </c>
      <c r="G206" s="40">
        <v>75.56</v>
      </c>
      <c r="H206" s="40">
        <v>8.94</v>
      </c>
      <c r="J206" s="4">
        <f t="shared" si="59"/>
        <v>3.2019236815994834E-2</v>
      </c>
      <c r="K206" s="4">
        <f t="shared" si="60"/>
        <v>7.6375642188087961E-3</v>
      </c>
      <c r="L206" s="4">
        <f t="shared" si="61"/>
        <v>1.9560525854493572E-2</v>
      </c>
      <c r="M206" s="4">
        <f t="shared" si="62"/>
        <v>1.4750809758148218E-2</v>
      </c>
      <c r="N206" s="4">
        <f t="shared" si="63"/>
        <v>3.2004883042248099E-2</v>
      </c>
      <c r="O206" s="4">
        <f t="shared" si="64"/>
        <v>-6.688988150796652E-3</v>
      </c>
      <c r="P206" s="6">
        <f>SUMPRODUCT(J206:O206,Portfolio_Performance!$C$10:$H$10)</f>
        <v>1.4993017509554651E-2</v>
      </c>
      <c r="Q206" s="41">
        <v>1.1900000000000001E-2</v>
      </c>
      <c r="R206" s="12">
        <f t="shared" si="65"/>
        <v>3.0930175095546502E-3</v>
      </c>
      <c r="S206" s="6">
        <f t="shared" si="66"/>
        <v>0</v>
      </c>
      <c r="T206" s="12">
        <f>P206-Portfolio_Performance!$C$16</f>
        <v>-5.3006982490445352E-2</v>
      </c>
      <c r="V206" s="7">
        <f t="shared" si="67"/>
        <v>2.0119236815994833E-2</v>
      </c>
      <c r="W206" s="7">
        <f t="shared" si="67"/>
        <v>4.5445467092541459E-3</v>
      </c>
      <c r="X206" s="7">
        <f t="shared" si="68"/>
        <v>7.660525854493571E-3</v>
      </c>
      <c r="Y206" s="7">
        <f t="shared" si="69"/>
        <v>2.8508097581482171E-3</v>
      </c>
      <c r="Z206" s="7">
        <f t="shared" si="70"/>
        <v>2.0104883042248098E-2</v>
      </c>
      <c r="AA206" s="7">
        <f t="shared" si="71"/>
        <v>-1.8588988150796654E-2</v>
      </c>
      <c r="AB206">
        <f t="shared" si="72"/>
        <v>0</v>
      </c>
      <c r="AC206">
        <f t="shared" si="73"/>
        <v>0</v>
      </c>
      <c r="AD206">
        <f t="shared" si="74"/>
        <v>0</v>
      </c>
      <c r="AE206">
        <f t="shared" si="75"/>
        <v>0</v>
      </c>
      <c r="AF206">
        <f t="shared" si="76"/>
        <v>0</v>
      </c>
      <c r="AG206">
        <f t="shared" si="77"/>
        <v>-1.8588988150796654E-2</v>
      </c>
      <c r="AH206" s="7">
        <f>J206-Portfolio_Performance!$C$16</f>
        <v>-3.5980763184005171E-2</v>
      </c>
      <c r="AI206" s="7">
        <f>K206-Portfolio_Performance!$C$16</f>
        <v>-6.0362435781191208E-2</v>
      </c>
      <c r="AJ206" s="7">
        <f>L206-Portfolio_Performance!$C$16</f>
        <v>-4.8439474145506436E-2</v>
      </c>
      <c r="AK206" s="7">
        <f>M206-Portfolio_Performance!$C$16</f>
        <v>-5.324919024185179E-2</v>
      </c>
      <c r="AL206" s="7">
        <f>N206-Portfolio_Performance!$C$16</f>
        <v>-3.5995116957751906E-2</v>
      </c>
      <c r="AM206" s="7">
        <f>O206-Portfolio_Performance!$C$16</f>
        <v>-7.4688988150796651E-2</v>
      </c>
    </row>
    <row r="207" spans="2:39" x14ac:dyDescent="0.2">
      <c r="B207" s="39">
        <v>44859</v>
      </c>
      <c r="C207" s="40">
        <v>114.26</v>
      </c>
      <c r="D207" s="40">
        <v>49.12</v>
      </c>
      <c r="E207" s="40">
        <v>25.28</v>
      </c>
      <c r="F207" s="40">
        <v>47.4</v>
      </c>
      <c r="G207" s="40">
        <v>76.239999999999995</v>
      </c>
      <c r="H207" s="40">
        <v>9.14</v>
      </c>
      <c r="J207" s="4">
        <f t="shared" si="59"/>
        <v>8.525650410919192E-3</v>
      </c>
      <c r="K207" s="4">
        <f t="shared" si="60"/>
        <v>1.0025659423192418E-2</v>
      </c>
      <c r="L207" s="4">
        <f t="shared" si="61"/>
        <v>1.9976693077660274E-2</v>
      </c>
      <c r="M207" s="4">
        <f t="shared" si="62"/>
        <v>2.0461071871340025E-2</v>
      </c>
      <c r="N207" s="4">
        <f t="shared" si="63"/>
        <v>8.9592167126377673E-3</v>
      </c>
      <c r="O207" s="4">
        <f t="shared" si="64"/>
        <v>2.2124796280635978E-2</v>
      </c>
      <c r="P207" s="6">
        <f>SUMPRODUCT(J207:O207,Portfolio_Performance!$C$10:$H$10)</f>
        <v>1.5180754746121457E-2</v>
      </c>
      <c r="Q207" s="41">
        <v>1.6299999999999999E-2</v>
      </c>
      <c r="R207" s="12">
        <f t="shared" si="65"/>
        <v>-1.1192452538785411E-3</v>
      </c>
      <c r="S207" s="6">
        <f t="shared" si="66"/>
        <v>-1.1192452538785411E-3</v>
      </c>
      <c r="T207" s="12">
        <f>P207-Portfolio_Performance!$C$16</f>
        <v>-5.2819245253878544E-2</v>
      </c>
      <c r="V207" s="7">
        <f t="shared" si="67"/>
        <v>-7.7743495890808065E-3</v>
      </c>
      <c r="W207" s="7">
        <f t="shared" si="67"/>
        <v>1.1144904677070959E-2</v>
      </c>
      <c r="X207" s="7">
        <f t="shared" si="68"/>
        <v>3.6766930776602758E-3</v>
      </c>
      <c r="Y207" s="7">
        <f t="shared" si="69"/>
        <v>4.1610718713400267E-3</v>
      </c>
      <c r="Z207" s="7">
        <f t="shared" si="70"/>
        <v>-7.3407832873622313E-3</v>
      </c>
      <c r="AA207" s="7">
        <f t="shared" si="71"/>
        <v>5.8247962806359799E-3</v>
      </c>
      <c r="AB207">
        <f t="shared" si="72"/>
        <v>-7.7743495890808065E-3</v>
      </c>
      <c r="AC207">
        <f t="shared" si="73"/>
        <v>0</v>
      </c>
      <c r="AD207">
        <f t="shared" si="74"/>
        <v>0</v>
      </c>
      <c r="AE207">
        <f t="shared" si="75"/>
        <v>0</v>
      </c>
      <c r="AF207">
        <f t="shared" si="76"/>
        <v>-7.3407832873622313E-3</v>
      </c>
      <c r="AG207">
        <f t="shared" si="77"/>
        <v>0</v>
      </c>
      <c r="AH207" s="7">
        <f>J207-Portfolio_Performance!$C$16</f>
        <v>-5.9474349589080815E-2</v>
      </c>
      <c r="AI207" s="7">
        <f>K207-Portfolio_Performance!$C$16</f>
        <v>-5.7974340576807587E-2</v>
      </c>
      <c r="AJ207" s="7">
        <f>L207-Portfolio_Performance!$C$16</f>
        <v>-4.8023306922339734E-2</v>
      </c>
      <c r="AK207" s="7">
        <f>M207-Portfolio_Performance!$C$16</f>
        <v>-4.753892812865998E-2</v>
      </c>
      <c r="AL207" s="7">
        <f>N207-Portfolio_Performance!$C$16</f>
        <v>-5.9040783287362238E-2</v>
      </c>
      <c r="AM207" s="7">
        <f>O207-Portfolio_Performance!$C$16</f>
        <v>-4.587520371936403E-2</v>
      </c>
    </row>
    <row r="208" spans="2:39" x14ac:dyDescent="0.2">
      <c r="B208" s="39">
        <v>44860</v>
      </c>
      <c r="C208" s="40">
        <v>114.9</v>
      </c>
      <c r="D208" s="40">
        <v>49.62</v>
      </c>
      <c r="E208" s="40">
        <v>25.34</v>
      </c>
      <c r="F208" s="40">
        <v>47.11</v>
      </c>
      <c r="G208" s="40">
        <v>75.78</v>
      </c>
      <c r="H208" s="40">
        <v>9.19</v>
      </c>
      <c r="J208" s="4">
        <f t="shared" si="59"/>
        <v>5.5856315583935005E-3</v>
      </c>
      <c r="K208" s="4">
        <f t="shared" si="60"/>
        <v>1.0127694424767984E-2</v>
      </c>
      <c r="L208" s="4">
        <f t="shared" si="61"/>
        <v>2.3706056143362221E-3</v>
      </c>
      <c r="M208" s="4">
        <f t="shared" si="62"/>
        <v>-6.1369359890810276E-3</v>
      </c>
      <c r="N208" s="4">
        <f t="shared" si="63"/>
        <v>-6.051853755491856E-3</v>
      </c>
      <c r="O208" s="4">
        <f t="shared" si="64"/>
        <v>5.4555509015369588E-3</v>
      </c>
      <c r="P208" s="6">
        <f>SUMPRODUCT(J208:O208,Portfolio_Performance!$C$10:$H$10)</f>
        <v>2.1795572360437344E-3</v>
      </c>
      <c r="Q208" s="41">
        <v>-7.4000000000000003E-3</v>
      </c>
      <c r="R208" s="12">
        <f t="shared" si="65"/>
        <v>9.5795572360437356E-3</v>
      </c>
      <c r="S208" s="6">
        <f t="shared" si="66"/>
        <v>0</v>
      </c>
      <c r="T208" s="12">
        <f>P208-Portfolio_Performance!$C$16</f>
        <v>-6.5820442763956266E-2</v>
      </c>
      <c r="V208" s="7">
        <f t="shared" si="67"/>
        <v>1.2985631558393501E-2</v>
      </c>
      <c r="W208" s="7">
        <f t="shared" si="67"/>
        <v>5.4813718872424866E-4</v>
      </c>
      <c r="X208" s="7">
        <f t="shared" si="68"/>
        <v>9.7706056143362224E-3</v>
      </c>
      <c r="Y208" s="7">
        <f t="shared" si="69"/>
        <v>1.2630640109189727E-3</v>
      </c>
      <c r="Z208" s="7">
        <f t="shared" si="70"/>
        <v>1.3481462445081444E-3</v>
      </c>
      <c r="AA208" s="7">
        <f t="shared" si="71"/>
        <v>1.285555090153696E-2</v>
      </c>
      <c r="AB208">
        <f t="shared" si="72"/>
        <v>0</v>
      </c>
      <c r="AC208">
        <f t="shared" si="73"/>
        <v>0</v>
      </c>
      <c r="AD208">
        <f t="shared" si="74"/>
        <v>0</v>
      </c>
      <c r="AE208">
        <f t="shared" si="75"/>
        <v>0</v>
      </c>
      <c r="AF208">
        <f t="shared" si="76"/>
        <v>0</v>
      </c>
      <c r="AG208">
        <f t="shared" si="77"/>
        <v>0</v>
      </c>
      <c r="AH208" s="7">
        <f>J208-Portfolio_Performance!$C$16</f>
        <v>-6.2414368441606506E-2</v>
      </c>
      <c r="AI208" s="7">
        <f>K208-Portfolio_Performance!$C$16</f>
        <v>-5.7872305575232021E-2</v>
      </c>
      <c r="AJ208" s="7">
        <f>L208-Portfolio_Performance!$C$16</f>
        <v>-6.5629394385663786E-2</v>
      </c>
      <c r="AK208" s="7">
        <f>M208-Portfolio_Performance!$C$16</f>
        <v>-7.4136935989081026E-2</v>
      </c>
      <c r="AL208" s="7">
        <f>N208-Portfolio_Performance!$C$16</f>
        <v>-7.4051853755491864E-2</v>
      </c>
      <c r="AM208" s="7">
        <f>O208-Portfolio_Performance!$C$16</f>
        <v>-6.2544449098463045E-2</v>
      </c>
    </row>
    <row r="209" spans="2:39" x14ac:dyDescent="0.2">
      <c r="B209" s="39">
        <v>44861</v>
      </c>
      <c r="C209" s="40">
        <v>119.21</v>
      </c>
      <c r="D209" s="40">
        <v>50.46</v>
      </c>
      <c r="E209" s="40">
        <v>25.35</v>
      </c>
      <c r="F209" s="40">
        <v>47.54</v>
      </c>
      <c r="G209" s="40">
        <v>76.349999999999994</v>
      </c>
      <c r="H209" s="40">
        <v>9.18</v>
      </c>
      <c r="J209" s="4">
        <f t="shared" si="59"/>
        <v>3.6824458875200083E-2</v>
      </c>
      <c r="K209" s="4">
        <f t="shared" si="60"/>
        <v>1.6786964949256911E-2</v>
      </c>
      <c r="L209" s="4">
        <f t="shared" si="61"/>
        <v>3.9455514419913608E-4</v>
      </c>
      <c r="M209" s="4">
        <f t="shared" si="62"/>
        <v>9.0861692200980906E-3</v>
      </c>
      <c r="N209" s="4">
        <f t="shared" si="63"/>
        <v>7.4936260741866869E-3</v>
      </c>
      <c r="O209" s="4">
        <f t="shared" si="64"/>
        <v>-1.0887317351965606E-3</v>
      </c>
      <c r="P209" s="6">
        <f>SUMPRODUCT(J209:O209,Portfolio_Performance!$C$10:$H$10)</f>
        <v>1.1163766400673802E-2</v>
      </c>
      <c r="Q209" s="41">
        <v>-6.1000000000000004E-3</v>
      </c>
      <c r="R209" s="12">
        <f t="shared" si="65"/>
        <v>1.7263766400673803E-2</v>
      </c>
      <c r="S209" s="6">
        <f t="shared" si="66"/>
        <v>0</v>
      </c>
      <c r="T209" s="12">
        <f>P209-Portfolio_Performance!$C$16</f>
        <v>-5.68362335993262E-2</v>
      </c>
      <c r="V209" s="7">
        <f t="shared" si="67"/>
        <v>4.2924458875200085E-2</v>
      </c>
      <c r="W209" s="7">
        <f t="shared" si="67"/>
        <v>-4.7680145141689237E-4</v>
      </c>
      <c r="X209" s="7">
        <f t="shared" si="68"/>
        <v>6.4945551441991361E-3</v>
      </c>
      <c r="Y209" s="7">
        <f t="shared" si="69"/>
        <v>1.5186169220098092E-2</v>
      </c>
      <c r="Z209" s="7">
        <f t="shared" si="70"/>
        <v>1.3593626074186687E-2</v>
      </c>
      <c r="AA209" s="7">
        <f t="shared" si="71"/>
        <v>5.0112682648034397E-3</v>
      </c>
      <c r="AB209">
        <f t="shared" si="72"/>
        <v>0</v>
      </c>
      <c r="AC209">
        <f t="shared" si="73"/>
        <v>-4.7680145141689237E-4</v>
      </c>
      <c r="AD209">
        <f t="shared" si="74"/>
        <v>0</v>
      </c>
      <c r="AE209">
        <f t="shared" si="75"/>
        <v>0</v>
      </c>
      <c r="AF209">
        <f t="shared" si="76"/>
        <v>0</v>
      </c>
      <c r="AG209">
        <f t="shared" si="77"/>
        <v>0</v>
      </c>
      <c r="AH209" s="7">
        <f>J209-Portfolio_Performance!$C$16</f>
        <v>-3.1175541124799921E-2</v>
      </c>
      <c r="AI209" s="7">
        <f>K209-Portfolio_Performance!$C$16</f>
        <v>-5.1213035050743094E-2</v>
      </c>
      <c r="AJ209" s="7">
        <f>L209-Portfolio_Performance!$C$16</f>
        <v>-6.7605444855800875E-2</v>
      </c>
      <c r="AK209" s="7">
        <f>M209-Portfolio_Performance!$C$16</f>
        <v>-5.8913830779901914E-2</v>
      </c>
      <c r="AL209" s="7">
        <f>N209-Portfolio_Performance!$C$16</f>
        <v>-6.0506373925813317E-2</v>
      </c>
      <c r="AM209" s="7">
        <f>O209-Portfolio_Performance!$C$16</f>
        <v>-6.9088731735196571E-2</v>
      </c>
    </row>
    <row r="210" spans="2:39" x14ac:dyDescent="0.2">
      <c r="B210" s="39">
        <v>44862</v>
      </c>
      <c r="C210" s="40">
        <v>124.85</v>
      </c>
      <c r="D210" s="40">
        <v>52.66</v>
      </c>
      <c r="E210" s="40">
        <v>26.37</v>
      </c>
      <c r="F210" s="40">
        <v>48.98</v>
      </c>
      <c r="G210" s="40">
        <v>76.760000000000005</v>
      </c>
      <c r="H210" s="40">
        <v>9.36</v>
      </c>
      <c r="J210" s="4">
        <f t="shared" si="59"/>
        <v>4.6226372995871914E-2</v>
      </c>
      <c r="K210" s="4">
        <f t="shared" si="60"/>
        <v>4.2675210855251527E-2</v>
      </c>
      <c r="L210" s="4">
        <f t="shared" si="61"/>
        <v>3.9448270328003181E-2</v>
      </c>
      <c r="M210" s="4">
        <f t="shared" si="62"/>
        <v>2.9840589591973828E-2</v>
      </c>
      <c r="N210" s="4">
        <f t="shared" si="63"/>
        <v>5.3556394748579652E-3</v>
      </c>
      <c r="O210" s="4">
        <f t="shared" si="64"/>
        <v>1.9418085857101516E-2</v>
      </c>
      <c r="P210" s="6">
        <f>SUMPRODUCT(J210:O210,Portfolio_Performance!$C$10:$H$10)</f>
        <v>2.7338235328799282E-2</v>
      </c>
      <c r="Q210" s="41">
        <v>2.46E-2</v>
      </c>
      <c r="R210" s="12">
        <f t="shared" si="65"/>
        <v>2.7382353287992815E-3</v>
      </c>
      <c r="S210" s="6">
        <f t="shared" si="66"/>
        <v>0</v>
      </c>
      <c r="T210" s="12">
        <f>P210-Portfolio_Performance!$C$16</f>
        <v>-4.0661764671200723E-2</v>
      </c>
      <c r="V210" s="7">
        <f t="shared" si="67"/>
        <v>2.1626372995871914E-2</v>
      </c>
      <c r="W210" s="7">
        <f t="shared" si="67"/>
        <v>3.9936975526452242E-2</v>
      </c>
      <c r="X210" s="7">
        <f t="shared" si="68"/>
        <v>1.484827032800318E-2</v>
      </c>
      <c r="Y210" s="7">
        <f t="shared" si="69"/>
        <v>5.240589591973828E-3</v>
      </c>
      <c r="Z210" s="7">
        <f t="shared" si="70"/>
        <v>-1.9244360525142036E-2</v>
      </c>
      <c r="AA210" s="7">
        <f t="shared" si="71"/>
        <v>-5.181914142898484E-3</v>
      </c>
      <c r="AB210">
        <f t="shared" si="72"/>
        <v>0</v>
      </c>
      <c r="AC210">
        <f t="shared" si="73"/>
        <v>0</v>
      </c>
      <c r="AD210">
        <f t="shared" si="74"/>
        <v>0</v>
      </c>
      <c r="AE210">
        <f t="shared" si="75"/>
        <v>0</v>
      </c>
      <c r="AF210">
        <f t="shared" si="76"/>
        <v>-1.9244360525142036E-2</v>
      </c>
      <c r="AG210">
        <f t="shared" si="77"/>
        <v>-5.181914142898484E-3</v>
      </c>
      <c r="AH210" s="7">
        <f>J210-Portfolio_Performance!$C$16</f>
        <v>-2.177362700412809E-2</v>
      </c>
      <c r="AI210" s="7">
        <f>K210-Portfolio_Performance!$C$16</f>
        <v>-2.5324789144748477E-2</v>
      </c>
      <c r="AJ210" s="7">
        <f>L210-Portfolio_Performance!$C$16</f>
        <v>-2.8551729671996824E-2</v>
      </c>
      <c r="AK210" s="7">
        <f>M210-Portfolio_Performance!$C$16</f>
        <v>-3.8159410408026173E-2</v>
      </c>
      <c r="AL210" s="7">
        <f>N210-Portfolio_Performance!$C$16</f>
        <v>-6.2644360525142037E-2</v>
      </c>
      <c r="AM210" s="7">
        <f>O210-Portfolio_Performance!$C$16</f>
        <v>-4.8581914142898489E-2</v>
      </c>
    </row>
    <row r="211" spans="2:39" x14ac:dyDescent="0.2">
      <c r="B211" s="39">
        <v>44865</v>
      </c>
      <c r="C211" s="40">
        <v>122.37</v>
      </c>
      <c r="D211" s="40">
        <v>51.88</v>
      </c>
      <c r="E211" s="40">
        <v>25.97</v>
      </c>
      <c r="F211" s="40">
        <v>49.05</v>
      </c>
      <c r="G211" s="40">
        <v>76.67</v>
      </c>
      <c r="H211" s="40">
        <v>9.5</v>
      </c>
      <c r="J211" s="4">
        <f t="shared" si="59"/>
        <v>-2.0063774728205395E-2</v>
      </c>
      <c r="K211" s="4">
        <f t="shared" si="60"/>
        <v>-1.4922794619920061E-2</v>
      </c>
      <c r="L211" s="4">
        <f t="shared" si="61"/>
        <v>-1.5284974690538298E-2</v>
      </c>
      <c r="M211" s="4">
        <f t="shared" si="62"/>
        <v>1.4281344873504659E-3</v>
      </c>
      <c r="N211" s="4">
        <f t="shared" si="63"/>
        <v>-1.1731735686960909E-3</v>
      </c>
      <c r="O211" s="4">
        <f t="shared" si="64"/>
        <v>1.4846508116994638E-2</v>
      </c>
      <c r="P211" s="6">
        <f>SUMPRODUCT(J211:O211,Portfolio_Performance!$C$10:$H$10)</f>
        <v>-2.6714007065926949E-3</v>
      </c>
      <c r="Q211" s="41">
        <v>-7.4999999999999997E-3</v>
      </c>
      <c r="R211" s="12">
        <f t="shared" si="65"/>
        <v>4.8285992934073048E-3</v>
      </c>
      <c r="S211" s="6">
        <f t="shared" si="66"/>
        <v>0</v>
      </c>
      <c r="T211" s="12">
        <f>P211-Portfolio_Performance!$C$16</f>
        <v>-7.0671400706592696E-2</v>
      </c>
      <c r="V211" s="7">
        <f t="shared" si="67"/>
        <v>-1.2563774728205395E-2</v>
      </c>
      <c r="W211" s="7">
        <f t="shared" si="67"/>
        <v>-1.9751393913327364E-2</v>
      </c>
      <c r="X211" s="7">
        <f t="shared" si="68"/>
        <v>-7.7849746905382985E-3</v>
      </c>
      <c r="Y211" s="7">
        <f t="shared" si="69"/>
        <v>8.9281344873504663E-3</v>
      </c>
      <c r="Z211" s="7">
        <f t="shared" si="70"/>
        <v>6.3268264313039091E-3</v>
      </c>
      <c r="AA211" s="7">
        <f t="shared" si="71"/>
        <v>2.2346508116994637E-2</v>
      </c>
      <c r="AB211">
        <f t="shared" si="72"/>
        <v>-1.2563774728205395E-2</v>
      </c>
      <c r="AC211">
        <f t="shared" si="73"/>
        <v>-1.9751393913327364E-2</v>
      </c>
      <c r="AD211">
        <f t="shared" si="74"/>
        <v>-7.7849746905382985E-3</v>
      </c>
      <c r="AE211">
        <f t="shared" si="75"/>
        <v>0</v>
      </c>
      <c r="AF211">
        <f t="shared" si="76"/>
        <v>0</v>
      </c>
      <c r="AG211">
        <f t="shared" si="77"/>
        <v>0</v>
      </c>
      <c r="AH211" s="7">
        <f>J211-Portfolio_Performance!$C$16</f>
        <v>-8.8063774728205396E-2</v>
      </c>
      <c r="AI211" s="7">
        <f>K211-Portfolio_Performance!$C$16</f>
        <v>-8.2922794619920068E-2</v>
      </c>
      <c r="AJ211" s="7">
        <f>L211-Portfolio_Performance!$C$16</f>
        <v>-8.3284974690538305E-2</v>
      </c>
      <c r="AK211" s="7">
        <f>M211-Portfolio_Performance!$C$16</f>
        <v>-6.6571865512649542E-2</v>
      </c>
      <c r="AL211" s="7">
        <f>N211-Portfolio_Performance!$C$16</f>
        <v>-6.9173173568696095E-2</v>
      </c>
      <c r="AM211" s="7">
        <f>O211-Portfolio_Performance!$C$16</f>
        <v>-5.3153491883005367E-2</v>
      </c>
    </row>
    <row r="212" spans="2:39" x14ac:dyDescent="0.2">
      <c r="B212" s="39">
        <v>44866</v>
      </c>
      <c r="C212" s="40">
        <v>127.63</v>
      </c>
      <c r="D212" s="40">
        <v>51.77</v>
      </c>
      <c r="E212" s="40">
        <v>26.07</v>
      </c>
      <c r="F212" s="40">
        <v>48.58</v>
      </c>
      <c r="G212" s="40">
        <v>77.260000000000005</v>
      </c>
      <c r="H212" s="40">
        <v>9.6999999999999993</v>
      </c>
      <c r="J212" s="4">
        <f t="shared" si="59"/>
        <v>4.2086210997022484E-2</v>
      </c>
      <c r="K212" s="4">
        <f t="shared" si="60"/>
        <v>-2.1225285344331512E-3</v>
      </c>
      <c r="L212" s="4">
        <f t="shared" si="61"/>
        <v>3.843202270753352E-3</v>
      </c>
      <c r="M212" s="4">
        <f t="shared" si="62"/>
        <v>-9.6282624373456582E-3</v>
      </c>
      <c r="N212" s="4">
        <f t="shared" si="63"/>
        <v>7.6658596673322924E-3</v>
      </c>
      <c r="O212" s="4">
        <f t="shared" si="64"/>
        <v>2.0834086902841834E-2</v>
      </c>
      <c r="P212" s="6">
        <f>SUMPRODUCT(J212:O212,Portfolio_Performance!$C$10:$H$10)</f>
        <v>1.5409881333620958E-2</v>
      </c>
      <c r="Q212" s="41">
        <v>-4.1000000000000003E-3</v>
      </c>
      <c r="R212" s="12">
        <f t="shared" si="65"/>
        <v>1.9509881333620957E-2</v>
      </c>
      <c r="S212" s="6">
        <f t="shared" si="66"/>
        <v>0</v>
      </c>
      <c r="T212" s="12">
        <f>P212-Portfolio_Performance!$C$16</f>
        <v>-5.2590118666379047E-2</v>
      </c>
      <c r="V212" s="7">
        <f t="shared" si="67"/>
        <v>4.6186210997022484E-2</v>
      </c>
      <c r="W212" s="7">
        <f t="shared" si="67"/>
        <v>-2.163240986805411E-2</v>
      </c>
      <c r="X212" s="7">
        <f t="shared" si="68"/>
        <v>7.9432022707533519E-3</v>
      </c>
      <c r="Y212" s="7">
        <f t="shared" si="69"/>
        <v>-5.5282624373456579E-3</v>
      </c>
      <c r="Z212" s="7">
        <f t="shared" si="70"/>
        <v>1.1765859667332294E-2</v>
      </c>
      <c r="AA212" s="7">
        <f t="shared" si="71"/>
        <v>2.4934086902841834E-2</v>
      </c>
      <c r="AB212">
        <f t="shared" si="72"/>
        <v>0</v>
      </c>
      <c r="AC212">
        <f t="shared" si="73"/>
        <v>-2.163240986805411E-2</v>
      </c>
      <c r="AD212">
        <f t="shared" si="74"/>
        <v>0</v>
      </c>
      <c r="AE212">
        <f t="shared" si="75"/>
        <v>-5.5282624373456579E-3</v>
      </c>
      <c r="AF212">
        <f t="shared" si="76"/>
        <v>0</v>
      </c>
      <c r="AG212">
        <f t="shared" si="77"/>
        <v>0</v>
      </c>
      <c r="AH212" s="7">
        <f>J212-Portfolio_Performance!$C$16</f>
        <v>-2.5913789002977521E-2</v>
      </c>
      <c r="AI212" s="7">
        <f>K212-Portfolio_Performance!$C$16</f>
        <v>-7.0122528534433154E-2</v>
      </c>
      <c r="AJ212" s="7">
        <f>L212-Portfolio_Performance!$C$16</f>
        <v>-6.4156797729246651E-2</v>
      </c>
      <c r="AK212" s="7">
        <f>M212-Portfolio_Performance!$C$16</f>
        <v>-7.7628262437345663E-2</v>
      </c>
      <c r="AL212" s="7">
        <f>N212-Portfolio_Performance!$C$16</f>
        <v>-6.0334140332667714E-2</v>
      </c>
      <c r="AM212" s="7">
        <f>O212-Portfolio_Performance!$C$16</f>
        <v>-4.7165913097158174E-2</v>
      </c>
    </row>
    <row r="213" spans="2:39" x14ac:dyDescent="0.2">
      <c r="B213" s="39">
        <v>44867</v>
      </c>
      <c r="C213" s="40">
        <v>123.1</v>
      </c>
      <c r="D213" s="40">
        <v>50.61</v>
      </c>
      <c r="E213" s="40">
        <v>25.12</v>
      </c>
      <c r="F213" s="40">
        <v>47.06</v>
      </c>
      <c r="G213" s="40">
        <v>75.5</v>
      </c>
      <c r="H213" s="40">
        <v>9.52</v>
      </c>
      <c r="J213" s="4">
        <f t="shared" si="59"/>
        <v>-3.6138419804191524E-2</v>
      </c>
      <c r="K213" s="4">
        <f t="shared" si="60"/>
        <v>-2.2661645687823431E-2</v>
      </c>
      <c r="L213" s="4">
        <f t="shared" si="61"/>
        <v>-3.7120886345412413E-2</v>
      </c>
      <c r="M213" s="4">
        <f t="shared" si="62"/>
        <v>-3.1788540274809929E-2</v>
      </c>
      <c r="N213" s="4">
        <f t="shared" si="63"/>
        <v>-2.3043700983156282E-2</v>
      </c>
      <c r="O213" s="4">
        <f t="shared" si="64"/>
        <v>-1.8731036706063124E-2</v>
      </c>
      <c r="P213" s="6">
        <f>SUMPRODUCT(J213:O213,Portfolio_Performance!$C$10:$H$10)</f>
        <v>-2.6612842400093078E-2</v>
      </c>
      <c r="Q213" s="41">
        <v>-2.5000000000000001E-2</v>
      </c>
      <c r="R213" s="12">
        <f t="shared" si="65"/>
        <v>-1.6128424000930765E-3</v>
      </c>
      <c r="S213" s="6">
        <f t="shared" si="66"/>
        <v>-1.6128424000930765E-3</v>
      </c>
      <c r="T213" s="12">
        <f>P213-Portfolio_Performance!$C$16</f>
        <v>-9.4612842400093086E-2</v>
      </c>
      <c r="V213" s="7">
        <f t="shared" si="67"/>
        <v>-1.1138419804191522E-2</v>
      </c>
      <c r="W213" s="7">
        <f t="shared" si="67"/>
        <v>-2.1048803287730355E-2</v>
      </c>
      <c r="X213" s="7">
        <f t="shared" si="68"/>
        <v>-1.2120886345412411E-2</v>
      </c>
      <c r="Y213" s="7">
        <f t="shared" si="69"/>
        <v>-6.7885402748099274E-3</v>
      </c>
      <c r="Z213" s="7">
        <f t="shared" si="70"/>
        <v>1.956299016843719E-3</v>
      </c>
      <c r="AA213" s="7">
        <f t="shared" si="71"/>
        <v>6.2689632939368772E-3</v>
      </c>
      <c r="AB213">
        <f t="shared" si="72"/>
        <v>-1.1138419804191522E-2</v>
      </c>
      <c r="AC213">
        <f t="shared" si="73"/>
        <v>-2.1048803287730355E-2</v>
      </c>
      <c r="AD213">
        <f t="shared" si="74"/>
        <v>-1.2120886345412411E-2</v>
      </c>
      <c r="AE213">
        <f t="shared" si="75"/>
        <v>-6.7885402748099274E-3</v>
      </c>
      <c r="AF213">
        <f t="shared" si="76"/>
        <v>0</v>
      </c>
      <c r="AG213">
        <f t="shared" si="77"/>
        <v>0</v>
      </c>
      <c r="AH213" s="7">
        <f>J213-Portfolio_Performance!$C$16</f>
        <v>-0.10413841980419153</v>
      </c>
      <c r="AI213" s="7">
        <f>K213-Portfolio_Performance!$C$16</f>
        <v>-9.0661645687823436E-2</v>
      </c>
      <c r="AJ213" s="7">
        <f>L213-Portfolio_Performance!$C$16</f>
        <v>-0.10512088634541242</v>
      </c>
      <c r="AK213" s="7">
        <f>M213-Portfolio_Performance!$C$16</f>
        <v>-9.9788540274809934E-2</v>
      </c>
      <c r="AL213" s="7">
        <f>N213-Portfolio_Performance!$C$16</f>
        <v>-9.1043700983156284E-2</v>
      </c>
      <c r="AM213" s="7">
        <f>O213-Portfolio_Performance!$C$16</f>
        <v>-8.6731036706063136E-2</v>
      </c>
    </row>
    <row r="214" spans="2:39" x14ac:dyDescent="0.2">
      <c r="B214" s="39">
        <v>44868</v>
      </c>
      <c r="C214" s="40">
        <v>123.05</v>
      </c>
      <c r="D214" s="40">
        <v>49.96</v>
      </c>
      <c r="E214" s="40">
        <v>23.73</v>
      </c>
      <c r="F214" s="40">
        <v>45.53</v>
      </c>
      <c r="G214" s="40">
        <v>75.64</v>
      </c>
      <c r="H214" s="40">
        <v>9.65</v>
      </c>
      <c r="J214" s="4">
        <f t="shared" si="59"/>
        <v>-4.0625635334289565E-4</v>
      </c>
      <c r="K214" s="4">
        <f t="shared" si="60"/>
        <v>-1.2926499968609652E-2</v>
      </c>
      <c r="L214" s="4">
        <f t="shared" si="61"/>
        <v>-5.6924271152325699E-2</v>
      </c>
      <c r="M214" s="4">
        <f t="shared" si="62"/>
        <v>-3.3051933952525731E-2</v>
      </c>
      <c r="N214" s="4">
        <f t="shared" si="63"/>
        <v>1.8525875352776646E-3</v>
      </c>
      <c r="O214" s="4">
        <f t="shared" si="64"/>
        <v>1.3563066547620784E-2</v>
      </c>
      <c r="P214" s="6">
        <f>SUMPRODUCT(J214:O214,Portfolio_Performance!$C$10:$H$10)</f>
        <v>-5.9320843066729186E-3</v>
      </c>
      <c r="Q214" s="41">
        <v>-1.06E-2</v>
      </c>
      <c r="R214" s="12">
        <f t="shared" si="65"/>
        <v>4.6679156933270814E-3</v>
      </c>
      <c r="S214" s="6">
        <f t="shared" si="66"/>
        <v>0</v>
      </c>
      <c r="T214" s="12">
        <f>P214-Portfolio_Performance!$C$16</f>
        <v>-7.3932084306672918E-2</v>
      </c>
      <c r="V214" s="7">
        <f t="shared" si="67"/>
        <v>1.0193743646657105E-2</v>
      </c>
      <c r="W214" s="7">
        <f t="shared" si="67"/>
        <v>-1.7594415661936733E-2</v>
      </c>
      <c r="X214" s="7">
        <f t="shared" si="68"/>
        <v>-4.6324271152325701E-2</v>
      </c>
      <c r="Y214" s="7">
        <f t="shared" si="69"/>
        <v>-2.2451933952525732E-2</v>
      </c>
      <c r="Z214" s="7">
        <f t="shared" si="70"/>
        <v>1.2452587535277665E-2</v>
      </c>
      <c r="AA214" s="7">
        <f t="shared" si="71"/>
        <v>2.4163066547620786E-2</v>
      </c>
      <c r="AB214">
        <f t="shared" si="72"/>
        <v>0</v>
      </c>
      <c r="AC214">
        <f t="shared" si="73"/>
        <v>-1.7594415661936733E-2</v>
      </c>
      <c r="AD214">
        <f t="shared" si="74"/>
        <v>-4.6324271152325701E-2</v>
      </c>
      <c r="AE214">
        <f t="shared" si="75"/>
        <v>-2.2451933952525732E-2</v>
      </c>
      <c r="AF214">
        <f t="shared" si="76"/>
        <v>0</v>
      </c>
      <c r="AG214">
        <f t="shared" si="77"/>
        <v>0</v>
      </c>
      <c r="AH214" s="7">
        <f>J214-Portfolio_Performance!$C$16</f>
        <v>-6.8406256353342895E-2</v>
      </c>
      <c r="AI214" s="7">
        <f>K214-Portfolio_Performance!$C$16</f>
        <v>-8.092649996860965E-2</v>
      </c>
      <c r="AJ214" s="7">
        <f>L214-Portfolio_Performance!$C$16</f>
        <v>-0.12492427115232571</v>
      </c>
      <c r="AK214" s="7">
        <f>M214-Portfolio_Performance!$C$16</f>
        <v>-0.10105193395252574</v>
      </c>
      <c r="AL214" s="7">
        <f>N214-Portfolio_Performance!$C$16</f>
        <v>-6.6147412464722347E-2</v>
      </c>
      <c r="AM214" s="7">
        <f>O214-Portfolio_Performance!$C$16</f>
        <v>-5.4436933452379224E-2</v>
      </c>
    </row>
    <row r="215" spans="2:39" x14ac:dyDescent="0.2">
      <c r="B215" s="39">
        <v>44869</v>
      </c>
      <c r="C215" s="40">
        <v>123.69</v>
      </c>
      <c r="D215" s="40">
        <v>50.97</v>
      </c>
      <c r="E215" s="40">
        <v>24.2</v>
      </c>
      <c r="F215" s="40">
        <v>45.49</v>
      </c>
      <c r="G215" s="40">
        <v>80.459999999999994</v>
      </c>
      <c r="H215" s="40">
        <v>9.7200000000000006</v>
      </c>
      <c r="J215" s="4">
        <f t="shared" si="59"/>
        <v>5.1876585498534297E-3</v>
      </c>
      <c r="K215" s="4">
        <f t="shared" si="60"/>
        <v>2.0014539094573285E-2</v>
      </c>
      <c r="L215" s="4">
        <f t="shared" si="61"/>
        <v>1.9612562714968369E-2</v>
      </c>
      <c r="M215" s="4">
        <f t="shared" si="62"/>
        <v>-8.7892776477798622E-4</v>
      </c>
      <c r="N215" s="4">
        <f t="shared" si="63"/>
        <v>6.1774922731385268E-2</v>
      </c>
      <c r="O215" s="4">
        <f t="shared" si="64"/>
        <v>7.2277031214532635E-3</v>
      </c>
      <c r="P215" s="6">
        <f>SUMPRODUCT(J215:O215,Portfolio_Performance!$C$10:$H$10)</f>
        <v>1.9435644597160087E-2</v>
      </c>
      <c r="Q215" s="41">
        <v>1.3599999999999999E-2</v>
      </c>
      <c r="R215" s="12">
        <f t="shared" si="65"/>
        <v>5.8356445971600879E-3</v>
      </c>
      <c r="S215" s="6">
        <f t="shared" si="66"/>
        <v>0</v>
      </c>
      <c r="T215" s="12">
        <f>P215-Portfolio_Performance!$C$16</f>
        <v>-4.8564355402839918E-2</v>
      </c>
      <c r="V215" s="7">
        <f t="shared" si="67"/>
        <v>-8.4123414501465696E-3</v>
      </c>
      <c r="W215" s="7">
        <f t="shared" si="67"/>
        <v>1.4178894497413197E-2</v>
      </c>
      <c r="X215" s="7">
        <f t="shared" si="68"/>
        <v>6.01256271496837E-3</v>
      </c>
      <c r="Y215" s="7">
        <f t="shared" si="69"/>
        <v>-1.4478927764777985E-2</v>
      </c>
      <c r="Z215" s="7">
        <f t="shared" si="70"/>
        <v>4.8174922731385267E-2</v>
      </c>
      <c r="AA215" s="7">
        <f t="shared" si="71"/>
        <v>-6.3722968785467357E-3</v>
      </c>
      <c r="AB215">
        <f t="shared" si="72"/>
        <v>-8.4123414501465696E-3</v>
      </c>
      <c r="AC215">
        <f t="shared" si="73"/>
        <v>0</v>
      </c>
      <c r="AD215">
        <f t="shared" si="74"/>
        <v>0</v>
      </c>
      <c r="AE215">
        <f t="shared" si="75"/>
        <v>-1.4478927764777985E-2</v>
      </c>
      <c r="AF215">
        <f t="shared" si="76"/>
        <v>0</v>
      </c>
      <c r="AG215">
        <f t="shared" si="77"/>
        <v>-6.3722968785467357E-3</v>
      </c>
      <c r="AH215" s="7">
        <f>J215-Portfolio_Performance!$C$16</f>
        <v>-6.281234145014658E-2</v>
      </c>
      <c r="AI215" s="7">
        <f>K215-Portfolio_Performance!$C$16</f>
        <v>-4.798546090542672E-2</v>
      </c>
      <c r="AJ215" s="7">
        <f>L215-Portfolio_Performance!$C$16</f>
        <v>-4.8387437285031636E-2</v>
      </c>
      <c r="AK215" s="7">
        <f>M215-Portfolio_Performance!$C$16</f>
        <v>-6.8878927764777997E-2</v>
      </c>
      <c r="AL215" s="7">
        <f>N215-Portfolio_Performance!$C$16</f>
        <v>-6.2250772686147371E-3</v>
      </c>
      <c r="AM215" s="7">
        <f>O215-Portfolio_Performance!$C$16</f>
        <v>-6.0772296878546739E-2</v>
      </c>
    </row>
    <row r="216" spans="2:39" x14ac:dyDescent="0.2">
      <c r="B216" s="39">
        <v>44872</v>
      </c>
      <c r="C216" s="40">
        <v>125.09</v>
      </c>
      <c r="D216" s="40">
        <v>50.11</v>
      </c>
      <c r="E216" s="40">
        <v>24.33</v>
      </c>
      <c r="F216" s="40">
        <v>46.52</v>
      </c>
      <c r="G216" s="40">
        <v>80.23</v>
      </c>
      <c r="H216" s="40">
        <v>9.8800000000000008</v>
      </c>
      <c r="J216" s="4">
        <f t="shared" si="59"/>
        <v>1.1255042839731749E-2</v>
      </c>
      <c r="K216" s="4">
        <f t="shared" si="60"/>
        <v>-1.7016635380317037E-2</v>
      </c>
      <c r="L216" s="4">
        <f t="shared" si="61"/>
        <v>5.3575236327905902E-3</v>
      </c>
      <c r="M216" s="4">
        <f t="shared" si="62"/>
        <v>2.2389806068550899E-2</v>
      </c>
      <c r="N216" s="4">
        <f t="shared" si="63"/>
        <v>-2.8626567560773798E-3</v>
      </c>
      <c r="O216" s="4">
        <f t="shared" si="64"/>
        <v>1.6326893287428666E-2</v>
      </c>
      <c r="P216" s="6">
        <f>SUMPRODUCT(J216:O216,Portfolio_Performance!$C$10:$H$10)</f>
        <v>7.6496146350619187E-3</v>
      </c>
      <c r="Q216" s="41">
        <v>9.5999999999999992E-3</v>
      </c>
      <c r="R216" s="12">
        <f t="shared" si="65"/>
        <v>-1.9503853649380804E-3</v>
      </c>
      <c r="S216" s="6">
        <f t="shared" si="66"/>
        <v>-1.9503853649380804E-3</v>
      </c>
      <c r="T216" s="12">
        <f>P216-Portfolio_Performance!$C$16</f>
        <v>-6.0350385364938086E-2</v>
      </c>
      <c r="V216" s="7">
        <f t="shared" si="67"/>
        <v>1.6550428397317501E-3</v>
      </c>
      <c r="W216" s="7">
        <f t="shared" si="67"/>
        <v>-1.5066250015378957E-2</v>
      </c>
      <c r="X216" s="7">
        <f t="shared" si="68"/>
        <v>-4.2424763672094089E-3</v>
      </c>
      <c r="Y216" s="7">
        <f t="shared" si="69"/>
        <v>1.27898060685509E-2</v>
      </c>
      <c r="Z216" s="7">
        <f t="shared" si="70"/>
        <v>-1.2462656756077379E-2</v>
      </c>
      <c r="AA216" s="7">
        <f t="shared" si="71"/>
        <v>6.7268932874286671E-3</v>
      </c>
      <c r="AB216">
        <f t="shared" si="72"/>
        <v>0</v>
      </c>
      <c r="AC216">
        <f t="shared" si="73"/>
        <v>-1.5066250015378957E-2</v>
      </c>
      <c r="AD216">
        <f t="shared" si="74"/>
        <v>-4.2424763672094089E-3</v>
      </c>
      <c r="AE216">
        <f t="shared" si="75"/>
        <v>0</v>
      </c>
      <c r="AF216">
        <f t="shared" si="76"/>
        <v>-1.2462656756077379E-2</v>
      </c>
      <c r="AG216">
        <f t="shared" si="77"/>
        <v>0</v>
      </c>
      <c r="AH216" s="7">
        <f>J216-Portfolio_Performance!$C$16</f>
        <v>-5.6744957160268256E-2</v>
      </c>
      <c r="AI216" s="7">
        <f>K216-Portfolio_Performance!$C$16</f>
        <v>-8.5016635380317035E-2</v>
      </c>
      <c r="AJ216" s="7">
        <f>L216-Portfolio_Performance!$C$16</f>
        <v>-6.2642476367209418E-2</v>
      </c>
      <c r="AK216" s="7">
        <f>M216-Portfolio_Performance!$C$16</f>
        <v>-4.5610193931449106E-2</v>
      </c>
      <c r="AL216" s="7">
        <f>N216-Portfolio_Performance!$C$16</f>
        <v>-7.0862656756077391E-2</v>
      </c>
      <c r="AM216" s="7">
        <f>O216-Portfolio_Performance!$C$16</f>
        <v>-5.1673106712571339E-2</v>
      </c>
    </row>
    <row r="217" spans="2:39" x14ac:dyDescent="0.2">
      <c r="B217" s="39">
        <v>44873</v>
      </c>
      <c r="C217" s="40">
        <v>123.68</v>
      </c>
      <c r="D217" s="40">
        <v>50.32</v>
      </c>
      <c r="E217" s="40">
        <v>24.31</v>
      </c>
      <c r="F217" s="40">
        <v>46.56</v>
      </c>
      <c r="G217" s="40">
        <v>80.67</v>
      </c>
      <c r="H217" s="40">
        <v>9.86</v>
      </c>
      <c r="J217" s="4">
        <f t="shared" si="59"/>
        <v>-1.1335893387538154E-2</v>
      </c>
      <c r="K217" s="4">
        <f t="shared" si="60"/>
        <v>4.1820234205517271E-3</v>
      </c>
      <c r="L217" s="4">
        <f t="shared" si="61"/>
        <v>-8.223684673991892E-4</v>
      </c>
      <c r="M217" s="4">
        <f t="shared" si="62"/>
        <v>8.594757727187018E-4</v>
      </c>
      <c r="N217" s="4">
        <f t="shared" si="63"/>
        <v>5.4692491833183265E-3</v>
      </c>
      <c r="O217" s="4">
        <f t="shared" si="64"/>
        <v>-2.0263431452325841E-3</v>
      </c>
      <c r="P217" s="6">
        <f>SUMPRODUCT(J217:O217,Portfolio_Performance!$C$10:$H$10)</f>
        <v>-1.3593187118266172E-3</v>
      </c>
      <c r="Q217" s="41">
        <v>5.5999999999999999E-3</v>
      </c>
      <c r="R217" s="12">
        <f t="shared" si="65"/>
        <v>-6.9593187118266175E-3</v>
      </c>
      <c r="S217" s="6">
        <f t="shared" si="66"/>
        <v>-6.9593187118266175E-3</v>
      </c>
      <c r="T217" s="12">
        <f>P217-Portfolio_Performance!$C$16</f>
        <v>-6.9359318711826629E-2</v>
      </c>
      <c r="V217" s="7">
        <f t="shared" si="67"/>
        <v>-1.6935893387538155E-2</v>
      </c>
      <c r="W217" s="7">
        <f t="shared" si="67"/>
        <v>1.1141342132378345E-2</v>
      </c>
      <c r="X217" s="7">
        <f t="shared" si="68"/>
        <v>-6.4223684673991891E-3</v>
      </c>
      <c r="Y217" s="7">
        <f t="shared" si="69"/>
        <v>-4.7405242272812982E-3</v>
      </c>
      <c r="Z217" s="7">
        <f t="shared" si="70"/>
        <v>-1.3075081668167347E-4</v>
      </c>
      <c r="AA217" s="7">
        <f t="shared" si="71"/>
        <v>-7.6263431452325836E-3</v>
      </c>
      <c r="AB217">
        <f t="shared" si="72"/>
        <v>-1.6935893387538155E-2</v>
      </c>
      <c r="AC217">
        <f t="shared" si="73"/>
        <v>0</v>
      </c>
      <c r="AD217">
        <f t="shared" si="74"/>
        <v>-6.4223684673991891E-3</v>
      </c>
      <c r="AE217">
        <f t="shared" si="75"/>
        <v>-4.7405242272812982E-3</v>
      </c>
      <c r="AF217">
        <f t="shared" si="76"/>
        <v>-1.3075081668167347E-4</v>
      </c>
      <c r="AG217">
        <f t="shared" si="77"/>
        <v>-7.6263431452325836E-3</v>
      </c>
      <c r="AH217" s="7">
        <f>J217-Portfolio_Performance!$C$16</f>
        <v>-7.9335893387538159E-2</v>
      </c>
      <c r="AI217" s="7">
        <f>K217-Portfolio_Performance!$C$16</f>
        <v>-6.381797657944828E-2</v>
      </c>
      <c r="AJ217" s="7">
        <f>L217-Portfolio_Performance!$C$16</f>
        <v>-6.8822368467399198E-2</v>
      </c>
      <c r="AK217" s="7">
        <f>M217-Portfolio_Performance!$C$16</f>
        <v>-6.7140524227281298E-2</v>
      </c>
      <c r="AL217" s="7">
        <f>N217-Portfolio_Performance!$C$16</f>
        <v>-6.2530750816681677E-2</v>
      </c>
      <c r="AM217" s="7">
        <f>O217-Portfolio_Performance!$C$16</f>
        <v>-7.0026343145232595E-2</v>
      </c>
    </row>
    <row r="218" spans="2:39" x14ac:dyDescent="0.2">
      <c r="B218" s="39">
        <v>44874</v>
      </c>
      <c r="C218" s="40">
        <v>123.39</v>
      </c>
      <c r="D218" s="40">
        <v>52.77</v>
      </c>
      <c r="E218" s="40">
        <v>23.4</v>
      </c>
      <c r="F218" s="40">
        <v>44.63</v>
      </c>
      <c r="G218" s="40">
        <v>78.040000000000006</v>
      </c>
      <c r="H218" s="40">
        <v>9.5</v>
      </c>
      <c r="J218" s="4">
        <f t="shared" si="59"/>
        <v>-2.3475139286695127E-3</v>
      </c>
      <c r="K218" s="4">
        <f t="shared" si="60"/>
        <v>4.7540235025391467E-2</v>
      </c>
      <c r="L218" s="4">
        <f t="shared" si="61"/>
        <v>-3.8151765964376291E-2</v>
      </c>
      <c r="M218" s="4">
        <f t="shared" si="62"/>
        <v>-4.2335524782003808E-2</v>
      </c>
      <c r="N218" s="4">
        <f t="shared" si="63"/>
        <v>-3.3145243193972516E-2</v>
      </c>
      <c r="O218" s="4">
        <f t="shared" si="64"/>
        <v>-3.7194370008048809E-2</v>
      </c>
      <c r="P218" s="6">
        <f>SUMPRODUCT(J218:O218,Portfolio_Performance!$C$10:$H$10)</f>
        <v>-2.1551567999041912E-2</v>
      </c>
      <c r="Q218" s="41">
        <v>-2.0799999999999999E-2</v>
      </c>
      <c r="R218" s="12">
        <f t="shared" si="65"/>
        <v>-7.5156799904191329E-4</v>
      </c>
      <c r="S218" s="6">
        <f t="shared" si="66"/>
        <v>-7.5156799904191329E-4</v>
      </c>
      <c r="T218" s="12">
        <f>P218-Portfolio_Performance!$C$16</f>
        <v>-8.9551567999041917E-2</v>
      </c>
      <c r="V218" s="7">
        <f t="shared" si="67"/>
        <v>1.8452486071330487E-2</v>
      </c>
      <c r="W218" s="7">
        <f t="shared" si="67"/>
        <v>4.829180302443338E-2</v>
      </c>
      <c r="X218" s="7">
        <f t="shared" si="68"/>
        <v>-1.7351765964376292E-2</v>
      </c>
      <c r="Y218" s="7">
        <f t="shared" si="69"/>
        <v>-2.1535524782003809E-2</v>
      </c>
      <c r="Z218" s="7">
        <f t="shared" si="70"/>
        <v>-1.2345243193972517E-2</v>
      </c>
      <c r="AA218" s="7">
        <f t="shared" si="71"/>
        <v>-1.639437000804881E-2</v>
      </c>
      <c r="AB218">
        <f t="shared" si="72"/>
        <v>0</v>
      </c>
      <c r="AC218">
        <f t="shared" si="73"/>
        <v>0</v>
      </c>
      <c r="AD218">
        <f t="shared" si="74"/>
        <v>-1.7351765964376292E-2</v>
      </c>
      <c r="AE218">
        <f t="shared" si="75"/>
        <v>-2.1535524782003809E-2</v>
      </c>
      <c r="AF218">
        <f t="shared" si="76"/>
        <v>-1.2345243193972517E-2</v>
      </c>
      <c r="AG218">
        <f t="shared" si="77"/>
        <v>-1.639437000804881E-2</v>
      </c>
      <c r="AH218" s="7">
        <f>J218-Portfolio_Performance!$C$16</f>
        <v>-7.0347513928669517E-2</v>
      </c>
      <c r="AI218" s="7">
        <f>K218-Portfolio_Performance!$C$16</f>
        <v>-2.0459764974608538E-2</v>
      </c>
      <c r="AJ218" s="7">
        <f>L218-Portfolio_Performance!$C$16</f>
        <v>-0.1061517659643763</v>
      </c>
      <c r="AK218" s="7">
        <f>M218-Portfolio_Performance!$C$16</f>
        <v>-0.11033552478200381</v>
      </c>
      <c r="AL218" s="7">
        <f>N218-Portfolio_Performance!$C$16</f>
        <v>-0.10114524319397253</v>
      </c>
      <c r="AM218" s="7">
        <f>O218-Portfolio_Performance!$C$16</f>
        <v>-0.10519437000804882</v>
      </c>
    </row>
    <row r="219" spans="2:39" x14ac:dyDescent="0.2">
      <c r="B219" s="39">
        <v>44875</v>
      </c>
      <c r="C219" s="40">
        <v>126.32</v>
      </c>
      <c r="D219" s="40">
        <v>56.35</v>
      </c>
      <c r="E219" s="40">
        <v>27.02</v>
      </c>
      <c r="F219" s="40">
        <v>47.95</v>
      </c>
      <c r="G219" s="40">
        <v>84.07</v>
      </c>
      <c r="H219" s="40">
        <v>9.9600000000000009</v>
      </c>
      <c r="J219" s="4">
        <f t="shared" si="59"/>
        <v>2.3468299036944223E-2</v>
      </c>
      <c r="K219" s="4">
        <f t="shared" si="60"/>
        <v>6.5639393068208776E-2</v>
      </c>
      <c r="L219" s="4">
        <f t="shared" si="61"/>
        <v>0.14384131016839716</v>
      </c>
      <c r="M219" s="4">
        <f t="shared" si="62"/>
        <v>7.1752522688268788E-2</v>
      </c>
      <c r="N219" s="4">
        <f t="shared" si="63"/>
        <v>7.4428269392294952E-2</v>
      </c>
      <c r="O219" s="4">
        <f t="shared" si="64"/>
        <v>4.7285272990011902E-2</v>
      </c>
      <c r="P219" s="6">
        <f>SUMPRODUCT(J219:O219,Portfolio_Performance!$C$10:$H$10)</f>
        <v>6.1888218175338884E-2</v>
      </c>
      <c r="Q219" s="41">
        <v>5.5399999999999998E-2</v>
      </c>
      <c r="R219" s="12">
        <f t="shared" si="65"/>
        <v>6.4882181753388862E-3</v>
      </c>
      <c r="S219" s="6">
        <f t="shared" si="66"/>
        <v>0</v>
      </c>
      <c r="T219" s="12">
        <f>P219-Portfolio_Performance!$C$16</f>
        <v>-6.1117818246611208E-3</v>
      </c>
      <c r="V219" s="7">
        <f t="shared" si="67"/>
        <v>-3.1931700963055774E-2</v>
      </c>
      <c r="W219" s="7">
        <f t="shared" si="67"/>
        <v>5.915117489286989E-2</v>
      </c>
      <c r="X219" s="7">
        <f t="shared" si="68"/>
        <v>8.8441310168397153E-2</v>
      </c>
      <c r="Y219" s="7">
        <f t="shared" si="69"/>
        <v>1.635252268826879E-2</v>
      </c>
      <c r="Z219" s="7">
        <f t="shared" si="70"/>
        <v>1.9028269392294954E-2</v>
      </c>
      <c r="AA219" s="7">
        <f t="shared" si="71"/>
        <v>-8.1147270099880958E-3</v>
      </c>
      <c r="AB219">
        <f t="shared" si="72"/>
        <v>-3.1931700963055774E-2</v>
      </c>
      <c r="AC219">
        <f t="shared" si="73"/>
        <v>0</v>
      </c>
      <c r="AD219">
        <f t="shared" si="74"/>
        <v>0</v>
      </c>
      <c r="AE219">
        <f t="shared" si="75"/>
        <v>0</v>
      </c>
      <c r="AF219">
        <f t="shared" si="76"/>
        <v>0</v>
      </c>
      <c r="AG219">
        <f t="shared" si="77"/>
        <v>-8.1147270099880958E-3</v>
      </c>
      <c r="AH219" s="7">
        <f>J219-Portfolio_Performance!$C$16</f>
        <v>-4.4531700963055781E-2</v>
      </c>
      <c r="AI219" s="7">
        <f>K219-Portfolio_Performance!$C$16</f>
        <v>-2.3606069317912287E-3</v>
      </c>
      <c r="AJ219" s="7">
        <f>L219-Portfolio_Performance!$C$16</f>
        <v>7.5841310168397152E-2</v>
      </c>
      <c r="AK219" s="7">
        <f>M219-Portfolio_Performance!$C$16</f>
        <v>3.7525226882687834E-3</v>
      </c>
      <c r="AL219" s="7">
        <f>N219-Portfolio_Performance!$C$16</f>
        <v>6.4282693922949469E-3</v>
      </c>
      <c r="AM219" s="7">
        <f>O219-Portfolio_Performance!$C$16</f>
        <v>-2.0714727009988103E-2</v>
      </c>
    </row>
    <row r="220" spans="2:39" x14ac:dyDescent="0.2">
      <c r="B220" s="39">
        <v>44876</v>
      </c>
      <c r="C220" s="40">
        <v>124.78</v>
      </c>
      <c r="D220" s="40">
        <v>55.96</v>
      </c>
      <c r="E220" s="40">
        <v>27.79</v>
      </c>
      <c r="F220" s="40">
        <v>48.78</v>
      </c>
      <c r="G220" s="40">
        <v>84.51</v>
      </c>
      <c r="H220" s="40">
        <v>9.9700000000000006</v>
      </c>
      <c r="J220" s="4">
        <f t="shared" si="59"/>
        <v>-1.2266183264746293E-2</v>
      </c>
      <c r="K220" s="4">
        <f t="shared" si="60"/>
        <v>-6.9450906885048435E-3</v>
      </c>
      <c r="L220" s="4">
        <f t="shared" si="61"/>
        <v>2.8098911222359434E-2</v>
      </c>
      <c r="M220" s="4">
        <f t="shared" si="62"/>
        <v>1.7161591458327043E-2</v>
      </c>
      <c r="N220" s="4">
        <f t="shared" si="63"/>
        <v>5.220085409185676E-3</v>
      </c>
      <c r="O220" s="4">
        <f t="shared" si="64"/>
        <v>1.003512377240109E-3</v>
      </c>
      <c r="P220" s="6">
        <f>SUMPRODUCT(J220:O220,Portfolio_Performance!$C$10:$H$10)</f>
        <v>2.7233753412780736E-3</v>
      </c>
      <c r="Q220" s="41">
        <v>9.1999999999999998E-3</v>
      </c>
      <c r="R220" s="12">
        <f t="shared" si="65"/>
        <v>-6.4766246587219262E-3</v>
      </c>
      <c r="S220" s="6">
        <f t="shared" si="66"/>
        <v>-6.4766246587219262E-3</v>
      </c>
      <c r="T220" s="12">
        <f>P220-Portfolio_Performance!$C$16</f>
        <v>-6.527662465872193E-2</v>
      </c>
      <c r="V220" s="7">
        <f t="shared" si="67"/>
        <v>-2.1466183264746294E-2</v>
      </c>
      <c r="W220" s="7">
        <f t="shared" si="67"/>
        <v>-4.684660297829173E-4</v>
      </c>
      <c r="X220" s="7">
        <f t="shared" si="68"/>
        <v>1.8898911222359434E-2</v>
      </c>
      <c r="Y220" s="7">
        <f t="shared" si="69"/>
        <v>7.9615914583270435E-3</v>
      </c>
      <c r="Z220" s="7">
        <f t="shared" si="70"/>
        <v>-3.9799145908143239E-3</v>
      </c>
      <c r="AA220" s="7">
        <f t="shared" si="71"/>
        <v>-8.1964876227598911E-3</v>
      </c>
      <c r="AB220">
        <f t="shared" si="72"/>
        <v>-2.1466183264746294E-2</v>
      </c>
      <c r="AC220">
        <f t="shared" si="73"/>
        <v>-4.684660297829173E-4</v>
      </c>
      <c r="AD220">
        <f t="shared" si="74"/>
        <v>0</v>
      </c>
      <c r="AE220">
        <f t="shared" si="75"/>
        <v>0</v>
      </c>
      <c r="AF220">
        <f t="shared" si="76"/>
        <v>-3.9799145908143239E-3</v>
      </c>
      <c r="AG220">
        <f t="shared" si="77"/>
        <v>-8.1964876227598911E-3</v>
      </c>
      <c r="AH220" s="7">
        <f>J220-Portfolio_Performance!$C$16</f>
        <v>-8.0266183264746299E-2</v>
      </c>
      <c r="AI220" s="7">
        <f>K220-Portfolio_Performance!$C$16</f>
        <v>-7.4945090688504842E-2</v>
      </c>
      <c r="AJ220" s="7">
        <f>L220-Portfolio_Performance!$C$16</f>
        <v>-3.9901088777640571E-2</v>
      </c>
      <c r="AK220" s="7">
        <f>M220-Portfolio_Performance!$C$16</f>
        <v>-5.0838408541672958E-2</v>
      </c>
      <c r="AL220" s="7">
        <f>N220-Portfolio_Performance!$C$16</f>
        <v>-6.2779914590814334E-2</v>
      </c>
      <c r="AM220" s="7">
        <f>O220-Portfolio_Performance!$C$16</f>
        <v>-6.6996487622759893E-2</v>
      </c>
    </row>
    <row r="221" spans="2:39" x14ac:dyDescent="0.2">
      <c r="B221" s="39">
        <v>44879</v>
      </c>
      <c r="C221" s="40">
        <v>124.57</v>
      </c>
      <c r="D221" s="40">
        <v>58.14</v>
      </c>
      <c r="E221" s="40">
        <v>26.4</v>
      </c>
      <c r="F221" s="40">
        <v>48.72</v>
      </c>
      <c r="G221" s="40">
        <v>83.23</v>
      </c>
      <c r="H221" s="40">
        <v>9.9</v>
      </c>
      <c r="J221" s="4">
        <f t="shared" si="59"/>
        <v>-1.6843797846390659E-3</v>
      </c>
      <c r="K221" s="4">
        <f t="shared" si="60"/>
        <v>3.8216745333449355E-2</v>
      </c>
      <c r="L221" s="4">
        <f t="shared" si="61"/>
        <v>-5.1312233602141946E-2</v>
      </c>
      <c r="M221" s="4">
        <f t="shared" si="62"/>
        <v>-1.2307693861327348E-3</v>
      </c>
      <c r="N221" s="4">
        <f t="shared" si="63"/>
        <v>-1.5262010798387149E-2</v>
      </c>
      <c r="O221" s="4">
        <f t="shared" si="64"/>
        <v>-7.0458268332027575E-3</v>
      </c>
      <c r="P221" s="6">
        <f>SUMPRODUCT(J221:O221,Portfolio_Performance!$C$10:$H$10)</f>
        <v>-6.9356519320486042E-3</v>
      </c>
      <c r="Q221" s="41">
        <v>-8.8999999999999999E-3</v>
      </c>
      <c r="R221" s="12">
        <f t="shared" si="65"/>
        <v>1.9643480679513957E-3</v>
      </c>
      <c r="S221" s="6">
        <f t="shared" si="66"/>
        <v>0</v>
      </c>
      <c r="T221" s="12">
        <f>P221-Portfolio_Performance!$C$16</f>
        <v>-7.4935651932048611E-2</v>
      </c>
      <c r="V221" s="7">
        <f t="shared" si="67"/>
        <v>7.2156202153609338E-3</v>
      </c>
      <c r="W221" s="7">
        <f t="shared" si="67"/>
        <v>3.6252397265497963E-2</v>
      </c>
      <c r="X221" s="7">
        <f t="shared" si="68"/>
        <v>-4.2412233602141948E-2</v>
      </c>
      <c r="Y221" s="7">
        <f t="shared" si="69"/>
        <v>7.6692306138672652E-3</v>
      </c>
      <c r="Z221" s="7">
        <f t="shared" si="70"/>
        <v>-6.3620107983871493E-3</v>
      </c>
      <c r="AA221" s="7">
        <f t="shared" si="71"/>
        <v>1.8541731667972424E-3</v>
      </c>
      <c r="AB221">
        <f t="shared" si="72"/>
        <v>0</v>
      </c>
      <c r="AC221">
        <f t="shared" si="73"/>
        <v>0</v>
      </c>
      <c r="AD221">
        <f t="shared" si="74"/>
        <v>-4.2412233602141948E-2</v>
      </c>
      <c r="AE221">
        <f t="shared" si="75"/>
        <v>0</v>
      </c>
      <c r="AF221">
        <f t="shared" si="76"/>
        <v>-6.3620107983871493E-3</v>
      </c>
      <c r="AG221">
        <f t="shared" si="77"/>
        <v>0</v>
      </c>
      <c r="AH221" s="7">
        <f>J221-Portfolio_Performance!$C$16</f>
        <v>-6.9684379784639067E-2</v>
      </c>
      <c r="AI221" s="7">
        <f>K221-Portfolio_Performance!$C$16</f>
        <v>-2.978325466655065E-2</v>
      </c>
      <c r="AJ221" s="7">
        <f>L221-Portfolio_Performance!$C$16</f>
        <v>-0.11931223360214195</v>
      </c>
      <c r="AK221" s="7">
        <f>M221-Portfolio_Performance!$C$16</f>
        <v>-6.9230769386132734E-2</v>
      </c>
      <c r="AL221" s="7">
        <f>N221-Portfolio_Performance!$C$16</f>
        <v>-8.3262010798387159E-2</v>
      </c>
      <c r="AM221" s="7">
        <f>O221-Portfolio_Performance!$C$16</f>
        <v>-7.5045826833202767E-2</v>
      </c>
    </row>
    <row r="222" spans="2:39" x14ac:dyDescent="0.2">
      <c r="B222" s="39">
        <v>44880</v>
      </c>
      <c r="C222" s="40">
        <v>128.29</v>
      </c>
      <c r="D222" s="40">
        <v>59.19</v>
      </c>
      <c r="E222" s="40">
        <v>25.71</v>
      </c>
      <c r="F222" s="40">
        <v>50.07</v>
      </c>
      <c r="G222" s="40">
        <v>84.17</v>
      </c>
      <c r="H222" s="40">
        <v>9.99</v>
      </c>
      <c r="J222" s="4">
        <f t="shared" si="59"/>
        <v>2.9425519363247499E-2</v>
      </c>
      <c r="K222" s="4">
        <f t="shared" si="60"/>
        <v>1.7898713571903719E-2</v>
      </c>
      <c r="L222" s="4">
        <f t="shared" si="61"/>
        <v>-2.6483988874472241E-2</v>
      </c>
      <c r="M222" s="4">
        <f t="shared" si="62"/>
        <v>2.7332402940211744E-2</v>
      </c>
      <c r="N222" s="4">
        <f t="shared" si="63"/>
        <v>1.1230703465480862E-2</v>
      </c>
      <c r="O222" s="4">
        <f t="shared" si="64"/>
        <v>9.0498355199178562E-3</v>
      </c>
      <c r="P222" s="6">
        <f>SUMPRODUCT(J222:O222,Portfolio_Performance!$C$10:$H$10)</f>
        <v>1.2720907985485353E-2</v>
      </c>
      <c r="Q222" s="41">
        <v>8.6999999999999994E-3</v>
      </c>
      <c r="R222" s="12">
        <f t="shared" si="65"/>
        <v>4.0209079854853537E-3</v>
      </c>
      <c r="S222" s="6">
        <f t="shared" si="66"/>
        <v>0</v>
      </c>
      <c r="T222" s="12">
        <f>P222-Portfolio_Performance!$C$16</f>
        <v>-5.5279092014514655E-2</v>
      </c>
      <c r="V222" s="7">
        <f t="shared" si="67"/>
        <v>2.0725519363247499E-2</v>
      </c>
      <c r="W222" s="7">
        <f t="shared" si="67"/>
        <v>1.3877805586418365E-2</v>
      </c>
      <c r="X222" s="7">
        <f t="shared" si="68"/>
        <v>-3.5183988874472244E-2</v>
      </c>
      <c r="Y222" s="7">
        <f t="shared" si="69"/>
        <v>1.8632402940211745E-2</v>
      </c>
      <c r="Z222" s="7">
        <f t="shared" si="70"/>
        <v>2.5307034654808627E-3</v>
      </c>
      <c r="AA222" s="7">
        <f t="shared" si="71"/>
        <v>3.4983551991785676E-4</v>
      </c>
      <c r="AB222">
        <f t="shared" si="72"/>
        <v>0</v>
      </c>
      <c r="AC222">
        <f t="shared" si="73"/>
        <v>0</v>
      </c>
      <c r="AD222">
        <f t="shared" si="74"/>
        <v>-3.5183988874472244E-2</v>
      </c>
      <c r="AE222">
        <f t="shared" si="75"/>
        <v>0</v>
      </c>
      <c r="AF222">
        <f t="shared" si="76"/>
        <v>0</v>
      </c>
      <c r="AG222">
        <f t="shared" si="77"/>
        <v>0</v>
      </c>
      <c r="AH222" s="7">
        <f>J222-Portfolio_Performance!$C$16</f>
        <v>-3.8574480636752506E-2</v>
      </c>
      <c r="AI222" s="7">
        <f>K222-Portfolio_Performance!$C$16</f>
        <v>-5.0101286428096289E-2</v>
      </c>
      <c r="AJ222" s="7">
        <f>L222-Portfolio_Performance!$C$16</f>
        <v>-9.4483988874472249E-2</v>
      </c>
      <c r="AK222" s="7">
        <f>M222-Portfolio_Performance!$C$16</f>
        <v>-4.0667597059788257E-2</v>
      </c>
      <c r="AL222" s="7">
        <f>N222-Portfolio_Performance!$C$16</f>
        <v>-5.6769296534519141E-2</v>
      </c>
      <c r="AM222" s="7">
        <f>O222-Portfolio_Performance!$C$16</f>
        <v>-5.8950164480082147E-2</v>
      </c>
    </row>
    <row r="223" spans="2:39" x14ac:dyDescent="0.2">
      <c r="B223" s="39">
        <v>44881</v>
      </c>
      <c r="C223" s="40">
        <v>127.18</v>
      </c>
      <c r="D223" s="40">
        <v>59.68</v>
      </c>
      <c r="E223" s="40">
        <v>25.49</v>
      </c>
      <c r="F223" s="40">
        <v>49.13</v>
      </c>
      <c r="G223" s="40">
        <v>82.23</v>
      </c>
      <c r="H223" s="40">
        <v>9.9</v>
      </c>
      <c r="J223" s="4">
        <f t="shared" si="59"/>
        <v>-8.68992042198697E-3</v>
      </c>
      <c r="K223" s="4">
        <f t="shared" si="60"/>
        <v>8.2443471928718547E-3</v>
      </c>
      <c r="L223" s="4">
        <f t="shared" si="61"/>
        <v>-8.5938028897741374E-3</v>
      </c>
      <c r="M223" s="4">
        <f t="shared" si="62"/>
        <v>-1.8952180161296479E-2</v>
      </c>
      <c r="N223" s="4">
        <f t="shared" si="63"/>
        <v>-2.331836424068057E-2</v>
      </c>
      <c r="O223" s="4">
        <f t="shared" si="64"/>
        <v>-9.0498355199179273E-3</v>
      </c>
      <c r="P223" s="6">
        <f>SUMPRODUCT(J223:O223,Portfolio_Performance!$C$10:$H$10)</f>
        <v>-1.1046771174328764E-2</v>
      </c>
      <c r="Q223" s="41">
        <v>-8.3000000000000001E-3</v>
      </c>
      <c r="R223" s="12">
        <f t="shared" si="65"/>
        <v>-2.7467711743287635E-3</v>
      </c>
      <c r="S223" s="6">
        <f t="shared" si="66"/>
        <v>-2.7467711743287635E-3</v>
      </c>
      <c r="T223" s="12">
        <f>P223-Portfolio_Performance!$C$16</f>
        <v>-7.9046771174328762E-2</v>
      </c>
      <c r="V223" s="7">
        <f t="shared" si="67"/>
        <v>-3.8992042198696987E-4</v>
      </c>
      <c r="W223" s="7">
        <f t="shared" si="67"/>
        <v>1.0991118367200618E-2</v>
      </c>
      <c r="X223" s="7">
        <f t="shared" si="68"/>
        <v>-2.9380288977413731E-4</v>
      </c>
      <c r="Y223" s="7">
        <f t="shared" si="69"/>
        <v>-1.0652180161296479E-2</v>
      </c>
      <c r="Z223" s="7">
        <f t="shared" si="70"/>
        <v>-1.501836424068057E-2</v>
      </c>
      <c r="AA223" s="7">
        <f t="shared" si="71"/>
        <v>-7.498355199179272E-4</v>
      </c>
      <c r="AB223">
        <f t="shared" si="72"/>
        <v>-3.8992042198696987E-4</v>
      </c>
      <c r="AC223">
        <f t="shared" si="73"/>
        <v>0</v>
      </c>
      <c r="AD223">
        <f t="shared" si="74"/>
        <v>-2.9380288977413731E-4</v>
      </c>
      <c r="AE223">
        <f t="shared" si="75"/>
        <v>-1.0652180161296479E-2</v>
      </c>
      <c r="AF223">
        <f t="shared" si="76"/>
        <v>-1.501836424068057E-2</v>
      </c>
      <c r="AG223">
        <f t="shared" si="77"/>
        <v>-7.498355199179272E-4</v>
      </c>
      <c r="AH223" s="7">
        <f>J223-Portfolio_Performance!$C$16</f>
        <v>-7.6689920421986968E-2</v>
      </c>
      <c r="AI223" s="7">
        <f>K223-Portfolio_Performance!$C$16</f>
        <v>-5.9755652807128148E-2</v>
      </c>
      <c r="AJ223" s="7">
        <f>L223-Portfolio_Performance!$C$16</f>
        <v>-7.6593802889774146E-2</v>
      </c>
      <c r="AK223" s="7">
        <f>M223-Portfolio_Performance!$C$16</f>
        <v>-8.695218016129648E-2</v>
      </c>
      <c r="AL223" s="7">
        <f>N223-Portfolio_Performance!$C$16</f>
        <v>-9.1318364240680572E-2</v>
      </c>
      <c r="AM223" s="7">
        <f>O223-Portfolio_Performance!$C$16</f>
        <v>-7.7049835519917925E-2</v>
      </c>
    </row>
    <row r="224" spans="2:39" x14ac:dyDescent="0.2">
      <c r="B224" s="39">
        <v>44882</v>
      </c>
      <c r="C224" s="40">
        <v>127.09</v>
      </c>
      <c r="D224" s="40">
        <v>59.71</v>
      </c>
      <c r="E224" s="40">
        <v>24.7</v>
      </c>
      <c r="F224" s="40">
        <v>47.63</v>
      </c>
      <c r="G224" s="40">
        <v>81.78</v>
      </c>
      <c r="H224" s="40">
        <v>9.73</v>
      </c>
      <c r="J224" s="4">
        <f t="shared" si="59"/>
        <v>-7.0790894528269266E-4</v>
      </c>
      <c r="K224" s="4">
        <f t="shared" si="60"/>
        <v>5.0255466339557502E-4</v>
      </c>
      <c r="L224" s="4">
        <f t="shared" si="61"/>
        <v>-3.1482974754092494E-2</v>
      </c>
      <c r="M224" s="4">
        <f t="shared" si="62"/>
        <v>-3.1007031367787853E-2</v>
      </c>
      <c r="N224" s="4">
        <f t="shared" si="63"/>
        <v>-5.4874840463078845E-3</v>
      </c>
      <c r="O224" s="4">
        <f t="shared" si="64"/>
        <v>-1.7320860942630547E-2</v>
      </c>
      <c r="P224" s="6">
        <f>SUMPRODUCT(J224:O224,Portfolio_Performance!$C$10:$H$10)</f>
        <v>-1.2634082026955758E-2</v>
      </c>
      <c r="Q224" s="41">
        <v>-3.0999999999999999E-3</v>
      </c>
      <c r="R224" s="12">
        <f t="shared" si="65"/>
        <v>-9.5340820269557581E-3</v>
      </c>
      <c r="S224" s="6">
        <f t="shared" si="66"/>
        <v>-9.5340820269557581E-3</v>
      </c>
      <c r="T224" s="12">
        <f>P224-Portfolio_Performance!$C$16</f>
        <v>-8.0634082026955767E-2</v>
      </c>
      <c r="V224" s="7">
        <f t="shared" si="67"/>
        <v>2.3920910547173073E-3</v>
      </c>
      <c r="W224" s="7">
        <f t="shared" si="67"/>
        <v>1.0036636690351333E-2</v>
      </c>
      <c r="X224" s="7">
        <f t="shared" si="68"/>
        <v>-2.8382974754092495E-2</v>
      </c>
      <c r="Y224" s="7">
        <f t="shared" si="69"/>
        <v>-2.7907031367787855E-2</v>
      </c>
      <c r="Z224" s="7">
        <f t="shared" si="70"/>
        <v>-2.3874840463078847E-3</v>
      </c>
      <c r="AA224" s="7">
        <f t="shared" si="71"/>
        <v>-1.4220860942630547E-2</v>
      </c>
      <c r="AB224">
        <f t="shared" si="72"/>
        <v>0</v>
      </c>
      <c r="AC224">
        <f t="shared" si="73"/>
        <v>0</v>
      </c>
      <c r="AD224">
        <f t="shared" si="74"/>
        <v>-2.8382974754092495E-2</v>
      </c>
      <c r="AE224">
        <f t="shared" si="75"/>
        <v>-2.7907031367787855E-2</v>
      </c>
      <c r="AF224">
        <f t="shared" si="76"/>
        <v>-2.3874840463078847E-3</v>
      </c>
      <c r="AG224">
        <f t="shared" si="77"/>
        <v>-1.4220860942630547E-2</v>
      </c>
      <c r="AH224" s="7">
        <f>J224-Portfolio_Performance!$C$16</f>
        <v>-6.8707908945282697E-2</v>
      </c>
      <c r="AI224" s="7">
        <f>K224-Portfolio_Performance!$C$16</f>
        <v>-6.7497445336604428E-2</v>
      </c>
      <c r="AJ224" s="7">
        <f>L224-Portfolio_Performance!$C$16</f>
        <v>-9.9482974754092499E-2</v>
      </c>
      <c r="AK224" s="7">
        <f>M224-Portfolio_Performance!$C$16</f>
        <v>-9.9007031367787851E-2</v>
      </c>
      <c r="AL224" s="7">
        <f>N224-Portfolio_Performance!$C$16</f>
        <v>-7.3487484046307894E-2</v>
      </c>
      <c r="AM224" s="7">
        <f>O224-Portfolio_Performance!$C$16</f>
        <v>-8.5320860942630555E-2</v>
      </c>
    </row>
    <row r="225" spans="2:39" x14ac:dyDescent="0.2">
      <c r="B225" s="39">
        <v>44883</v>
      </c>
      <c r="C225" s="40">
        <v>127.71</v>
      </c>
      <c r="D225" s="40">
        <v>60.58</v>
      </c>
      <c r="E225" s="40">
        <v>24.51</v>
      </c>
      <c r="F225" s="40">
        <v>47.09</v>
      </c>
      <c r="G225" s="40">
        <v>83.81</v>
      </c>
      <c r="H225" s="40">
        <v>9.77</v>
      </c>
      <c r="J225" s="4">
        <f t="shared" si="59"/>
        <v>4.8665716141916421E-3</v>
      </c>
      <c r="K225" s="4">
        <f t="shared" si="60"/>
        <v>1.4465295040190215E-2</v>
      </c>
      <c r="L225" s="4">
        <f t="shared" si="61"/>
        <v>-7.7220460939101659E-3</v>
      </c>
      <c r="M225" s="4">
        <f t="shared" si="62"/>
        <v>-1.1402150557305823E-2</v>
      </c>
      <c r="N225" s="4">
        <f t="shared" si="63"/>
        <v>2.4519617174318661E-2</v>
      </c>
      <c r="O225" s="4">
        <f t="shared" si="64"/>
        <v>4.1025698567776839E-3</v>
      </c>
      <c r="P225" s="6">
        <f>SUMPRODUCT(J225:O225,Portfolio_Performance!$C$10:$H$10)</f>
        <v>6.6421185536327887E-3</v>
      </c>
      <c r="Q225" s="41">
        <v>4.7999999999999996E-3</v>
      </c>
      <c r="R225" s="12">
        <f t="shared" si="65"/>
        <v>1.8421185536327891E-3</v>
      </c>
      <c r="S225" s="6">
        <f t="shared" si="66"/>
        <v>0</v>
      </c>
      <c r="T225" s="12">
        <f>P225-Portfolio_Performance!$C$16</f>
        <v>-6.1357881446367217E-2</v>
      </c>
      <c r="V225" s="7">
        <f t="shared" si="67"/>
        <v>6.6571614191642502E-5</v>
      </c>
      <c r="W225" s="7">
        <f t="shared" si="67"/>
        <v>1.2623176486557426E-2</v>
      </c>
      <c r="X225" s="7">
        <f t="shared" si="68"/>
        <v>-1.2522046093910166E-2</v>
      </c>
      <c r="Y225" s="7">
        <f t="shared" si="69"/>
        <v>-1.6202150557305822E-2</v>
      </c>
      <c r="Z225" s="7">
        <f t="shared" si="70"/>
        <v>1.9719617174318662E-2</v>
      </c>
      <c r="AA225" s="7">
        <f t="shared" si="71"/>
        <v>-6.974301432223157E-4</v>
      </c>
      <c r="AB225">
        <f t="shared" si="72"/>
        <v>0</v>
      </c>
      <c r="AC225">
        <f t="shared" si="73"/>
        <v>0</v>
      </c>
      <c r="AD225">
        <f t="shared" si="74"/>
        <v>-1.2522046093910166E-2</v>
      </c>
      <c r="AE225">
        <f t="shared" si="75"/>
        <v>-1.6202150557305822E-2</v>
      </c>
      <c r="AF225">
        <f t="shared" si="76"/>
        <v>0</v>
      </c>
      <c r="AG225">
        <f t="shared" si="77"/>
        <v>-6.974301432223157E-4</v>
      </c>
      <c r="AH225" s="7">
        <f>J225-Portfolio_Performance!$C$16</f>
        <v>-6.3133428385808363E-2</v>
      </c>
      <c r="AI225" s="7">
        <f>K225-Portfolio_Performance!$C$16</f>
        <v>-5.353470495980979E-2</v>
      </c>
      <c r="AJ225" s="7">
        <f>L225-Portfolio_Performance!$C$16</f>
        <v>-7.5722046093910172E-2</v>
      </c>
      <c r="AK225" s="7">
        <f>M225-Portfolio_Performance!$C$16</f>
        <v>-7.9402150557305831E-2</v>
      </c>
      <c r="AL225" s="7">
        <f>N225-Portfolio_Performance!$C$16</f>
        <v>-4.3480382825681341E-2</v>
      </c>
      <c r="AM225" s="7">
        <f>O225-Portfolio_Performance!$C$16</f>
        <v>-6.3897430143222328E-2</v>
      </c>
    </row>
    <row r="226" spans="2:39" x14ac:dyDescent="0.2">
      <c r="B226" s="39">
        <v>44886</v>
      </c>
      <c r="C226" s="40">
        <v>128.32</v>
      </c>
      <c r="D226" s="40">
        <v>61.23</v>
      </c>
      <c r="E226" s="40">
        <v>24.39</v>
      </c>
      <c r="F226" s="40">
        <v>45.8</v>
      </c>
      <c r="G226" s="40">
        <v>83.08</v>
      </c>
      <c r="H226" s="40">
        <v>9.49</v>
      </c>
      <c r="J226" s="4">
        <f t="shared" si="59"/>
        <v>4.765075610033729E-3</v>
      </c>
      <c r="K226" s="4">
        <f t="shared" si="60"/>
        <v>1.0672459890771759E-2</v>
      </c>
      <c r="L226" s="4">
        <f t="shared" si="61"/>
        <v>-4.9079853121923121E-3</v>
      </c>
      <c r="M226" s="4">
        <f t="shared" si="62"/>
        <v>-2.7776573135324015E-2</v>
      </c>
      <c r="N226" s="4">
        <f t="shared" si="63"/>
        <v>-8.748333102903294E-3</v>
      </c>
      <c r="O226" s="4">
        <f t="shared" si="64"/>
        <v>-2.9077853432854843E-2</v>
      </c>
      <c r="P226" s="6">
        <f>SUMPRODUCT(J226:O226,Portfolio_Performance!$C$10:$H$10)</f>
        <v>-1.1721217384104822E-2</v>
      </c>
      <c r="Q226" s="41">
        <v>-3.8999999999999998E-3</v>
      </c>
      <c r="R226" s="12">
        <f t="shared" si="65"/>
        <v>-7.8212173841048227E-3</v>
      </c>
      <c r="S226" s="6">
        <f t="shared" si="66"/>
        <v>-7.8212173841048227E-3</v>
      </c>
      <c r="T226" s="12">
        <f>P226-Portfolio_Performance!$C$16</f>
        <v>-7.9721217384104828E-2</v>
      </c>
      <c r="V226" s="7">
        <f t="shared" si="67"/>
        <v>8.6650756100337296E-3</v>
      </c>
      <c r="W226" s="7">
        <f t="shared" si="67"/>
        <v>1.849367727487658E-2</v>
      </c>
      <c r="X226" s="7">
        <f t="shared" si="68"/>
        <v>-1.0079853121923122E-3</v>
      </c>
      <c r="Y226" s="7">
        <f t="shared" si="69"/>
        <v>-2.3876573135324014E-2</v>
      </c>
      <c r="Z226" s="7">
        <f t="shared" si="70"/>
        <v>-4.8483331029032942E-3</v>
      </c>
      <c r="AA226" s="7">
        <f t="shared" si="71"/>
        <v>-2.5177853432854842E-2</v>
      </c>
      <c r="AB226">
        <f t="shared" si="72"/>
        <v>0</v>
      </c>
      <c r="AC226">
        <f t="shared" si="73"/>
        <v>0</v>
      </c>
      <c r="AD226">
        <f t="shared" si="74"/>
        <v>-1.0079853121923122E-3</v>
      </c>
      <c r="AE226">
        <f t="shared" si="75"/>
        <v>-2.3876573135324014E-2</v>
      </c>
      <c r="AF226">
        <f t="shared" si="76"/>
        <v>-4.8483331029032942E-3</v>
      </c>
      <c r="AG226">
        <f t="shared" si="77"/>
        <v>-2.5177853432854842E-2</v>
      </c>
      <c r="AH226" s="7">
        <f>J226-Portfolio_Performance!$C$16</f>
        <v>-6.3234924389966279E-2</v>
      </c>
      <c r="AI226" s="7">
        <f>K226-Portfolio_Performance!$C$16</f>
        <v>-5.7327540109228248E-2</v>
      </c>
      <c r="AJ226" s="7">
        <f>L226-Portfolio_Performance!$C$16</f>
        <v>-7.2907985312192322E-2</v>
      </c>
      <c r="AK226" s="7">
        <f>M226-Portfolio_Performance!$C$16</f>
        <v>-9.577657313532402E-2</v>
      </c>
      <c r="AL226" s="7">
        <f>N226-Portfolio_Performance!$C$16</f>
        <v>-7.6748333102903299E-2</v>
      </c>
      <c r="AM226" s="7">
        <f>O226-Portfolio_Performance!$C$16</f>
        <v>-9.7077853432854855E-2</v>
      </c>
    </row>
    <row r="227" spans="2:39" x14ac:dyDescent="0.2">
      <c r="B227" s="39">
        <v>44887</v>
      </c>
      <c r="C227" s="40">
        <v>128.97</v>
      </c>
      <c r="D227" s="40">
        <v>61.65</v>
      </c>
      <c r="E227" s="40">
        <v>24.72</v>
      </c>
      <c r="F227" s="40">
        <v>46.31</v>
      </c>
      <c r="G227" s="40">
        <v>84.42</v>
      </c>
      <c r="H227" s="40">
        <v>9.91</v>
      </c>
      <c r="J227" s="4">
        <f t="shared" si="59"/>
        <v>5.052675058095521E-3</v>
      </c>
      <c r="K227" s="4">
        <f t="shared" si="60"/>
        <v>6.8359641204901525E-3</v>
      </c>
      <c r="L227" s="4">
        <f t="shared" si="61"/>
        <v>1.3439420361661146E-2</v>
      </c>
      <c r="M227" s="4">
        <f t="shared" si="62"/>
        <v>1.1073829372521417E-2</v>
      </c>
      <c r="N227" s="4">
        <f t="shared" si="63"/>
        <v>1.600034134644112E-2</v>
      </c>
      <c r="O227" s="4">
        <f t="shared" si="64"/>
        <v>4.330573572006003E-2</v>
      </c>
      <c r="P227" s="6">
        <f>SUMPRODUCT(J227:O227,Portfolio_Performance!$C$10:$H$10)</f>
        <v>2.0337245382392607E-2</v>
      </c>
      <c r="Q227" s="41">
        <v>1.3599999999999999E-2</v>
      </c>
      <c r="R227" s="12">
        <f t="shared" si="65"/>
        <v>6.7372453823926082E-3</v>
      </c>
      <c r="S227" s="6">
        <f t="shared" si="66"/>
        <v>0</v>
      </c>
      <c r="T227" s="12">
        <f>P227-Portfolio_Performance!$C$16</f>
        <v>-4.7662754617607397E-2</v>
      </c>
      <c r="V227" s="7">
        <f t="shared" si="67"/>
        <v>-8.5473249419044783E-3</v>
      </c>
      <c r="W227" s="7">
        <f t="shared" si="67"/>
        <v>9.8718738097544265E-5</v>
      </c>
      <c r="X227" s="7">
        <f t="shared" si="68"/>
        <v>-1.6057963833885323E-4</v>
      </c>
      <c r="Y227" s="7">
        <f t="shared" si="69"/>
        <v>-2.5261706274785824E-3</v>
      </c>
      <c r="Z227" s="7">
        <f t="shared" si="70"/>
        <v>2.4003413464411209E-3</v>
      </c>
      <c r="AA227" s="7">
        <f t="shared" si="71"/>
        <v>2.9705735720060029E-2</v>
      </c>
      <c r="AB227">
        <f t="shared" si="72"/>
        <v>-8.5473249419044783E-3</v>
      </c>
      <c r="AC227">
        <f t="shared" si="73"/>
        <v>0</v>
      </c>
      <c r="AD227">
        <f t="shared" si="74"/>
        <v>-1.6057963833885323E-4</v>
      </c>
      <c r="AE227">
        <f t="shared" si="75"/>
        <v>-2.5261706274785824E-3</v>
      </c>
      <c r="AF227">
        <f t="shared" si="76"/>
        <v>0</v>
      </c>
      <c r="AG227">
        <f t="shared" si="77"/>
        <v>0</v>
      </c>
      <c r="AH227" s="7">
        <f>J227-Portfolio_Performance!$C$16</f>
        <v>-6.2947324941904484E-2</v>
      </c>
      <c r="AI227" s="7">
        <f>K227-Portfolio_Performance!$C$16</f>
        <v>-6.1164035879509852E-2</v>
      </c>
      <c r="AJ227" s="7">
        <f>L227-Portfolio_Performance!$C$16</f>
        <v>-5.4560579638338859E-2</v>
      </c>
      <c r="AK227" s="7">
        <f>M227-Portfolio_Performance!$C$16</f>
        <v>-5.6926170627478588E-2</v>
      </c>
      <c r="AL227" s="7">
        <f>N227-Portfolio_Performance!$C$16</f>
        <v>-5.1999658653558885E-2</v>
      </c>
      <c r="AM227" s="7">
        <f>O227-Portfolio_Performance!$C$16</f>
        <v>-2.4694264279939974E-2</v>
      </c>
    </row>
    <row r="228" spans="2:39" x14ac:dyDescent="0.2">
      <c r="B228" s="39">
        <v>44888</v>
      </c>
      <c r="C228" s="40">
        <v>128.94</v>
      </c>
      <c r="D228" s="40">
        <v>61.39</v>
      </c>
      <c r="E228" s="40">
        <v>25</v>
      </c>
      <c r="F228" s="40">
        <v>47.25</v>
      </c>
      <c r="G228" s="40">
        <v>84</v>
      </c>
      <c r="H228" s="40">
        <v>9.83</v>
      </c>
      <c r="J228" s="4">
        <f t="shared" si="59"/>
        <v>-2.3263929382579755E-4</v>
      </c>
      <c r="K228" s="4">
        <f t="shared" si="60"/>
        <v>-4.2262741709483149E-3</v>
      </c>
      <c r="L228" s="4">
        <f t="shared" si="61"/>
        <v>1.1263192278710869E-2</v>
      </c>
      <c r="M228" s="4">
        <f t="shared" si="62"/>
        <v>2.0094733447091135E-2</v>
      </c>
      <c r="N228" s="4">
        <f t="shared" si="63"/>
        <v>-4.9875415110390512E-3</v>
      </c>
      <c r="O228" s="4">
        <f t="shared" si="64"/>
        <v>-8.1054141828214542E-3</v>
      </c>
      <c r="P228" s="6">
        <f>SUMPRODUCT(J228:O228,Portfolio_Performance!$C$10:$H$10)</f>
        <v>-7.6249526033403707E-4</v>
      </c>
      <c r="Q228" s="41">
        <v>5.8999999999999999E-3</v>
      </c>
      <c r="R228" s="12">
        <f t="shared" si="65"/>
        <v>-6.6624952603340365E-3</v>
      </c>
      <c r="S228" s="6">
        <f t="shared" si="66"/>
        <v>-6.6624952603340365E-3</v>
      </c>
      <c r="T228" s="12">
        <f>P228-Portfolio_Performance!$C$16</f>
        <v>-6.8762495260334039E-2</v>
      </c>
      <c r="V228" s="7">
        <f t="shared" si="67"/>
        <v>-6.1326392938257975E-3</v>
      </c>
      <c r="W228" s="7">
        <f t="shared" si="67"/>
        <v>2.4362210893857216E-3</v>
      </c>
      <c r="X228" s="7">
        <f t="shared" si="68"/>
        <v>5.3631922787108688E-3</v>
      </c>
      <c r="Y228" s="7">
        <f t="shared" si="69"/>
        <v>1.4194733447091136E-2</v>
      </c>
      <c r="Z228" s="7">
        <f t="shared" si="70"/>
        <v>-1.0887541511039052E-2</v>
      </c>
      <c r="AA228" s="7">
        <f t="shared" si="71"/>
        <v>-1.4005414182821453E-2</v>
      </c>
      <c r="AB228">
        <f t="shared" si="72"/>
        <v>-6.1326392938257975E-3</v>
      </c>
      <c r="AC228">
        <f t="shared" si="73"/>
        <v>0</v>
      </c>
      <c r="AD228">
        <f t="shared" si="74"/>
        <v>0</v>
      </c>
      <c r="AE228">
        <f t="shared" si="75"/>
        <v>0</v>
      </c>
      <c r="AF228">
        <f t="shared" si="76"/>
        <v>-1.0887541511039052E-2</v>
      </c>
      <c r="AG228">
        <f t="shared" si="77"/>
        <v>-1.4005414182821453E-2</v>
      </c>
      <c r="AH228" s="7">
        <f>J228-Portfolio_Performance!$C$16</f>
        <v>-6.8232639293825809E-2</v>
      </c>
      <c r="AI228" s="7">
        <f>K228-Portfolio_Performance!$C$16</f>
        <v>-7.2226274170948318E-2</v>
      </c>
      <c r="AJ228" s="7">
        <f>L228-Portfolio_Performance!$C$16</f>
        <v>-5.673680772128914E-2</v>
      </c>
      <c r="AK228" s="7">
        <f>M228-Portfolio_Performance!$C$16</f>
        <v>-4.7905266552908873E-2</v>
      </c>
      <c r="AL228" s="7">
        <f>N228-Portfolio_Performance!$C$16</f>
        <v>-7.2987541511039061E-2</v>
      </c>
      <c r="AM228" s="7">
        <f>O228-Portfolio_Performance!$C$16</f>
        <v>-7.6105414182821463E-2</v>
      </c>
    </row>
    <row r="229" spans="2:39" x14ac:dyDescent="0.2">
      <c r="B229" s="39">
        <v>44890</v>
      </c>
      <c r="C229" s="40">
        <v>130.13</v>
      </c>
      <c r="D229" s="40">
        <v>62.38</v>
      </c>
      <c r="E229" s="40">
        <v>25.13</v>
      </c>
      <c r="F229" s="40">
        <v>47.3</v>
      </c>
      <c r="G229" s="40">
        <v>84.39</v>
      </c>
      <c r="H229" s="40">
        <v>9.8699999999999992</v>
      </c>
      <c r="J229" s="4">
        <f t="shared" si="59"/>
        <v>9.186770906191865E-3</v>
      </c>
      <c r="K229" s="4">
        <f t="shared" si="60"/>
        <v>1.5997755740252157E-2</v>
      </c>
      <c r="L229" s="4">
        <f t="shared" si="61"/>
        <v>5.1865266872999326E-3</v>
      </c>
      <c r="M229" s="4">
        <f t="shared" si="62"/>
        <v>1.0576415581354454E-3</v>
      </c>
      <c r="N229" s="4">
        <f t="shared" si="63"/>
        <v>4.6321123265615849E-3</v>
      </c>
      <c r="O229" s="4">
        <f t="shared" si="64"/>
        <v>4.0609192863150121E-3</v>
      </c>
      <c r="P229" s="6">
        <f>SUMPRODUCT(J229:O229,Portfolio_Performance!$C$10:$H$10)</f>
        <v>6.2062448310139474E-3</v>
      </c>
      <c r="Q229" s="41">
        <v>-2.9999999999999997E-4</v>
      </c>
      <c r="R229" s="12">
        <f t="shared" si="65"/>
        <v>6.5062448310139473E-3</v>
      </c>
      <c r="S229" s="6">
        <f t="shared" si="66"/>
        <v>0</v>
      </c>
      <c r="T229" s="12">
        <f>P229-Portfolio_Performance!$C$16</f>
        <v>-6.179375516898606E-2</v>
      </c>
      <c r="V229" s="7">
        <f t="shared" si="67"/>
        <v>9.4867709061918649E-3</v>
      </c>
      <c r="W229" s="7">
        <f t="shared" si="67"/>
        <v>9.4915109092382106E-3</v>
      </c>
      <c r="X229" s="7">
        <f t="shared" si="68"/>
        <v>5.4865266872999325E-3</v>
      </c>
      <c r="Y229" s="7">
        <f t="shared" si="69"/>
        <v>1.3576415581354453E-3</v>
      </c>
      <c r="Z229" s="7">
        <f t="shared" si="70"/>
        <v>4.9321123265615848E-3</v>
      </c>
      <c r="AA229" s="7">
        <f t="shared" si="71"/>
        <v>4.3609192863150121E-3</v>
      </c>
      <c r="AB229">
        <f t="shared" si="72"/>
        <v>0</v>
      </c>
      <c r="AC229">
        <f t="shared" si="73"/>
        <v>0</v>
      </c>
      <c r="AD229">
        <f t="shared" si="74"/>
        <v>0</v>
      </c>
      <c r="AE229">
        <f t="shared" si="75"/>
        <v>0</v>
      </c>
      <c r="AF229">
        <f t="shared" si="76"/>
        <v>0</v>
      </c>
      <c r="AG229">
        <f t="shared" si="77"/>
        <v>0</v>
      </c>
      <c r="AH229" s="7">
        <f>J229-Portfolio_Performance!$C$16</f>
        <v>-5.8813229093808136E-2</v>
      </c>
      <c r="AI229" s="7">
        <f>K229-Portfolio_Performance!$C$16</f>
        <v>-5.2002244259747851E-2</v>
      </c>
      <c r="AJ229" s="7">
        <f>L229-Portfolio_Performance!$C$16</f>
        <v>-6.2813473312700069E-2</v>
      </c>
      <c r="AK229" s="7">
        <f>M229-Portfolio_Performance!$C$16</f>
        <v>-6.6942358441864566E-2</v>
      </c>
      <c r="AL229" s="7">
        <f>N229-Portfolio_Performance!$C$16</f>
        <v>-6.3367887673438414E-2</v>
      </c>
      <c r="AM229" s="7">
        <f>O229-Portfolio_Performance!$C$16</f>
        <v>-6.3939080713684995E-2</v>
      </c>
    </row>
    <row r="230" spans="2:39" x14ac:dyDescent="0.2">
      <c r="B230" s="39">
        <v>44893</v>
      </c>
      <c r="C230" s="40">
        <v>128.16999999999999</v>
      </c>
      <c r="D230" s="40">
        <v>61.83</v>
      </c>
      <c r="E230" s="40">
        <v>24.57</v>
      </c>
      <c r="F230" s="40">
        <v>46.62</v>
      </c>
      <c r="G230" s="40">
        <v>83.11</v>
      </c>
      <c r="H230" s="40">
        <v>9.7899999999999991</v>
      </c>
      <c r="J230" s="4">
        <f t="shared" si="59"/>
        <v>-1.5176443046933342E-2</v>
      </c>
      <c r="K230" s="4">
        <f t="shared" si="60"/>
        <v>-8.8560276091799225E-3</v>
      </c>
      <c r="L230" s="4">
        <f t="shared" si="61"/>
        <v>-2.2536165022413058E-2</v>
      </c>
      <c r="M230" s="4">
        <f t="shared" si="62"/>
        <v>-1.4480661890276218E-2</v>
      </c>
      <c r="N230" s="4">
        <f t="shared" si="63"/>
        <v>-1.5283879604940218E-2</v>
      </c>
      <c r="O230" s="4">
        <f t="shared" si="64"/>
        <v>-8.138396902971164E-3</v>
      </c>
      <c r="P230" s="6">
        <f>SUMPRODUCT(J230:O230,Portfolio_Performance!$C$10:$H$10)</f>
        <v>-1.3120869053452984E-2</v>
      </c>
      <c r="Q230" s="41">
        <v>-1.54E-2</v>
      </c>
      <c r="R230" s="12">
        <f t="shared" si="65"/>
        <v>2.2791309465470169E-3</v>
      </c>
      <c r="S230" s="6">
        <f t="shared" si="66"/>
        <v>0</v>
      </c>
      <c r="T230" s="12">
        <f>P230-Portfolio_Performance!$C$16</f>
        <v>-8.112086905345299E-2</v>
      </c>
      <c r="V230" s="7">
        <f t="shared" si="67"/>
        <v>2.2355695306665833E-4</v>
      </c>
      <c r="W230" s="7">
        <f t="shared" si="67"/>
        <v>-1.1135158555726939E-2</v>
      </c>
      <c r="X230" s="7">
        <f t="shared" si="68"/>
        <v>-7.1361650224130574E-3</v>
      </c>
      <c r="Y230" s="7">
        <f t="shared" si="69"/>
        <v>9.1933810972378259E-4</v>
      </c>
      <c r="Z230" s="7">
        <f t="shared" si="70"/>
        <v>1.1612039505978257E-4</v>
      </c>
      <c r="AA230" s="7">
        <f t="shared" si="71"/>
        <v>7.2616030970288365E-3</v>
      </c>
      <c r="AB230">
        <f t="shared" si="72"/>
        <v>0</v>
      </c>
      <c r="AC230">
        <f t="shared" si="73"/>
        <v>-1.1135158555726939E-2</v>
      </c>
      <c r="AD230">
        <f t="shared" si="74"/>
        <v>-7.1361650224130574E-3</v>
      </c>
      <c r="AE230">
        <f t="shared" si="75"/>
        <v>0</v>
      </c>
      <c r="AF230">
        <f t="shared" si="76"/>
        <v>0</v>
      </c>
      <c r="AG230">
        <f t="shared" si="77"/>
        <v>0</v>
      </c>
      <c r="AH230" s="7">
        <f>J230-Portfolio_Performance!$C$16</f>
        <v>-8.3176443046933349E-2</v>
      </c>
      <c r="AI230" s="7">
        <f>K230-Portfolio_Performance!$C$16</f>
        <v>-7.6856027609179922E-2</v>
      </c>
      <c r="AJ230" s="7">
        <f>L230-Portfolio_Performance!$C$16</f>
        <v>-9.0536165022413059E-2</v>
      </c>
      <c r="AK230" s="7">
        <f>M230-Portfolio_Performance!$C$16</f>
        <v>-8.2480661890276225E-2</v>
      </c>
      <c r="AL230" s="7">
        <f>N230-Portfolio_Performance!$C$16</f>
        <v>-8.3283879604940228E-2</v>
      </c>
      <c r="AM230" s="7">
        <f>O230-Portfolio_Performance!$C$16</f>
        <v>-7.6138396902971167E-2</v>
      </c>
    </row>
    <row r="231" spans="2:39" x14ac:dyDescent="0.2">
      <c r="B231" s="39">
        <v>44894</v>
      </c>
      <c r="C231" s="40">
        <v>127.58</v>
      </c>
      <c r="D231" s="40">
        <v>61.79</v>
      </c>
      <c r="E231" s="40">
        <v>24.98</v>
      </c>
      <c r="F231" s="40">
        <v>46.81</v>
      </c>
      <c r="G231" s="40">
        <v>82.86</v>
      </c>
      <c r="H231" s="40">
        <v>9.89</v>
      </c>
      <c r="J231" s="4">
        <f t="shared" si="59"/>
        <v>-4.6138889279232946E-3</v>
      </c>
      <c r="K231" s="4">
        <f t="shared" si="60"/>
        <v>-6.4714449758910251E-4</v>
      </c>
      <c r="L231" s="4">
        <f t="shared" si="61"/>
        <v>1.6549318164343955E-2</v>
      </c>
      <c r="M231" s="4">
        <f t="shared" si="62"/>
        <v>4.0672217043683338E-3</v>
      </c>
      <c r="N231" s="4">
        <f t="shared" si="63"/>
        <v>-3.0125949156792524E-3</v>
      </c>
      <c r="O231" s="4">
        <f t="shared" si="64"/>
        <v>1.0162689092201837E-2</v>
      </c>
      <c r="P231" s="6">
        <f>SUMPRODUCT(J231:O231,Portfolio_Performance!$C$10:$H$10)</f>
        <v>3.5204494960523604E-3</v>
      </c>
      <c r="Q231" s="41">
        <v>-1.6000000000000001E-3</v>
      </c>
      <c r="R231" s="12">
        <f t="shared" si="65"/>
        <v>5.1204494960523607E-3</v>
      </c>
      <c r="S231" s="6">
        <f t="shared" si="66"/>
        <v>0</v>
      </c>
      <c r="T231" s="12">
        <f>P231-Portfolio_Performance!$C$16</f>
        <v>-6.4479550503947644E-2</v>
      </c>
      <c r="V231" s="7">
        <f t="shared" si="67"/>
        <v>-3.0138889279232948E-3</v>
      </c>
      <c r="W231" s="7">
        <f t="shared" si="67"/>
        <v>-5.7675939936414631E-3</v>
      </c>
      <c r="X231" s="7">
        <f t="shared" si="68"/>
        <v>1.8149318164343956E-2</v>
      </c>
      <c r="Y231" s="7">
        <f t="shared" si="69"/>
        <v>5.6672217043683337E-3</v>
      </c>
      <c r="Z231" s="7">
        <f t="shared" si="70"/>
        <v>-1.4125949156792523E-3</v>
      </c>
      <c r="AA231" s="7">
        <f t="shared" si="71"/>
        <v>1.1762689092201838E-2</v>
      </c>
      <c r="AB231">
        <f t="shared" si="72"/>
        <v>-3.0138889279232948E-3</v>
      </c>
      <c r="AC231">
        <f t="shared" si="73"/>
        <v>-5.7675939936414631E-3</v>
      </c>
      <c r="AD231">
        <f t="shared" si="74"/>
        <v>0</v>
      </c>
      <c r="AE231">
        <f t="shared" si="75"/>
        <v>0</v>
      </c>
      <c r="AF231">
        <f t="shared" si="76"/>
        <v>-1.4125949156792523E-3</v>
      </c>
      <c r="AG231">
        <f t="shared" si="77"/>
        <v>0</v>
      </c>
      <c r="AH231" s="7">
        <f>J231-Portfolio_Performance!$C$16</f>
        <v>-7.2613888927923295E-2</v>
      </c>
      <c r="AI231" s="7">
        <f>K231-Portfolio_Performance!$C$16</f>
        <v>-6.8647144497589102E-2</v>
      </c>
      <c r="AJ231" s="7">
        <f>L231-Portfolio_Performance!$C$16</f>
        <v>-5.1450681835656049E-2</v>
      </c>
      <c r="AK231" s="7">
        <f>M231-Portfolio_Performance!$C$16</f>
        <v>-6.3932778295631668E-2</v>
      </c>
      <c r="AL231" s="7">
        <f>N231-Portfolio_Performance!$C$16</f>
        <v>-7.1012594915679253E-2</v>
      </c>
      <c r="AM231" s="7">
        <f>O231-Portfolio_Performance!$C$16</f>
        <v>-5.7837310907798166E-2</v>
      </c>
    </row>
    <row r="232" spans="2:39" x14ac:dyDescent="0.2">
      <c r="B232" s="39">
        <v>44895</v>
      </c>
      <c r="C232" s="40">
        <v>130.69999999999999</v>
      </c>
      <c r="D232" s="40">
        <v>61.7</v>
      </c>
      <c r="E232" s="40">
        <v>25.45</v>
      </c>
      <c r="F232" s="40">
        <v>49.07</v>
      </c>
      <c r="G232" s="40">
        <v>84.99</v>
      </c>
      <c r="H232" s="40">
        <v>10.11</v>
      </c>
      <c r="J232" s="4">
        <f t="shared" si="59"/>
        <v>2.4161001816366878E-2</v>
      </c>
      <c r="K232" s="4">
        <f t="shared" si="60"/>
        <v>-1.457608161546032E-3</v>
      </c>
      <c r="L232" s="4">
        <f t="shared" si="61"/>
        <v>1.8640238299100078E-2</v>
      </c>
      <c r="M232" s="4">
        <f t="shared" si="62"/>
        <v>4.7150994789832784E-2</v>
      </c>
      <c r="N232" s="4">
        <f t="shared" si="63"/>
        <v>2.5381165861279108E-2</v>
      </c>
      <c r="O232" s="4">
        <f t="shared" si="64"/>
        <v>2.2000887397759159E-2</v>
      </c>
      <c r="P232" s="6">
        <f>SUMPRODUCT(J232:O232,Portfolio_Performance!$C$10:$H$10)</f>
        <v>2.2942062247595627E-2</v>
      </c>
      <c r="Q232" s="41">
        <v>3.09E-2</v>
      </c>
      <c r="R232" s="12">
        <f t="shared" si="65"/>
        <v>-7.9579377524043732E-3</v>
      </c>
      <c r="S232" s="6">
        <f t="shared" si="66"/>
        <v>-7.9579377524043732E-3</v>
      </c>
      <c r="T232" s="12">
        <f>P232-Portfolio_Performance!$C$16</f>
        <v>-4.5057937752404381E-2</v>
      </c>
      <c r="V232" s="7">
        <f t="shared" si="67"/>
        <v>-6.7389981836331221E-3</v>
      </c>
      <c r="W232" s="7">
        <f t="shared" si="67"/>
        <v>6.5003295908583414E-3</v>
      </c>
      <c r="X232" s="7">
        <f t="shared" si="68"/>
        <v>-1.2259761700899922E-2</v>
      </c>
      <c r="Y232" s="7">
        <f t="shared" si="69"/>
        <v>1.6250994789832784E-2</v>
      </c>
      <c r="Z232" s="7">
        <f t="shared" si="70"/>
        <v>-5.5188341387208927E-3</v>
      </c>
      <c r="AA232" s="7">
        <f t="shared" si="71"/>
        <v>-8.8991126022408412E-3</v>
      </c>
      <c r="AB232">
        <f t="shared" si="72"/>
        <v>-6.7389981836331221E-3</v>
      </c>
      <c r="AC232">
        <f t="shared" si="73"/>
        <v>0</v>
      </c>
      <c r="AD232">
        <f t="shared" si="74"/>
        <v>-1.2259761700899922E-2</v>
      </c>
      <c r="AE232">
        <f t="shared" si="75"/>
        <v>0</v>
      </c>
      <c r="AF232">
        <f t="shared" si="76"/>
        <v>-5.5188341387208927E-3</v>
      </c>
      <c r="AG232">
        <f t="shared" si="77"/>
        <v>-8.8991126022408412E-3</v>
      </c>
      <c r="AH232" s="7">
        <f>J232-Portfolio_Performance!$C$16</f>
        <v>-4.3838998183633127E-2</v>
      </c>
      <c r="AI232" s="7">
        <f>K232-Portfolio_Performance!$C$16</f>
        <v>-6.9457608161546031E-2</v>
      </c>
      <c r="AJ232" s="7">
        <f>L232-Portfolio_Performance!$C$16</f>
        <v>-4.9359761700899923E-2</v>
      </c>
      <c r="AK232" s="7">
        <f>M232-Portfolio_Performance!$C$16</f>
        <v>-2.0849005210167221E-2</v>
      </c>
      <c r="AL232" s="7">
        <f>N232-Portfolio_Performance!$C$16</f>
        <v>-4.2618834138720897E-2</v>
      </c>
      <c r="AM232" s="7">
        <f>O232-Portfolio_Performance!$C$16</f>
        <v>-4.5999112602240849E-2</v>
      </c>
    </row>
    <row r="233" spans="2:39" x14ac:dyDescent="0.2">
      <c r="B233" s="39">
        <v>44896</v>
      </c>
      <c r="C233" s="40">
        <v>130.31</v>
      </c>
      <c r="D233" s="40">
        <v>61.5</v>
      </c>
      <c r="E233" s="40">
        <v>24.42</v>
      </c>
      <c r="F233" s="40">
        <v>50.3</v>
      </c>
      <c r="G233" s="40">
        <v>83.53</v>
      </c>
      <c r="H233" s="40">
        <v>10.09</v>
      </c>
      <c r="J233" s="4">
        <f t="shared" si="59"/>
        <v>-2.9883934733615767E-3</v>
      </c>
      <c r="K233" s="4">
        <f t="shared" si="60"/>
        <v>-3.2467560988699812E-3</v>
      </c>
      <c r="L233" s="4">
        <f t="shared" si="61"/>
        <v>-4.1313274313972984E-2</v>
      </c>
      <c r="M233" s="4">
        <f t="shared" si="62"/>
        <v>2.4757227003881475E-2</v>
      </c>
      <c r="N233" s="4">
        <f t="shared" si="63"/>
        <v>-1.7327753742719897E-2</v>
      </c>
      <c r="O233" s="4">
        <f t="shared" si="64"/>
        <v>-1.9801986668624536E-3</v>
      </c>
      <c r="P233" s="6">
        <f>SUMPRODUCT(J233:O233,Portfolio_Performance!$C$10:$H$10)</f>
        <v>-6.6375693841711804E-3</v>
      </c>
      <c r="Q233" s="41">
        <v>-8.9999999999999998E-4</v>
      </c>
      <c r="R233" s="12">
        <f t="shared" si="65"/>
        <v>-5.7375693841711806E-3</v>
      </c>
      <c r="S233" s="6">
        <f t="shared" si="66"/>
        <v>-5.7375693841711806E-3</v>
      </c>
      <c r="T233" s="12">
        <f>P233-Portfolio_Performance!$C$16</f>
        <v>-7.4637569384171182E-2</v>
      </c>
      <c r="V233" s="7">
        <f t="shared" si="67"/>
        <v>-2.0883934733615765E-3</v>
      </c>
      <c r="W233" s="7">
        <f t="shared" si="67"/>
        <v>2.4908132853011995E-3</v>
      </c>
      <c r="X233" s="7">
        <f t="shared" si="68"/>
        <v>-4.0413274313972986E-2</v>
      </c>
      <c r="Y233" s="7">
        <f t="shared" si="69"/>
        <v>2.5657227003881476E-2</v>
      </c>
      <c r="Z233" s="7">
        <f t="shared" si="70"/>
        <v>-1.6427753742719896E-2</v>
      </c>
      <c r="AA233" s="7">
        <f t="shared" si="71"/>
        <v>-1.0801986668624536E-3</v>
      </c>
      <c r="AB233">
        <f t="shared" si="72"/>
        <v>-2.0883934733615765E-3</v>
      </c>
      <c r="AC233">
        <f t="shared" si="73"/>
        <v>0</v>
      </c>
      <c r="AD233">
        <f t="shared" si="74"/>
        <v>-4.0413274313972986E-2</v>
      </c>
      <c r="AE233">
        <f t="shared" si="75"/>
        <v>0</v>
      </c>
      <c r="AF233">
        <f t="shared" si="76"/>
        <v>-1.6427753742719896E-2</v>
      </c>
      <c r="AG233">
        <f t="shared" si="77"/>
        <v>-1.0801986668624536E-3</v>
      </c>
      <c r="AH233" s="7">
        <f>J233-Portfolio_Performance!$C$16</f>
        <v>-7.0988393473361583E-2</v>
      </c>
      <c r="AI233" s="7">
        <f>K233-Portfolio_Performance!$C$16</f>
        <v>-7.124675609886999E-2</v>
      </c>
      <c r="AJ233" s="7">
        <f>L233-Portfolio_Performance!$C$16</f>
        <v>-0.10931327431397299</v>
      </c>
      <c r="AK233" s="7">
        <f>M233-Portfolio_Performance!$C$16</f>
        <v>-4.3242772996118534E-2</v>
      </c>
      <c r="AL233" s="7">
        <f>N233-Portfolio_Performance!$C$16</f>
        <v>-8.5327753742719906E-2</v>
      </c>
      <c r="AM233" s="7">
        <f>O233-Portfolio_Performance!$C$16</f>
        <v>-6.9980198666862461E-2</v>
      </c>
    </row>
    <row r="234" spans="2:39" x14ac:dyDescent="0.2">
      <c r="B234" s="39">
        <v>44897</v>
      </c>
      <c r="C234" s="40">
        <v>129.69999999999999</v>
      </c>
      <c r="D234" s="40">
        <v>61.42</v>
      </c>
      <c r="E234" s="40">
        <v>24.61</v>
      </c>
      <c r="F234" s="40">
        <v>49.88</v>
      </c>
      <c r="G234" s="40">
        <v>82.59</v>
      </c>
      <c r="H234" s="40">
        <v>10.14</v>
      </c>
      <c r="J234" s="4">
        <f t="shared" si="59"/>
        <v>-4.6921358344165281E-3</v>
      </c>
      <c r="K234" s="4">
        <f t="shared" si="60"/>
        <v>-1.3016597997958037E-3</v>
      </c>
      <c r="L234" s="4">
        <f t="shared" si="61"/>
        <v>7.7503957204058558E-3</v>
      </c>
      <c r="M234" s="4">
        <f t="shared" si="62"/>
        <v>-8.384956293857727E-3</v>
      </c>
      <c r="N234" s="4">
        <f t="shared" si="63"/>
        <v>-1.1317240945189206E-2</v>
      </c>
      <c r="O234" s="4">
        <f t="shared" si="64"/>
        <v>4.9431637975195092E-3</v>
      </c>
      <c r="P234" s="6">
        <f>SUMPRODUCT(J234:O234,Portfolio_Performance!$C$10:$H$10)</f>
        <v>-1.9125482539900619E-3</v>
      </c>
      <c r="Q234" s="41">
        <v>-1.1999999999999999E-3</v>
      </c>
      <c r="R234" s="12">
        <f t="shared" si="65"/>
        <v>-7.1254825399006197E-4</v>
      </c>
      <c r="S234" s="6">
        <f t="shared" si="66"/>
        <v>-7.1254825399006197E-4</v>
      </c>
      <c r="T234" s="12">
        <f>P234-Portfolio_Performance!$C$16</f>
        <v>-6.991254825399007E-2</v>
      </c>
      <c r="V234" s="7">
        <f t="shared" si="67"/>
        <v>-3.4921358344165284E-3</v>
      </c>
      <c r="W234" s="7">
        <f t="shared" si="67"/>
        <v>-5.8911154580574177E-4</v>
      </c>
      <c r="X234" s="7">
        <f t="shared" si="68"/>
        <v>8.9503957204058564E-3</v>
      </c>
      <c r="Y234" s="7">
        <f t="shared" si="69"/>
        <v>-7.1849562938577274E-3</v>
      </c>
      <c r="Z234" s="7">
        <f t="shared" si="70"/>
        <v>-1.0117240945189206E-2</v>
      </c>
      <c r="AA234" s="7">
        <f t="shared" si="71"/>
        <v>6.1431637975195089E-3</v>
      </c>
      <c r="AB234">
        <f t="shared" si="72"/>
        <v>-3.4921358344165284E-3</v>
      </c>
      <c r="AC234">
        <f t="shared" si="73"/>
        <v>-5.8911154580574177E-4</v>
      </c>
      <c r="AD234">
        <f t="shared" si="74"/>
        <v>0</v>
      </c>
      <c r="AE234">
        <f t="shared" si="75"/>
        <v>-7.1849562938577274E-3</v>
      </c>
      <c r="AF234">
        <f t="shared" si="76"/>
        <v>-1.0117240945189206E-2</v>
      </c>
      <c r="AG234">
        <f t="shared" si="77"/>
        <v>0</v>
      </c>
      <c r="AH234" s="7">
        <f>J234-Portfolio_Performance!$C$16</f>
        <v>-7.2692135834416527E-2</v>
      </c>
      <c r="AI234" s="7">
        <f>K234-Portfolio_Performance!$C$16</f>
        <v>-6.9301659799795814E-2</v>
      </c>
      <c r="AJ234" s="7">
        <f>L234-Portfolio_Performance!$C$16</f>
        <v>-6.0249604279594152E-2</v>
      </c>
      <c r="AK234" s="7">
        <f>M234-Portfolio_Performance!$C$16</f>
        <v>-7.6384956293857734E-2</v>
      </c>
      <c r="AL234" s="7">
        <f>N234-Portfolio_Performance!$C$16</f>
        <v>-7.9317240945189216E-2</v>
      </c>
      <c r="AM234" s="7">
        <f>O234-Portfolio_Performance!$C$16</f>
        <v>-6.3056836202480496E-2</v>
      </c>
    </row>
    <row r="235" spans="2:39" x14ac:dyDescent="0.2">
      <c r="B235" s="39">
        <v>44900</v>
      </c>
      <c r="C235" s="40">
        <v>126.67</v>
      </c>
      <c r="D235" s="40">
        <v>61.34</v>
      </c>
      <c r="E235" s="40">
        <v>23.65</v>
      </c>
      <c r="F235" s="40">
        <v>48.16</v>
      </c>
      <c r="G235" s="40">
        <v>80.72</v>
      </c>
      <c r="H235" s="40">
        <v>9.84</v>
      </c>
      <c r="J235" s="4">
        <f t="shared" si="59"/>
        <v>-2.3638811826857009E-2</v>
      </c>
      <c r="K235" s="4">
        <f t="shared" si="60"/>
        <v>-1.3033563265707627E-3</v>
      </c>
      <c r="L235" s="4">
        <f t="shared" si="61"/>
        <v>-3.9789749465022603E-2</v>
      </c>
      <c r="M235" s="4">
        <f t="shared" si="62"/>
        <v>-3.5091319811270172E-2</v>
      </c>
      <c r="N235" s="4">
        <f t="shared" si="63"/>
        <v>-2.290223177727212E-2</v>
      </c>
      <c r="O235" s="4">
        <f t="shared" si="64"/>
        <v>-3.003228709887509E-2</v>
      </c>
      <c r="P235" s="6">
        <f>SUMPRODUCT(J235:O235,Portfolio_Performance!$C$10:$H$10)</f>
        <v>-2.5936337410774706E-2</v>
      </c>
      <c r="Q235" s="41">
        <v>-1.7899999999999999E-2</v>
      </c>
      <c r="R235" s="12">
        <f t="shared" si="65"/>
        <v>-8.036337410774707E-3</v>
      </c>
      <c r="S235" s="6">
        <f t="shared" si="66"/>
        <v>-8.036337410774707E-3</v>
      </c>
      <c r="T235" s="12">
        <f>P235-Portfolio_Performance!$C$16</f>
        <v>-9.3936337410774715E-2</v>
      </c>
      <c r="V235" s="7">
        <f t="shared" si="67"/>
        <v>-5.7388118268570099E-3</v>
      </c>
      <c r="W235" s="7">
        <f t="shared" si="67"/>
        <v>6.732981084203944E-3</v>
      </c>
      <c r="X235" s="7">
        <f t="shared" si="68"/>
        <v>-2.1889749465022604E-2</v>
      </c>
      <c r="Y235" s="7">
        <f t="shared" si="69"/>
        <v>-1.7191319811270173E-2</v>
      </c>
      <c r="Z235" s="7">
        <f t="shared" si="70"/>
        <v>-5.002231777272121E-3</v>
      </c>
      <c r="AA235" s="7">
        <f t="shared" si="71"/>
        <v>-1.2132287098875091E-2</v>
      </c>
      <c r="AB235">
        <f t="shared" si="72"/>
        <v>-5.7388118268570099E-3</v>
      </c>
      <c r="AC235">
        <f t="shared" si="73"/>
        <v>0</v>
      </c>
      <c r="AD235">
        <f t="shared" si="74"/>
        <v>-2.1889749465022604E-2</v>
      </c>
      <c r="AE235">
        <f t="shared" si="75"/>
        <v>-1.7191319811270173E-2</v>
      </c>
      <c r="AF235">
        <f t="shared" si="76"/>
        <v>-5.002231777272121E-3</v>
      </c>
      <c r="AG235">
        <f t="shared" si="77"/>
        <v>-1.2132287098875091E-2</v>
      </c>
      <c r="AH235" s="7">
        <f>J235-Portfolio_Performance!$C$16</f>
        <v>-9.1638811826857014E-2</v>
      </c>
      <c r="AI235" s="7">
        <f>K235-Portfolio_Performance!$C$16</f>
        <v>-6.9303356326570767E-2</v>
      </c>
      <c r="AJ235" s="7">
        <f>L235-Portfolio_Performance!$C$16</f>
        <v>-0.10778974946502261</v>
      </c>
      <c r="AK235" s="7">
        <f>M235-Portfolio_Performance!$C$16</f>
        <v>-0.10309131981127018</v>
      </c>
      <c r="AL235" s="7">
        <f>N235-Portfolio_Performance!$C$16</f>
        <v>-9.0902231777272122E-2</v>
      </c>
      <c r="AM235" s="7">
        <f>O235-Portfolio_Performance!$C$16</f>
        <v>-9.8032287098875098E-2</v>
      </c>
    </row>
    <row r="236" spans="2:39" x14ac:dyDescent="0.2">
      <c r="B236" s="39">
        <v>44901</v>
      </c>
      <c r="C236" s="40">
        <v>124.66</v>
      </c>
      <c r="D236" s="40">
        <v>60.57</v>
      </c>
      <c r="E236" s="40">
        <v>23.89</v>
      </c>
      <c r="F236" s="40">
        <v>47.46</v>
      </c>
      <c r="G236" s="40">
        <v>80.77</v>
      </c>
      <c r="H236" s="40">
        <v>9.64</v>
      </c>
      <c r="J236" s="4">
        <f t="shared" si="59"/>
        <v>-1.5995248114836651E-2</v>
      </c>
      <c r="K236" s="4">
        <f t="shared" si="60"/>
        <v>-1.2632437693249652E-2</v>
      </c>
      <c r="L236" s="4">
        <f t="shared" si="61"/>
        <v>1.0096846399776262E-2</v>
      </c>
      <c r="M236" s="4">
        <f t="shared" si="62"/>
        <v>-1.4641549992948005E-2</v>
      </c>
      <c r="N236" s="4">
        <f t="shared" si="63"/>
        <v>6.19233408851425E-4</v>
      </c>
      <c r="O236" s="4">
        <f t="shared" si="64"/>
        <v>-2.0534602441707753E-2</v>
      </c>
      <c r="P236" s="6">
        <f>SUMPRODUCT(J236:O236,Portfolio_Performance!$C$10:$H$10)</f>
        <v>-1.0953297802351512E-2</v>
      </c>
      <c r="Q236" s="41">
        <v>-1.44E-2</v>
      </c>
      <c r="R236" s="12">
        <f t="shared" si="65"/>
        <v>3.4467021976484873E-3</v>
      </c>
      <c r="S236" s="6">
        <f t="shared" si="66"/>
        <v>0</v>
      </c>
      <c r="T236" s="12">
        <f>P236-Portfolio_Performance!$C$16</f>
        <v>-7.8953297802351524E-2</v>
      </c>
      <c r="V236" s="7">
        <f t="shared" si="67"/>
        <v>-1.5952481148366511E-3</v>
      </c>
      <c r="W236" s="7">
        <f t="shared" si="67"/>
        <v>-1.6079139890898139E-2</v>
      </c>
      <c r="X236" s="7">
        <f t="shared" si="68"/>
        <v>2.4496846399776263E-2</v>
      </c>
      <c r="Y236" s="7">
        <f t="shared" si="69"/>
        <v>-2.4154999294800569E-4</v>
      </c>
      <c r="Z236" s="7">
        <f t="shared" si="70"/>
        <v>1.5019233408851425E-2</v>
      </c>
      <c r="AA236" s="7">
        <f t="shared" si="71"/>
        <v>-6.1346024417077531E-3</v>
      </c>
      <c r="AB236">
        <f t="shared" si="72"/>
        <v>-1.5952481148366511E-3</v>
      </c>
      <c r="AC236">
        <f t="shared" si="73"/>
        <v>-1.6079139890898139E-2</v>
      </c>
      <c r="AD236">
        <f t="shared" si="74"/>
        <v>0</v>
      </c>
      <c r="AE236">
        <f t="shared" si="75"/>
        <v>-2.4154999294800569E-4</v>
      </c>
      <c r="AF236">
        <f t="shared" si="76"/>
        <v>0</v>
      </c>
      <c r="AG236">
        <f t="shared" si="77"/>
        <v>-6.1346024417077531E-3</v>
      </c>
      <c r="AH236" s="7">
        <f>J236-Portfolio_Performance!$C$16</f>
        <v>-8.3995248114836663E-2</v>
      </c>
      <c r="AI236" s="7">
        <f>K236-Portfolio_Performance!$C$16</f>
        <v>-8.0632437693249653E-2</v>
      </c>
      <c r="AJ236" s="7">
        <f>L236-Portfolio_Performance!$C$16</f>
        <v>-5.7903153600223745E-2</v>
      </c>
      <c r="AK236" s="7">
        <f>M236-Portfolio_Performance!$C$16</f>
        <v>-8.264154999294801E-2</v>
      </c>
      <c r="AL236" s="7">
        <f>N236-Portfolio_Performance!$C$16</f>
        <v>-6.7380766591148583E-2</v>
      </c>
      <c r="AM236" s="7">
        <f>O236-Portfolio_Performance!$C$16</f>
        <v>-8.8534602441707758E-2</v>
      </c>
    </row>
    <row r="237" spans="2:39" x14ac:dyDescent="0.2">
      <c r="B237" s="39">
        <v>44902</v>
      </c>
      <c r="C237" s="40">
        <v>124.11</v>
      </c>
      <c r="D237" s="40">
        <v>60.34</v>
      </c>
      <c r="E237" s="40">
        <v>23.55</v>
      </c>
      <c r="F237" s="40">
        <v>47.96</v>
      </c>
      <c r="G237" s="40">
        <v>78.25</v>
      </c>
      <c r="H237" s="40">
        <v>9.5</v>
      </c>
      <c r="J237" s="4">
        <f t="shared" si="59"/>
        <v>-4.4217622392746748E-3</v>
      </c>
      <c r="K237" s="4">
        <f t="shared" si="60"/>
        <v>-3.8044872619407717E-3</v>
      </c>
      <c r="L237" s="4">
        <f t="shared" si="61"/>
        <v>-1.4334140875291404E-2</v>
      </c>
      <c r="M237" s="4">
        <f t="shared" si="62"/>
        <v>1.0480079151695994E-2</v>
      </c>
      <c r="N237" s="4">
        <f t="shared" si="63"/>
        <v>-3.1696780033942336E-2</v>
      </c>
      <c r="O237" s="4">
        <f t="shared" si="64"/>
        <v>-1.4629310015959155E-2</v>
      </c>
      <c r="P237" s="6">
        <f>SUMPRODUCT(J237:O237,Portfolio_Performance!$C$10:$H$10)</f>
        <v>-1.2378356357984767E-2</v>
      </c>
      <c r="Q237" s="41">
        <v>-1.9E-3</v>
      </c>
      <c r="R237" s="12">
        <f t="shared" si="65"/>
        <v>-1.0478356357984766E-2</v>
      </c>
      <c r="S237" s="6">
        <f t="shared" si="66"/>
        <v>-1.0478356357984766E-2</v>
      </c>
      <c r="T237" s="12">
        <f>P237-Portfolio_Performance!$C$16</f>
        <v>-8.0378356357984765E-2</v>
      </c>
      <c r="V237" s="7">
        <f t="shared" si="67"/>
        <v>-2.521762239274675E-3</v>
      </c>
      <c r="W237" s="7">
        <f t="shared" si="67"/>
        <v>6.6738690960439946E-3</v>
      </c>
      <c r="X237" s="7">
        <f t="shared" si="68"/>
        <v>-1.2434140875291403E-2</v>
      </c>
      <c r="Y237" s="7">
        <f t="shared" si="69"/>
        <v>1.2380079151695995E-2</v>
      </c>
      <c r="Z237" s="7">
        <f t="shared" si="70"/>
        <v>-2.9796780033942337E-2</v>
      </c>
      <c r="AA237" s="7">
        <f t="shared" si="71"/>
        <v>-1.2729310015959155E-2</v>
      </c>
      <c r="AB237">
        <f t="shared" si="72"/>
        <v>-2.521762239274675E-3</v>
      </c>
      <c r="AC237">
        <f t="shared" si="73"/>
        <v>0</v>
      </c>
      <c r="AD237">
        <f t="shared" si="74"/>
        <v>-1.2434140875291403E-2</v>
      </c>
      <c r="AE237">
        <f t="shared" si="75"/>
        <v>0</v>
      </c>
      <c r="AF237">
        <f t="shared" si="76"/>
        <v>-2.9796780033942337E-2</v>
      </c>
      <c r="AG237">
        <f t="shared" si="77"/>
        <v>-1.2729310015959155E-2</v>
      </c>
      <c r="AH237" s="7">
        <f>J237-Portfolio_Performance!$C$16</f>
        <v>-7.2421762239274684E-2</v>
      </c>
      <c r="AI237" s="7">
        <f>K237-Portfolio_Performance!$C$16</f>
        <v>-7.1804487261940775E-2</v>
      </c>
      <c r="AJ237" s="7">
        <f>L237-Portfolio_Performance!$C$16</f>
        <v>-8.2334140875291409E-2</v>
      </c>
      <c r="AK237" s="7">
        <f>M237-Portfolio_Performance!$C$16</f>
        <v>-5.7519920848304013E-2</v>
      </c>
      <c r="AL237" s="7">
        <f>N237-Portfolio_Performance!$C$16</f>
        <v>-9.9696780033942334E-2</v>
      </c>
      <c r="AM237" s="7">
        <f>O237-Portfolio_Performance!$C$16</f>
        <v>-8.2629310015959162E-2</v>
      </c>
    </row>
    <row r="238" spans="2:39" x14ac:dyDescent="0.2">
      <c r="B238" s="39">
        <v>44903</v>
      </c>
      <c r="C238" s="40">
        <v>126.35</v>
      </c>
      <c r="D238" s="40">
        <v>60.3</v>
      </c>
      <c r="E238" s="40">
        <v>23.39</v>
      </c>
      <c r="F238" s="40">
        <v>48.07</v>
      </c>
      <c r="G238" s="40">
        <v>78.19</v>
      </c>
      <c r="H238" s="40">
        <v>9.39</v>
      </c>
      <c r="J238" s="4">
        <f t="shared" si="59"/>
        <v>1.7887564692773434E-2</v>
      </c>
      <c r="K238" s="4">
        <f t="shared" si="60"/>
        <v>-6.6312999777540672E-4</v>
      </c>
      <c r="L238" s="4">
        <f t="shared" si="61"/>
        <v>-6.8172398663390961E-3</v>
      </c>
      <c r="M238" s="4">
        <f t="shared" si="62"/>
        <v>2.2909517465557624E-3</v>
      </c>
      <c r="N238" s="4">
        <f t="shared" si="63"/>
        <v>-7.6706728383992657E-4</v>
      </c>
      <c r="O238" s="4">
        <f t="shared" si="64"/>
        <v>-1.1646505386323579E-2</v>
      </c>
      <c r="P238" s="6">
        <f>SUMPRODUCT(J238:O238,Portfolio_Performance!$C$10:$H$10)</f>
        <v>-5.8879394586624579E-4</v>
      </c>
      <c r="Q238" s="41">
        <v>7.4999999999999997E-3</v>
      </c>
      <c r="R238" s="12">
        <f t="shared" si="65"/>
        <v>-8.0887939458662451E-3</v>
      </c>
      <c r="S238" s="6">
        <f t="shared" si="66"/>
        <v>-8.0887939458662451E-3</v>
      </c>
      <c r="T238" s="12">
        <f>P238-Portfolio_Performance!$C$16</f>
        <v>-6.8588793945866255E-2</v>
      </c>
      <c r="V238" s="7">
        <f t="shared" si="67"/>
        <v>1.0387564692773434E-2</v>
      </c>
      <c r="W238" s="7">
        <f t="shared" si="67"/>
        <v>7.4256639480908384E-3</v>
      </c>
      <c r="X238" s="7">
        <f t="shared" si="68"/>
        <v>-1.4317239866339097E-2</v>
      </c>
      <c r="Y238" s="7">
        <f t="shared" si="69"/>
        <v>-5.2090482534442369E-3</v>
      </c>
      <c r="Z238" s="7">
        <f t="shared" si="70"/>
        <v>-8.2670672838399267E-3</v>
      </c>
      <c r="AA238" s="7">
        <f t="shared" si="71"/>
        <v>-1.9146505386323578E-2</v>
      </c>
      <c r="AB238">
        <f t="shared" si="72"/>
        <v>0</v>
      </c>
      <c r="AC238">
        <f t="shared" si="73"/>
        <v>0</v>
      </c>
      <c r="AD238">
        <f t="shared" si="74"/>
        <v>-1.4317239866339097E-2</v>
      </c>
      <c r="AE238">
        <f t="shared" si="75"/>
        <v>-5.2090482534442369E-3</v>
      </c>
      <c r="AF238">
        <f t="shared" si="76"/>
        <v>-8.2670672838399267E-3</v>
      </c>
      <c r="AG238">
        <f t="shared" si="77"/>
        <v>-1.9146505386323578E-2</v>
      </c>
      <c r="AH238" s="7">
        <f>J238-Portfolio_Performance!$C$16</f>
        <v>-5.0112435307226574E-2</v>
      </c>
      <c r="AI238" s="7">
        <f>K238-Portfolio_Performance!$C$16</f>
        <v>-6.8663129997775407E-2</v>
      </c>
      <c r="AJ238" s="7">
        <f>L238-Portfolio_Performance!$C$16</f>
        <v>-7.4817239866339105E-2</v>
      </c>
      <c r="AK238" s="7">
        <f>M238-Portfolio_Performance!$C$16</f>
        <v>-6.5709048253444244E-2</v>
      </c>
      <c r="AL238" s="7">
        <f>N238-Portfolio_Performance!$C$16</f>
        <v>-6.8767067283839925E-2</v>
      </c>
      <c r="AM238" s="7">
        <f>O238-Portfolio_Performance!$C$16</f>
        <v>-7.9646505386323591E-2</v>
      </c>
    </row>
    <row r="239" spans="2:39" x14ac:dyDescent="0.2">
      <c r="B239" s="39">
        <v>44904</v>
      </c>
      <c r="C239" s="40">
        <v>125.81</v>
      </c>
      <c r="D239" s="40">
        <v>60.58</v>
      </c>
      <c r="E239" s="40">
        <v>23.56</v>
      </c>
      <c r="F239" s="40">
        <v>47.49</v>
      </c>
      <c r="G239" s="40">
        <v>76.760000000000005</v>
      </c>
      <c r="H239" s="40">
        <v>9.2100000000000009</v>
      </c>
      <c r="J239" s="4">
        <f t="shared" si="59"/>
        <v>-4.2830014711636652E-3</v>
      </c>
      <c r="K239" s="4">
        <f t="shared" si="60"/>
        <v>4.632701865951507E-3</v>
      </c>
      <c r="L239" s="4">
        <f t="shared" si="61"/>
        <v>7.241778187298307E-3</v>
      </c>
      <c r="M239" s="4">
        <f t="shared" si="62"/>
        <v>-1.2139119344838826E-2</v>
      </c>
      <c r="N239" s="4">
        <f t="shared" si="63"/>
        <v>-1.845809099692344E-2</v>
      </c>
      <c r="O239" s="4">
        <f t="shared" si="64"/>
        <v>-1.9355442952955978E-2</v>
      </c>
      <c r="P239" s="6">
        <f>SUMPRODUCT(J239:O239,Portfolio_Performance!$C$10:$H$10)</f>
        <v>-1.0381315308663116E-2</v>
      </c>
      <c r="Q239" s="41">
        <v>-7.3000000000000001E-3</v>
      </c>
      <c r="R239" s="12">
        <f t="shared" si="65"/>
        <v>-3.0813153086631162E-3</v>
      </c>
      <c r="S239" s="6">
        <f t="shared" si="66"/>
        <v>-3.0813153086631162E-3</v>
      </c>
      <c r="T239" s="12">
        <f>P239-Portfolio_Performance!$C$16</f>
        <v>-7.8381315308663116E-2</v>
      </c>
      <c r="V239" s="7">
        <f t="shared" si="67"/>
        <v>3.0169985288363349E-3</v>
      </c>
      <c r="W239" s="7">
        <f t="shared" si="67"/>
        <v>7.7140171746146232E-3</v>
      </c>
      <c r="X239" s="7">
        <f t="shared" si="68"/>
        <v>1.4541778187298307E-2</v>
      </c>
      <c r="Y239" s="7">
        <f t="shared" si="69"/>
        <v>-4.8391193448388261E-3</v>
      </c>
      <c r="Z239" s="7">
        <f t="shared" si="70"/>
        <v>-1.1158090996923439E-2</v>
      </c>
      <c r="AA239" s="7">
        <f t="shared" si="71"/>
        <v>-1.2055442952955978E-2</v>
      </c>
      <c r="AB239">
        <f t="shared" si="72"/>
        <v>0</v>
      </c>
      <c r="AC239">
        <f t="shared" si="73"/>
        <v>0</v>
      </c>
      <c r="AD239">
        <f t="shared" si="74"/>
        <v>0</v>
      </c>
      <c r="AE239">
        <f t="shared" si="75"/>
        <v>-4.8391193448388261E-3</v>
      </c>
      <c r="AF239">
        <f t="shared" si="76"/>
        <v>-1.1158090996923439E-2</v>
      </c>
      <c r="AG239">
        <f t="shared" si="77"/>
        <v>-1.2055442952955978E-2</v>
      </c>
      <c r="AH239" s="7">
        <f>J239-Portfolio_Performance!$C$16</f>
        <v>-7.2283001471163677E-2</v>
      </c>
      <c r="AI239" s="7">
        <f>K239-Portfolio_Performance!$C$16</f>
        <v>-6.3367298134048497E-2</v>
      </c>
      <c r="AJ239" s="7">
        <f>L239-Portfolio_Performance!$C$16</f>
        <v>-6.0758221812701699E-2</v>
      </c>
      <c r="AK239" s="7">
        <f>M239-Portfolio_Performance!$C$16</f>
        <v>-8.0139119344838833E-2</v>
      </c>
      <c r="AL239" s="7">
        <f>N239-Portfolio_Performance!$C$16</f>
        <v>-8.6458090996923448E-2</v>
      </c>
      <c r="AM239" s="7">
        <f>O239-Portfolio_Performance!$C$16</f>
        <v>-8.7355442952955983E-2</v>
      </c>
    </row>
    <row r="240" spans="2:39" x14ac:dyDescent="0.2">
      <c r="B240" s="39">
        <v>44907</v>
      </c>
      <c r="C240" s="40">
        <v>126.68</v>
      </c>
      <c r="D240" s="40">
        <v>60.93</v>
      </c>
      <c r="E240" s="40">
        <v>24.24</v>
      </c>
      <c r="F240" s="40">
        <v>47.51</v>
      </c>
      <c r="G240" s="40">
        <v>78.41</v>
      </c>
      <c r="H240" s="40">
        <v>9.4499999999999993</v>
      </c>
      <c r="J240" s="4">
        <f t="shared" si="59"/>
        <v>6.8913893073995506E-3</v>
      </c>
      <c r="K240" s="4">
        <f t="shared" si="60"/>
        <v>5.7608586613118896E-3</v>
      </c>
      <c r="L240" s="4">
        <f t="shared" si="61"/>
        <v>2.8453802417727686E-2</v>
      </c>
      <c r="M240" s="4">
        <f t="shared" si="62"/>
        <v>4.2105263779931992E-4</v>
      </c>
      <c r="N240" s="4">
        <f t="shared" si="63"/>
        <v>2.1267799103331299E-2</v>
      </c>
      <c r="O240" s="4">
        <f t="shared" si="64"/>
        <v>2.5724891238435705E-2</v>
      </c>
      <c r="P240" s="6">
        <f>SUMPRODUCT(J240:O240,Portfolio_Performance!$C$10:$H$10)</f>
        <v>1.6812876425360772E-2</v>
      </c>
      <c r="Q240" s="41">
        <v>1.43E-2</v>
      </c>
      <c r="R240" s="12">
        <f t="shared" si="65"/>
        <v>2.5128764253607716E-3</v>
      </c>
      <c r="S240" s="6">
        <f t="shared" si="66"/>
        <v>0</v>
      </c>
      <c r="T240" s="12">
        <f>P240-Portfolio_Performance!$C$16</f>
        <v>-5.1187123574639233E-2</v>
      </c>
      <c r="V240" s="7">
        <f t="shared" si="67"/>
        <v>-7.4086106926004496E-3</v>
      </c>
      <c r="W240" s="7">
        <f t="shared" si="67"/>
        <v>3.247982235951118E-3</v>
      </c>
      <c r="X240" s="7">
        <f t="shared" si="68"/>
        <v>1.4153802417727686E-2</v>
      </c>
      <c r="Y240" s="7">
        <f t="shared" si="69"/>
        <v>-1.387894736220068E-2</v>
      </c>
      <c r="Z240" s="7">
        <f t="shared" si="70"/>
        <v>6.9677991033312986E-3</v>
      </c>
      <c r="AA240" s="7">
        <f t="shared" si="71"/>
        <v>1.1424891238435705E-2</v>
      </c>
      <c r="AB240">
        <f t="shared" si="72"/>
        <v>-7.4086106926004496E-3</v>
      </c>
      <c r="AC240">
        <f t="shared" si="73"/>
        <v>0</v>
      </c>
      <c r="AD240">
        <f t="shared" si="74"/>
        <v>0</v>
      </c>
      <c r="AE240">
        <f t="shared" si="75"/>
        <v>-1.387894736220068E-2</v>
      </c>
      <c r="AF240">
        <f t="shared" si="76"/>
        <v>0</v>
      </c>
      <c r="AG240">
        <f t="shared" si="77"/>
        <v>0</v>
      </c>
      <c r="AH240" s="7">
        <f>J240-Portfolio_Performance!$C$16</f>
        <v>-6.1108610692600457E-2</v>
      </c>
      <c r="AI240" s="7">
        <f>K240-Portfolio_Performance!$C$16</f>
        <v>-6.2239141338688117E-2</v>
      </c>
      <c r="AJ240" s="7">
        <f>L240-Portfolio_Performance!$C$16</f>
        <v>-3.9546197582272319E-2</v>
      </c>
      <c r="AK240" s="7">
        <f>M240-Portfolio_Performance!$C$16</f>
        <v>-6.7578947362200686E-2</v>
      </c>
      <c r="AL240" s="7">
        <f>N240-Portfolio_Performance!$C$16</f>
        <v>-4.6732200896668706E-2</v>
      </c>
      <c r="AM240" s="7">
        <f>O240-Portfolio_Performance!$C$16</f>
        <v>-4.2275108761564303E-2</v>
      </c>
    </row>
    <row r="241" spans="2:39" x14ac:dyDescent="0.2">
      <c r="B241" s="39">
        <v>44908</v>
      </c>
      <c r="C241" s="40">
        <v>127.14</v>
      </c>
      <c r="D241" s="40">
        <v>61.05</v>
      </c>
      <c r="E241" s="40">
        <v>24.44</v>
      </c>
      <c r="F241" s="40">
        <v>48.77</v>
      </c>
      <c r="G241" s="40">
        <v>78.13</v>
      </c>
      <c r="H241" s="40">
        <v>9.64</v>
      </c>
      <c r="J241" s="4">
        <f t="shared" si="59"/>
        <v>3.6246198378236116E-3</v>
      </c>
      <c r="K241" s="4">
        <f t="shared" si="60"/>
        <v>1.967536296310668E-3</v>
      </c>
      <c r="L241" s="4">
        <f t="shared" si="61"/>
        <v>8.2169731022810246E-3</v>
      </c>
      <c r="M241" s="4">
        <f t="shared" si="62"/>
        <v>2.6175154523131388E-2</v>
      </c>
      <c r="N241" s="4">
        <f t="shared" si="63"/>
        <v>-3.5773642341776334E-3</v>
      </c>
      <c r="O241" s="4">
        <f t="shared" si="64"/>
        <v>1.9906367116802937E-2</v>
      </c>
      <c r="P241" s="6">
        <f>SUMPRODUCT(J241:O241,Portfolio_Performance!$C$10:$H$10)</f>
        <v>9.6173276479423857E-3</v>
      </c>
      <c r="Q241" s="41">
        <v>7.3000000000000001E-3</v>
      </c>
      <c r="R241" s="12">
        <f t="shared" si="65"/>
        <v>2.3173276479423856E-3</v>
      </c>
      <c r="S241" s="6">
        <f t="shared" si="66"/>
        <v>0</v>
      </c>
      <c r="T241" s="12">
        <f>P241-Portfolio_Performance!$C$16</f>
        <v>-5.8382672352057616E-2</v>
      </c>
      <c r="V241" s="7">
        <f t="shared" si="67"/>
        <v>-3.6753801621763884E-3</v>
      </c>
      <c r="W241" s="7">
        <f t="shared" si="67"/>
        <v>-3.4979135163171757E-4</v>
      </c>
      <c r="X241" s="7">
        <f t="shared" si="68"/>
        <v>9.1697310228102454E-4</v>
      </c>
      <c r="Y241" s="7">
        <f t="shared" si="69"/>
        <v>1.8875154523131387E-2</v>
      </c>
      <c r="Z241" s="7">
        <f t="shared" si="70"/>
        <v>-1.0877364234177633E-2</v>
      </c>
      <c r="AA241" s="7">
        <f t="shared" si="71"/>
        <v>1.2606367116802936E-2</v>
      </c>
      <c r="AB241">
        <f t="shared" si="72"/>
        <v>-3.6753801621763884E-3</v>
      </c>
      <c r="AC241">
        <f t="shared" si="73"/>
        <v>-3.4979135163171757E-4</v>
      </c>
      <c r="AD241">
        <f t="shared" si="74"/>
        <v>0</v>
      </c>
      <c r="AE241">
        <f t="shared" si="75"/>
        <v>0</v>
      </c>
      <c r="AF241">
        <f t="shared" si="76"/>
        <v>-1.0877364234177633E-2</v>
      </c>
      <c r="AG241">
        <f t="shared" si="77"/>
        <v>0</v>
      </c>
      <c r="AH241" s="7">
        <f>J241-Portfolio_Performance!$C$16</f>
        <v>-6.4375380162176393E-2</v>
      </c>
      <c r="AI241" s="7">
        <f>K241-Portfolio_Performance!$C$16</f>
        <v>-6.6032463703689342E-2</v>
      </c>
      <c r="AJ241" s="7">
        <f>L241-Portfolio_Performance!$C$16</f>
        <v>-5.9783026897718979E-2</v>
      </c>
      <c r="AK241" s="7">
        <f>M241-Portfolio_Performance!$C$16</f>
        <v>-4.1824845476868613E-2</v>
      </c>
      <c r="AL241" s="7">
        <f>N241-Portfolio_Performance!$C$16</f>
        <v>-7.157736423417764E-2</v>
      </c>
      <c r="AM241" s="7">
        <f>O241-Portfolio_Performance!$C$16</f>
        <v>-4.8093632883197068E-2</v>
      </c>
    </row>
    <row r="242" spans="2:39" x14ac:dyDescent="0.2">
      <c r="B242" s="39">
        <v>44909</v>
      </c>
      <c r="C242" s="40">
        <v>125.99</v>
      </c>
      <c r="D242" s="40">
        <v>60.59</v>
      </c>
      <c r="E242" s="40">
        <v>24.01</v>
      </c>
      <c r="F242" s="40">
        <v>48.01</v>
      </c>
      <c r="G242" s="40">
        <v>77.31</v>
      </c>
      <c r="H242" s="40">
        <v>9.64</v>
      </c>
      <c r="J242" s="4">
        <f t="shared" si="59"/>
        <v>-9.0863027857243598E-3</v>
      </c>
      <c r="K242" s="4">
        <f t="shared" si="60"/>
        <v>-7.5633375998158635E-3</v>
      </c>
      <c r="L242" s="4">
        <f t="shared" si="61"/>
        <v>-1.7750724070232683E-2</v>
      </c>
      <c r="M242" s="4">
        <f t="shared" si="62"/>
        <v>-1.5706047179112299E-2</v>
      </c>
      <c r="N242" s="4">
        <f t="shared" si="63"/>
        <v>-1.05507926762695E-2</v>
      </c>
      <c r="O242" s="4">
        <f t="shared" si="64"/>
        <v>0</v>
      </c>
      <c r="P242" s="6">
        <f>SUMPRODUCT(J242:O242,Portfolio_Performance!$C$10:$H$10)</f>
        <v>-8.0294299773148586E-3</v>
      </c>
      <c r="Q242" s="41">
        <v>-6.1000000000000004E-3</v>
      </c>
      <c r="R242" s="12">
        <f t="shared" si="65"/>
        <v>-1.9294299773148582E-3</v>
      </c>
      <c r="S242" s="6">
        <f t="shared" si="66"/>
        <v>-1.9294299773148582E-3</v>
      </c>
      <c r="T242" s="12">
        <f>P242-Portfolio_Performance!$C$16</f>
        <v>-7.6029429977314864E-2</v>
      </c>
      <c r="V242" s="7">
        <f t="shared" si="67"/>
        <v>-2.9863027857243594E-3</v>
      </c>
      <c r="W242" s="7">
        <f t="shared" si="67"/>
        <v>-5.6339076225010052E-3</v>
      </c>
      <c r="X242" s="7">
        <f t="shared" si="68"/>
        <v>-1.1650724070232682E-2</v>
      </c>
      <c r="Y242" s="7">
        <f t="shared" si="69"/>
        <v>-9.6060471791122974E-3</v>
      </c>
      <c r="Z242" s="7">
        <f t="shared" si="70"/>
        <v>-4.4507926762694999E-3</v>
      </c>
      <c r="AA242" s="7">
        <f t="shared" si="71"/>
        <v>6.1000000000000004E-3</v>
      </c>
      <c r="AB242">
        <f t="shared" si="72"/>
        <v>-2.9863027857243594E-3</v>
      </c>
      <c r="AC242">
        <f t="shared" si="73"/>
        <v>-5.6339076225010052E-3</v>
      </c>
      <c r="AD242">
        <f t="shared" si="74"/>
        <v>-1.1650724070232682E-2</v>
      </c>
      <c r="AE242">
        <f t="shared" si="75"/>
        <v>-9.6060471791122974E-3</v>
      </c>
      <c r="AF242">
        <f t="shared" si="76"/>
        <v>-4.4507926762694999E-3</v>
      </c>
      <c r="AG242">
        <f t="shared" si="77"/>
        <v>0</v>
      </c>
      <c r="AH242" s="7">
        <f>J242-Portfolio_Performance!$C$16</f>
        <v>-7.708630278572437E-2</v>
      </c>
      <c r="AI242" s="7">
        <f>K242-Portfolio_Performance!$C$16</f>
        <v>-7.5563337599815872E-2</v>
      </c>
      <c r="AJ242" s="7">
        <f>L242-Portfolio_Performance!$C$16</f>
        <v>-8.5750724070232681E-2</v>
      </c>
      <c r="AK242" s="7">
        <f>M242-Portfolio_Performance!$C$16</f>
        <v>-8.37060471791123E-2</v>
      </c>
      <c r="AL242" s="7">
        <f>N242-Portfolio_Performance!$C$16</f>
        <v>-7.8550792676269507E-2</v>
      </c>
      <c r="AM242" s="7">
        <f>O242-Portfolio_Performance!$C$16</f>
        <v>-6.8000000000000005E-2</v>
      </c>
    </row>
    <row r="243" spans="2:39" x14ac:dyDescent="0.2">
      <c r="B243" s="39">
        <v>44910</v>
      </c>
      <c r="C243" s="40">
        <v>122.64</v>
      </c>
      <c r="D243" s="40">
        <v>59.56</v>
      </c>
      <c r="E243" s="40">
        <v>23.49</v>
      </c>
      <c r="F243" s="40">
        <v>45.91</v>
      </c>
      <c r="G243" s="40">
        <v>75.52</v>
      </c>
      <c r="H243" s="40">
        <v>9.56</v>
      </c>
      <c r="J243" s="4">
        <f t="shared" si="59"/>
        <v>-2.6949304158979646E-2</v>
      </c>
      <c r="K243" s="4">
        <f t="shared" si="60"/>
        <v>-1.7145655141089424E-2</v>
      </c>
      <c r="L243" s="4">
        <f t="shared" si="61"/>
        <v>-2.1895611562340607E-2</v>
      </c>
      <c r="M243" s="4">
        <f t="shared" si="62"/>
        <v>-4.472636428171832E-2</v>
      </c>
      <c r="N243" s="4">
        <f t="shared" si="63"/>
        <v>-2.3425791495138241E-2</v>
      </c>
      <c r="O243" s="4">
        <f t="shared" si="64"/>
        <v>-8.3333815591442994E-3</v>
      </c>
      <c r="P243" s="6">
        <f>SUMPRODUCT(J243:O243,Portfolio_Performance!$C$10:$H$10)</f>
        <v>-2.0951796697081703E-2</v>
      </c>
      <c r="Q243" s="41">
        <v>-2.4899999999999999E-2</v>
      </c>
      <c r="R243" s="12">
        <f t="shared" si="65"/>
        <v>3.9482033029182954E-3</v>
      </c>
      <c r="S243" s="6">
        <f t="shared" si="66"/>
        <v>0</v>
      </c>
      <c r="T243" s="12">
        <f>P243-Portfolio_Performance!$C$16</f>
        <v>-8.8951796697081711E-2</v>
      </c>
      <c r="V243" s="7">
        <f t="shared" si="67"/>
        <v>-2.0493041589796472E-3</v>
      </c>
      <c r="W243" s="7">
        <f t="shared" si="67"/>
        <v>-2.109385844400772E-2</v>
      </c>
      <c r="X243" s="7">
        <f t="shared" si="68"/>
        <v>3.0043884376593916E-3</v>
      </c>
      <c r="Y243" s="7">
        <f t="shared" si="69"/>
        <v>-1.9826364281718321E-2</v>
      </c>
      <c r="Z243" s="7">
        <f t="shared" si="70"/>
        <v>1.4742085048617577E-3</v>
      </c>
      <c r="AA243" s="7">
        <f t="shared" si="71"/>
        <v>1.6566618440855697E-2</v>
      </c>
      <c r="AB243">
        <f t="shared" si="72"/>
        <v>-2.0493041589796472E-3</v>
      </c>
      <c r="AC243">
        <f t="shared" si="73"/>
        <v>-2.109385844400772E-2</v>
      </c>
      <c r="AD243">
        <f t="shared" si="74"/>
        <v>0</v>
      </c>
      <c r="AE243">
        <f t="shared" si="75"/>
        <v>-1.9826364281718321E-2</v>
      </c>
      <c r="AF243">
        <f t="shared" si="76"/>
        <v>0</v>
      </c>
      <c r="AG243">
        <f t="shared" si="77"/>
        <v>0</v>
      </c>
      <c r="AH243" s="7">
        <f>J243-Portfolio_Performance!$C$16</f>
        <v>-9.4949304158979647E-2</v>
      </c>
      <c r="AI243" s="7">
        <f>K243-Portfolio_Performance!$C$16</f>
        <v>-8.5145655141089432E-2</v>
      </c>
      <c r="AJ243" s="7">
        <f>L243-Portfolio_Performance!$C$16</f>
        <v>-8.9895611562340605E-2</v>
      </c>
      <c r="AK243" s="7">
        <f>M243-Portfolio_Performance!$C$16</f>
        <v>-0.11272636428171832</v>
      </c>
      <c r="AL243" s="7">
        <f>N243-Portfolio_Performance!$C$16</f>
        <v>-9.1425791495138242E-2</v>
      </c>
      <c r="AM243" s="7">
        <f>O243-Portfolio_Performance!$C$16</f>
        <v>-7.6333381559144306E-2</v>
      </c>
    </row>
    <row r="244" spans="2:39" x14ac:dyDescent="0.2">
      <c r="B244" s="39">
        <v>44911</v>
      </c>
      <c r="C244" s="40">
        <v>121.7</v>
      </c>
      <c r="D244" s="40">
        <v>59.42</v>
      </c>
      <c r="E244" s="40">
        <v>23.13</v>
      </c>
      <c r="F244" s="40">
        <v>44.97</v>
      </c>
      <c r="G244" s="40">
        <v>73.17</v>
      </c>
      <c r="H244" s="40">
        <v>9.43</v>
      </c>
      <c r="J244" s="4">
        <f t="shared" si="59"/>
        <v>-7.6942345700771264E-3</v>
      </c>
      <c r="K244" s="4">
        <f t="shared" si="60"/>
        <v>-2.3533377813466805E-3</v>
      </c>
      <c r="L244" s="4">
        <f t="shared" si="61"/>
        <v>-1.5444322427473631E-2</v>
      </c>
      <c r="M244" s="4">
        <f t="shared" si="62"/>
        <v>-2.0687357478514613E-2</v>
      </c>
      <c r="N244" s="4">
        <f t="shared" si="63"/>
        <v>-3.1612020941306579E-2</v>
      </c>
      <c r="O244" s="4">
        <f t="shared" si="64"/>
        <v>-1.3691630417943869E-2</v>
      </c>
      <c r="P244" s="6">
        <f>SUMPRODUCT(J244:O244,Portfolio_Performance!$C$10:$H$10)</f>
        <v>-1.5817241996393394E-2</v>
      </c>
      <c r="Q244" s="41">
        <v>-1.11E-2</v>
      </c>
      <c r="R244" s="12">
        <f t="shared" si="65"/>
        <v>-4.7172419963933936E-3</v>
      </c>
      <c r="S244" s="6">
        <f t="shared" si="66"/>
        <v>-4.7172419963933936E-3</v>
      </c>
      <c r="T244" s="12">
        <f>P244-Portfolio_Performance!$C$16</f>
        <v>-8.3817241996393399E-2</v>
      </c>
      <c r="V244" s="7">
        <f t="shared" si="67"/>
        <v>3.405765429922874E-3</v>
      </c>
      <c r="W244" s="7">
        <f t="shared" si="67"/>
        <v>2.3639042150467131E-3</v>
      </c>
      <c r="X244" s="7">
        <f t="shared" si="68"/>
        <v>-4.3443224274736306E-3</v>
      </c>
      <c r="Y244" s="7">
        <f t="shared" si="69"/>
        <v>-9.5873574785146128E-3</v>
      </c>
      <c r="Z244" s="7">
        <f t="shared" si="70"/>
        <v>-2.051202094130658E-2</v>
      </c>
      <c r="AA244" s="7">
        <f t="shared" si="71"/>
        <v>-2.591630417943868E-3</v>
      </c>
      <c r="AB244">
        <f t="shared" si="72"/>
        <v>0</v>
      </c>
      <c r="AC244">
        <f t="shared" si="73"/>
        <v>0</v>
      </c>
      <c r="AD244">
        <f t="shared" si="74"/>
        <v>-4.3443224274736306E-3</v>
      </c>
      <c r="AE244">
        <f t="shared" si="75"/>
        <v>-9.5873574785146128E-3</v>
      </c>
      <c r="AF244">
        <f t="shared" si="76"/>
        <v>-2.051202094130658E-2</v>
      </c>
      <c r="AG244">
        <f t="shared" si="77"/>
        <v>-2.591630417943868E-3</v>
      </c>
      <c r="AH244" s="7">
        <f>J244-Portfolio_Performance!$C$16</f>
        <v>-7.5694234570077137E-2</v>
      </c>
      <c r="AI244" s="7">
        <f>K244-Portfolio_Performance!$C$16</f>
        <v>-7.0353337781346684E-2</v>
      </c>
      <c r="AJ244" s="7">
        <f>L244-Portfolio_Performance!$C$16</f>
        <v>-8.3444322427473641E-2</v>
      </c>
      <c r="AK244" s="7">
        <f>M244-Portfolio_Performance!$C$16</f>
        <v>-8.8687357478514611E-2</v>
      </c>
      <c r="AL244" s="7">
        <f>N244-Portfolio_Performance!$C$16</f>
        <v>-9.9612020941306584E-2</v>
      </c>
      <c r="AM244" s="7">
        <f>O244-Portfolio_Performance!$C$16</f>
        <v>-8.1691630417943875E-2</v>
      </c>
    </row>
    <row r="245" spans="2:39" x14ac:dyDescent="0.2">
      <c r="B245" s="39">
        <v>44914</v>
      </c>
      <c r="C245" s="40">
        <v>121.99</v>
      </c>
      <c r="D245" s="40">
        <v>59.6</v>
      </c>
      <c r="E245" s="40">
        <v>22.11</v>
      </c>
      <c r="F245" s="40">
        <v>44.05</v>
      </c>
      <c r="G245" s="40">
        <v>72.78</v>
      </c>
      <c r="H245" s="40">
        <v>9.31</v>
      </c>
      <c r="J245" s="4">
        <f t="shared" si="59"/>
        <v>2.3800741671646431E-3</v>
      </c>
      <c r="K245" s="4">
        <f t="shared" si="60"/>
        <v>3.0247040368424098E-3</v>
      </c>
      <c r="L245" s="4">
        <f t="shared" si="61"/>
        <v>-4.5100481373992841E-2</v>
      </c>
      <c r="M245" s="4">
        <f t="shared" si="62"/>
        <v>-2.0670248400427541E-2</v>
      </c>
      <c r="N245" s="4">
        <f t="shared" si="63"/>
        <v>-5.3443087119248818E-3</v>
      </c>
      <c r="O245" s="4">
        <f t="shared" si="64"/>
        <v>-1.2807005356390353E-2</v>
      </c>
      <c r="P245" s="6">
        <f>SUMPRODUCT(J245:O245,Portfolio_Performance!$C$10:$H$10)</f>
        <v>-1.0709551089626953E-2</v>
      </c>
      <c r="Q245" s="41">
        <v>-8.9999999999999993E-3</v>
      </c>
      <c r="R245" s="12">
        <f t="shared" si="65"/>
        <v>-1.7095510896269536E-3</v>
      </c>
      <c r="S245" s="6">
        <f t="shared" si="66"/>
        <v>-1.7095510896269536E-3</v>
      </c>
      <c r="T245" s="12">
        <f>P245-Portfolio_Performance!$C$16</f>
        <v>-7.8709551089626961E-2</v>
      </c>
      <c r="V245" s="7">
        <f t="shared" si="67"/>
        <v>1.1380074167164642E-2</v>
      </c>
      <c r="W245" s="7">
        <f t="shared" si="67"/>
        <v>4.7342551264693633E-3</v>
      </c>
      <c r="X245" s="7">
        <f t="shared" si="68"/>
        <v>-3.610048137399284E-2</v>
      </c>
      <c r="Y245" s="7">
        <f t="shared" si="69"/>
        <v>-1.1670248400427541E-2</v>
      </c>
      <c r="Z245" s="7">
        <f t="shared" si="70"/>
        <v>3.6556912880751176E-3</v>
      </c>
      <c r="AA245" s="7">
        <f t="shared" si="71"/>
        <v>-3.8070053563903535E-3</v>
      </c>
      <c r="AB245">
        <f t="shared" si="72"/>
        <v>0</v>
      </c>
      <c r="AC245">
        <f t="shared" si="73"/>
        <v>0</v>
      </c>
      <c r="AD245">
        <f t="shared" si="74"/>
        <v>-3.610048137399284E-2</v>
      </c>
      <c r="AE245">
        <f t="shared" si="75"/>
        <v>-1.1670248400427541E-2</v>
      </c>
      <c r="AF245">
        <f t="shared" si="76"/>
        <v>0</v>
      </c>
      <c r="AG245">
        <f t="shared" si="77"/>
        <v>-3.8070053563903535E-3</v>
      </c>
      <c r="AH245" s="7">
        <f>J245-Portfolio_Performance!$C$16</f>
        <v>-6.5619925832835366E-2</v>
      </c>
      <c r="AI245" s="7">
        <f>K245-Portfolio_Performance!$C$16</f>
        <v>-6.4975295963157598E-2</v>
      </c>
      <c r="AJ245" s="7">
        <f>L245-Portfolio_Performance!$C$16</f>
        <v>-0.11310048137399284</v>
      </c>
      <c r="AK245" s="7">
        <f>M245-Portfolio_Performance!$C$16</f>
        <v>-8.8670248400427545E-2</v>
      </c>
      <c r="AL245" s="7">
        <f>N245-Portfolio_Performance!$C$16</f>
        <v>-7.3344308711924891E-2</v>
      </c>
      <c r="AM245" s="7">
        <f>O245-Portfolio_Performance!$C$16</f>
        <v>-8.0807005356390363E-2</v>
      </c>
    </row>
    <row r="246" spans="2:39" x14ac:dyDescent="0.2">
      <c r="B246" s="39">
        <v>44915</v>
      </c>
      <c r="C246" s="40">
        <v>124.05</v>
      </c>
      <c r="D246" s="40">
        <v>59.76</v>
      </c>
      <c r="E246" s="40">
        <v>22.12</v>
      </c>
      <c r="F246" s="40">
        <v>44.58</v>
      </c>
      <c r="G246" s="40">
        <v>73.349999999999994</v>
      </c>
      <c r="H246" s="40">
        <v>9.3800000000000008</v>
      </c>
      <c r="J246" s="4">
        <f t="shared" si="59"/>
        <v>1.6745635977163924E-2</v>
      </c>
      <c r="K246" s="4">
        <f t="shared" si="60"/>
        <v>2.6809667532577425E-3</v>
      </c>
      <c r="L246" s="4">
        <f t="shared" si="61"/>
        <v>4.521817847792319E-4</v>
      </c>
      <c r="M246" s="4">
        <f t="shared" si="62"/>
        <v>1.1959975575534222E-2</v>
      </c>
      <c r="N246" s="4">
        <f t="shared" si="63"/>
        <v>7.8013124049769265E-3</v>
      </c>
      <c r="O246" s="4">
        <f t="shared" si="64"/>
        <v>7.4906717291576587E-3</v>
      </c>
      <c r="P246" s="6">
        <f>SUMPRODUCT(J246:O246,Portfolio_Performance!$C$10:$H$10)</f>
        <v>8.6659036065325872E-3</v>
      </c>
      <c r="Q246" s="41">
        <v>1E-3</v>
      </c>
      <c r="R246" s="12">
        <f t="shared" si="65"/>
        <v>7.6659036065325871E-3</v>
      </c>
      <c r="S246" s="6">
        <f t="shared" si="66"/>
        <v>0</v>
      </c>
      <c r="T246" s="12">
        <f>P246-Portfolio_Performance!$C$16</f>
        <v>-5.9334096393467414E-2</v>
      </c>
      <c r="V246" s="7">
        <f t="shared" si="67"/>
        <v>1.5745635977163924E-2</v>
      </c>
      <c r="W246" s="7">
        <f t="shared" si="67"/>
        <v>-4.9849368532748446E-3</v>
      </c>
      <c r="X246" s="7">
        <f t="shared" si="68"/>
        <v>-5.4781821522076812E-4</v>
      </c>
      <c r="Y246" s="7">
        <f t="shared" si="69"/>
        <v>1.0959975575534221E-2</v>
      </c>
      <c r="Z246" s="7">
        <f t="shared" si="70"/>
        <v>6.8013124049769265E-3</v>
      </c>
      <c r="AA246" s="7">
        <f t="shared" si="71"/>
        <v>6.4906717291576587E-3</v>
      </c>
      <c r="AB246">
        <f t="shared" si="72"/>
        <v>0</v>
      </c>
      <c r="AC246">
        <f t="shared" si="73"/>
        <v>-4.9849368532748446E-3</v>
      </c>
      <c r="AD246">
        <f t="shared" si="74"/>
        <v>-5.4781821522076812E-4</v>
      </c>
      <c r="AE246">
        <f t="shared" si="75"/>
        <v>0</v>
      </c>
      <c r="AF246">
        <f t="shared" si="76"/>
        <v>0</v>
      </c>
      <c r="AG246">
        <f t="shared" si="77"/>
        <v>0</v>
      </c>
      <c r="AH246" s="7">
        <f>J246-Portfolio_Performance!$C$16</f>
        <v>-5.1254364022836077E-2</v>
      </c>
      <c r="AI246" s="7">
        <f>K246-Portfolio_Performance!$C$16</f>
        <v>-6.5319033246742264E-2</v>
      </c>
      <c r="AJ246" s="7">
        <f>L246-Portfolio_Performance!$C$16</f>
        <v>-6.7547818215220767E-2</v>
      </c>
      <c r="AK246" s="7">
        <f>M246-Portfolio_Performance!$C$16</f>
        <v>-5.6040024424465783E-2</v>
      </c>
      <c r="AL246" s="7">
        <f>N246-Portfolio_Performance!$C$16</f>
        <v>-6.019868759502308E-2</v>
      </c>
      <c r="AM246" s="7">
        <f>O246-Portfolio_Performance!$C$16</f>
        <v>-6.050932827084235E-2</v>
      </c>
    </row>
    <row r="247" spans="2:39" x14ac:dyDescent="0.2">
      <c r="B247" s="39">
        <v>44916</v>
      </c>
      <c r="C247" s="40">
        <v>125.22</v>
      </c>
      <c r="D247" s="40">
        <v>60.5</v>
      </c>
      <c r="E247" s="40">
        <v>22.64</v>
      </c>
      <c r="F247" s="40">
        <v>45.43</v>
      </c>
      <c r="G247" s="40">
        <v>73.61</v>
      </c>
      <c r="H247" s="40">
        <v>9.6300000000000008</v>
      </c>
      <c r="J247" s="4">
        <f t="shared" si="59"/>
        <v>9.3874801793543267E-3</v>
      </c>
      <c r="K247" s="4">
        <f t="shared" si="60"/>
        <v>1.2306824212233844E-2</v>
      </c>
      <c r="L247" s="4">
        <f t="shared" si="61"/>
        <v>2.3236076680848008E-2</v>
      </c>
      <c r="M247" s="4">
        <f t="shared" si="62"/>
        <v>1.8887351813589068E-2</v>
      </c>
      <c r="N247" s="4">
        <f t="shared" si="63"/>
        <v>3.5383814816239874E-3</v>
      </c>
      <c r="O247" s="4">
        <f t="shared" si="64"/>
        <v>2.630346279190094E-2</v>
      </c>
      <c r="P247" s="6">
        <f>SUMPRODUCT(J247:O247,Portfolio_Performance!$C$10:$H$10)</f>
        <v>1.5919236440433037E-2</v>
      </c>
      <c r="Q247" s="41">
        <v>1.49E-2</v>
      </c>
      <c r="R247" s="12">
        <f t="shared" si="65"/>
        <v>1.019236440433037E-3</v>
      </c>
      <c r="S247" s="6">
        <f t="shared" si="66"/>
        <v>0</v>
      </c>
      <c r="T247" s="12">
        <f>P247-Portfolio_Performance!$C$16</f>
        <v>-5.2080763559566964E-2</v>
      </c>
      <c r="V247" s="7">
        <f t="shared" si="67"/>
        <v>-5.5125198206456734E-3</v>
      </c>
      <c r="W247" s="7">
        <f t="shared" si="67"/>
        <v>1.1287587771800807E-2</v>
      </c>
      <c r="X247" s="7">
        <f t="shared" si="68"/>
        <v>8.3360766808480077E-3</v>
      </c>
      <c r="Y247" s="7">
        <f t="shared" si="69"/>
        <v>3.9873518135890677E-3</v>
      </c>
      <c r="Z247" s="7">
        <f t="shared" si="70"/>
        <v>-1.1361618518376013E-2</v>
      </c>
      <c r="AA247" s="7">
        <f t="shared" si="71"/>
        <v>1.140346279190094E-2</v>
      </c>
      <c r="AB247">
        <f t="shared" si="72"/>
        <v>-5.5125198206456734E-3</v>
      </c>
      <c r="AC247">
        <f t="shared" si="73"/>
        <v>0</v>
      </c>
      <c r="AD247">
        <f t="shared" si="74"/>
        <v>0</v>
      </c>
      <c r="AE247">
        <f t="shared" si="75"/>
        <v>0</v>
      </c>
      <c r="AF247">
        <f t="shared" si="76"/>
        <v>-1.1361618518376013E-2</v>
      </c>
      <c r="AG247">
        <f t="shared" si="77"/>
        <v>0</v>
      </c>
      <c r="AH247" s="7">
        <f>J247-Portfolio_Performance!$C$16</f>
        <v>-5.8612519820645678E-2</v>
      </c>
      <c r="AI247" s="7">
        <f>K247-Portfolio_Performance!$C$16</f>
        <v>-5.5693175787766162E-2</v>
      </c>
      <c r="AJ247" s="7">
        <f>L247-Portfolio_Performance!$C$16</f>
        <v>-4.4763923319151994E-2</v>
      </c>
      <c r="AK247" s="7">
        <f>M247-Portfolio_Performance!$C$16</f>
        <v>-4.9112648186410937E-2</v>
      </c>
      <c r="AL247" s="7">
        <f>N247-Portfolio_Performance!$C$16</f>
        <v>-6.4461618518376021E-2</v>
      </c>
      <c r="AM247" s="7">
        <f>O247-Portfolio_Performance!$C$16</f>
        <v>-4.1696537208099065E-2</v>
      </c>
    </row>
    <row r="248" spans="2:39" x14ac:dyDescent="0.2">
      <c r="B248" s="39">
        <v>44917</v>
      </c>
      <c r="C248" s="40">
        <v>123.82</v>
      </c>
      <c r="D248" s="40">
        <v>60.23</v>
      </c>
      <c r="E248" s="40">
        <v>22.12</v>
      </c>
      <c r="F248" s="40">
        <v>45.11</v>
      </c>
      <c r="G248" s="40">
        <v>71.64</v>
      </c>
      <c r="H248" s="40">
        <v>9.4600000000000009</v>
      </c>
      <c r="J248" s="4">
        <f t="shared" si="59"/>
        <v>-1.1243292226078316E-2</v>
      </c>
      <c r="K248" s="4">
        <f t="shared" si="60"/>
        <v>-4.4727979811660708E-3</v>
      </c>
      <c r="L248" s="4">
        <f t="shared" si="61"/>
        <v>-2.3236076680848074E-2</v>
      </c>
      <c r="M248" s="4">
        <f t="shared" si="62"/>
        <v>-7.0687283510073948E-3</v>
      </c>
      <c r="N248" s="4">
        <f t="shared" si="63"/>
        <v>-2.7127308878103513E-2</v>
      </c>
      <c r="O248" s="4">
        <f t="shared" si="64"/>
        <v>-1.7810842746247318E-2</v>
      </c>
      <c r="P248" s="6">
        <f>SUMPRODUCT(J248:O248,Portfolio_Performance!$C$10:$H$10)</f>
        <v>-1.6495133346012714E-2</v>
      </c>
      <c r="Q248" s="41">
        <v>-1.4500000000000001E-2</v>
      </c>
      <c r="R248" s="12">
        <f t="shared" si="65"/>
        <v>-1.9951333460127129E-3</v>
      </c>
      <c r="S248" s="6">
        <f t="shared" si="66"/>
        <v>-1.9951333460127129E-3</v>
      </c>
      <c r="T248" s="12">
        <f>P248-Portfolio_Performance!$C$16</f>
        <v>-8.4495133346012719E-2</v>
      </c>
      <c r="V248" s="7">
        <f t="shared" si="67"/>
        <v>3.2567077739216847E-3</v>
      </c>
      <c r="W248" s="7">
        <f t="shared" si="67"/>
        <v>-2.4776646351533579E-3</v>
      </c>
      <c r="X248" s="7">
        <f t="shared" si="68"/>
        <v>-8.736076680848073E-3</v>
      </c>
      <c r="Y248" s="7">
        <f t="shared" si="69"/>
        <v>7.4312716489926059E-3</v>
      </c>
      <c r="Z248" s="7">
        <f t="shared" si="70"/>
        <v>-1.2627308878103512E-2</v>
      </c>
      <c r="AA248" s="7">
        <f t="shared" si="71"/>
        <v>-3.310842746247317E-3</v>
      </c>
      <c r="AB248">
        <f t="shared" si="72"/>
        <v>0</v>
      </c>
      <c r="AC248">
        <f t="shared" si="73"/>
        <v>-2.4776646351533579E-3</v>
      </c>
      <c r="AD248">
        <f t="shared" si="74"/>
        <v>-8.736076680848073E-3</v>
      </c>
      <c r="AE248">
        <f t="shared" si="75"/>
        <v>0</v>
      </c>
      <c r="AF248">
        <f t="shared" si="76"/>
        <v>-1.2627308878103512E-2</v>
      </c>
      <c r="AG248">
        <f t="shared" si="77"/>
        <v>-3.310842746247317E-3</v>
      </c>
      <c r="AH248" s="7">
        <f>J248-Portfolio_Performance!$C$16</f>
        <v>-7.9243292226078316E-2</v>
      </c>
      <c r="AI248" s="7">
        <f>K248-Portfolio_Performance!$C$16</f>
        <v>-7.2472797981166071E-2</v>
      </c>
      <c r="AJ248" s="7">
        <f>L248-Portfolio_Performance!$C$16</f>
        <v>-9.1236076680848072E-2</v>
      </c>
      <c r="AK248" s="7">
        <f>M248-Portfolio_Performance!$C$16</f>
        <v>-7.5068728351007405E-2</v>
      </c>
      <c r="AL248" s="7">
        <f>N248-Portfolio_Performance!$C$16</f>
        <v>-9.5127308878103514E-2</v>
      </c>
      <c r="AM248" s="7">
        <f>O248-Portfolio_Performance!$C$16</f>
        <v>-8.5810842746247326E-2</v>
      </c>
    </row>
    <row r="249" spans="2:39" x14ac:dyDescent="0.2">
      <c r="B249" s="39">
        <v>44918</v>
      </c>
      <c r="C249" s="40">
        <v>124.63</v>
      </c>
      <c r="D249" s="40">
        <v>60.26</v>
      </c>
      <c r="E249" s="40">
        <v>22.55</v>
      </c>
      <c r="F249" s="40">
        <v>44.59</v>
      </c>
      <c r="G249" s="40">
        <v>71.69</v>
      </c>
      <c r="H249" s="40">
        <v>9.7200000000000006</v>
      </c>
      <c r="J249" s="4">
        <f t="shared" si="59"/>
        <v>6.5204497471993616E-3</v>
      </c>
      <c r="K249" s="4">
        <f t="shared" si="60"/>
        <v>4.9796664652544372E-4</v>
      </c>
      <c r="L249" s="4">
        <f t="shared" si="61"/>
        <v>1.9252889294553252E-2</v>
      </c>
      <c r="M249" s="4">
        <f t="shared" si="62"/>
        <v>-1.1594332780919144E-2</v>
      </c>
      <c r="N249" s="4">
        <f t="shared" si="63"/>
        <v>6.9769067226979891E-4</v>
      </c>
      <c r="O249" s="4">
        <f t="shared" si="64"/>
        <v>2.7113235408560671E-2</v>
      </c>
      <c r="P249" s="6">
        <f>SUMPRODUCT(J249:O249,Portfolio_Performance!$C$10:$H$10)</f>
        <v>1.0393251022477987E-2</v>
      </c>
      <c r="Q249" s="41">
        <v>5.8999999999999999E-3</v>
      </c>
      <c r="R249" s="12">
        <f t="shared" si="65"/>
        <v>4.4932510224779875E-3</v>
      </c>
      <c r="S249" s="6">
        <f t="shared" si="66"/>
        <v>0</v>
      </c>
      <c r="T249" s="12">
        <f>P249-Portfolio_Performance!$C$16</f>
        <v>-5.7606748977522021E-2</v>
      </c>
      <c r="V249" s="7">
        <f t="shared" si="67"/>
        <v>6.2044974719936176E-4</v>
      </c>
      <c r="W249" s="7">
        <f t="shared" si="67"/>
        <v>-3.9952843759525434E-3</v>
      </c>
      <c r="X249" s="7">
        <f t="shared" si="68"/>
        <v>1.3352889294553253E-2</v>
      </c>
      <c r="Y249" s="7">
        <f t="shared" si="69"/>
        <v>-1.7494332780919143E-2</v>
      </c>
      <c r="Z249" s="7">
        <f t="shared" si="70"/>
        <v>-5.2023093277302011E-3</v>
      </c>
      <c r="AA249" s="7">
        <f t="shared" si="71"/>
        <v>2.1213235408560672E-2</v>
      </c>
      <c r="AB249">
        <f t="shared" si="72"/>
        <v>0</v>
      </c>
      <c r="AC249">
        <f t="shared" si="73"/>
        <v>-3.9952843759525434E-3</v>
      </c>
      <c r="AD249">
        <f t="shared" si="74"/>
        <v>0</v>
      </c>
      <c r="AE249">
        <f t="shared" si="75"/>
        <v>-1.7494332780919143E-2</v>
      </c>
      <c r="AF249">
        <f t="shared" si="76"/>
        <v>-5.2023093277302011E-3</v>
      </c>
      <c r="AG249">
        <f t="shared" si="77"/>
        <v>0</v>
      </c>
      <c r="AH249" s="7">
        <f>J249-Portfolio_Performance!$C$16</f>
        <v>-6.1479550252800642E-2</v>
      </c>
      <c r="AI249" s="7">
        <f>K249-Portfolio_Performance!$C$16</f>
        <v>-6.7502033353474558E-2</v>
      </c>
      <c r="AJ249" s="7">
        <f>L249-Portfolio_Performance!$C$16</f>
        <v>-4.8747110705446753E-2</v>
      </c>
      <c r="AK249" s="7">
        <f>M249-Portfolio_Performance!$C$16</f>
        <v>-7.9594332780919153E-2</v>
      </c>
      <c r="AL249" s="7">
        <f>N249-Portfolio_Performance!$C$16</f>
        <v>-6.7302309327730209E-2</v>
      </c>
      <c r="AM249" s="7">
        <f>O249-Portfolio_Performance!$C$16</f>
        <v>-4.0886764591439334E-2</v>
      </c>
    </row>
    <row r="250" spans="2:39" x14ac:dyDescent="0.2">
      <c r="B250" s="39">
        <v>44922</v>
      </c>
      <c r="C250" s="40">
        <v>125.62</v>
      </c>
      <c r="D250" s="40">
        <v>61.11</v>
      </c>
      <c r="E250" s="40">
        <v>22.31</v>
      </c>
      <c r="F250" s="40">
        <v>43.89</v>
      </c>
      <c r="G250" s="40">
        <v>72.63</v>
      </c>
      <c r="H250" s="40">
        <v>9.8000000000000007</v>
      </c>
      <c r="J250" s="4">
        <f t="shared" si="59"/>
        <v>7.9121291879492277E-3</v>
      </c>
      <c r="K250" s="4">
        <f t="shared" si="60"/>
        <v>1.4006985204668939E-2</v>
      </c>
      <c r="L250" s="4">
        <f t="shared" si="61"/>
        <v>-1.0700057504246302E-2</v>
      </c>
      <c r="M250" s="4">
        <f t="shared" si="62"/>
        <v>-1.5823114939242756E-2</v>
      </c>
      <c r="N250" s="4">
        <f t="shared" si="63"/>
        <v>1.3026791753296017E-2</v>
      </c>
      <c r="O250" s="4">
        <f t="shared" si="64"/>
        <v>8.1967672041784907E-3</v>
      </c>
      <c r="P250" s="6">
        <f>SUMPRODUCT(J250:O250,Portfolio_Performance!$C$10:$H$10)</f>
        <v>5.3951956256205842E-3</v>
      </c>
      <c r="Q250" s="41">
        <v>-4.0000000000000001E-3</v>
      </c>
      <c r="R250" s="12">
        <f t="shared" si="65"/>
        <v>9.3951956256205851E-3</v>
      </c>
      <c r="S250" s="6">
        <f t="shared" si="66"/>
        <v>0</v>
      </c>
      <c r="T250" s="12">
        <f>P250-Portfolio_Performance!$C$16</f>
        <v>-6.2604804374379416E-2</v>
      </c>
      <c r="V250" s="7">
        <f t="shared" si="67"/>
        <v>1.1912129187949228E-2</v>
      </c>
      <c r="W250" s="7">
        <f t="shared" si="67"/>
        <v>4.6117895790483542E-3</v>
      </c>
      <c r="X250" s="7">
        <f t="shared" si="68"/>
        <v>-6.7000575042463015E-3</v>
      </c>
      <c r="Y250" s="7">
        <f t="shared" si="69"/>
        <v>-1.1823114939242756E-2</v>
      </c>
      <c r="Z250" s="7">
        <f t="shared" si="70"/>
        <v>1.7026791753296015E-2</v>
      </c>
      <c r="AA250" s="7">
        <f t="shared" si="71"/>
        <v>1.2196767204178491E-2</v>
      </c>
      <c r="AB250">
        <f t="shared" si="72"/>
        <v>0</v>
      </c>
      <c r="AC250">
        <f t="shared" si="73"/>
        <v>0</v>
      </c>
      <c r="AD250">
        <f t="shared" si="74"/>
        <v>-6.7000575042463015E-3</v>
      </c>
      <c r="AE250">
        <f t="shared" si="75"/>
        <v>-1.1823114939242756E-2</v>
      </c>
      <c r="AF250">
        <f t="shared" si="76"/>
        <v>0</v>
      </c>
      <c r="AG250">
        <f t="shared" si="77"/>
        <v>0</v>
      </c>
      <c r="AH250" s="7">
        <f>J250-Portfolio_Performance!$C$16</f>
        <v>-6.0087870812050775E-2</v>
      </c>
      <c r="AI250" s="7">
        <f>K250-Portfolio_Performance!$C$16</f>
        <v>-5.3993014795331064E-2</v>
      </c>
      <c r="AJ250" s="7">
        <f>L250-Portfolio_Performance!$C$16</f>
        <v>-7.8700057504246301E-2</v>
      </c>
      <c r="AK250" s="7">
        <f>M250-Portfolio_Performance!$C$16</f>
        <v>-8.3823114939242757E-2</v>
      </c>
      <c r="AL250" s="7">
        <f>N250-Portfolio_Performance!$C$16</f>
        <v>-5.4973208246703986E-2</v>
      </c>
      <c r="AM250" s="7">
        <f>O250-Portfolio_Performance!$C$16</f>
        <v>-5.9803232795821518E-2</v>
      </c>
    </row>
    <row r="251" spans="2:39" x14ac:dyDescent="0.2">
      <c r="B251" s="39">
        <v>44923</v>
      </c>
      <c r="C251" s="40">
        <v>123.13</v>
      </c>
      <c r="D251" s="40">
        <v>60.19</v>
      </c>
      <c r="E251" s="40">
        <v>22.16</v>
      </c>
      <c r="F251" s="40">
        <v>43.85</v>
      </c>
      <c r="G251" s="40">
        <v>72.209999999999994</v>
      </c>
      <c r="H251" s="40">
        <v>9.5500000000000007</v>
      </c>
      <c r="J251" s="4">
        <f t="shared" si="59"/>
        <v>-2.002076922145464E-2</v>
      </c>
      <c r="K251" s="4">
        <f t="shared" si="60"/>
        <v>-1.5169293347144758E-2</v>
      </c>
      <c r="L251" s="4">
        <f t="shared" si="61"/>
        <v>-6.7461465653579928E-3</v>
      </c>
      <c r="M251" s="4">
        <f t="shared" si="62"/>
        <v>-9.1178488195059579E-4</v>
      </c>
      <c r="N251" s="4">
        <f t="shared" si="63"/>
        <v>-5.7995191549865448E-3</v>
      </c>
      <c r="O251" s="4">
        <f t="shared" si="64"/>
        <v>-2.5841231183887328E-2</v>
      </c>
      <c r="P251" s="6">
        <f>SUMPRODUCT(J251:O251,Portfolio_Performance!$C$10:$H$10)</f>
        <v>-1.519914950989977E-2</v>
      </c>
      <c r="Q251" s="41">
        <v>-1.2E-2</v>
      </c>
      <c r="R251" s="12">
        <f t="shared" si="65"/>
        <v>-3.1991495098997701E-3</v>
      </c>
      <c r="S251" s="6">
        <f t="shared" si="66"/>
        <v>-3.1991495098997701E-3</v>
      </c>
      <c r="T251" s="12">
        <f>P251-Portfolio_Performance!$C$16</f>
        <v>-8.3199149509899775E-2</v>
      </c>
      <c r="V251" s="7">
        <f t="shared" si="67"/>
        <v>-8.0207692214546399E-3</v>
      </c>
      <c r="W251" s="7">
        <f t="shared" si="67"/>
        <v>-1.1970143837244988E-2</v>
      </c>
      <c r="X251" s="7">
        <f t="shared" si="68"/>
        <v>5.2538534346420075E-3</v>
      </c>
      <c r="Y251" s="7">
        <f t="shared" si="69"/>
        <v>1.1088215118049404E-2</v>
      </c>
      <c r="Z251" s="7">
        <f t="shared" si="70"/>
        <v>6.2004808450134554E-3</v>
      </c>
      <c r="AA251" s="7">
        <f t="shared" si="71"/>
        <v>-1.3841231183887328E-2</v>
      </c>
      <c r="AB251">
        <f t="shared" si="72"/>
        <v>-8.0207692214546399E-3</v>
      </c>
      <c r="AC251">
        <f t="shared" si="73"/>
        <v>-1.1970143837244988E-2</v>
      </c>
      <c r="AD251">
        <f t="shared" si="74"/>
        <v>0</v>
      </c>
      <c r="AE251">
        <f t="shared" si="75"/>
        <v>0</v>
      </c>
      <c r="AF251">
        <f t="shared" si="76"/>
        <v>0</v>
      </c>
      <c r="AG251">
        <f t="shared" si="77"/>
        <v>-1.3841231183887328E-2</v>
      </c>
      <c r="AH251" s="7">
        <f>J251-Portfolio_Performance!$C$16</f>
        <v>-8.8020769221454645E-2</v>
      </c>
      <c r="AI251" s="7">
        <f>K251-Portfolio_Performance!$C$16</f>
        <v>-8.3169293347144763E-2</v>
      </c>
      <c r="AJ251" s="7">
        <f>L251-Portfolio_Performance!$C$16</f>
        <v>-7.4746146565357996E-2</v>
      </c>
      <c r="AK251" s="7">
        <f>M251-Portfolio_Performance!$C$16</f>
        <v>-6.89117848819506E-2</v>
      </c>
      <c r="AL251" s="7">
        <f>N251-Portfolio_Performance!$C$16</f>
        <v>-7.3799519154986545E-2</v>
      </c>
      <c r="AM251" s="7">
        <f>O251-Portfolio_Performance!$C$16</f>
        <v>-9.3841231183887333E-2</v>
      </c>
    </row>
    <row r="252" spans="2:39" x14ac:dyDescent="0.2">
      <c r="B252" s="39">
        <v>44924</v>
      </c>
      <c r="C252" s="40">
        <v>125.21</v>
      </c>
      <c r="D252" s="40">
        <v>60.93</v>
      </c>
      <c r="E252" s="40">
        <v>22.95</v>
      </c>
      <c r="F252" s="40">
        <v>45.79</v>
      </c>
      <c r="G252" s="40">
        <v>74.569999999999993</v>
      </c>
      <c r="H252" s="40">
        <v>9.7100000000000009</v>
      </c>
      <c r="J252" s="4">
        <f t="shared" si="59"/>
        <v>1.6751619876076262E-2</v>
      </c>
      <c r="K252" s="4">
        <f t="shared" si="60"/>
        <v>1.2219438700723503E-2</v>
      </c>
      <c r="L252" s="4">
        <f t="shared" si="61"/>
        <v>3.5029074627471159E-2</v>
      </c>
      <c r="M252" s="4">
        <f t="shared" si="62"/>
        <v>4.3291007850812024E-2</v>
      </c>
      <c r="N252" s="4">
        <f t="shared" si="63"/>
        <v>3.2159741092613187E-2</v>
      </c>
      <c r="O252" s="4">
        <f t="shared" si="64"/>
        <v>1.6615127810594595E-2</v>
      </c>
      <c r="P252" s="6">
        <f>SUMPRODUCT(J252:O252,Portfolio_Performance!$C$10:$H$10)</f>
        <v>2.3820762654816939E-2</v>
      </c>
      <c r="Q252" s="41">
        <v>1.7500000000000002E-2</v>
      </c>
      <c r="R252" s="12">
        <f t="shared" si="65"/>
        <v>6.3207626548169374E-3</v>
      </c>
      <c r="S252" s="6">
        <f t="shared" si="66"/>
        <v>0</v>
      </c>
      <c r="T252" s="12">
        <f>P252-Portfolio_Performance!$C$16</f>
        <v>-4.4179237345183066E-2</v>
      </c>
      <c r="V252" s="7">
        <f t="shared" si="67"/>
        <v>-7.483801239237392E-4</v>
      </c>
      <c r="W252" s="7">
        <f t="shared" si="67"/>
        <v>5.8986760459065653E-3</v>
      </c>
      <c r="X252" s="7">
        <f t="shared" si="68"/>
        <v>1.7529074627471157E-2</v>
      </c>
      <c r="Y252" s="7">
        <f t="shared" si="69"/>
        <v>2.5791007850812023E-2</v>
      </c>
      <c r="Z252" s="7">
        <f t="shared" si="70"/>
        <v>1.4659741092613185E-2</v>
      </c>
      <c r="AA252" s="7">
        <f t="shared" si="71"/>
        <v>-8.8487218940540638E-4</v>
      </c>
      <c r="AB252">
        <f t="shared" si="72"/>
        <v>-7.483801239237392E-4</v>
      </c>
      <c r="AC252">
        <f t="shared" si="73"/>
        <v>0</v>
      </c>
      <c r="AD252">
        <f t="shared" si="74"/>
        <v>0</v>
      </c>
      <c r="AE252">
        <f t="shared" si="75"/>
        <v>0</v>
      </c>
      <c r="AF252">
        <f t="shared" si="76"/>
        <v>0</v>
      </c>
      <c r="AG252">
        <f t="shared" si="77"/>
        <v>-8.8487218940540638E-4</v>
      </c>
      <c r="AH252" s="7">
        <f>J252-Portfolio_Performance!$C$16</f>
        <v>-5.1248380123923742E-2</v>
      </c>
      <c r="AI252" s="7">
        <f>K252-Portfolio_Performance!$C$16</f>
        <v>-5.5780561299276499E-2</v>
      </c>
      <c r="AJ252" s="7">
        <f>L252-Portfolio_Performance!$C$16</f>
        <v>-3.2970925372528846E-2</v>
      </c>
      <c r="AK252" s="7">
        <f>M252-Portfolio_Performance!$C$16</f>
        <v>-2.470899214918798E-2</v>
      </c>
      <c r="AL252" s="7">
        <f>N252-Portfolio_Performance!$C$16</f>
        <v>-3.5840258907386818E-2</v>
      </c>
      <c r="AM252" s="7">
        <f>O252-Portfolio_Performance!$C$16</f>
        <v>-5.1384872189405406E-2</v>
      </c>
    </row>
    <row r="253" spans="2:39" x14ac:dyDescent="0.2">
      <c r="B253" s="39">
        <v>44925</v>
      </c>
      <c r="C253" s="40">
        <v>124.33</v>
      </c>
      <c r="D253" s="40">
        <v>60.12</v>
      </c>
      <c r="E253" s="40">
        <v>23.04</v>
      </c>
      <c r="F253" s="40">
        <v>45.47</v>
      </c>
      <c r="G253" s="40">
        <v>73.63</v>
      </c>
      <c r="H253" s="40">
        <v>9.6300000000000008</v>
      </c>
      <c r="J253" s="4">
        <f t="shared" si="59"/>
        <v>-7.0530067160101137E-3</v>
      </c>
      <c r="K253" s="4">
        <f t="shared" si="60"/>
        <v>-1.338309937562931E-2</v>
      </c>
      <c r="L253" s="4">
        <f t="shared" si="61"/>
        <v>3.9138993211363148E-3</v>
      </c>
      <c r="M253" s="4">
        <f t="shared" si="62"/>
        <v>-7.0129588320848885E-3</v>
      </c>
      <c r="N253" s="4">
        <f t="shared" si="63"/>
        <v>-1.2685730175077927E-2</v>
      </c>
      <c r="O253" s="4">
        <f t="shared" si="64"/>
        <v>-8.2730564931994006E-3</v>
      </c>
      <c r="P253" s="6">
        <f>SUMPRODUCT(J253:O253,Portfolio_Performance!$C$10:$H$10)</f>
        <v>-8.0778802148352181E-3</v>
      </c>
      <c r="Q253" s="41">
        <v>-2.5000000000000001E-3</v>
      </c>
      <c r="R253" s="12">
        <f t="shared" si="65"/>
        <v>-5.5778802148352177E-3</v>
      </c>
      <c r="S253" s="6">
        <f t="shared" si="66"/>
        <v>-5.5778802148352177E-3</v>
      </c>
      <c r="T253" s="12">
        <f>P253-Portfolio_Performance!$C$16</f>
        <v>-7.607788021483522E-2</v>
      </c>
      <c r="V253" s="7">
        <f t="shared" si="67"/>
        <v>-4.5530067160101141E-3</v>
      </c>
      <c r="W253" s="7">
        <f t="shared" si="67"/>
        <v>-7.805219160794092E-3</v>
      </c>
      <c r="X253" s="7">
        <f t="shared" si="68"/>
        <v>6.4138993211363144E-3</v>
      </c>
      <c r="Y253" s="7">
        <f t="shared" si="69"/>
        <v>-4.512958832084888E-3</v>
      </c>
      <c r="Z253" s="7">
        <f t="shared" si="70"/>
        <v>-1.0185730175077927E-2</v>
      </c>
      <c r="AA253" s="7">
        <f t="shared" si="71"/>
        <v>-5.7730564931994001E-3</v>
      </c>
      <c r="AB253">
        <f t="shared" si="72"/>
        <v>-4.5530067160101141E-3</v>
      </c>
      <c r="AC253">
        <f t="shared" si="73"/>
        <v>-7.805219160794092E-3</v>
      </c>
      <c r="AD253">
        <f t="shared" si="74"/>
        <v>0</v>
      </c>
      <c r="AE253">
        <f t="shared" si="75"/>
        <v>-4.512958832084888E-3</v>
      </c>
      <c r="AF253">
        <f t="shared" si="76"/>
        <v>-1.0185730175077927E-2</v>
      </c>
      <c r="AG253">
        <f t="shared" si="77"/>
        <v>-5.7730564931994001E-3</v>
      </c>
      <c r="AH253" s="7">
        <f>J253-Portfolio_Performance!$C$16</f>
        <v>-7.5053006716010118E-2</v>
      </c>
      <c r="AI253" s="7">
        <f>K253-Portfolio_Performance!$C$16</f>
        <v>-8.138309937562932E-2</v>
      </c>
      <c r="AJ253" s="7">
        <f>L253-Portfolio_Performance!$C$16</f>
        <v>-6.4086100678863694E-2</v>
      </c>
      <c r="AK253" s="7">
        <f>M253-Portfolio_Performance!$C$16</f>
        <v>-7.5012958832084892E-2</v>
      </c>
      <c r="AL253" s="7">
        <f>N253-Portfolio_Performance!$C$16</f>
        <v>-8.0685730175077935E-2</v>
      </c>
      <c r="AM253" s="7">
        <f>O253-Portfolio_Performance!$C$16</f>
        <v>-7.6273056493199404E-2</v>
      </c>
    </row>
    <row r="254" spans="2:39" x14ac:dyDescent="0.2">
      <c r="B254" s="39">
        <v>44929</v>
      </c>
      <c r="C254" s="40">
        <v>123.23</v>
      </c>
      <c r="D254" s="40">
        <v>60.7</v>
      </c>
      <c r="E254" s="40">
        <v>23.01</v>
      </c>
      <c r="F254" s="40">
        <v>46.35</v>
      </c>
      <c r="G254" s="40">
        <v>74.56</v>
      </c>
      <c r="H254" s="40">
        <v>9.42</v>
      </c>
      <c r="J254" s="4">
        <f t="shared" si="59"/>
        <v>-8.8867930148144314E-3</v>
      </c>
      <c r="K254" s="4">
        <f t="shared" si="60"/>
        <v>9.60113318067898E-3</v>
      </c>
      <c r="L254" s="4">
        <f t="shared" si="61"/>
        <v>-1.302931780415906E-3</v>
      </c>
      <c r="M254" s="4">
        <f t="shared" si="62"/>
        <v>1.9168524174944992E-2</v>
      </c>
      <c r="N254" s="4">
        <f t="shared" si="63"/>
        <v>1.2551618996710418E-2</v>
      </c>
      <c r="O254" s="4">
        <f t="shared" si="64"/>
        <v>-2.2048137221762614E-2</v>
      </c>
      <c r="P254" s="6">
        <f>SUMPRODUCT(J254:O254,Portfolio_Performance!$C$10:$H$10)</f>
        <v>-3.1348034126287803E-3</v>
      </c>
      <c r="Q254" s="41">
        <v>-4.0000000000000001E-3</v>
      </c>
      <c r="R254" s="12">
        <f t="shared" si="65"/>
        <v>8.6519658737121974E-4</v>
      </c>
      <c r="S254" s="6">
        <f t="shared" si="66"/>
        <v>0</v>
      </c>
      <c r="T254" s="12">
        <f>P254-Portfolio_Performance!$C$16</f>
        <v>-7.1134803412628789E-2</v>
      </c>
      <c r="V254" s="7">
        <f t="shared" si="67"/>
        <v>-4.8867930148144313E-3</v>
      </c>
      <c r="W254" s="7">
        <f t="shared" si="67"/>
        <v>8.7359365933077603E-3</v>
      </c>
      <c r="X254" s="7">
        <f t="shared" si="68"/>
        <v>2.6970682195840943E-3</v>
      </c>
      <c r="Y254" s="7">
        <f t="shared" si="69"/>
        <v>2.3168524174944992E-2</v>
      </c>
      <c r="Z254" s="7">
        <f t="shared" si="70"/>
        <v>1.655161899671042E-2</v>
      </c>
      <c r="AA254" s="7">
        <f t="shared" si="71"/>
        <v>-1.8048137221762614E-2</v>
      </c>
      <c r="AB254">
        <f t="shared" si="72"/>
        <v>-4.8867930148144313E-3</v>
      </c>
      <c r="AC254">
        <f t="shared" si="73"/>
        <v>0</v>
      </c>
      <c r="AD254">
        <f t="shared" si="74"/>
        <v>0</v>
      </c>
      <c r="AE254">
        <f t="shared" si="75"/>
        <v>0</v>
      </c>
      <c r="AF254">
        <f t="shared" si="76"/>
        <v>0</v>
      </c>
      <c r="AG254">
        <f t="shared" si="77"/>
        <v>-1.8048137221762614E-2</v>
      </c>
      <c r="AH254" s="7">
        <f>J254-Portfolio_Performance!$C$16</f>
        <v>-7.6886793014814436E-2</v>
      </c>
      <c r="AI254" s="7">
        <f>K254-Portfolio_Performance!$C$16</f>
        <v>-5.8398866819321021E-2</v>
      </c>
      <c r="AJ254" s="7">
        <f>L254-Portfolio_Performance!$C$16</f>
        <v>-6.9302931780415911E-2</v>
      </c>
      <c r="AK254" s="7">
        <f>M254-Portfolio_Performance!$C$16</f>
        <v>-4.883147582505501E-2</v>
      </c>
      <c r="AL254" s="7">
        <f>N254-Portfolio_Performance!$C$16</f>
        <v>-5.5448381003289589E-2</v>
      </c>
      <c r="AM254" s="7">
        <f>O254-Portfolio_Performance!$C$16</f>
        <v>-9.0048137221762622E-2</v>
      </c>
    </row>
    <row r="255" spans="2:39" x14ac:dyDescent="0.2">
      <c r="B255" s="39">
        <v>44930</v>
      </c>
      <c r="C255" s="40">
        <v>122.84</v>
      </c>
      <c r="D255" s="40">
        <v>61.04</v>
      </c>
      <c r="E255" s="40">
        <v>23.78</v>
      </c>
      <c r="F255" s="40">
        <v>47.14</v>
      </c>
      <c r="G255" s="40">
        <v>74.78</v>
      </c>
      <c r="H255" s="40">
        <v>9.7200000000000006</v>
      </c>
      <c r="J255" s="4">
        <f t="shared" si="59"/>
        <v>-3.1698323774102012E-3</v>
      </c>
      <c r="K255" s="4">
        <f t="shared" si="60"/>
        <v>5.5856889107489364E-3</v>
      </c>
      <c r="L255" s="4">
        <f t="shared" si="61"/>
        <v>3.2915987215361223E-2</v>
      </c>
      <c r="M255" s="4">
        <f t="shared" si="62"/>
        <v>1.690060549612088E-2</v>
      </c>
      <c r="N255" s="4">
        <f t="shared" si="63"/>
        <v>2.9462991716319611E-3</v>
      </c>
      <c r="O255" s="4">
        <f t="shared" si="64"/>
        <v>3.1350529884076009E-2</v>
      </c>
      <c r="P255" s="6">
        <f>SUMPRODUCT(J255:O255,Portfolio_Performance!$C$10:$H$10)</f>
        <v>1.4900680486290259E-2</v>
      </c>
      <c r="Q255" s="41">
        <v>7.4999999999999997E-3</v>
      </c>
      <c r="R255" s="12">
        <f t="shared" si="65"/>
        <v>7.4006804862902596E-3</v>
      </c>
      <c r="S255" s="6">
        <f t="shared" si="66"/>
        <v>0</v>
      </c>
      <c r="T255" s="12">
        <f>P255-Portfolio_Performance!$C$16</f>
        <v>-5.3099319513709747E-2</v>
      </c>
      <c r="V255" s="7">
        <f t="shared" si="67"/>
        <v>-1.0669832377410201E-2</v>
      </c>
      <c r="W255" s="7">
        <f t="shared" si="67"/>
        <v>-1.8149915755413231E-3</v>
      </c>
      <c r="X255" s="7">
        <f t="shared" si="68"/>
        <v>2.5415987215361223E-2</v>
      </c>
      <c r="Y255" s="7">
        <f t="shared" si="69"/>
        <v>9.4006054961208799E-3</v>
      </c>
      <c r="Z255" s="7">
        <f t="shared" si="70"/>
        <v>-4.5537008283680382E-3</v>
      </c>
      <c r="AA255" s="7">
        <f t="shared" si="71"/>
        <v>2.3850529884076009E-2</v>
      </c>
      <c r="AB255">
        <f t="shared" si="72"/>
        <v>-1.0669832377410201E-2</v>
      </c>
      <c r="AC255">
        <f t="shared" si="73"/>
        <v>-1.8149915755413231E-3</v>
      </c>
      <c r="AD255">
        <f t="shared" si="74"/>
        <v>0</v>
      </c>
      <c r="AE255">
        <f t="shared" si="75"/>
        <v>0</v>
      </c>
      <c r="AF255">
        <f t="shared" si="76"/>
        <v>-4.5537008283680382E-3</v>
      </c>
      <c r="AG255">
        <f t="shared" si="77"/>
        <v>0</v>
      </c>
      <c r="AH255" s="7">
        <f>J255-Portfolio_Performance!$C$16</f>
        <v>-7.1169832377410203E-2</v>
      </c>
      <c r="AI255" s="7">
        <f>K255-Portfolio_Performance!$C$16</f>
        <v>-6.2414311089251065E-2</v>
      </c>
      <c r="AJ255" s="7">
        <f>L255-Portfolio_Performance!$C$16</f>
        <v>-3.5084012784638782E-2</v>
      </c>
      <c r="AK255" s="7">
        <f>M255-Portfolio_Performance!$C$16</f>
        <v>-5.1099394503879125E-2</v>
      </c>
      <c r="AL255" s="7">
        <f>N255-Portfolio_Performance!$C$16</f>
        <v>-6.5053700828368047E-2</v>
      </c>
      <c r="AM255" s="7">
        <f>O255-Portfolio_Performance!$C$16</f>
        <v>-3.6649470115923996E-2</v>
      </c>
    </row>
    <row r="256" spans="2:39" x14ac:dyDescent="0.2">
      <c r="B256" s="39">
        <v>44931</v>
      </c>
      <c r="C256" s="40">
        <v>115.7</v>
      </c>
      <c r="D256" s="40">
        <v>59.87</v>
      </c>
      <c r="E256" s="40">
        <v>23.66</v>
      </c>
      <c r="F256" s="40">
        <v>45.6</v>
      </c>
      <c r="G256" s="40">
        <v>74.569999999999993</v>
      </c>
      <c r="H256" s="40">
        <v>9.59</v>
      </c>
      <c r="J256" s="4">
        <f t="shared" si="59"/>
        <v>-5.988206137299075E-2</v>
      </c>
      <c r="K256" s="4">
        <f t="shared" si="60"/>
        <v>-1.9353842038940961E-2</v>
      </c>
      <c r="L256" s="4">
        <f t="shared" si="61"/>
        <v>-5.0590327123950776E-3</v>
      </c>
      <c r="M256" s="4">
        <f t="shared" si="62"/>
        <v>-3.3214180987644691E-2</v>
      </c>
      <c r="N256" s="4">
        <f t="shared" si="63"/>
        <v>-2.8121879932642762E-3</v>
      </c>
      <c r="O256" s="4">
        <f t="shared" si="64"/>
        <v>-1.346472957700099E-2</v>
      </c>
      <c r="P256" s="6">
        <f>SUMPRODUCT(J256:O256,Portfolio_Performance!$C$10:$H$10)</f>
        <v>-2.2340974320249375E-2</v>
      </c>
      <c r="Q256" s="41">
        <v>-1.1599999999999999E-2</v>
      </c>
      <c r="R256" s="12">
        <f t="shared" si="65"/>
        <v>-1.0740974320249376E-2</v>
      </c>
      <c r="S256" s="6">
        <f t="shared" si="66"/>
        <v>-1.0740974320249376E-2</v>
      </c>
      <c r="T256" s="12">
        <f>P256-Portfolio_Performance!$C$16</f>
        <v>-9.0340974320249373E-2</v>
      </c>
      <c r="V256" s="7">
        <f t="shared" si="67"/>
        <v>-4.8282061372990751E-2</v>
      </c>
      <c r="W256" s="7">
        <f t="shared" si="67"/>
        <v>-8.6128677186915852E-3</v>
      </c>
      <c r="X256" s="7">
        <f t="shared" si="68"/>
        <v>6.5409672876049216E-3</v>
      </c>
      <c r="Y256" s="7">
        <f t="shared" si="69"/>
        <v>-2.1614180987644692E-2</v>
      </c>
      <c r="Z256" s="7">
        <f t="shared" si="70"/>
        <v>8.7878120067357221E-3</v>
      </c>
      <c r="AA256" s="7">
        <f t="shared" si="71"/>
        <v>-1.8647295770009911E-3</v>
      </c>
      <c r="AB256">
        <f t="shared" si="72"/>
        <v>-4.8282061372990751E-2</v>
      </c>
      <c r="AC256">
        <f t="shared" si="73"/>
        <v>-8.6128677186915852E-3</v>
      </c>
      <c r="AD256">
        <f t="shared" si="74"/>
        <v>0</v>
      </c>
      <c r="AE256">
        <f t="shared" si="75"/>
        <v>-2.1614180987644692E-2</v>
      </c>
      <c r="AF256">
        <f t="shared" si="76"/>
        <v>0</v>
      </c>
      <c r="AG256">
        <f t="shared" si="77"/>
        <v>-1.8647295770009911E-3</v>
      </c>
      <c r="AH256" s="7">
        <f>J256-Portfolio_Performance!$C$16</f>
        <v>-0.12788206137299074</v>
      </c>
      <c r="AI256" s="7">
        <f>K256-Portfolio_Performance!$C$16</f>
        <v>-8.7353842038940963E-2</v>
      </c>
      <c r="AJ256" s="7">
        <f>L256-Portfolio_Performance!$C$16</f>
        <v>-7.3059032712395083E-2</v>
      </c>
      <c r="AK256" s="7">
        <f>M256-Portfolio_Performance!$C$16</f>
        <v>-0.1012141809876447</v>
      </c>
      <c r="AL256" s="7">
        <f>N256-Portfolio_Performance!$C$16</f>
        <v>-7.0812187993264275E-2</v>
      </c>
      <c r="AM256" s="7">
        <f>O256-Portfolio_Performance!$C$16</f>
        <v>-8.1464729577000988E-2</v>
      </c>
    </row>
    <row r="257" spans="2:39" x14ac:dyDescent="0.2">
      <c r="B257" s="39">
        <v>44932</v>
      </c>
      <c r="C257" s="40">
        <v>119</v>
      </c>
      <c r="D257" s="40">
        <v>60.99</v>
      </c>
      <c r="E257" s="40">
        <v>24.56</v>
      </c>
      <c r="F257" s="40">
        <v>46.95</v>
      </c>
      <c r="G257" s="40">
        <v>75.459999999999994</v>
      </c>
      <c r="H257" s="40">
        <v>9.84</v>
      </c>
      <c r="J257" s="4">
        <f t="shared" si="59"/>
        <v>2.8122858911898512E-2</v>
      </c>
      <c r="K257" s="4">
        <f t="shared" si="60"/>
        <v>1.8534371371104318E-2</v>
      </c>
      <c r="L257" s="4">
        <f t="shared" si="61"/>
        <v>3.7333244728701032E-2</v>
      </c>
      <c r="M257" s="4">
        <f t="shared" si="62"/>
        <v>2.9175489133931472E-2</v>
      </c>
      <c r="N257" s="4">
        <f t="shared" si="63"/>
        <v>1.1864432980461026E-2</v>
      </c>
      <c r="O257" s="4">
        <f t="shared" si="64"/>
        <v>2.5734822168815279E-2</v>
      </c>
      <c r="P257" s="6">
        <f>SUMPRODUCT(J257:O257,Portfolio_Performance!$C$10:$H$10)</f>
        <v>2.4222215552490173E-2</v>
      </c>
      <c r="Q257" s="41">
        <v>2.2800000000000001E-2</v>
      </c>
      <c r="R257" s="12">
        <f t="shared" si="65"/>
        <v>1.4222155524901726E-3</v>
      </c>
      <c r="S257" s="6">
        <f t="shared" si="66"/>
        <v>0</v>
      </c>
      <c r="T257" s="12">
        <f>P257-Portfolio_Performance!$C$16</f>
        <v>-4.3777784447509835E-2</v>
      </c>
      <c r="V257" s="7">
        <f t="shared" si="67"/>
        <v>5.3228589118985113E-3</v>
      </c>
      <c r="W257" s="7">
        <f t="shared" si="67"/>
        <v>1.7112155818614146E-2</v>
      </c>
      <c r="X257" s="7">
        <f t="shared" si="68"/>
        <v>1.4533244728701031E-2</v>
      </c>
      <c r="Y257" s="7">
        <f t="shared" si="69"/>
        <v>6.3754891339314716E-3</v>
      </c>
      <c r="Z257" s="7">
        <f t="shared" si="70"/>
        <v>-1.0935567019538975E-2</v>
      </c>
      <c r="AA257" s="7">
        <f t="shared" si="71"/>
        <v>2.9348221688152779E-3</v>
      </c>
      <c r="AB257">
        <f t="shared" si="72"/>
        <v>0</v>
      </c>
      <c r="AC257">
        <f t="shared" si="73"/>
        <v>0</v>
      </c>
      <c r="AD257">
        <f t="shared" si="74"/>
        <v>0</v>
      </c>
      <c r="AE257">
        <f t="shared" si="75"/>
        <v>0</v>
      </c>
      <c r="AF257">
        <f t="shared" si="76"/>
        <v>-1.0935567019538975E-2</v>
      </c>
      <c r="AG257">
        <f t="shared" si="77"/>
        <v>0</v>
      </c>
      <c r="AH257" s="7">
        <f>J257-Portfolio_Performance!$C$16</f>
        <v>-3.9877141088101489E-2</v>
      </c>
      <c r="AI257" s="7">
        <f>K257-Portfolio_Performance!$C$16</f>
        <v>-4.9465628628895683E-2</v>
      </c>
      <c r="AJ257" s="7">
        <f>L257-Portfolio_Performance!$C$16</f>
        <v>-3.0666755271298973E-2</v>
      </c>
      <c r="AK257" s="7">
        <f>M257-Portfolio_Performance!$C$16</f>
        <v>-3.8824510866068529E-2</v>
      </c>
      <c r="AL257" s="7">
        <f>N257-Portfolio_Performance!$C$16</f>
        <v>-5.6135567019538979E-2</v>
      </c>
      <c r="AM257" s="7">
        <f>O257-Portfolio_Performance!$C$16</f>
        <v>-4.2265177831184726E-2</v>
      </c>
    </row>
    <row r="258" spans="2:39" x14ac:dyDescent="0.2">
      <c r="B258" s="39">
        <v>44935</v>
      </c>
      <c r="C258" s="40">
        <v>120.22</v>
      </c>
      <c r="D258" s="40">
        <v>60.9</v>
      </c>
      <c r="E258" s="40">
        <v>24.69</v>
      </c>
      <c r="F258" s="40">
        <v>48.16</v>
      </c>
      <c r="G258" s="40">
        <v>75.66</v>
      </c>
      <c r="H258" s="40">
        <v>9.9</v>
      </c>
      <c r="J258" s="4">
        <f t="shared" si="59"/>
        <v>1.0199904499486698E-2</v>
      </c>
      <c r="K258" s="4">
        <f t="shared" si="60"/>
        <v>-1.4767415925136288E-3</v>
      </c>
      <c r="L258" s="4">
        <f t="shared" si="61"/>
        <v>5.2792000781464793E-3</v>
      </c>
      <c r="M258" s="4">
        <f t="shared" si="62"/>
        <v>2.5445595346293627E-2</v>
      </c>
      <c r="N258" s="4">
        <f t="shared" si="63"/>
        <v>2.6469046687188995E-3</v>
      </c>
      <c r="O258" s="4">
        <f t="shared" si="64"/>
        <v>6.0790460763821925E-3</v>
      </c>
      <c r="P258" s="6">
        <f>SUMPRODUCT(J258:O258,Portfolio_Performance!$C$10:$H$10)</f>
        <v>7.3178810397484251E-3</v>
      </c>
      <c r="Q258" s="41">
        <v>-8.0000000000000004E-4</v>
      </c>
      <c r="R258" s="12">
        <f t="shared" si="65"/>
        <v>8.1178810397484254E-3</v>
      </c>
      <c r="S258" s="6">
        <f t="shared" si="66"/>
        <v>0</v>
      </c>
      <c r="T258" s="12">
        <f>P258-Portfolio_Performance!$C$16</f>
        <v>-6.068211896025158E-2</v>
      </c>
      <c r="V258" s="7">
        <f t="shared" si="67"/>
        <v>1.0999904499486698E-2</v>
      </c>
      <c r="W258" s="7">
        <f t="shared" si="67"/>
        <v>-9.594622632262054E-3</v>
      </c>
      <c r="X258" s="7">
        <f t="shared" si="68"/>
        <v>6.0792000781464796E-3</v>
      </c>
      <c r="Y258" s="7">
        <f t="shared" si="69"/>
        <v>2.6245595346293626E-2</v>
      </c>
      <c r="Z258" s="7">
        <f t="shared" si="70"/>
        <v>3.4469046687188995E-3</v>
      </c>
      <c r="AA258" s="7">
        <f t="shared" si="71"/>
        <v>6.8790460763821929E-3</v>
      </c>
      <c r="AB258">
        <f t="shared" si="72"/>
        <v>0</v>
      </c>
      <c r="AC258">
        <f t="shared" si="73"/>
        <v>-9.594622632262054E-3</v>
      </c>
      <c r="AD258">
        <f t="shared" si="74"/>
        <v>0</v>
      </c>
      <c r="AE258">
        <f t="shared" si="75"/>
        <v>0</v>
      </c>
      <c r="AF258">
        <f t="shared" si="76"/>
        <v>0</v>
      </c>
      <c r="AG258">
        <f t="shared" si="77"/>
        <v>0</v>
      </c>
      <c r="AH258" s="7">
        <f>J258-Portfolio_Performance!$C$16</f>
        <v>-5.7800095500513307E-2</v>
      </c>
      <c r="AI258" s="7">
        <f>K258-Portfolio_Performance!$C$16</f>
        <v>-6.947674159251363E-2</v>
      </c>
      <c r="AJ258" s="7">
        <f>L258-Portfolio_Performance!$C$16</f>
        <v>-6.2720799921853532E-2</v>
      </c>
      <c r="AK258" s="7">
        <f>M258-Portfolio_Performance!$C$16</f>
        <v>-4.2554404653706378E-2</v>
      </c>
      <c r="AL258" s="7">
        <f>N258-Portfolio_Performance!$C$16</f>
        <v>-6.53530953312811E-2</v>
      </c>
      <c r="AM258" s="7">
        <f>O258-Portfolio_Performance!$C$16</f>
        <v>-6.1920953923617815E-2</v>
      </c>
    </row>
    <row r="259" spans="2:39" x14ac:dyDescent="0.2">
      <c r="B259" s="39">
        <v>44936</v>
      </c>
      <c r="C259" s="40">
        <v>120.49</v>
      </c>
      <c r="D259" s="40">
        <v>61</v>
      </c>
      <c r="E259" s="40">
        <v>25.17</v>
      </c>
      <c r="F259" s="40">
        <v>48.9</v>
      </c>
      <c r="G259" s="40">
        <v>75.78</v>
      </c>
      <c r="H259" s="40">
        <v>9.91</v>
      </c>
      <c r="J259" s="4">
        <f t="shared" si="59"/>
        <v>2.2433643241689363E-3</v>
      </c>
      <c r="K259" s="4">
        <f t="shared" si="60"/>
        <v>1.6406894574600179E-3</v>
      </c>
      <c r="L259" s="4">
        <f t="shared" si="61"/>
        <v>1.9254505790136305E-2</v>
      </c>
      <c r="M259" s="4">
        <f t="shared" si="62"/>
        <v>1.5248595480260802E-2</v>
      </c>
      <c r="N259" s="4">
        <f t="shared" si="63"/>
        <v>1.5847863855715451E-3</v>
      </c>
      <c r="O259" s="4">
        <f t="shared" si="64"/>
        <v>1.0095912013522745E-3</v>
      </c>
      <c r="P259" s="6">
        <f>SUMPRODUCT(J259:O259,Portfolio_Performance!$C$10:$H$10)</f>
        <v>4.6828865751394923E-3</v>
      </c>
      <c r="Q259" s="41">
        <v>7.0000000000000001E-3</v>
      </c>
      <c r="R259" s="12">
        <f t="shared" si="65"/>
        <v>-2.3171134248605079E-3</v>
      </c>
      <c r="S259" s="6">
        <f t="shared" si="66"/>
        <v>-2.3171134248605079E-3</v>
      </c>
      <c r="T259" s="12">
        <f>P259-Portfolio_Performance!$C$16</f>
        <v>-6.3317113424860516E-2</v>
      </c>
      <c r="V259" s="7">
        <f t="shared" si="67"/>
        <v>-4.7566356758310634E-3</v>
      </c>
      <c r="W259" s="7">
        <f t="shared" si="67"/>
        <v>3.9578028823205255E-3</v>
      </c>
      <c r="X259" s="7">
        <f t="shared" si="68"/>
        <v>1.2254505790136306E-2</v>
      </c>
      <c r="Y259" s="7">
        <f t="shared" si="69"/>
        <v>8.2485954802608008E-3</v>
      </c>
      <c r="Z259" s="7">
        <f t="shared" si="70"/>
        <v>-5.4152136144284546E-3</v>
      </c>
      <c r="AA259" s="7">
        <f t="shared" si="71"/>
        <v>-5.9904087986477252E-3</v>
      </c>
      <c r="AB259">
        <f t="shared" si="72"/>
        <v>-4.7566356758310634E-3</v>
      </c>
      <c r="AC259">
        <f t="shared" si="73"/>
        <v>0</v>
      </c>
      <c r="AD259">
        <f t="shared" si="74"/>
        <v>0</v>
      </c>
      <c r="AE259">
        <f t="shared" si="75"/>
        <v>0</v>
      </c>
      <c r="AF259">
        <f t="shared" si="76"/>
        <v>-5.4152136144284546E-3</v>
      </c>
      <c r="AG259">
        <f t="shared" si="77"/>
        <v>-5.9904087986477252E-3</v>
      </c>
      <c r="AH259" s="7">
        <f>J259-Portfolio_Performance!$C$16</f>
        <v>-6.5756635675831066E-2</v>
      </c>
      <c r="AI259" s="7">
        <f>K259-Portfolio_Performance!$C$16</f>
        <v>-6.635931054253999E-2</v>
      </c>
      <c r="AJ259" s="7">
        <f>L259-Portfolio_Performance!$C$16</f>
        <v>-4.8745494209863696E-2</v>
      </c>
      <c r="AK259" s="7">
        <f>M259-Portfolio_Performance!$C$16</f>
        <v>-5.2751404519739205E-2</v>
      </c>
      <c r="AL259" s="7">
        <f>N259-Portfolio_Performance!$C$16</f>
        <v>-6.6415213614428453E-2</v>
      </c>
      <c r="AM259" s="7">
        <f>O259-Portfolio_Performance!$C$16</f>
        <v>-6.6990408798647733E-2</v>
      </c>
    </row>
    <row r="260" spans="2:39" x14ac:dyDescent="0.2">
      <c r="B260" s="39">
        <v>44937</v>
      </c>
      <c r="C260" s="40">
        <v>122.34</v>
      </c>
      <c r="D260" s="40">
        <v>61.58</v>
      </c>
      <c r="E260" s="40">
        <v>25.66</v>
      </c>
      <c r="F260" s="40">
        <v>49.5</v>
      </c>
      <c r="G260" s="40">
        <v>77.209999999999994</v>
      </c>
      <c r="H260" s="40">
        <v>10</v>
      </c>
      <c r="J260" s="4">
        <f t="shared" ref="J260:J323" si="78">LN(C260/C259)</f>
        <v>1.5237291879233896E-2</v>
      </c>
      <c r="K260" s="4">
        <f t="shared" ref="K260:K323" si="79">LN(D260/D259)</f>
        <v>9.4632783230431256E-3</v>
      </c>
      <c r="L260" s="4">
        <f t="shared" ref="L260:L323" si="80">LN(E260/E259)</f>
        <v>1.9280550040265892E-2</v>
      </c>
      <c r="M260" s="4">
        <f t="shared" ref="M260:M323" si="81">LN(F260/F259)</f>
        <v>1.2195273093818206E-2</v>
      </c>
      <c r="N260" s="4">
        <f t="shared" ref="N260:N323" si="82">LN(G260/G259)</f>
        <v>1.8694576730269596E-2</v>
      </c>
      <c r="O260" s="4">
        <f t="shared" ref="O260:O323" si="83">LN(H260/H259)</f>
        <v>9.0407446521490239E-3</v>
      </c>
      <c r="P260" s="6">
        <f>SUMPRODUCT(J260:O260,Portfolio_Performance!$C$10:$H$10)</f>
        <v>1.3592507263258129E-2</v>
      </c>
      <c r="Q260" s="41">
        <v>1.2800000000000001E-2</v>
      </c>
      <c r="R260" s="12">
        <f t="shared" si="65"/>
        <v>7.9250726325812842E-4</v>
      </c>
      <c r="S260" s="6">
        <f t="shared" si="66"/>
        <v>0</v>
      </c>
      <c r="T260" s="12">
        <f>P260-Portfolio_Performance!$C$16</f>
        <v>-5.4407492736741878E-2</v>
      </c>
      <c r="V260" s="7">
        <f t="shared" si="67"/>
        <v>2.4372918792338952E-3</v>
      </c>
      <c r="W260" s="7">
        <f t="shared" si="67"/>
        <v>8.6707710597849971E-3</v>
      </c>
      <c r="X260" s="7">
        <f t="shared" si="68"/>
        <v>6.4805500402658912E-3</v>
      </c>
      <c r="Y260" s="7">
        <f t="shared" si="69"/>
        <v>-6.0472690618179441E-4</v>
      </c>
      <c r="Z260" s="7">
        <f t="shared" si="70"/>
        <v>5.8945767302695951E-3</v>
      </c>
      <c r="AA260" s="7">
        <f t="shared" si="71"/>
        <v>-3.7592553478509767E-3</v>
      </c>
      <c r="AB260">
        <f t="shared" si="72"/>
        <v>0</v>
      </c>
      <c r="AC260">
        <f t="shared" si="73"/>
        <v>0</v>
      </c>
      <c r="AD260">
        <f t="shared" si="74"/>
        <v>0</v>
      </c>
      <c r="AE260">
        <f t="shared" si="75"/>
        <v>-6.0472690618179441E-4</v>
      </c>
      <c r="AF260">
        <f t="shared" si="76"/>
        <v>0</v>
      </c>
      <c r="AG260">
        <f t="shared" si="77"/>
        <v>-3.7592553478509767E-3</v>
      </c>
      <c r="AH260" s="7">
        <f>J260-Portfolio_Performance!$C$16</f>
        <v>-5.2762708120766111E-2</v>
      </c>
      <c r="AI260" s="7">
        <f>K260-Portfolio_Performance!$C$16</f>
        <v>-5.8536721676956879E-2</v>
      </c>
      <c r="AJ260" s="7">
        <f>L260-Portfolio_Performance!$C$16</f>
        <v>-4.871944995973411E-2</v>
      </c>
      <c r="AK260" s="7">
        <f>M260-Portfolio_Performance!$C$16</f>
        <v>-5.5804726906181795E-2</v>
      </c>
      <c r="AL260" s="7">
        <f>N260-Portfolio_Performance!$C$16</f>
        <v>-4.9305423269730406E-2</v>
      </c>
      <c r="AM260" s="7">
        <f>O260-Portfolio_Performance!$C$16</f>
        <v>-5.8959255347850979E-2</v>
      </c>
    </row>
    <row r="261" spans="2:39" x14ac:dyDescent="0.2">
      <c r="B261" s="39">
        <v>44938</v>
      </c>
      <c r="C261" s="40">
        <v>123.02</v>
      </c>
      <c r="D261" s="40">
        <v>61.51</v>
      </c>
      <c r="E261" s="40">
        <v>25.48</v>
      </c>
      <c r="F261" s="40">
        <v>49.85</v>
      </c>
      <c r="G261" s="40">
        <v>76.989999999999995</v>
      </c>
      <c r="H261" s="40">
        <v>10.16</v>
      </c>
      <c r="J261" s="4">
        <f t="shared" si="78"/>
        <v>5.5428899658033067E-3</v>
      </c>
      <c r="K261" s="4">
        <f t="shared" si="79"/>
        <v>-1.1373792760773764E-3</v>
      </c>
      <c r="L261" s="4">
        <f t="shared" si="80"/>
        <v>-7.0395284835278078E-3</v>
      </c>
      <c r="M261" s="4">
        <f t="shared" si="81"/>
        <v>7.0458268332026543E-3</v>
      </c>
      <c r="N261" s="4">
        <f t="shared" si="82"/>
        <v>-2.8534390307661736E-3</v>
      </c>
      <c r="O261" s="4">
        <f t="shared" si="83"/>
        <v>1.5873349156290163E-2</v>
      </c>
      <c r="P261" s="6">
        <f>SUMPRODUCT(J261:O261,Portfolio_Performance!$C$10:$H$10)</f>
        <v>5.1867868412542231E-3</v>
      </c>
      <c r="Q261" s="41">
        <v>3.3999999999999998E-3</v>
      </c>
      <c r="R261" s="12">
        <f t="shared" ref="R261:R324" si="84">P261-Q261</f>
        <v>1.7867868412542232E-3</v>
      </c>
      <c r="S261" s="6">
        <f t="shared" ref="S261:S324" si="85">IF(R261&lt;0,R261,0)</f>
        <v>0</v>
      </c>
      <c r="T261" s="12">
        <f>P261-Portfolio_Performance!$C$16</f>
        <v>-6.2813213158745787E-2</v>
      </c>
      <c r="V261" s="7">
        <f t="shared" ref="V261:W324" si="86">J261-Q261</f>
        <v>2.1428899658033069E-3</v>
      </c>
      <c r="W261" s="7">
        <f t="shared" si="86"/>
        <v>-2.9241661173315999E-3</v>
      </c>
      <c r="X261" s="7">
        <f t="shared" ref="X261:X324" si="87">L261-Q261</f>
        <v>-1.0439528483527808E-2</v>
      </c>
      <c r="Y261" s="7">
        <f t="shared" ref="Y261:Y324" si="88">M261-Q261</f>
        <v>3.6458268332026545E-3</v>
      </c>
      <c r="Z261" s="7">
        <f t="shared" ref="Z261:Z324" si="89">N261-Q261</f>
        <v>-6.2534390307661739E-3</v>
      </c>
      <c r="AA261" s="7">
        <f t="shared" ref="AA261:AA324" si="90">O261-Q261</f>
        <v>1.2473349156290163E-2</v>
      </c>
      <c r="AB261">
        <f t="shared" ref="AB261:AB324" si="91">IF(V261&lt;0,V261,0)</f>
        <v>0</v>
      </c>
      <c r="AC261">
        <f t="shared" ref="AC261:AC324" si="92">IF(W261&lt;0,W261,0)</f>
        <v>-2.9241661173315999E-3</v>
      </c>
      <c r="AD261">
        <f t="shared" ref="AD261:AD324" si="93">IF(X261&lt;0,X261,0)</f>
        <v>-1.0439528483527808E-2</v>
      </c>
      <c r="AE261">
        <f t="shared" ref="AE261:AE324" si="94">IF(Y261&lt;0,Y261,0)</f>
        <v>0</v>
      </c>
      <c r="AF261">
        <f t="shared" ref="AF261:AF324" si="95">IF(Z261&lt;0,Z261,0)</f>
        <v>-6.2534390307661739E-3</v>
      </c>
      <c r="AG261">
        <f t="shared" ref="AG261:AG324" si="96">IF(AA261&lt;0,AA261,0)</f>
        <v>0</v>
      </c>
      <c r="AH261" s="7">
        <f>J261-Portfolio_Performance!$C$16</f>
        <v>-6.2457110034196697E-2</v>
      </c>
      <c r="AI261" s="7">
        <f>K261-Portfolio_Performance!$C$16</f>
        <v>-6.9137379276077382E-2</v>
      </c>
      <c r="AJ261" s="7">
        <f>L261-Portfolio_Performance!$C$16</f>
        <v>-7.5039528483527809E-2</v>
      </c>
      <c r="AK261" s="7">
        <f>M261-Portfolio_Performance!$C$16</f>
        <v>-6.0954173166797354E-2</v>
      </c>
      <c r="AL261" s="7">
        <f>N261-Portfolio_Performance!$C$16</f>
        <v>-7.0853439030766185E-2</v>
      </c>
      <c r="AM261" s="7">
        <f>O261-Portfolio_Performance!$C$16</f>
        <v>-5.2126650843709842E-2</v>
      </c>
    </row>
    <row r="262" spans="2:39" x14ac:dyDescent="0.2">
      <c r="B262" s="39">
        <v>44939</v>
      </c>
      <c r="C262" s="40">
        <v>124.38</v>
      </c>
      <c r="D262" s="40">
        <v>60.98</v>
      </c>
      <c r="E262" s="40">
        <v>25.5</v>
      </c>
      <c r="F262" s="40">
        <v>49.78</v>
      </c>
      <c r="G262" s="40">
        <v>77.239999999999995</v>
      </c>
      <c r="H262" s="40">
        <v>10.16</v>
      </c>
      <c r="J262" s="4">
        <f t="shared" si="78"/>
        <v>1.0994451895521054E-2</v>
      </c>
      <c r="K262" s="4">
        <f t="shared" si="79"/>
        <v>-8.6538216601682368E-3</v>
      </c>
      <c r="L262" s="4">
        <f t="shared" si="80"/>
        <v>7.8462146041792578E-4</v>
      </c>
      <c r="M262" s="4">
        <f t="shared" si="81"/>
        <v>-1.4051994684014433E-3</v>
      </c>
      <c r="N262" s="4">
        <f t="shared" si="82"/>
        <v>3.2419142703554783E-3</v>
      </c>
      <c r="O262" s="4">
        <f t="shared" si="83"/>
        <v>0</v>
      </c>
      <c r="P262" s="6">
        <f>SUMPRODUCT(J262:O262,Portfolio_Performance!$C$10:$H$10)</f>
        <v>1.9198332663601316E-3</v>
      </c>
      <c r="Q262" s="41">
        <v>4.0000000000000001E-3</v>
      </c>
      <c r="R262" s="12">
        <f t="shared" si="84"/>
        <v>-2.0801667336398685E-3</v>
      </c>
      <c r="S262" s="6">
        <f t="shared" si="85"/>
        <v>-2.0801667336398685E-3</v>
      </c>
      <c r="T262" s="12">
        <f>P262-Portfolio_Performance!$C$16</f>
        <v>-6.6080166733639867E-2</v>
      </c>
      <c r="V262" s="7">
        <f t="shared" si="86"/>
        <v>6.9944518955210536E-3</v>
      </c>
      <c r="W262" s="7">
        <f t="shared" si="86"/>
        <v>-6.5736549265283679E-3</v>
      </c>
      <c r="X262" s="7">
        <f t="shared" si="87"/>
        <v>-3.2153785395820744E-3</v>
      </c>
      <c r="Y262" s="7">
        <f t="shared" si="88"/>
        <v>-5.4051994684014438E-3</v>
      </c>
      <c r="Z262" s="7">
        <f t="shared" si="89"/>
        <v>-7.5808572964452181E-4</v>
      </c>
      <c r="AA262" s="7">
        <f t="shared" si="90"/>
        <v>-4.0000000000000001E-3</v>
      </c>
      <c r="AB262">
        <f t="shared" si="91"/>
        <v>0</v>
      </c>
      <c r="AC262">
        <f t="shared" si="92"/>
        <v>-6.5736549265283679E-3</v>
      </c>
      <c r="AD262">
        <f t="shared" si="93"/>
        <v>-3.2153785395820744E-3</v>
      </c>
      <c r="AE262">
        <f t="shared" si="94"/>
        <v>-5.4051994684014438E-3</v>
      </c>
      <c r="AF262">
        <f t="shared" si="95"/>
        <v>-7.5808572964452181E-4</v>
      </c>
      <c r="AG262">
        <f t="shared" si="96"/>
        <v>-4.0000000000000001E-3</v>
      </c>
      <c r="AH262" s="7">
        <f>J262-Portfolio_Performance!$C$16</f>
        <v>-5.7005548104478949E-2</v>
      </c>
      <c r="AI262" s="7">
        <f>K262-Portfolio_Performance!$C$16</f>
        <v>-7.6653821660168237E-2</v>
      </c>
      <c r="AJ262" s="7">
        <f>L262-Portfolio_Performance!$C$16</f>
        <v>-6.721537853958208E-2</v>
      </c>
      <c r="AK262" s="7">
        <f>M262-Portfolio_Performance!$C$16</f>
        <v>-6.9405199468401443E-2</v>
      </c>
      <c r="AL262" s="7">
        <f>N262-Portfolio_Performance!$C$16</f>
        <v>-6.4758085729644532E-2</v>
      </c>
      <c r="AM262" s="7">
        <f>O262-Portfolio_Performance!$C$16</f>
        <v>-6.8000000000000005E-2</v>
      </c>
    </row>
    <row r="263" spans="2:39" x14ac:dyDescent="0.2">
      <c r="B263" s="39">
        <v>44943</v>
      </c>
      <c r="C263" s="40">
        <v>122.98</v>
      </c>
      <c r="D263" s="40">
        <v>60.86</v>
      </c>
      <c r="E263" s="40">
        <v>25.48</v>
      </c>
      <c r="F263" s="40">
        <v>50.18</v>
      </c>
      <c r="G263" s="40">
        <v>78.010000000000005</v>
      </c>
      <c r="H263" s="40">
        <v>10.14</v>
      </c>
      <c r="J263" s="4">
        <f t="shared" si="78"/>
        <v>-1.1319655150419564E-2</v>
      </c>
      <c r="K263" s="4">
        <f t="shared" si="79"/>
        <v>-1.9697970912836479E-3</v>
      </c>
      <c r="L263" s="4">
        <f t="shared" si="80"/>
        <v>-7.8462146041781791E-4</v>
      </c>
      <c r="M263" s="4">
        <f t="shared" si="81"/>
        <v>8.0032439988302045E-3</v>
      </c>
      <c r="N263" s="4">
        <f t="shared" si="82"/>
        <v>9.9195660399081353E-3</v>
      </c>
      <c r="O263" s="4">
        <f t="shared" si="83"/>
        <v>-1.9704439872987251E-3</v>
      </c>
      <c r="P263" s="6">
        <f>SUMPRODUCT(J263:O263,Portfolio_Performance!$C$10:$H$10)</f>
        <v>-3.4626847357902891E-4</v>
      </c>
      <c r="Q263" s="41">
        <v>-2E-3</v>
      </c>
      <c r="R263" s="12">
        <f t="shared" si="84"/>
        <v>1.6537315264209711E-3</v>
      </c>
      <c r="S263" s="6">
        <f t="shared" si="85"/>
        <v>0</v>
      </c>
      <c r="T263" s="12">
        <f>P263-Portfolio_Performance!$C$16</f>
        <v>-6.8346268473579039E-2</v>
      </c>
      <c r="V263" s="7">
        <f t="shared" si="86"/>
        <v>-9.3196551504195636E-3</v>
      </c>
      <c r="W263" s="7">
        <f t="shared" si="86"/>
        <v>-3.6235286177046192E-3</v>
      </c>
      <c r="X263" s="7">
        <f t="shared" si="87"/>
        <v>1.2153785395821821E-3</v>
      </c>
      <c r="Y263" s="7">
        <f t="shared" si="88"/>
        <v>1.0003243998830205E-2</v>
      </c>
      <c r="Z263" s="7">
        <f t="shared" si="89"/>
        <v>1.1919566039908135E-2</v>
      </c>
      <c r="AA263" s="7">
        <f t="shared" si="90"/>
        <v>2.9556012701274954E-5</v>
      </c>
      <c r="AB263">
        <f t="shared" si="91"/>
        <v>-9.3196551504195636E-3</v>
      </c>
      <c r="AC263">
        <f t="shared" si="92"/>
        <v>-3.6235286177046192E-3</v>
      </c>
      <c r="AD263">
        <f t="shared" si="93"/>
        <v>0</v>
      </c>
      <c r="AE263">
        <f t="shared" si="94"/>
        <v>0</v>
      </c>
      <c r="AF263">
        <f t="shared" si="95"/>
        <v>0</v>
      </c>
      <c r="AG263">
        <f t="shared" si="96"/>
        <v>0</v>
      </c>
      <c r="AH263" s="7">
        <f>J263-Portfolio_Performance!$C$16</f>
        <v>-7.9319655150419568E-2</v>
      </c>
      <c r="AI263" s="7">
        <f>K263-Portfolio_Performance!$C$16</f>
        <v>-6.9969797091283648E-2</v>
      </c>
      <c r="AJ263" s="7">
        <f>L263-Portfolio_Performance!$C$16</f>
        <v>-6.8784621460417819E-2</v>
      </c>
      <c r="AK263" s="7">
        <f>M263-Portfolio_Performance!$C$16</f>
        <v>-5.9996756001169799E-2</v>
      </c>
      <c r="AL263" s="7">
        <f>N263-Portfolio_Performance!$C$16</f>
        <v>-5.8080433960091868E-2</v>
      </c>
      <c r="AM263" s="7">
        <f>O263-Portfolio_Performance!$C$16</f>
        <v>-6.9970443987298736E-2</v>
      </c>
    </row>
    <row r="264" spans="2:39" x14ac:dyDescent="0.2">
      <c r="B264" s="39">
        <v>44944</v>
      </c>
      <c r="C264" s="40">
        <v>121.65</v>
      </c>
      <c r="D264" s="40">
        <v>59.3</v>
      </c>
      <c r="E264" s="40">
        <v>25.45</v>
      </c>
      <c r="F264" s="40">
        <v>50.58</v>
      </c>
      <c r="G264" s="40">
        <v>78</v>
      </c>
      <c r="H264" s="40">
        <v>9.8800000000000008</v>
      </c>
      <c r="J264" s="4">
        <f t="shared" si="78"/>
        <v>-1.087367129579196E-2</v>
      </c>
      <c r="K264" s="4">
        <f t="shared" si="79"/>
        <v>-2.5966838465145282E-2</v>
      </c>
      <c r="L264" s="4">
        <f t="shared" si="80"/>
        <v>-1.1780877074309387E-3</v>
      </c>
      <c r="M264" s="4">
        <f t="shared" si="81"/>
        <v>7.9397003035428029E-3</v>
      </c>
      <c r="N264" s="4">
        <f t="shared" si="82"/>
        <v>-1.2819691063012081E-4</v>
      </c>
      <c r="O264" s="4">
        <f t="shared" si="83"/>
        <v>-2.5975486403260677E-2</v>
      </c>
      <c r="P264" s="6">
        <f>SUMPRODUCT(J264:O264,Portfolio_Performance!$C$10:$H$10)</f>
        <v>-1.191354214916596E-2</v>
      </c>
      <c r="Q264" s="41">
        <v>-1.5599999999999999E-2</v>
      </c>
      <c r="R264" s="12">
        <f t="shared" si="84"/>
        <v>3.6864578508340393E-3</v>
      </c>
      <c r="S264" s="6">
        <f t="shared" si="85"/>
        <v>0</v>
      </c>
      <c r="T264" s="12">
        <f>P264-Portfolio_Performance!$C$16</f>
        <v>-7.9913542149165961E-2</v>
      </c>
      <c r="V264" s="7">
        <f t="shared" si="86"/>
        <v>4.7263287042080392E-3</v>
      </c>
      <c r="W264" s="7">
        <f t="shared" si="86"/>
        <v>-2.9653296315979322E-2</v>
      </c>
      <c r="X264" s="7">
        <f t="shared" si="87"/>
        <v>1.4421912292569061E-2</v>
      </c>
      <c r="Y264" s="7">
        <f t="shared" si="88"/>
        <v>2.3539700303542802E-2</v>
      </c>
      <c r="Z264" s="7">
        <f t="shared" si="89"/>
        <v>1.5471803089369879E-2</v>
      </c>
      <c r="AA264" s="7">
        <f t="shared" si="90"/>
        <v>-1.0375486403260678E-2</v>
      </c>
      <c r="AB264">
        <f t="shared" si="91"/>
        <v>0</v>
      </c>
      <c r="AC264">
        <f t="shared" si="92"/>
        <v>-2.9653296315979322E-2</v>
      </c>
      <c r="AD264">
        <f t="shared" si="93"/>
        <v>0</v>
      </c>
      <c r="AE264">
        <f t="shared" si="94"/>
        <v>0</v>
      </c>
      <c r="AF264">
        <f t="shared" si="95"/>
        <v>0</v>
      </c>
      <c r="AG264">
        <f t="shared" si="96"/>
        <v>-1.0375486403260678E-2</v>
      </c>
      <c r="AH264" s="7">
        <f>J264-Portfolio_Performance!$C$16</f>
        <v>-7.8873671295791967E-2</v>
      </c>
      <c r="AI264" s="7">
        <f>K264-Portfolio_Performance!$C$16</f>
        <v>-9.396683846514528E-2</v>
      </c>
      <c r="AJ264" s="7">
        <f>L264-Portfolio_Performance!$C$16</f>
        <v>-6.9178087707430946E-2</v>
      </c>
      <c r="AK264" s="7">
        <f>M264-Portfolio_Performance!$C$16</f>
        <v>-6.0060299696457202E-2</v>
      </c>
      <c r="AL264" s="7">
        <f>N264-Portfolio_Performance!$C$16</f>
        <v>-6.8128196910630129E-2</v>
      </c>
      <c r="AM264" s="7">
        <f>O264-Portfolio_Performance!$C$16</f>
        <v>-9.3975486403260686E-2</v>
      </c>
    </row>
    <row r="265" spans="2:39" x14ac:dyDescent="0.2">
      <c r="B265" s="39">
        <v>44945</v>
      </c>
      <c r="C265" s="40">
        <v>118.96</v>
      </c>
      <c r="D265" s="40">
        <v>59.21</v>
      </c>
      <c r="E265" s="40">
        <v>24.68</v>
      </c>
      <c r="F265" s="40">
        <v>51.33</v>
      </c>
      <c r="G265" s="40">
        <v>77.11</v>
      </c>
      <c r="H265" s="40">
        <v>10</v>
      </c>
      <c r="J265" s="4">
        <f t="shared" si="78"/>
        <v>-2.2360767077632081E-2</v>
      </c>
      <c r="K265" s="4">
        <f t="shared" si="79"/>
        <v>-1.518859459994969E-3</v>
      </c>
      <c r="L265" s="4">
        <f t="shared" si="80"/>
        <v>-3.0722543959344623E-2</v>
      </c>
      <c r="M265" s="4">
        <f t="shared" si="81"/>
        <v>1.471913533039261E-2</v>
      </c>
      <c r="N265" s="4">
        <f t="shared" si="82"/>
        <v>-1.1475852844722452E-2</v>
      </c>
      <c r="O265" s="4">
        <f t="shared" si="83"/>
        <v>1.207258123426924E-2</v>
      </c>
      <c r="P265" s="6">
        <f>SUMPRODUCT(J265:O265,Portfolio_Performance!$C$10:$H$10)</f>
        <v>-4.8977764230848332E-3</v>
      </c>
      <c r="Q265" s="41">
        <v>-7.6E-3</v>
      </c>
      <c r="R265" s="12">
        <f t="shared" si="84"/>
        <v>2.7022235769151668E-3</v>
      </c>
      <c r="S265" s="6">
        <f t="shared" si="85"/>
        <v>0</v>
      </c>
      <c r="T265" s="12">
        <f>P265-Portfolio_Performance!$C$16</f>
        <v>-7.2897776423084842E-2</v>
      </c>
      <c r="V265" s="7">
        <f t="shared" si="86"/>
        <v>-1.4760767077632082E-2</v>
      </c>
      <c r="W265" s="7">
        <f t="shared" si="86"/>
        <v>-4.221083036910136E-3</v>
      </c>
      <c r="X265" s="7">
        <f t="shared" si="87"/>
        <v>-2.3122543959344623E-2</v>
      </c>
      <c r="Y265" s="7">
        <f t="shared" si="88"/>
        <v>2.2319135330392609E-2</v>
      </c>
      <c r="Z265" s="7">
        <f t="shared" si="89"/>
        <v>-3.8758528447224517E-3</v>
      </c>
      <c r="AA265" s="7">
        <f t="shared" si="90"/>
        <v>1.9672581234269241E-2</v>
      </c>
      <c r="AB265">
        <f t="shared" si="91"/>
        <v>-1.4760767077632082E-2</v>
      </c>
      <c r="AC265">
        <f t="shared" si="92"/>
        <v>-4.221083036910136E-3</v>
      </c>
      <c r="AD265">
        <f t="shared" si="93"/>
        <v>-2.3122543959344623E-2</v>
      </c>
      <c r="AE265">
        <f t="shared" si="94"/>
        <v>0</v>
      </c>
      <c r="AF265">
        <f t="shared" si="95"/>
        <v>-3.8758528447224517E-3</v>
      </c>
      <c r="AG265">
        <f t="shared" si="96"/>
        <v>0</v>
      </c>
      <c r="AH265" s="7">
        <f>J265-Portfolio_Performance!$C$16</f>
        <v>-9.036076707763209E-2</v>
      </c>
      <c r="AI265" s="7">
        <f>K265-Portfolio_Performance!$C$16</f>
        <v>-6.9518859459994975E-2</v>
      </c>
      <c r="AJ265" s="7">
        <f>L265-Portfolio_Performance!$C$16</f>
        <v>-9.8722543959344627E-2</v>
      </c>
      <c r="AK265" s="7">
        <f>M265-Portfolio_Performance!$C$16</f>
        <v>-5.3280864669607395E-2</v>
      </c>
      <c r="AL265" s="7">
        <f>N265-Portfolio_Performance!$C$16</f>
        <v>-7.9475852844722458E-2</v>
      </c>
      <c r="AM265" s="7">
        <f>O265-Portfolio_Performance!$C$16</f>
        <v>-5.5927418765730763E-2</v>
      </c>
    </row>
    <row r="266" spans="2:39" x14ac:dyDescent="0.2">
      <c r="B266" s="39">
        <v>44946</v>
      </c>
      <c r="C266" s="40">
        <v>120.64</v>
      </c>
      <c r="D266" s="40">
        <v>59.83</v>
      </c>
      <c r="E266" s="40">
        <v>29.61</v>
      </c>
      <c r="F266" s="40">
        <v>51.93</v>
      </c>
      <c r="G266" s="40">
        <v>78.680000000000007</v>
      </c>
      <c r="H266" s="40">
        <v>10</v>
      </c>
      <c r="J266" s="4">
        <f t="shared" si="78"/>
        <v>1.4023602107746443E-2</v>
      </c>
      <c r="K266" s="4">
        <f t="shared" si="79"/>
        <v>1.041676085825558E-2</v>
      </c>
      <c r="L266" s="4">
        <f t="shared" si="80"/>
        <v>0.18211894307631293</v>
      </c>
      <c r="M266" s="4">
        <f t="shared" si="81"/>
        <v>1.162128128401585E-2</v>
      </c>
      <c r="N266" s="4">
        <f t="shared" si="82"/>
        <v>2.0156019675989147E-2</v>
      </c>
      <c r="O266" s="4">
        <f t="shared" si="83"/>
        <v>0</v>
      </c>
      <c r="P266" s="6">
        <f>SUMPRODUCT(J266:O266,Portfolio_Performance!$C$10:$H$10)</f>
        <v>2.7251622878605556E-2</v>
      </c>
      <c r="Q266" s="41">
        <v>1.89E-2</v>
      </c>
      <c r="R266" s="12">
        <f t="shared" si="84"/>
        <v>8.3516228786055559E-3</v>
      </c>
      <c r="S266" s="6">
        <f t="shared" si="85"/>
        <v>0</v>
      </c>
      <c r="T266" s="12">
        <f>P266-Portfolio_Performance!$C$16</f>
        <v>-4.0748377121394452E-2</v>
      </c>
      <c r="V266" s="7">
        <f t="shared" si="86"/>
        <v>-4.8763978922535568E-3</v>
      </c>
      <c r="W266" s="7">
        <f t="shared" si="86"/>
        <v>2.0651379796500242E-3</v>
      </c>
      <c r="X266" s="7">
        <f t="shared" si="87"/>
        <v>0.16321894307631293</v>
      </c>
      <c r="Y266" s="7">
        <f t="shared" si="88"/>
        <v>-7.2787187159841504E-3</v>
      </c>
      <c r="Z266" s="7">
        <f t="shared" si="89"/>
        <v>1.2560196759891472E-3</v>
      </c>
      <c r="AA266" s="7">
        <f t="shared" si="90"/>
        <v>-1.89E-2</v>
      </c>
      <c r="AB266">
        <f t="shared" si="91"/>
        <v>-4.8763978922535568E-3</v>
      </c>
      <c r="AC266">
        <f t="shared" si="92"/>
        <v>0</v>
      </c>
      <c r="AD266">
        <f t="shared" si="93"/>
        <v>0</v>
      </c>
      <c r="AE266">
        <f t="shared" si="94"/>
        <v>-7.2787187159841504E-3</v>
      </c>
      <c r="AF266">
        <f t="shared" si="95"/>
        <v>0</v>
      </c>
      <c r="AG266">
        <f t="shared" si="96"/>
        <v>-1.89E-2</v>
      </c>
      <c r="AH266" s="7">
        <f>J266-Portfolio_Performance!$C$16</f>
        <v>-5.3976397892253558E-2</v>
      </c>
      <c r="AI266" s="7">
        <f>K266-Portfolio_Performance!$C$16</f>
        <v>-5.7583239141744423E-2</v>
      </c>
      <c r="AJ266" s="7">
        <f>L266-Portfolio_Performance!$C$16</f>
        <v>0.11411894307631293</v>
      </c>
      <c r="AK266" s="7">
        <f>M266-Portfolio_Performance!$C$16</f>
        <v>-5.6378718715984155E-2</v>
      </c>
      <c r="AL266" s="7">
        <f>N266-Portfolio_Performance!$C$16</f>
        <v>-4.7843980324010854E-2</v>
      </c>
      <c r="AM266" s="7">
        <f>O266-Portfolio_Performance!$C$16</f>
        <v>-6.8000000000000005E-2</v>
      </c>
    </row>
    <row r="267" spans="2:39" x14ac:dyDescent="0.2">
      <c r="B267" s="39">
        <v>44949</v>
      </c>
      <c r="C267" s="40">
        <v>120.44</v>
      </c>
      <c r="D267" s="40">
        <v>58.85</v>
      </c>
      <c r="E267" s="40">
        <v>30.43</v>
      </c>
      <c r="F267" s="40">
        <v>53.53</v>
      </c>
      <c r="G267" s="40">
        <v>81.58</v>
      </c>
      <c r="H267" s="40">
        <v>10.07</v>
      </c>
      <c r="J267" s="4">
        <f t="shared" si="78"/>
        <v>-1.6592006461129051E-3</v>
      </c>
      <c r="K267" s="4">
        <f t="shared" si="79"/>
        <v>-1.6515373695654645E-2</v>
      </c>
      <c r="L267" s="4">
        <f t="shared" si="80"/>
        <v>2.7316821795379871E-2</v>
      </c>
      <c r="M267" s="4">
        <f t="shared" si="81"/>
        <v>3.0345586549062328E-2</v>
      </c>
      <c r="N267" s="4">
        <f t="shared" si="82"/>
        <v>3.6195140368554056E-2</v>
      </c>
      <c r="O267" s="4">
        <f t="shared" si="83"/>
        <v>6.9756137364253585E-3</v>
      </c>
      <c r="P267" s="6">
        <f>SUMPRODUCT(J267:O267,Portfolio_Performance!$C$10:$H$10)</f>
        <v>1.3114575530294595E-2</v>
      </c>
      <c r="Q267" s="41">
        <v>1.1900000000000001E-2</v>
      </c>
      <c r="R267" s="12">
        <f t="shared" si="84"/>
        <v>1.2145755302945937E-3</v>
      </c>
      <c r="S267" s="6">
        <f t="shared" si="85"/>
        <v>0</v>
      </c>
      <c r="T267" s="12">
        <f>P267-Portfolio_Performance!$C$16</f>
        <v>-5.4885424469705409E-2</v>
      </c>
      <c r="V267" s="7">
        <f t="shared" si="86"/>
        <v>-1.3559200646112907E-2</v>
      </c>
      <c r="W267" s="7">
        <f t="shared" si="86"/>
        <v>-1.772994922594924E-2</v>
      </c>
      <c r="X267" s="7">
        <f t="shared" si="87"/>
        <v>1.541682179537987E-2</v>
      </c>
      <c r="Y267" s="7">
        <f t="shared" si="88"/>
        <v>1.8445586549062327E-2</v>
      </c>
      <c r="Z267" s="7">
        <f t="shared" si="89"/>
        <v>2.4295140368554055E-2</v>
      </c>
      <c r="AA267" s="7">
        <f t="shared" si="90"/>
        <v>-4.9243862635746424E-3</v>
      </c>
      <c r="AB267">
        <f t="shared" si="91"/>
        <v>-1.3559200646112907E-2</v>
      </c>
      <c r="AC267">
        <f t="shared" si="92"/>
        <v>-1.772994922594924E-2</v>
      </c>
      <c r="AD267">
        <f t="shared" si="93"/>
        <v>0</v>
      </c>
      <c r="AE267">
        <f t="shared" si="94"/>
        <v>0</v>
      </c>
      <c r="AF267">
        <f t="shared" si="95"/>
        <v>0</v>
      </c>
      <c r="AG267">
        <f t="shared" si="96"/>
        <v>-4.9243862635746424E-3</v>
      </c>
      <c r="AH267" s="7">
        <f>J267-Portfolio_Performance!$C$16</f>
        <v>-6.9659200646112904E-2</v>
      </c>
      <c r="AI267" s="7">
        <f>K267-Portfolio_Performance!$C$16</f>
        <v>-8.451537369565465E-2</v>
      </c>
      <c r="AJ267" s="7">
        <f>L267-Portfolio_Performance!$C$16</f>
        <v>-4.0683178204620134E-2</v>
      </c>
      <c r="AK267" s="7">
        <f>M267-Portfolio_Performance!$C$16</f>
        <v>-3.7654413450937674E-2</v>
      </c>
      <c r="AL267" s="7">
        <f>N267-Portfolio_Performance!$C$16</f>
        <v>-3.1804859631445949E-2</v>
      </c>
      <c r="AM267" s="7">
        <f>O267-Portfolio_Performance!$C$16</f>
        <v>-6.1024386263574648E-2</v>
      </c>
    </row>
    <row r="268" spans="2:39" x14ac:dyDescent="0.2">
      <c r="B268" s="39">
        <v>44950</v>
      </c>
      <c r="C268" s="40">
        <v>120.63</v>
      </c>
      <c r="D268" s="40">
        <v>58.06</v>
      </c>
      <c r="E268" s="40">
        <v>29.55</v>
      </c>
      <c r="F268" s="40">
        <v>52.42</v>
      </c>
      <c r="G268" s="40">
        <v>80.38</v>
      </c>
      <c r="H268" s="40">
        <v>10</v>
      </c>
      <c r="J268" s="4">
        <f t="shared" si="78"/>
        <v>1.5763059637593098E-3</v>
      </c>
      <c r="K268" s="4">
        <f t="shared" si="79"/>
        <v>-1.3514875109801859E-2</v>
      </c>
      <c r="L268" s="4">
        <f t="shared" si="80"/>
        <v>-2.9345220056772477E-2</v>
      </c>
      <c r="M268" s="4">
        <f t="shared" si="81"/>
        <v>-2.0954046510029675E-2</v>
      </c>
      <c r="N268" s="4">
        <f t="shared" si="82"/>
        <v>-1.4818744868357384E-2</v>
      </c>
      <c r="O268" s="4">
        <f t="shared" si="83"/>
        <v>-6.9756137364253229E-3</v>
      </c>
      <c r="P268" s="6">
        <f>SUMPRODUCT(J268:O268,Portfolio_Performance!$C$10:$H$10)</f>
        <v>-1.1122586069507613E-2</v>
      </c>
      <c r="Q268" s="41">
        <v>-6.9999999999999999E-4</v>
      </c>
      <c r="R268" s="12">
        <f t="shared" si="84"/>
        <v>-1.0422586069507614E-2</v>
      </c>
      <c r="S268" s="6">
        <f t="shared" si="85"/>
        <v>-1.0422586069507614E-2</v>
      </c>
      <c r="T268" s="12">
        <f>P268-Portfolio_Performance!$C$16</f>
        <v>-7.9122586069507617E-2</v>
      </c>
      <c r="V268" s="7">
        <f t="shared" si="86"/>
        <v>2.2763059637593099E-3</v>
      </c>
      <c r="W268" s="7">
        <f t="shared" si="86"/>
        <v>-3.0922890402942452E-3</v>
      </c>
      <c r="X268" s="7">
        <f t="shared" si="87"/>
        <v>-2.8645220056772478E-2</v>
      </c>
      <c r="Y268" s="7">
        <f t="shared" si="88"/>
        <v>-2.0254046510029676E-2</v>
      </c>
      <c r="Z268" s="7">
        <f t="shared" si="89"/>
        <v>-1.4118744868357385E-2</v>
      </c>
      <c r="AA268" s="7">
        <f t="shared" si="90"/>
        <v>-6.2756137364253228E-3</v>
      </c>
      <c r="AB268">
        <f t="shared" si="91"/>
        <v>0</v>
      </c>
      <c r="AC268">
        <f t="shared" si="92"/>
        <v>-3.0922890402942452E-3</v>
      </c>
      <c r="AD268">
        <f t="shared" si="93"/>
        <v>-2.8645220056772478E-2</v>
      </c>
      <c r="AE268">
        <f t="shared" si="94"/>
        <v>-2.0254046510029676E-2</v>
      </c>
      <c r="AF268">
        <f t="shared" si="95"/>
        <v>-1.4118744868357385E-2</v>
      </c>
      <c r="AG268">
        <f t="shared" si="96"/>
        <v>-6.2756137364253228E-3</v>
      </c>
      <c r="AH268" s="7">
        <f>J268-Portfolio_Performance!$C$16</f>
        <v>-6.6423694036240696E-2</v>
      </c>
      <c r="AI268" s="7">
        <f>K268-Portfolio_Performance!$C$16</f>
        <v>-8.1514875109801863E-2</v>
      </c>
      <c r="AJ268" s="7">
        <f>L268-Portfolio_Performance!$C$16</f>
        <v>-9.7345220056772486E-2</v>
      </c>
      <c r="AK268" s="7">
        <f>M268-Portfolio_Performance!$C$16</f>
        <v>-8.895404651002968E-2</v>
      </c>
      <c r="AL268" s="7">
        <f>N268-Portfolio_Performance!$C$16</f>
        <v>-8.2818744868357386E-2</v>
      </c>
      <c r="AM268" s="7">
        <f>O268-Portfolio_Performance!$C$16</f>
        <v>-7.4975613736425334E-2</v>
      </c>
    </row>
    <row r="269" spans="2:39" x14ac:dyDescent="0.2">
      <c r="B269" s="39">
        <v>44951</v>
      </c>
      <c r="C269" s="40">
        <v>120.84</v>
      </c>
      <c r="D269" s="40">
        <v>57.39</v>
      </c>
      <c r="E269" s="40">
        <v>30.78</v>
      </c>
      <c r="F269" s="40">
        <v>52.56</v>
      </c>
      <c r="G269" s="40">
        <v>80.349999999999994</v>
      </c>
      <c r="H269" s="40">
        <v>9.89</v>
      </c>
      <c r="J269" s="4">
        <f t="shared" si="78"/>
        <v>1.7393469411789762E-3</v>
      </c>
      <c r="K269" s="4">
        <f t="shared" si="79"/>
        <v>-1.1606886476212623E-2</v>
      </c>
      <c r="L269" s="4">
        <f t="shared" si="80"/>
        <v>4.0781384558625934E-2</v>
      </c>
      <c r="M269" s="4">
        <f t="shared" si="81"/>
        <v>2.667176281094817E-3</v>
      </c>
      <c r="N269" s="4">
        <f t="shared" si="82"/>
        <v>-3.732968375334308E-4</v>
      </c>
      <c r="O269" s="4">
        <f t="shared" si="83"/>
        <v>-1.1060947359424835E-2</v>
      </c>
      <c r="P269" s="6">
        <f>SUMPRODUCT(J269:O269,Portfolio_Performance!$C$10:$H$10)</f>
        <v>1.3909324925247138E-4</v>
      </c>
      <c r="Q269" s="41">
        <v>-2.0000000000000001E-4</v>
      </c>
      <c r="R269" s="12">
        <f t="shared" si="84"/>
        <v>3.3909324925247137E-4</v>
      </c>
      <c r="S269" s="6">
        <f t="shared" si="85"/>
        <v>0</v>
      </c>
      <c r="T269" s="12">
        <f>P269-Portfolio_Performance!$C$16</f>
        <v>-6.7860906750747532E-2</v>
      </c>
      <c r="V269" s="7">
        <f t="shared" si="86"/>
        <v>1.9393469411789763E-3</v>
      </c>
      <c r="W269" s="7">
        <f t="shared" si="86"/>
        <v>-1.1945979725465095E-2</v>
      </c>
      <c r="X269" s="7">
        <f t="shared" si="87"/>
        <v>4.0981384558625933E-2</v>
      </c>
      <c r="Y269" s="7">
        <f t="shared" si="88"/>
        <v>2.8671762810948171E-3</v>
      </c>
      <c r="Z269" s="7">
        <f t="shared" si="89"/>
        <v>-1.7329683753343079E-4</v>
      </c>
      <c r="AA269" s="7">
        <f t="shared" si="90"/>
        <v>-1.0860947359424835E-2</v>
      </c>
      <c r="AB269">
        <f t="shared" si="91"/>
        <v>0</v>
      </c>
      <c r="AC269">
        <f t="shared" si="92"/>
        <v>-1.1945979725465095E-2</v>
      </c>
      <c r="AD269">
        <f t="shared" si="93"/>
        <v>0</v>
      </c>
      <c r="AE269">
        <f t="shared" si="94"/>
        <v>0</v>
      </c>
      <c r="AF269">
        <f t="shared" si="95"/>
        <v>-1.7329683753343079E-4</v>
      </c>
      <c r="AG269">
        <f t="shared" si="96"/>
        <v>-1.0860947359424835E-2</v>
      </c>
      <c r="AH269" s="7">
        <f>J269-Portfolio_Performance!$C$16</f>
        <v>-6.6260653058821034E-2</v>
      </c>
      <c r="AI269" s="7">
        <f>K269-Portfolio_Performance!$C$16</f>
        <v>-7.9606886476212627E-2</v>
      </c>
      <c r="AJ269" s="7">
        <f>L269-Portfolio_Performance!$C$16</f>
        <v>-2.7218615441374071E-2</v>
      </c>
      <c r="AK269" s="7">
        <f>M269-Portfolio_Performance!$C$16</f>
        <v>-6.5332823718905184E-2</v>
      </c>
      <c r="AL269" s="7">
        <f>N269-Portfolio_Performance!$C$16</f>
        <v>-6.8373296837533432E-2</v>
      </c>
      <c r="AM269" s="7">
        <f>O269-Portfolio_Performance!$C$16</f>
        <v>-7.9060947359424844E-2</v>
      </c>
    </row>
    <row r="270" spans="2:39" x14ac:dyDescent="0.2">
      <c r="B270" s="39">
        <v>44952</v>
      </c>
      <c r="C270" s="40">
        <v>134.56</v>
      </c>
      <c r="D270" s="40">
        <v>57.01</v>
      </c>
      <c r="E270" s="40">
        <v>30.41</v>
      </c>
      <c r="F270" s="40">
        <v>52.65</v>
      </c>
      <c r="G270" s="40">
        <v>81.650000000000006</v>
      </c>
      <c r="H270" s="40">
        <v>9.85</v>
      </c>
      <c r="J270" s="4">
        <f t="shared" si="78"/>
        <v>0.1075428397061666</v>
      </c>
      <c r="K270" s="4">
        <f t="shared" si="79"/>
        <v>-6.6433810767807583E-3</v>
      </c>
      <c r="L270" s="4">
        <f t="shared" si="80"/>
        <v>-1.2093626721459973E-2</v>
      </c>
      <c r="M270" s="4">
        <f t="shared" si="81"/>
        <v>1.7108644036293876E-3</v>
      </c>
      <c r="N270" s="4">
        <f t="shared" si="82"/>
        <v>1.604972723295274E-2</v>
      </c>
      <c r="O270" s="4">
        <f t="shared" si="83"/>
        <v>-4.0526904506233081E-3</v>
      </c>
      <c r="P270" s="6">
        <f>SUMPRODUCT(J270:O270,Portfolio_Performance!$C$10:$H$10)</f>
        <v>2.180009191317574E-2</v>
      </c>
      <c r="Q270" s="41">
        <v>1.0999999999999999E-2</v>
      </c>
      <c r="R270" s="12">
        <f t="shared" si="84"/>
        <v>1.0800091913175741E-2</v>
      </c>
      <c r="S270" s="6">
        <f t="shared" si="85"/>
        <v>0</v>
      </c>
      <c r="T270" s="12">
        <f>P270-Portfolio_Performance!$C$16</f>
        <v>-4.6199908086824268E-2</v>
      </c>
      <c r="V270" s="7">
        <f t="shared" si="86"/>
        <v>9.6542839706166603E-2</v>
      </c>
      <c r="W270" s="7">
        <f t="shared" si="86"/>
        <v>-1.74434729899565E-2</v>
      </c>
      <c r="X270" s="7">
        <f t="shared" si="87"/>
        <v>-2.3093626721459974E-2</v>
      </c>
      <c r="Y270" s="7">
        <f t="shared" si="88"/>
        <v>-9.2891355963706113E-3</v>
      </c>
      <c r="Z270" s="7">
        <f t="shared" si="89"/>
        <v>5.0497272329527408E-3</v>
      </c>
      <c r="AA270" s="7">
        <f t="shared" si="90"/>
        <v>-1.5052690450623307E-2</v>
      </c>
      <c r="AB270">
        <f t="shared" si="91"/>
        <v>0</v>
      </c>
      <c r="AC270">
        <f t="shared" si="92"/>
        <v>-1.74434729899565E-2</v>
      </c>
      <c r="AD270">
        <f t="shared" si="93"/>
        <v>-2.3093626721459974E-2</v>
      </c>
      <c r="AE270">
        <f t="shared" si="94"/>
        <v>-9.2891355963706113E-3</v>
      </c>
      <c r="AF270">
        <f t="shared" si="95"/>
        <v>0</v>
      </c>
      <c r="AG270">
        <f t="shared" si="96"/>
        <v>-1.5052690450623307E-2</v>
      </c>
      <c r="AH270" s="7">
        <f>J270-Portfolio_Performance!$C$16</f>
        <v>3.9542839706166594E-2</v>
      </c>
      <c r="AI270" s="7">
        <f>K270-Portfolio_Performance!$C$16</f>
        <v>-7.4643381076780757E-2</v>
      </c>
      <c r="AJ270" s="7">
        <f>L270-Portfolio_Performance!$C$16</f>
        <v>-8.0093626721459976E-2</v>
      </c>
      <c r="AK270" s="7">
        <f>M270-Portfolio_Performance!$C$16</f>
        <v>-6.6289135596370619E-2</v>
      </c>
      <c r="AL270" s="7">
        <f>N270-Portfolio_Performance!$C$16</f>
        <v>-5.1950272767047265E-2</v>
      </c>
      <c r="AM270" s="7">
        <f>O270-Portfolio_Performance!$C$16</f>
        <v>-7.2052690450623319E-2</v>
      </c>
    </row>
    <row r="271" spans="2:39" x14ac:dyDescent="0.2">
      <c r="B271" s="39">
        <v>44953</v>
      </c>
      <c r="C271" s="40">
        <v>138.41999999999999</v>
      </c>
      <c r="D271" s="40">
        <v>56.86</v>
      </c>
      <c r="E271" s="40">
        <v>30.46</v>
      </c>
      <c r="F271" s="40">
        <v>53.26</v>
      </c>
      <c r="G271" s="40">
        <v>89.2</v>
      </c>
      <c r="H271" s="40">
        <v>10</v>
      </c>
      <c r="J271" s="4">
        <f t="shared" si="78"/>
        <v>2.8282345189079194E-2</v>
      </c>
      <c r="K271" s="4">
        <f t="shared" si="79"/>
        <v>-2.6345848206367822E-3</v>
      </c>
      <c r="L271" s="4">
        <f t="shared" si="80"/>
        <v>1.6428457777425856E-3</v>
      </c>
      <c r="M271" s="4">
        <f t="shared" si="81"/>
        <v>1.1519341805801745E-2</v>
      </c>
      <c r="N271" s="4">
        <f t="shared" si="82"/>
        <v>8.8439220169489532E-2</v>
      </c>
      <c r="O271" s="4">
        <f t="shared" si="83"/>
        <v>1.5113637810048106E-2</v>
      </c>
      <c r="P271" s="6">
        <f>SUMPRODUCT(J271:O271,Portfolio_Performance!$C$10:$H$10)</f>
        <v>2.8931164691018932E-2</v>
      </c>
      <c r="Q271" s="41">
        <v>2.5000000000000001E-3</v>
      </c>
      <c r="R271" s="12">
        <f t="shared" si="84"/>
        <v>2.6431164691018933E-2</v>
      </c>
      <c r="S271" s="6">
        <f t="shared" si="85"/>
        <v>0</v>
      </c>
      <c r="T271" s="12">
        <f>P271-Portfolio_Performance!$C$16</f>
        <v>-3.9068835308981073E-2</v>
      </c>
      <c r="V271" s="7">
        <f t="shared" si="86"/>
        <v>2.5782345189079195E-2</v>
      </c>
      <c r="W271" s="7">
        <f t="shared" si="86"/>
        <v>-2.9065749511655716E-2</v>
      </c>
      <c r="X271" s="7">
        <f t="shared" si="87"/>
        <v>-8.5715422225741446E-4</v>
      </c>
      <c r="Y271" s="7">
        <f t="shared" si="88"/>
        <v>9.0193418058017449E-3</v>
      </c>
      <c r="Z271" s="7">
        <f t="shared" si="89"/>
        <v>8.593922016948953E-2</v>
      </c>
      <c r="AA271" s="7">
        <f t="shared" si="90"/>
        <v>1.2613637810048105E-2</v>
      </c>
      <c r="AB271">
        <f t="shared" si="91"/>
        <v>0</v>
      </c>
      <c r="AC271">
        <f t="shared" si="92"/>
        <v>-2.9065749511655716E-2</v>
      </c>
      <c r="AD271">
        <f t="shared" si="93"/>
        <v>-8.5715422225741446E-4</v>
      </c>
      <c r="AE271">
        <f t="shared" si="94"/>
        <v>0</v>
      </c>
      <c r="AF271">
        <f t="shared" si="95"/>
        <v>0</v>
      </c>
      <c r="AG271">
        <f t="shared" si="96"/>
        <v>0</v>
      </c>
      <c r="AH271" s="7">
        <f>J271-Portfolio_Performance!$C$16</f>
        <v>-3.9717654810920808E-2</v>
      </c>
      <c r="AI271" s="7">
        <f>K271-Portfolio_Performance!$C$16</f>
        <v>-7.0634584820636781E-2</v>
      </c>
      <c r="AJ271" s="7">
        <f>L271-Portfolio_Performance!$C$16</f>
        <v>-6.6357154222257422E-2</v>
      </c>
      <c r="AK271" s="7">
        <f>M271-Portfolio_Performance!$C$16</f>
        <v>-5.6480658194198258E-2</v>
      </c>
      <c r="AL271" s="7">
        <f>N271-Portfolio_Performance!$C$16</f>
        <v>2.0439220169489528E-2</v>
      </c>
      <c r="AM271" s="7">
        <f>O271-Portfolio_Performance!$C$16</f>
        <v>-5.2886362189951901E-2</v>
      </c>
    </row>
    <row r="272" spans="2:39" x14ac:dyDescent="0.2">
      <c r="B272" s="39">
        <v>44956</v>
      </c>
      <c r="C272" s="40">
        <v>135.38</v>
      </c>
      <c r="D272" s="40">
        <v>56.25</v>
      </c>
      <c r="E272" s="40">
        <v>29.77</v>
      </c>
      <c r="F272" s="40">
        <v>52.28</v>
      </c>
      <c r="G272" s="40">
        <v>87.5</v>
      </c>
      <c r="H272" s="40">
        <v>9.8000000000000007</v>
      </c>
      <c r="J272" s="4">
        <f t="shared" si="78"/>
        <v>-2.2206902333255674E-2</v>
      </c>
      <c r="K272" s="4">
        <f t="shared" si="79"/>
        <v>-1.0786065138324186E-2</v>
      </c>
      <c r="L272" s="4">
        <f t="shared" si="80"/>
        <v>-2.2913172439330765E-2</v>
      </c>
      <c r="M272" s="4">
        <f t="shared" si="81"/>
        <v>-1.8571691629764953E-2</v>
      </c>
      <c r="N272" s="4">
        <f t="shared" si="82"/>
        <v>-1.9242246222394947E-2</v>
      </c>
      <c r="O272" s="4">
        <f t="shared" si="83"/>
        <v>-2.0202707317519355E-2</v>
      </c>
      <c r="P272" s="6">
        <f>SUMPRODUCT(J272:O272,Portfolio_Performance!$C$10:$H$10)</f>
        <v>-1.9577734827127921E-2</v>
      </c>
      <c r="Q272" s="41">
        <v>-1.2999999999999999E-2</v>
      </c>
      <c r="R272" s="12">
        <f t="shared" si="84"/>
        <v>-6.5777348271279217E-3</v>
      </c>
      <c r="S272" s="6">
        <f t="shared" si="85"/>
        <v>-6.5777348271279217E-3</v>
      </c>
      <c r="T272" s="12">
        <f>P272-Portfolio_Performance!$C$16</f>
        <v>-8.7577734827127926E-2</v>
      </c>
      <c r="V272" s="7">
        <f t="shared" si="86"/>
        <v>-9.2069023332556742E-3</v>
      </c>
      <c r="W272" s="7">
        <f t="shared" si="86"/>
        <v>-4.2083303111962646E-3</v>
      </c>
      <c r="X272" s="7">
        <f t="shared" si="87"/>
        <v>-9.9131724393307658E-3</v>
      </c>
      <c r="Y272" s="7">
        <f t="shared" si="88"/>
        <v>-5.5716916297649539E-3</v>
      </c>
      <c r="Z272" s="7">
        <f t="shared" si="89"/>
        <v>-6.2422462223949478E-3</v>
      </c>
      <c r="AA272" s="7">
        <f t="shared" si="90"/>
        <v>-7.2027073175193555E-3</v>
      </c>
      <c r="AB272">
        <f t="shared" si="91"/>
        <v>-9.2069023332556742E-3</v>
      </c>
      <c r="AC272">
        <f t="shared" si="92"/>
        <v>-4.2083303111962646E-3</v>
      </c>
      <c r="AD272">
        <f t="shared" si="93"/>
        <v>-9.9131724393307658E-3</v>
      </c>
      <c r="AE272">
        <f t="shared" si="94"/>
        <v>-5.5716916297649539E-3</v>
      </c>
      <c r="AF272">
        <f t="shared" si="95"/>
        <v>-6.2422462223949478E-3</v>
      </c>
      <c r="AG272">
        <f t="shared" si="96"/>
        <v>-7.2027073175193555E-3</v>
      </c>
      <c r="AH272" s="7">
        <f>J272-Portfolio_Performance!$C$16</f>
        <v>-9.0206902333255679E-2</v>
      </c>
      <c r="AI272" s="7">
        <f>K272-Portfolio_Performance!$C$16</f>
        <v>-7.8786065138324188E-2</v>
      </c>
      <c r="AJ272" s="7">
        <f>L272-Portfolio_Performance!$C$16</f>
        <v>-9.0913172439330767E-2</v>
      </c>
      <c r="AK272" s="7">
        <f>M272-Portfolio_Performance!$C$16</f>
        <v>-8.6571691629764955E-2</v>
      </c>
      <c r="AL272" s="7">
        <f>N272-Portfolio_Performance!$C$16</f>
        <v>-8.7242246222394959E-2</v>
      </c>
      <c r="AM272" s="7">
        <f>O272-Portfolio_Performance!$C$16</f>
        <v>-8.8202707317519363E-2</v>
      </c>
    </row>
    <row r="273" spans="2:39" x14ac:dyDescent="0.2">
      <c r="B273" s="39">
        <v>44957</v>
      </c>
      <c r="C273" s="40">
        <v>141.28</v>
      </c>
      <c r="D273" s="40">
        <v>57.65</v>
      </c>
      <c r="E273" s="40">
        <v>30.9</v>
      </c>
      <c r="F273" s="40">
        <v>53.1</v>
      </c>
      <c r="G273" s="40">
        <v>88.57</v>
      </c>
      <c r="H273" s="40">
        <v>9.92</v>
      </c>
      <c r="J273" s="4">
        <f t="shared" si="78"/>
        <v>4.2658097775188336E-2</v>
      </c>
      <c r="K273" s="4">
        <f t="shared" si="79"/>
        <v>2.4584205630538588E-2</v>
      </c>
      <c r="L273" s="4">
        <f t="shared" si="80"/>
        <v>3.7255008876014691E-2</v>
      </c>
      <c r="M273" s="4">
        <f t="shared" si="81"/>
        <v>1.5563039491871902E-2</v>
      </c>
      <c r="N273" s="4">
        <f t="shared" si="82"/>
        <v>1.2154406457922715E-2</v>
      </c>
      <c r="O273" s="4">
        <f t="shared" si="83"/>
        <v>1.2170535620255114E-2</v>
      </c>
      <c r="P273" s="6">
        <f>SUMPRODUCT(J273:O273,Portfolio_Performance!$C$10:$H$10)</f>
        <v>2.2353886932541263E-2</v>
      </c>
      <c r="Q273" s="41">
        <v>1.46E-2</v>
      </c>
      <c r="R273" s="12">
        <f t="shared" si="84"/>
        <v>7.7538869325412627E-3</v>
      </c>
      <c r="S273" s="6">
        <f t="shared" si="85"/>
        <v>0</v>
      </c>
      <c r="T273" s="12">
        <f>P273-Portfolio_Performance!$C$16</f>
        <v>-4.5646113067458742E-2</v>
      </c>
      <c r="V273" s="7">
        <f t="shared" si="86"/>
        <v>2.8058097775188334E-2</v>
      </c>
      <c r="W273" s="7">
        <f t="shared" si="86"/>
        <v>1.6830318697997323E-2</v>
      </c>
      <c r="X273" s="7">
        <f t="shared" si="87"/>
        <v>2.2655008876014689E-2</v>
      </c>
      <c r="Y273" s="7">
        <f t="shared" si="88"/>
        <v>9.6303949187190145E-4</v>
      </c>
      <c r="Z273" s="7">
        <f t="shared" si="89"/>
        <v>-2.4455935420772852E-3</v>
      </c>
      <c r="AA273" s="7">
        <f t="shared" si="90"/>
        <v>-2.4294643797448858E-3</v>
      </c>
      <c r="AB273">
        <f t="shared" si="91"/>
        <v>0</v>
      </c>
      <c r="AC273">
        <f t="shared" si="92"/>
        <v>0</v>
      </c>
      <c r="AD273">
        <f t="shared" si="93"/>
        <v>0</v>
      </c>
      <c r="AE273">
        <f t="shared" si="94"/>
        <v>0</v>
      </c>
      <c r="AF273">
        <f t="shared" si="95"/>
        <v>-2.4455935420772852E-3</v>
      </c>
      <c r="AG273">
        <f t="shared" si="96"/>
        <v>-2.4294643797448858E-3</v>
      </c>
      <c r="AH273" s="7">
        <f>J273-Portfolio_Performance!$C$16</f>
        <v>-2.5341902224811669E-2</v>
      </c>
      <c r="AI273" s="7">
        <f>K273-Portfolio_Performance!$C$16</f>
        <v>-4.3415794369461413E-2</v>
      </c>
      <c r="AJ273" s="7">
        <f>L273-Portfolio_Performance!$C$16</f>
        <v>-3.0744991123985314E-2</v>
      </c>
      <c r="AK273" s="7">
        <f>M273-Portfolio_Performance!$C$16</f>
        <v>-5.24369605081281E-2</v>
      </c>
      <c r="AL273" s="7">
        <f>N273-Portfolio_Performance!$C$16</f>
        <v>-5.5845593542077292E-2</v>
      </c>
      <c r="AM273" s="7">
        <f>O273-Portfolio_Performance!$C$16</f>
        <v>-5.5829464379744891E-2</v>
      </c>
    </row>
    <row r="274" spans="2:39" x14ac:dyDescent="0.2">
      <c r="B274" s="39">
        <v>44958</v>
      </c>
      <c r="C274" s="40">
        <v>143.75</v>
      </c>
      <c r="D274" s="40">
        <v>58.17</v>
      </c>
      <c r="E274" s="40">
        <v>32.19</v>
      </c>
      <c r="F274" s="40">
        <v>54.97</v>
      </c>
      <c r="G274" s="40">
        <v>88.04</v>
      </c>
      <c r="H274" s="40">
        <v>9.7799999999999994</v>
      </c>
      <c r="J274" s="4">
        <f t="shared" si="78"/>
        <v>1.7331942821809939E-2</v>
      </c>
      <c r="K274" s="4">
        <f t="shared" si="79"/>
        <v>8.9795112076021064E-3</v>
      </c>
      <c r="L274" s="4">
        <f t="shared" si="80"/>
        <v>4.0899661407016917E-2</v>
      </c>
      <c r="M274" s="4">
        <f t="shared" si="81"/>
        <v>3.4610653624675747E-2</v>
      </c>
      <c r="N274" s="4">
        <f t="shared" si="82"/>
        <v>-6.0019431632306035E-3</v>
      </c>
      <c r="O274" s="4">
        <f t="shared" si="83"/>
        <v>-1.4213437250055501E-2</v>
      </c>
      <c r="P274" s="6">
        <f>SUMPRODUCT(J274:O274,Portfolio_Performance!$C$10:$H$10)</f>
        <v>6.4509513806286934E-3</v>
      </c>
      <c r="Q274" s="41">
        <v>1.0500000000000001E-2</v>
      </c>
      <c r="R274" s="12">
        <f t="shared" si="84"/>
        <v>-4.0490486193713073E-3</v>
      </c>
      <c r="S274" s="6">
        <f t="shared" si="85"/>
        <v>-4.0490486193713073E-3</v>
      </c>
      <c r="T274" s="12">
        <f>P274-Portfolio_Performance!$C$16</f>
        <v>-6.1549048619371313E-2</v>
      </c>
      <c r="V274" s="7">
        <f t="shared" si="86"/>
        <v>6.8319428218099384E-3</v>
      </c>
      <c r="W274" s="7">
        <f t="shared" si="86"/>
        <v>1.3028559826973414E-2</v>
      </c>
      <c r="X274" s="7">
        <f t="shared" si="87"/>
        <v>3.0399661407016915E-2</v>
      </c>
      <c r="Y274" s="7">
        <f t="shared" si="88"/>
        <v>2.4110653624675744E-2</v>
      </c>
      <c r="Z274" s="7">
        <f t="shared" si="89"/>
        <v>-1.6501943163230604E-2</v>
      </c>
      <c r="AA274" s="7">
        <f t="shared" si="90"/>
        <v>-2.4713437250055502E-2</v>
      </c>
      <c r="AB274">
        <f t="shared" si="91"/>
        <v>0</v>
      </c>
      <c r="AC274">
        <f t="shared" si="92"/>
        <v>0</v>
      </c>
      <c r="AD274">
        <f t="shared" si="93"/>
        <v>0</v>
      </c>
      <c r="AE274">
        <f t="shared" si="94"/>
        <v>0</v>
      </c>
      <c r="AF274">
        <f t="shared" si="95"/>
        <v>-1.6501943163230604E-2</v>
      </c>
      <c r="AG274">
        <f t="shared" si="96"/>
        <v>-2.4713437250055502E-2</v>
      </c>
      <c r="AH274" s="7">
        <f>J274-Portfolio_Performance!$C$16</f>
        <v>-5.0668057178190062E-2</v>
      </c>
      <c r="AI274" s="7">
        <f>K274-Portfolio_Performance!$C$16</f>
        <v>-5.90204887923979E-2</v>
      </c>
      <c r="AJ274" s="7">
        <f>L274-Portfolio_Performance!$C$16</f>
        <v>-2.7100338592983088E-2</v>
      </c>
      <c r="AK274" s="7">
        <f>M274-Portfolio_Performance!$C$16</f>
        <v>-3.3389346375324258E-2</v>
      </c>
      <c r="AL274" s="7">
        <f>N274-Portfolio_Performance!$C$16</f>
        <v>-7.400194316323061E-2</v>
      </c>
      <c r="AM274" s="7">
        <f>O274-Portfolio_Performance!$C$16</f>
        <v>-8.2213437250055504E-2</v>
      </c>
    </row>
    <row r="275" spans="2:39" x14ac:dyDescent="0.2">
      <c r="B275" s="39">
        <v>44959</v>
      </c>
      <c r="C275" s="40">
        <v>143.94</v>
      </c>
      <c r="D275" s="40">
        <v>59.03</v>
      </c>
      <c r="E275" s="40">
        <v>33.479999999999997</v>
      </c>
      <c r="F275" s="40">
        <v>59.11</v>
      </c>
      <c r="G275" s="40">
        <v>88.35</v>
      </c>
      <c r="H275" s="40">
        <v>9.7799999999999994</v>
      </c>
      <c r="J275" s="4">
        <f t="shared" si="78"/>
        <v>1.3208664021983651E-3</v>
      </c>
      <c r="K275" s="4">
        <f t="shared" si="79"/>
        <v>1.4676031329927879E-2</v>
      </c>
      <c r="L275" s="4">
        <f t="shared" si="80"/>
        <v>3.9292400310557828E-2</v>
      </c>
      <c r="M275" s="4">
        <f t="shared" si="81"/>
        <v>7.2612532963709217E-2</v>
      </c>
      <c r="N275" s="4">
        <f t="shared" si="82"/>
        <v>3.5149421074443707E-3</v>
      </c>
      <c r="O275" s="4">
        <f t="shared" si="83"/>
        <v>0</v>
      </c>
      <c r="P275" s="6">
        <f>SUMPRODUCT(J275:O275,Portfolio_Performance!$C$10:$H$10)</f>
        <v>1.3625258162348041E-2</v>
      </c>
      <c r="Q275" s="41">
        <v>1.47E-2</v>
      </c>
      <c r="R275" s="12">
        <f t="shared" si="84"/>
        <v>-1.0747418376519588E-3</v>
      </c>
      <c r="S275" s="6">
        <f t="shared" si="85"/>
        <v>-1.0747418376519588E-3</v>
      </c>
      <c r="T275" s="12">
        <f>P275-Portfolio_Performance!$C$16</f>
        <v>-5.4374741837651966E-2</v>
      </c>
      <c r="V275" s="7">
        <f t="shared" si="86"/>
        <v>-1.3379133597801634E-2</v>
      </c>
      <c r="W275" s="7">
        <f t="shared" si="86"/>
        <v>1.5750773167579838E-2</v>
      </c>
      <c r="X275" s="7">
        <f t="shared" si="87"/>
        <v>2.459240031055783E-2</v>
      </c>
      <c r="Y275" s="7">
        <f t="shared" si="88"/>
        <v>5.7912532963709219E-2</v>
      </c>
      <c r="Z275" s="7">
        <f t="shared" si="89"/>
        <v>-1.1185057892555628E-2</v>
      </c>
      <c r="AA275" s="7">
        <f t="shared" si="90"/>
        <v>-1.47E-2</v>
      </c>
      <c r="AB275">
        <f t="shared" si="91"/>
        <v>-1.3379133597801634E-2</v>
      </c>
      <c r="AC275">
        <f t="shared" si="92"/>
        <v>0</v>
      </c>
      <c r="AD275">
        <f t="shared" si="93"/>
        <v>0</v>
      </c>
      <c r="AE275">
        <f t="shared" si="94"/>
        <v>0</v>
      </c>
      <c r="AF275">
        <f t="shared" si="95"/>
        <v>-1.1185057892555628E-2</v>
      </c>
      <c r="AG275">
        <f t="shared" si="96"/>
        <v>-1.47E-2</v>
      </c>
      <c r="AH275" s="7">
        <f>J275-Portfolio_Performance!$C$16</f>
        <v>-6.6679133597801643E-2</v>
      </c>
      <c r="AI275" s="7">
        <f>K275-Portfolio_Performance!$C$16</f>
        <v>-5.3323968670072122E-2</v>
      </c>
      <c r="AJ275" s="7">
        <f>L275-Portfolio_Performance!$C$16</f>
        <v>-2.8707599689442177E-2</v>
      </c>
      <c r="AK275" s="7">
        <f>M275-Portfolio_Performance!$C$16</f>
        <v>4.6125329637092122E-3</v>
      </c>
      <c r="AL275" s="7">
        <f>N275-Portfolio_Performance!$C$16</f>
        <v>-6.4485057892555639E-2</v>
      </c>
      <c r="AM275" s="7">
        <f>O275-Portfolio_Performance!$C$16</f>
        <v>-6.8000000000000005E-2</v>
      </c>
    </row>
    <row r="276" spans="2:39" x14ac:dyDescent="0.2">
      <c r="B276" s="39">
        <v>44960</v>
      </c>
      <c r="C276" s="40">
        <v>143.15</v>
      </c>
      <c r="D276" s="40">
        <v>58.39</v>
      </c>
      <c r="E276" s="40">
        <v>33.06</v>
      </c>
      <c r="F276" s="40">
        <v>57.77</v>
      </c>
      <c r="G276" s="40">
        <v>86.79</v>
      </c>
      <c r="H276" s="40">
        <v>9.67</v>
      </c>
      <c r="J276" s="4">
        <f t="shared" si="78"/>
        <v>-5.5035145355341181E-3</v>
      </c>
      <c r="K276" s="4">
        <f t="shared" si="79"/>
        <v>-1.0901146957151765E-2</v>
      </c>
      <c r="L276" s="4">
        <f t="shared" si="80"/>
        <v>-1.2624153228396291E-2</v>
      </c>
      <c r="M276" s="4">
        <f t="shared" si="81"/>
        <v>-2.2930505043103858E-2</v>
      </c>
      <c r="N276" s="4">
        <f t="shared" si="82"/>
        <v>-1.7814791109551795E-2</v>
      </c>
      <c r="O276" s="4">
        <f t="shared" si="83"/>
        <v>-1.1311174581522906E-2</v>
      </c>
      <c r="P276" s="6">
        <f>SUMPRODUCT(J276:O276,Portfolio_Performance!$C$10:$H$10)</f>
        <v>-1.2702594026339248E-2</v>
      </c>
      <c r="Q276" s="41">
        <v>-1.04E-2</v>
      </c>
      <c r="R276" s="12">
        <f t="shared" si="84"/>
        <v>-2.3025940263392483E-3</v>
      </c>
      <c r="S276" s="6">
        <f t="shared" si="85"/>
        <v>-2.3025940263392483E-3</v>
      </c>
      <c r="T276" s="12">
        <f>P276-Portfolio_Performance!$C$16</f>
        <v>-8.0702594026339253E-2</v>
      </c>
      <c r="V276" s="7">
        <f t="shared" si="86"/>
        <v>4.8964854644658815E-3</v>
      </c>
      <c r="W276" s="7">
        <f t="shared" si="86"/>
        <v>-8.5985529308125162E-3</v>
      </c>
      <c r="X276" s="7">
        <f t="shared" si="87"/>
        <v>-2.224153228396291E-3</v>
      </c>
      <c r="Y276" s="7">
        <f t="shared" si="88"/>
        <v>-1.2530505043103858E-2</v>
      </c>
      <c r="Z276" s="7">
        <f t="shared" si="89"/>
        <v>-7.4147911095517952E-3</v>
      </c>
      <c r="AA276" s="7">
        <f t="shared" si="90"/>
        <v>-9.1117458152290692E-4</v>
      </c>
      <c r="AB276">
        <f t="shared" si="91"/>
        <v>0</v>
      </c>
      <c r="AC276">
        <f t="shared" si="92"/>
        <v>-8.5985529308125162E-3</v>
      </c>
      <c r="AD276">
        <f t="shared" si="93"/>
        <v>-2.224153228396291E-3</v>
      </c>
      <c r="AE276">
        <f t="shared" si="94"/>
        <v>-1.2530505043103858E-2</v>
      </c>
      <c r="AF276">
        <f t="shared" si="95"/>
        <v>-7.4147911095517952E-3</v>
      </c>
      <c r="AG276">
        <f t="shared" si="96"/>
        <v>-9.1117458152290692E-4</v>
      </c>
      <c r="AH276" s="7">
        <f>J276-Portfolio_Performance!$C$16</f>
        <v>-7.3503514535534123E-2</v>
      </c>
      <c r="AI276" s="7">
        <f>K276-Portfolio_Performance!$C$16</f>
        <v>-7.8901146957151766E-2</v>
      </c>
      <c r="AJ276" s="7">
        <f>L276-Portfolio_Performance!$C$16</f>
        <v>-8.0624153228396292E-2</v>
      </c>
      <c r="AK276" s="7">
        <f>M276-Portfolio_Performance!$C$16</f>
        <v>-9.0930505043103863E-2</v>
      </c>
      <c r="AL276" s="7">
        <f>N276-Portfolio_Performance!$C$16</f>
        <v>-8.58147911095518E-2</v>
      </c>
      <c r="AM276" s="7">
        <f>O276-Portfolio_Performance!$C$16</f>
        <v>-7.9311174581522911E-2</v>
      </c>
    </row>
    <row r="277" spans="2:39" x14ac:dyDescent="0.2">
      <c r="B277" s="39">
        <v>44963</v>
      </c>
      <c r="C277" s="40">
        <v>142.80000000000001</v>
      </c>
      <c r="D277" s="40">
        <v>58.25</v>
      </c>
      <c r="E277" s="40">
        <v>31.81</v>
      </c>
      <c r="F277" s="40">
        <v>57.07</v>
      </c>
      <c r="G277" s="40">
        <v>87.04</v>
      </c>
      <c r="H277" s="40">
        <v>9.6199999999999992</v>
      </c>
      <c r="J277" s="4">
        <f t="shared" si="78"/>
        <v>-2.4479816386400017E-3</v>
      </c>
      <c r="K277" s="4">
        <f t="shared" si="79"/>
        <v>-2.4005498496363288E-3</v>
      </c>
      <c r="L277" s="4">
        <f t="shared" si="80"/>
        <v>-3.8543386631825452E-2</v>
      </c>
      <c r="M277" s="4">
        <f t="shared" si="81"/>
        <v>-1.2191025244557513E-2</v>
      </c>
      <c r="N277" s="4">
        <f t="shared" si="82"/>
        <v>2.8763754514791466E-3</v>
      </c>
      <c r="O277" s="4">
        <f t="shared" si="83"/>
        <v>-5.1840447875879546E-3</v>
      </c>
      <c r="P277" s="6">
        <f>SUMPRODUCT(J277:O277,Portfolio_Performance!$C$10:$H$10)</f>
        <v>-6.7830308463104868E-3</v>
      </c>
      <c r="Q277" s="41">
        <v>-6.1000000000000004E-3</v>
      </c>
      <c r="R277" s="12">
        <f t="shared" si="84"/>
        <v>-6.8303084631048637E-4</v>
      </c>
      <c r="S277" s="6">
        <f t="shared" si="85"/>
        <v>-6.8303084631048637E-4</v>
      </c>
      <c r="T277" s="12">
        <f>P277-Portfolio_Performance!$C$16</f>
        <v>-7.4783030846310494E-2</v>
      </c>
      <c r="V277" s="7">
        <f t="shared" si="86"/>
        <v>3.6520183613599987E-3</v>
      </c>
      <c r="W277" s="7">
        <f t="shared" si="86"/>
        <v>-1.7175190033258425E-3</v>
      </c>
      <c r="X277" s="7">
        <f t="shared" si="87"/>
        <v>-3.2443386631825451E-2</v>
      </c>
      <c r="Y277" s="7">
        <f t="shared" si="88"/>
        <v>-6.0910252445575122E-3</v>
      </c>
      <c r="Z277" s="7">
        <f t="shared" si="89"/>
        <v>8.9763754514791474E-3</v>
      </c>
      <c r="AA277" s="7">
        <f t="shared" si="90"/>
        <v>9.1595521241204583E-4</v>
      </c>
      <c r="AB277">
        <f t="shared" si="91"/>
        <v>0</v>
      </c>
      <c r="AC277">
        <f t="shared" si="92"/>
        <v>-1.7175190033258425E-3</v>
      </c>
      <c r="AD277">
        <f t="shared" si="93"/>
        <v>-3.2443386631825451E-2</v>
      </c>
      <c r="AE277">
        <f t="shared" si="94"/>
        <v>-6.0910252445575122E-3</v>
      </c>
      <c r="AF277">
        <f t="shared" si="95"/>
        <v>0</v>
      </c>
      <c r="AG277">
        <f t="shared" si="96"/>
        <v>0</v>
      </c>
      <c r="AH277" s="7">
        <f>J277-Portfolio_Performance!$C$16</f>
        <v>-7.0447981638640009E-2</v>
      </c>
      <c r="AI277" s="7">
        <f>K277-Portfolio_Performance!$C$16</f>
        <v>-7.040054984963634E-2</v>
      </c>
      <c r="AJ277" s="7">
        <f>L277-Portfolio_Performance!$C$16</f>
        <v>-0.10654338663182546</v>
      </c>
      <c r="AK277" s="7">
        <f>M277-Portfolio_Performance!$C$16</f>
        <v>-8.0191025244557512E-2</v>
      </c>
      <c r="AL277" s="7">
        <f>N277-Portfolio_Performance!$C$16</f>
        <v>-6.5123624548520859E-2</v>
      </c>
      <c r="AM277" s="7">
        <f>O277-Portfolio_Performance!$C$16</f>
        <v>-7.3184044787587957E-2</v>
      </c>
    </row>
    <row r="278" spans="2:39" x14ac:dyDescent="0.2">
      <c r="B278" s="39">
        <v>44964</v>
      </c>
      <c r="C278" s="40">
        <v>144.71</v>
      </c>
      <c r="D278" s="40">
        <v>58.04</v>
      </c>
      <c r="E278" s="40">
        <v>32.869999999999997</v>
      </c>
      <c r="F278" s="40">
        <v>58.12</v>
      </c>
      <c r="G278" s="40">
        <v>88.22</v>
      </c>
      <c r="H278" s="40">
        <v>9.77</v>
      </c>
      <c r="J278" s="4">
        <f t="shared" si="78"/>
        <v>1.3286689844417266E-2</v>
      </c>
      <c r="K278" s="4">
        <f t="shared" si="79"/>
        <v>-3.6116644298228645E-3</v>
      </c>
      <c r="L278" s="4">
        <f t="shared" si="80"/>
        <v>3.2779681915075243E-2</v>
      </c>
      <c r="M278" s="4">
        <f t="shared" si="81"/>
        <v>1.8231254153465409E-2</v>
      </c>
      <c r="N278" s="4">
        <f t="shared" si="82"/>
        <v>1.3465911569161059E-2</v>
      </c>
      <c r="O278" s="4">
        <f t="shared" si="83"/>
        <v>1.5472201377076278E-2</v>
      </c>
      <c r="P278" s="6">
        <f>SUMPRODUCT(J278:O278,Portfolio_Performance!$C$10:$H$10)</f>
        <v>1.4732107859710328E-2</v>
      </c>
      <c r="Q278" s="41">
        <v>1.29E-2</v>
      </c>
      <c r="R278" s="12">
        <f t="shared" si="84"/>
        <v>1.8321078597103285E-3</v>
      </c>
      <c r="S278" s="6">
        <f t="shared" si="85"/>
        <v>0</v>
      </c>
      <c r="T278" s="12">
        <f>P278-Portfolio_Performance!$C$16</f>
        <v>-5.326789214028968E-2</v>
      </c>
      <c r="V278" s="7">
        <f t="shared" si="86"/>
        <v>3.866898444172661E-4</v>
      </c>
      <c r="W278" s="7">
        <f t="shared" si="86"/>
        <v>-5.4437722895331929E-3</v>
      </c>
      <c r="X278" s="7">
        <f t="shared" si="87"/>
        <v>1.9879681915075241E-2</v>
      </c>
      <c r="Y278" s="7">
        <f t="shared" si="88"/>
        <v>5.3312541534654093E-3</v>
      </c>
      <c r="Z278" s="7">
        <f t="shared" si="89"/>
        <v>5.659115691610591E-4</v>
      </c>
      <c r="AA278" s="7">
        <f t="shared" si="90"/>
        <v>2.5722013770762778E-3</v>
      </c>
      <c r="AB278">
        <f t="shared" si="91"/>
        <v>0</v>
      </c>
      <c r="AC278">
        <f t="shared" si="92"/>
        <v>-5.4437722895331929E-3</v>
      </c>
      <c r="AD278">
        <f t="shared" si="93"/>
        <v>0</v>
      </c>
      <c r="AE278">
        <f t="shared" si="94"/>
        <v>0</v>
      </c>
      <c r="AF278">
        <f t="shared" si="95"/>
        <v>0</v>
      </c>
      <c r="AG278">
        <f t="shared" si="96"/>
        <v>0</v>
      </c>
      <c r="AH278" s="7">
        <f>J278-Portfolio_Performance!$C$16</f>
        <v>-5.4713310155582742E-2</v>
      </c>
      <c r="AI278" s="7">
        <f>K278-Portfolio_Performance!$C$16</f>
        <v>-7.1611664429822863E-2</v>
      </c>
      <c r="AJ278" s="7">
        <f>L278-Portfolio_Performance!$C$16</f>
        <v>-3.5220318084924762E-2</v>
      </c>
      <c r="AK278" s="7">
        <f>M278-Portfolio_Performance!$C$16</f>
        <v>-4.9768745846534596E-2</v>
      </c>
      <c r="AL278" s="7">
        <f>N278-Portfolio_Performance!$C$16</f>
        <v>-5.4534088430838942E-2</v>
      </c>
      <c r="AM278" s="7">
        <f>O278-Portfolio_Performance!$C$16</f>
        <v>-5.2527798622923727E-2</v>
      </c>
    </row>
    <row r="279" spans="2:39" x14ac:dyDescent="0.2">
      <c r="B279" s="39">
        <v>44965</v>
      </c>
      <c r="C279" s="40">
        <v>141.84</v>
      </c>
      <c r="D279" s="40">
        <v>56.83</v>
      </c>
      <c r="E279" s="40">
        <v>32</v>
      </c>
      <c r="F279" s="40">
        <v>56.71</v>
      </c>
      <c r="G279" s="40">
        <v>87.54</v>
      </c>
      <c r="H279" s="40">
        <v>9.7100000000000009</v>
      </c>
      <c r="J279" s="4">
        <f t="shared" si="78"/>
        <v>-2.0032077983948935E-2</v>
      </c>
      <c r="K279" s="4">
        <f t="shared" si="79"/>
        <v>-2.1068072706956986E-2</v>
      </c>
      <c r="L279" s="4">
        <f t="shared" si="80"/>
        <v>-2.682448487640144E-2</v>
      </c>
      <c r="M279" s="4">
        <f t="shared" si="81"/>
        <v>-2.4559276676145471E-2</v>
      </c>
      <c r="N279" s="4">
        <f t="shared" si="82"/>
        <v>-7.737862914044295E-3</v>
      </c>
      <c r="O279" s="4">
        <f t="shared" si="83"/>
        <v>-6.1601837514577342E-3</v>
      </c>
      <c r="P279" s="6">
        <f>SUMPRODUCT(J279:O279,Portfolio_Performance!$C$10:$H$10)</f>
        <v>-1.4647226730986356E-2</v>
      </c>
      <c r="Q279" s="41">
        <v>-1.11E-2</v>
      </c>
      <c r="R279" s="12">
        <f t="shared" si="84"/>
        <v>-3.5472267309863553E-3</v>
      </c>
      <c r="S279" s="6">
        <f t="shared" si="85"/>
        <v>-3.5472267309863553E-3</v>
      </c>
      <c r="T279" s="12">
        <f>P279-Portfolio_Performance!$C$16</f>
        <v>-8.2647226730986359E-2</v>
      </c>
      <c r="V279" s="7">
        <f t="shared" si="86"/>
        <v>-8.9320779839489346E-3</v>
      </c>
      <c r="W279" s="7">
        <f t="shared" si="86"/>
        <v>-1.7520845975970631E-2</v>
      </c>
      <c r="X279" s="7">
        <f t="shared" si="87"/>
        <v>-1.5724484876401441E-2</v>
      </c>
      <c r="Y279" s="7">
        <f t="shared" si="88"/>
        <v>-1.345927667614547E-2</v>
      </c>
      <c r="Z279" s="7">
        <f t="shared" si="89"/>
        <v>3.3621370859557055E-3</v>
      </c>
      <c r="AA279" s="7">
        <f t="shared" si="90"/>
        <v>4.9398162485422663E-3</v>
      </c>
      <c r="AB279">
        <f t="shared" si="91"/>
        <v>-8.9320779839489346E-3</v>
      </c>
      <c r="AC279">
        <f t="shared" si="92"/>
        <v>-1.7520845975970631E-2</v>
      </c>
      <c r="AD279">
        <f t="shared" si="93"/>
        <v>-1.5724484876401441E-2</v>
      </c>
      <c r="AE279">
        <f t="shared" si="94"/>
        <v>-1.345927667614547E-2</v>
      </c>
      <c r="AF279">
        <f t="shared" si="95"/>
        <v>0</v>
      </c>
      <c r="AG279">
        <f t="shared" si="96"/>
        <v>0</v>
      </c>
      <c r="AH279" s="7">
        <f>J279-Portfolio_Performance!$C$16</f>
        <v>-8.8032077983948936E-2</v>
      </c>
      <c r="AI279" s="7">
        <f>K279-Portfolio_Performance!$C$16</f>
        <v>-8.9068072706956991E-2</v>
      </c>
      <c r="AJ279" s="7">
        <f>L279-Portfolio_Performance!$C$16</f>
        <v>-9.4824484876401438E-2</v>
      </c>
      <c r="AK279" s="7">
        <f>M279-Portfolio_Performance!$C$16</f>
        <v>-9.2559276676145469E-2</v>
      </c>
      <c r="AL279" s="7">
        <f>N279-Portfolio_Performance!$C$16</f>
        <v>-7.5737862914044302E-2</v>
      </c>
      <c r="AM279" s="7">
        <f>O279-Portfolio_Performance!$C$16</f>
        <v>-7.4160183751457734E-2</v>
      </c>
    </row>
    <row r="280" spans="2:39" x14ac:dyDescent="0.2">
      <c r="B280" s="39">
        <v>44966</v>
      </c>
      <c r="C280" s="40">
        <v>140.59</v>
      </c>
      <c r="D280" s="40">
        <v>55.78</v>
      </c>
      <c r="E280" s="40">
        <v>31.1</v>
      </c>
      <c r="F280" s="40">
        <v>56.64</v>
      </c>
      <c r="G280" s="40">
        <v>88.07</v>
      </c>
      <c r="H280" s="40">
        <v>9.6</v>
      </c>
      <c r="J280" s="4">
        <f t="shared" si="78"/>
        <v>-8.8518086741364698E-3</v>
      </c>
      <c r="K280" s="4">
        <f t="shared" si="79"/>
        <v>-1.8648973109687227E-2</v>
      </c>
      <c r="L280" s="4">
        <f t="shared" si="80"/>
        <v>-2.8528083614538052E-2</v>
      </c>
      <c r="M280" s="4">
        <f t="shared" si="81"/>
        <v>-1.2351126404722744E-3</v>
      </c>
      <c r="N280" s="4">
        <f t="shared" si="82"/>
        <v>6.0361210546186995E-3</v>
      </c>
      <c r="O280" s="4">
        <f t="shared" si="83"/>
        <v>-1.1393183829443163E-2</v>
      </c>
      <c r="P280" s="6">
        <f>SUMPRODUCT(J280:O280,Portfolio_Performance!$C$10:$H$10)</f>
        <v>-8.8223096092062588E-3</v>
      </c>
      <c r="Q280" s="41">
        <v>-8.8000000000000005E-3</v>
      </c>
      <c r="R280" s="12">
        <f t="shared" si="84"/>
        <v>-2.2309609206258227E-5</v>
      </c>
      <c r="S280" s="6">
        <f t="shared" si="85"/>
        <v>-2.2309609206258227E-5</v>
      </c>
      <c r="T280" s="12">
        <f>P280-Portfolio_Performance!$C$16</f>
        <v>-7.682230960920626E-2</v>
      </c>
      <c r="V280" s="7">
        <f t="shared" si="86"/>
        <v>-5.1808674136469279E-5</v>
      </c>
      <c r="W280" s="7">
        <f t="shared" si="86"/>
        <v>-1.8626663500480971E-2</v>
      </c>
      <c r="X280" s="7">
        <f t="shared" si="87"/>
        <v>-1.9728083614538053E-2</v>
      </c>
      <c r="Y280" s="7">
        <f t="shared" si="88"/>
        <v>7.5648873595277263E-3</v>
      </c>
      <c r="Z280" s="7">
        <f t="shared" si="89"/>
        <v>1.4836121054618699E-2</v>
      </c>
      <c r="AA280" s="7">
        <f t="shared" si="90"/>
        <v>-2.5931838294431624E-3</v>
      </c>
      <c r="AB280">
        <f t="shared" si="91"/>
        <v>-5.1808674136469279E-5</v>
      </c>
      <c r="AC280">
        <f t="shared" si="92"/>
        <v>-1.8626663500480971E-2</v>
      </c>
      <c r="AD280">
        <f t="shared" si="93"/>
        <v>-1.9728083614538053E-2</v>
      </c>
      <c r="AE280">
        <f t="shared" si="94"/>
        <v>0</v>
      </c>
      <c r="AF280">
        <f t="shared" si="95"/>
        <v>0</v>
      </c>
      <c r="AG280">
        <f t="shared" si="96"/>
        <v>-2.5931838294431624E-3</v>
      </c>
      <c r="AH280" s="7">
        <f>J280-Portfolio_Performance!$C$16</f>
        <v>-7.6851808674136476E-2</v>
      </c>
      <c r="AI280" s="7">
        <f>K280-Portfolio_Performance!$C$16</f>
        <v>-8.6648973109687236E-2</v>
      </c>
      <c r="AJ280" s="7">
        <f>L280-Portfolio_Performance!$C$16</f>
        <v>-9.652808361453806E-2</v>
      </c>
      <c r="AK280" s="7">
        <f>M280-Portfolio_Performance!$C$16</f>
        <v>-6.9235112640472274E-2</v>
      </c>
      <c r="AL280" s="7">
        <f>N280-Portfolio_Performance!$C$16</f>
        <v>-6.1963878945381308E-2</v>
      </c>
      <c r="AM280" s="7">
        <f>O280-Portfolio_Performance!$C$16</f>
        <v>-7.9393183829443173E-2</v>
      </c>
    </row>
    <row r="281" spans="2:39" x14ac:dyDescent="0.2">
      <c r="B281" s="39">
        <v>44967</v>
      </c>
      <c r="C281" s="40">
        <v>138.97</v>
      </c>
      <c r="D281" s="40">
        <v>56.25</v>
      </c>
      <c r="E281" s="40">
        <v>30.95</v>
      </c>
      <c r="F281" s="40">
        <v>55.82</v>
      </c>
      <c r="G281" s="40">
        <v>85.89</v>
      </c>
      <c r="H281" s="40">
        <v>9.75</v>
      </c>
      <c r="J281" s="4">
        <f t="shared" si="78"/>
        <v>-1.1589770593325424E-2</v>
      </c>
      <c r="K281" s="4">
        <f t="shared" si="79"/>
        <v>8.3906588851864923E-3</v>
      </c>
      <c r="L281" s="4">
        <f t="shared" si="80"/>
        <v>-4.8348200545834047E-3</v>
      </c>
      <c r="M281" s="4">
        <f t="shared" si="81"/>
        <v>-1.4583221277288264E-2</v>
      </c>
      <c r="N281" s="4">
        <f t="shared" si="82"/>
        <v>-2.5064545039234644E-2</v>
      </c>
      <c r="O281" s="4">
        <f t="shared" si="83"/>
        <v>1.5504186535965254E-2</v>
      </c>
      <c r="P281" s="6">
        <f>SUMPRODUCT(J281:O281,Portfolio_Performance!$C$10:$H$10)</f>
        <v>-3.7823454103909551E-3</v>
      </c>
      <c r="Q281" s="41">
        <v>2.2000000000000001E-3</v>
      </c>
      <c r="R281" s="12">
        <f t="shared" si="84"/>
        <v>-5.9823454103909556E-3</v>
      </c>
      <c r="S281" s="6">
        <f t="shared" si="85"/>
        <v>-5.9823454103909556E-3</v>
      </c>
      <c r="T281" s="12">
        <f>P281-Portfolio_Performance!$C$16</f>
        <v>-7.1782345410390955E-2</v>
      </c>
      <c r="V281" s="7">
        <f t="shared" si="86"/>
        <v>-1.3789770593325425E-2</v>
      </c>
      <c r="W281" s="7">
        <f t="shared" si="86"/>
        <v>1.4373004295577448E-2</v>
      </c>
      <c r="X281" s="7">
        <f t="shared" si="87"/>
        <v>-7.0348200545834044E-3</v>
      </c>
      <c r="Y281" s="7">
        <f t="shared" si="88"/>
        <v>-1.6783221277288263E-2</v>
      </c>
      <c r="Z281" s="7">
        <f t="shared" si="89"/>
        <v>-2.7264545039234644E-2</v>
      </c>
      <c r="AA281" s="7">
        <f t="shared" si="90"/>
        <v>1.3304186535965254E-2</v>
      </c>
      <c r="AB281">
        <f t="shared" si="91"/>
        <v>-1.3789770593325425E-2</v>
      </c>
      <c r="AC281">
        <f t="shared" si="92"/>
        <v>0</v>
      </c>
      <c r="AD281">
        <f t="shared" si="93"/>
        <v>-7.0348200545834044E-3</v>
      </c>
      <c r="AE281">
        <f t="shared" si="94"/>
        <v>-1.6783221277288263E-2</v>
      </c>
      <c r="AF281">
        <f t="shared" si="95"/>
        <v>-2.7264545039234644E-2</v>
      </c>
      <c r="AG281">
        <f t="shared" si="96"/>
        <v>0</v>
      </c>
      <c r="AH281" s="7">
        <f>J281-Portfolio_Performance!$C$16</f>
        <v>-7.9589770593325435E-2</v>
      </c>
      <c r="AI281" s="7">
        <f>K281-Portfolio_Performance!$C$16</f>
        <v>-5.9609341114813516E-2</v>
      </c>
      <c r="AJ281" s="7">
        <f>L281-Portfolio_Performance!$C$16</f>
        <v>-7.2834820054583416E-2</v>
      </c>
      <c r="AK281" s="7">
        <f>M281-Portfolio_Performance!$C$16</f>
        <v>-8.2583221277288274E-2</v>
      </c>
      <c r="AL281" s="7">
        <f>N281-Portfolio_Performance!$C$16</f>
        <v>-9.3064545039234642E-2</v>
      </c>
      <c r="AM281" s="7">
        <f>O281-Portfolio_Performance!$C$16</f>
        <v>-5.249581346403475E-2</v>
      </c>
    </row>
    <row r="282" spans="2:39" x14ac:dyDescent="0.2">
      <c r="B282" s="39">
        <v>44970</v>
      </c>
      <c r="C282" s="40">
        <v>141.66999999999999</v>
      </c>
      <c r="D282" s="40">
        <v>56.41</v>
      </c>
      <c r="E282" s="40">
        <v>31.59</v>
      </c>
      <c r="F282" s="40">
        <v>56.99</v>
      </c>
      <c r="G282" s="40">
        <v>86.78</v>
      </c>
      <c r="H282" s="40">
        <v>9.84</v>
      </c>
      <c r="J282" s="4">
        <f t="shared" si="78"/>
        <v>1.9242326892768977E-2</v>
      </c>
      <c r="K282" s="4">
        <f t="shared" si="79"/>
        <v>2.8404066673551995E-3</v>
      </c>
      <c r="L282" s="4">
        <f t="shared" si="80"/>
        <v>2.0467615683388691E-2</v>
      </c>
      <c r="M282" s="4">
        <f t="shared" si="81"/>
        <v>2.0743585738732119E-2</v>
      </c>
      <c r="N282" s="4">
        <f t="shared" si="82"/>
        <v>1.0308772592071372E-2</v>
      </c>
      <c r="O282" s="4">
        <f t="shared" si="83"/>
        <v>9.1884260544061701E-3</v>
      </c>
      <c r="P282" s="6">
        <f>SUMPRODUCT(J282:O282,Portfolio_Performance!$C$10:$H$10)</f>
        <v>1.3071908522237521E-2</v>
      </c>
      <c r="Q282" s="41">
        <v>1.14E-2</v>
      </c>
      <c r="R282" s="12">
        <f t="shared" si="84"/>
        <v>1.6719085222375203E-3</v>
      </c>
      <c r="S282" s="6">
        <f t="shared" si="85"/>
        <v>0</v>
      </c>
      <c r="T282" s="12">
        <f>P282-Portfolio_Performance!$C$16</f>
        <v>-5.4928091477762481E-2</v>
      </c>
      <c r="V282" s="7">
        <f t="shared" si="86"/>
        <v>7.842326892768977E-3</v>
      </c>
      <c r="W282" s="7">
        <f t="shared" si="86"/>
        <v>1.1684981451176792E-3</v>
      </c>
      <c r="X282" s="7">
        <f t="shared" si="87"/>
        <v>9.0676156833886905E-3</v>
      </c>
      <c r="Y282" s="7">
        <f t="shared" si="88"/>
        <v>9.3435857387321186E-3</v>
      </c>
      <c r="Z282" s="7">
        <f t="shared" si="89"/>
        <v>-1.0912274079286285E-3</v>
      </c>
      <c r="AA282" s="7">
        <f t="shared" si="90"/>
        <v>-2.2115739455938303E-3</v>
      </c>
      <c r="AB282">
        <f t="shared" si="91"/>
        <v>0</v>
      </c>
      <c r="AC282">
        <f t="shared" si="92"/>
        <v>0</v>
      </c>
      <c r="AD282">
        <f t="shared" si="93"/>
        <v>0</v>
      </c>
      <c r="AE282">
        <f t="shared" si="94"/>
        <v>0</v>
      </c>
      <c r="AF282">
        <f t="shared" si="95"/>
        <v>-1.0912274079286285E-3</v>
      </c>
      <c r="AG282">
        <f t="shared" si="96"/>
        <v>-2.2115739455938303E-3</v>
      </c>
      <c r="AH282" s="7">
        <f>J282-Portfolio_Performance!$C$16</f>
        <v>-4.8757673107231031E-2</v>
      </c>
      <c r="AI282" s="7">
        <f>K282-Portfolio_Performance!$C$16</f>
        <v>-6.5159593332644802E-2</v>
      </c>
      <c r="AJ282" s="7">
        <f>L282-Portfolio_Performance!$C$16</f>
        <v>-4.7532384316611317E-2</v>
      </c>
      <c r="AK282" s="7">
        <f>M282-Portfolio_Performance!$C$16</f>
        <v>-4.7256414261267886E-2</v>
      </c>
      <c r="AL282" s="7">
        <f>N282-Portfolio_Performance!$C$16</f>
        <v>-5.7691227407928633E-2</v>
      </c>
      <c r="AM282" s="7">
        <f>O282-Portfolio_Performance!$C$16</f>
        <v>-5.8811573945593831E-2</v>
      </c>
    </row>
    <row r="283" spans="2:39" x14ac:dyDescent="0.2">
      <c r="B283" s="39">
        <v>44971</v>
      </c>
      <c r="C283" s="40">
        <v>140.71</v>
      </c>
      <c r="D283" s="40">
        <v>55.53</v>
      </c>
      <c r="E283" s="40">
        <v>31.02</v>
      </c>
      <c r="F283" s="40">
        <v>57.48</v>
      </c>
      <c r="G283" s="40">
        <v>87.02</v>
      </c>
      <c r="H283" s="40">
        <v>9.91</v>
      </c>
      <c r="J283" s="4">
        <f t="shared" si="78"/>
        <v>-6.7993745910950735E-3</v>
      </c>
      <c r="K283" s="4">
        <f t="shared" si="79"/>
        <v>-1.5723032498368854E-2</v>
      </c>
      <c r="L283" s="4">
        <f t="shared" si="80"/>
        <v>-1.8208457065601022E-2</v>
      </c>
      <c r="M283" s="4">
        <f t="shared" si="81"/>
        <v>8.5612473639157978E-3</v>
      </c>
      <c r="N283" s="4">
        <f t="shared" si="82"/>
        <v>2.7617969223293951E-3</v>
      </c>
      <c r="O283" s="4">
        <f t="shared" si="83"/>
        <v>7.088637277734536E-3</v>
      </c>
      <c r="P283" s="6">
        <f>SUMPRODUCT(J283:O283,Portfolio_Performance!$C$10:$H$10)</f>
        <v>-1.2179485704381836E-3</v>
      </c>
      <c r="Q283" s="41">
        <v>-2.9999999999999997E-4</v>
      </c>
      <c r="R283" s="12">
        <f t="shared" si="84"/>
        <v>-9.179485704381837E-4</v>
      </c>
      <c r="S283" s="6">
        <f t="shared" si="85"/>
        <v>-9.179485704381837E-4</v>
      </c>
      <c r="T283" s="12">
        <f>P283-Portfolio_Performance!$C$16</f>
        <v>-6.9217948570438184E-2</v>
      </c>
      <c r="V283" s="7">
        <f t="shared" si="86"/>
        <v>-6.4993745910950735E-3</v>
      </c>
      <c r="W283" s="7">
        <f t="shared" si="86"/>
        <v>-1.480508392793067E-2</v>
      </c>
      <c r="X283" s="7">
        <f t="shared" si="87"/>
        <v>-1.790845706560102E-2</v>
      </c>
      <c r="Y283" s="7">
        <f t="shared" si="88"/>
        <v>8.8612473639157977E-3</v>
      </c>
      <c r="Z283" s="7">
        <f t="shared" si="89"/>
        <v>3.061796922329395E-3</v>
      </c>
      <c r="AA283" s="7">
        <f t="shared" si="90"/>
        <v>7.3886372777345359E-3</v>
      </c>
      <c r="AB283">
        <f t="shared" si="91"/>
        <v>-6.4993745910950735E-3</v>
      </c>
      <c r="AC283">
        <f t="shared" si="92"/>
        <v>-1.480508392793067E-2</v>
      </c>
      <c r="AD283">
        <f t="shared" si="93"/>
        <v>-1.790845706560102E-2</v>
      </c>
      <c r="AE283">
        <f t="shared" si="94"/>
        <v>0</v>
      </c>
      <c r="AF283">
        <f t="shared" si="95"/>
        <v>0</v>
      </c>
      <c r="AG283">
        <f t="shared" si="96"/>
        <v>0</v>
      </c>
      <c r="AH283" s="7">
        <f>J283-Portfolio_Performance!$C$16</f>
        <v>-7.4799374591095077E-2</v>
      </c>
      <c r="AI283" s="7">
        <f>K283-Portfolio_Performance!$C$16</f>
        <v>-8.3723032498368863E-2</v>
      </c>
      <c r="AJ283" s="7">
        <f>L283-Portfolio_Performance!$C$16</f>
        <v>-8.6208457065601027E-2</v>
      </c>
      <c r="AK283" s="7">
        <f>M283-Portfolio_Performance!$C$16</f>
        <v>-5.9438752636084211E-2</v>
      </c>
      <c r="AL283" s="7">
        <f>N283-Portfolio_Performance!$C$16</f>
        <v>-6.5238203077670615E-2</v>
      </c>
      <c r="AM283" s="7">
        <f>O283-Portfolio_Performance!$C$16</f>
        <v>-6.0911362722265466E-2</v>
      </c>
    </row>
    <row r="284" spans="2:39" x14ac:dyDescent="0.2">
      <c r="B284" s="39">
        <v>44972</v>
      </c>
      <c r="C284" s="40">
        <v>140.62</v>
      </c>
      <c r="D284" s="40">
        <v>55.28</v>
      </c>
      <c r="E284" s="40">
        <v>30.67</v>
      </c>
      <c r="F284" s="40">
        <v>58.18</v>
      </c>
      <c r="G284" s="40">
        <v>86.39</v>
      </c>
      <c r="H284" s="40">
        <v>9.86</v>
      </c>
      <c r="J284" s="4">
        <f t="shared" si="78"/>
        <v>-6.3981802914912962E-4</v>
      </c>
      <c r="K284" s="4">
        <f t="shared" si="79"/>
        <v>-4.5122357941013739E-3</v>
      </c>
      <c r="L284" s="4">
        <f t="shared" si="80"/>
        <v>-1.1347179622232497E-2</v>
      </c>
      <c r="M284" s="4">
        <f t="shared" si="81"/>
        <v>1.2104591856231374E-2</v>
      </c>
      <c r="N284" s="4">
        <f t="shared" si="82"/>
        <v>-7.2660489217412222E-3</v>
      </c>
      <c r="O284" s="4">
        <f t="shared" si="83"/>
        <v>-5.0581797273526385E-3</v>
      </c>
      <c r="P284" s="6">
        <f>SUMPRODUCT(J284:O284,Portfolio_Performance!$C$10:$H$10)</f>
        <v>-3.4741096643941117E-3</v>
      </c>
      <c r="Q284" s="41">
        <v>2.8E-3</v>
      </c>
      <c r="R284" s="12">
        <f t="shared" si="84"/>
        <v>-6.2741096643941117E-3</v>
      </c>
      <c r="S284" s="6">
        <f t="shared" si="85"/>
        <v>-6.2741096643941117E-3</v>
      </c>
      <c r="T284" s="12">
        <f>P284-Portfolio_Performance!$C$16</f>
        <v>-7.1474109664394117E-2</v>
      </c>
      <c r="V284" s="7">
        <f t="shared" si="86"/>
        <v>-3.4398180291491296E-3</v>
      </c>
      <c r="W284" s="7">
        <f t="shared" si="86"/>
        <v>1.7618738702927378E-3</v>
      </c>
      <c r="X284" s="7">
        <f t="shared" si="87"/>
        <v>-1.4147179622232497E-2</v>
      </c>
      <c r="Y284" s="7">
        <f t="shared" si="88"/>
        <v>9.3045918562313732E-3</v>
      </c>
      <c r="Z284" s="7">
        <f t="shared" si="89"/>
        <v>-1.0066048921741223E-2</v>
      </c>
      <c r="AA284" s="7">
        <f t="shared" si="90"/>
        <v>-7.858179727352638E-3</v>
      </c>
      <c r="AB284">
        <f t="shared" si="91"/>
        <v>-3.4398180291491296E-3</v>
      </c>
      <c r="AC284">
        <f t="shared" si="92"/>
        <v>0</v>
      </c>
      <c r="AD284">
        <f t="shared" si="93"/>
        <v>-1.4147179622232497E-2</v>
      </c>
      <c r="AE284">
        <f t="shared" si="94"/>
        <v>0</v>
      </c>
      <c r="AF284">
        <f t="shared" si="95"/>
        <v>-1.0066048921741223E-2</v>
      </c>
      <c r="AG284">
        <f t="shared" si="96"/>
        <v>-7.858179727352638E-3</v>
      </c>
      <c r="AH284" s="7">
        <f>J284-Portfolio_Performance!$C$16</f>
        <v>-6.8639818029149133E-2</v>
      </c>
      <c r="AI284" s="7">
        <f>K284-Portfolio_Performance!$C$16</f>
        <v>-7.2512235794101376E-2</v>
      </c>
      <c r="AJ284" s="7">
        <f>L284-Portfolio_Performance!$C$16</f>
        <v>-7.9347179622232505E-2</v>
      </c>
      <c r="AK284" s="7">
        <f>M284-Portfolio_Performance!$C$16</f>
        <v>-5.589540814376863E-2</v>
      </c>
      <c r="AL284" s="7">
        <f>N284-Portfolio_Performance!$C$16</f>
        <v>-7.5266048921741227E-2</v>
      </c>
      <c r="AM284" s="7">
        <f>O284-Portfolio_Performance!$C$16</f>
        <v>-7.3058179727352637E-2</v>
      </c>
    </row>
    <row r="285" spans="2:39" x14ac:dyDescent="0.2">
      <c r="B285" s="39">
        <v>44973</v>
      </c>
      <c r="C285" s="40">
        <v>139.81</v>
      </c>
      <c r="D285" s="40">
        <v>56.51</v>
      </c>
      <c r="E285" s="40">
        <v>29.76</v>
      </c>
      <c r="F285" s="40">
        <v>57.1</v>
      </c>
      <c r="G285" s="40">
        <v>85.83</v>
      </c>
      <c r="H285" s="40">
        <v>10.01</v>
      </c>
      <c r="J285" s="4">
        <f t="shared" si="78"/>
        <v>-5.7768587712820211E-3</v>
      </c>
      <c r="K285" s="4">
        <f t="shared" si="79"/>
        <v>2.2006434182337463E-2</v>
      </c>
      <c r="L285" s="4">
        <f t="shared" si="80"/>
        <v>-3.011976816126909E-2</v>
      </c>
      <c r="M285" s="4">
        <f t="shared" si="81"/>
        <v>-1.8737536405090991E-2</v>
      </c>
      <c r="N285" s="4">
        <f t="shared" si="82"/>
        <v>-6.5033326406642028E-3</v>
      </c>
      <c r="O285" s="4">
        <f t="shared" si="83"/>
        <v>1.5098424712585243E-2</v>
      </c>
      <c r="P285" s="6">
        <f>SUMPRODUCT(J285:O285,Portfolio_Performance!$C$10:$H$10)</f>
        <v>-6.1159790701593476E-4</v>
      </c>
      <c r="Q285" s="41">
        <v>-1.38E-2</v>
      </c>
      <c r="R285" s="12">
        <f t="shared" si="84"/>
        <v>1.3188402092984065E-2</v>
      </c>
      <c r="S285" s="6">
        <f t="shared" si="85"/>
        <v>0</v>
      </c>
      <c r="T285" s="12">
        <f>P285-Portfolio_Performance!$C$16</f>
        <v>-6.8611597907015945E-2</v>
      </c>
      <c r="V285" s="7">
        <f t="shared" si="86"/>
        <v>8.0231412287179796E-3</v>
      </c>
      <c r="W285" s="7">
        <f t="shared" si="86"/>
        <v>8.8180320893533979E-3</v>
      </c>
      <c r="X285" s="7">
        <f t="shared" si="87"/>
        <v>-1.631976816126909E-2</v>
      </c>
      <c r="Y285" s="7">
        <f t="shared" si="88"/>
        <v>-4.9375364050909913E-3</v>
      </c>
      <c r="Z285" s="7">
        <f t="shared" si="89"/>
        <v>7.296667359335797E-3</v>
      </c>
      <c r="AA285" s="7">
        <f t="shared" si="90"/>
        <v>2.8898424712585243E-2</v>
      </c>
      <c r="AB285">
        <f t="shared" si="91"/>
        <v>0</v>
      </c>
      <c r="AC285">
        <f t="shared" si="92"/>
        <v>0</v>
      </c>
      <c r="AD285">
        <f t="shared" si="93"/>
        <v>-1.631976816126909E-2</v>
      </c>
      <c r="AE285">
        <f t="shared" si="94"/>
        <v>-4.9375364050909913E-3</v>
      </c>
      <c r="AF285">
        <f t="shared" si="95"/>
        <v>0</v>
      </c>
      <c r="AG285">
        <f t="shared" si="96"/>
        <v>0</v>
      </c>
      <c r="AH285" s="7">
        <f>J285-Portfolio_Performance!$C$16</f>
        <v>-7.3776858771282025E-2</v>
      </c>
      <c r="AI285" s="7">
        <f>K285-Portfolio_Performance!$C$16</f>
        <v>-4.5993565817662542E-2</v>
      </c>
      <c r="AJ285" s="7">
        <f>L285-Portfolio_Performance!$C$16</f>
        <v>-9.8119768161269091E-2</v>
      </c>
      <c r="AK285" s="7">
        <f>M285-Portfolio_Performance!$C$16</f>
        <v>-8.6737536405090992E-2</v>
      </c>
      <c r="AL285" s="7">
        <f>N285-Portfolio_Performance!$C$16</f>
        <v>-7.4503332640664208E-2</v>
      </c>
      <c r="AM285" s="7">
        <f>O285-Portfolio_Performance!$C$16</f>
        <v>-5.2901575287414765E-2</v>
      </c>
    </row>
    <row r="286" spans="2:39" x14ac:dyDescent="0.2">
      <c r="B286" s="39">
        <v>44974</v>
      </c>
      <c r="C286" s="40">
        <v>142.99</v>
      </c>
      <c r="D286" s="40">
        <v>58.2</v>
      </c>
      <c r="E286" s="40">
        <v>29.54</v>
      </c>
      <c r="F286" s="40">
        <v>55.56</v>
      </c>
      <c r="G286" s="40">
        <v>86.93</v>
      </c>
      <c r="H286" s="40">
        <v>9.68</v>
      </c>
      <c r="J286" s="4">
        <f t="shared" si="78"/>
        <v>2.2490339745022611E-2</v>
      </c>
      <c r="K286" s="4">
        <f t="shared" si="79"/>
        <v>2.9467741095640248E-2</v>
      </c>
      <c r="L286" s="4">
        <f t="shared" si="80"/>
        <v>-7.4199328616574231E-3</v>
      </c>
      <c r="M286" s="4">
        <f t="shared" si="81"/>
        <v>-2.7340598775821529E-2</v>
      </c>
      <c r="N286" s="4">
        <f t="shared" si="82"/>
        <v>1.2734601360844524E-2</v>
      </c>
      <c r="O286" s="4">
        <f t="shared" si="83"/>
        <v>-3.352269203864356E-2</v>
      </c>
      <c r="P286" s="6">
        <f>SUMPRODUCT(J286:O286,Portfolio_Performance!$C$10:$H$10)</f>
        <v>-3.5410984446035097E-3</v>
      </c>
      <c r="Q286" s="41">
        <v>-2.8E-3</v>
      </c>
      <c r="R286" s="12">
        <f t="shared" si="84"/>
        <v>-7.4109844460350975E-4</v>
      </c>
      <c r="S286" s="6">
        <f t="shared" si="85"/>
        <v>-7.4109844460350975E-4</v>
      </c>
      <c r="T286" s="12">
        <f>P286-Portfolio_Performance!$C$16</f>
        <v>-7.1541098444603518E-2</v>
      </c>
      <c r="V286" s="7">
        <f t="shared" si="86"/>
        <v>2.5290339745022612E-2</v>
      </c>
      <c r="W286" s="7">
        <f t="shared" si="86"/>
        <v>3.0208839540243757E-2</v>
      </c>
      <c r="X286" s="7">
        <f t="shared" si="87"/>
        <v>-4.6199328616574227E-3</v>
      </c>
      <c r="Y286" s="7">
        <f t="shared" si="88"/>
        <v>-2.4540598775821529E-2</v>
      </c>
      <c r="Z286" s="7">
        <f t="shared" si="89"/>
        <v>1.5534601360844525E-2</v>
      </c>
      <c r="AA286" s="7">
        <f t="shared" si="90"/>
        <v>-3.072269203864356E-2</v>
      </c>
      <c r="AB286">
        <f t="shared" si="91"/>
        <v>0</v>
      </c>
      <c r="AC286">
        <f t="shared" si="92"/>
        <v>0</v>
      </c>
      <c r="AD286">
        <f t="shared" si="93"/>
        <v>-4.6199328616574227E-3</v>
      </c>
      <c r="AE286">
        <f t="shared" si="94"/>
        <v>-2.4540598775821529E-2</v>
      </c>
      <c r="AF286">
        <f t="shared" si="95"/>
        <v>0</v>
      </c>
      <c r="AG286">
        <f t="shared" si="96"/>
        <v>-3.072269203864356E-2</v>
      </c>
      <c r="AH286" s="7">
        <f>J286-Portfolio_Performance!$C$16</f>
        <v>-4.5509660254977394E-2</v>
      </c>
      <c r="AI286" s="7">
        <f>K286-Portfolio_Performance!$C$16</f>
        <v>-3.8532258904359754E-2</v>
      </c>
      <c r="AJ286" s="7">
        <f>L286-Portfolio_Performance!$C$16</f>
        <v>-7.5419932861657435E-2</v>
      </c>
      <c r="AK286" s="7">
        <f>M286-Portfolio_Performance!$C$16</f>
        <v>-9.5340598775821531E-2</v>
      </c>
      <c r="AL286" s="7">
        <f>N286-Portfolio_Performance!$C$16</f>
        <v>-5.5265398639155479E-2</v>
      </c>
      <c r="AM286" s="7">
        <f>O286-Portfolio_Performance!$C$16</f>
        <v>-0.10152269203864356</v>
      </c>
    </row>
    <row r="287" spans="2:39" x14ac:dyDescent="0.2">
      <c r="B287" s="39">
        <v>44978</v>
      </c>
      <c r="C287" s="40">
        <v>138.78</v>
      </c>
      <c r="D287" s="40">
        <v>58.25</v>
      </c>
      <c r="E287" s="40">
        <v>28.35</v>
      </c>
      <c r="F287" s="40">
        <v>54.68</v>
      </c>
      <c r="G287" s="40">
        <v>86.73</v>
      </c>
      <c r="H287" s="40">
        <v>9.44</v>
      </c>
      <c r="J287" s="4">
        <f t="shared" si="78"/>
        <v>-2.9884752273353118E-2</v>
      </c>
      <c r="K287" s="4">
        <f t="shared" si="79"/>
        <v>8.5873770841780449E-4</v>
      </c>
      <c r="L287" s="4">
        <f t="shared" si="80"/>
        <v>-4.1118246929472579E-2</v>
      </c>
      <c r="M287" s="4">
        <f t="shared" si="81"/>
        <v>-1.5965506030394261E-2</v>
      </c>
      <c r="N287" s="4">
        <f t="shared" si="82"/>
        <v>-2.3033523946086611E-3</v>
      </c>
      <c r="O287" s="4">
        <f t="shared" si="83"/>
        <v>-2.5105921131076358E-2</v>
      </c>
      <c r="P287" s="6">
        <f>SUMPRODUCT(J287:O287,Portfolio_Performance!$C$10:$H$10)</f>
        <v>-1.9591898798060167E-2</v>
      </c>
      <c r="Q287" s="41">
        <v>-0.02</v>
      </c>
      <c r="R287" s="12">
        <f t="shared" si="84"/>
        <v>4.081012019398339E-4</v>
      </c>
      <c r="S287" s="6">
        <f t="shared" si="85"/>
        <v>0</v>
      </c>
      <c r="T287" s="12">
        <f>P287-Portfolio_Performance!$C$16</f>
        <v>-8.7591898798060175E-2</v>
      </c>
      <c r="V287" s="7">
        <f t="shared" si="86"/>
        <v>-9.884752273353118E-3</v>
      </c>
      <c r="W287" s="7">
        <f t="shared" si="86"/>
        <v>4.5063650647797059E-4</v>
      </c>
      <c r="X287" s="7">
        <f t="shared" si="87"/>
        <v>-2.1118246929472579E-2</v>
      </c>
      <c r="Y287" s="7">
        <f t="shared" si="88"/>
        <v>4.0344939696057396E-3</v>
      </c>
      <c r="Z287" s="7">
        <f t="shared" si="89"/>
        <v>1.7696647605391341E-2</v>
      </c>
      <c r="AA287" s="7">
        <f t="shared" si="90"/>
        <v>-5.1059211310763575E-3</v>
      </c>
      <c r="AB287">
        <f t="shared" si="91"/>
        <v>-9.884752273353118E-3</v>
      </c>
      <c r="AC287">
        <f t="shared" si="92"/>
        <v>0</v>
      </c>
      <c r="AD287">
        <f t="shared" si="93"/>
        <v>-2.1118246929472579E-2</v>
      </c>
      <c r="AE287">
        <f t="shared" si="94"/>
        <v>0</v>
      </c>
      <c r="AF287">
        <f t="shared" si="95"/>
        <v>0</v>
      </c>
      <c r="AG287">
        <f t="shared" si="96"/>
        <v>-5.1059211310763575E-3</v>
      </c>
      <c r="AH287" s="7">
        <f>J287-Portfolio_Performance!$C$16</f>
        <v>-9.7884752273353123E-2</v>
      </c>
      <c r="AI287" s="7">
        <f>K287-Portfolio_Performance!$C$16</f>
        <v>-6.7141262291582196E-2</v>
      </c>
      <c r="AJ287" s="7">
        <f>L287-Portfolio_Performance!$C$16</f>
        <v>-0.10911824692947258</v>
      </c>
      <c r="AK287" s="7">
        <f>M287-Portfolio_Performance!$C$16</f>
        <v>-8.3965506030394266E-2</v>
      </c>
      <c r="AL287" s="7">
        <f>N287-Portfolio_Performance!$C$16</f>
        <v>-7.0303352394608665E-2</v>
      </c>
      <c r="AM287" s="7">
        <f>O287-Portfolio_Performance!$C$16</f>
        <v>-9.3105921131076366E-2</v>
      </c>
    </row>
    <row r="288" spans="2:39" x14ac:dyDescent="0.2">
      <c r="B288" s="39">
        <v>44979</v>
      </c>
      <c r="C288" s="40">
        <v>138.08000000000001</v>
      </c>
      <c r="D288" s="40">
        <v>58.37</v>
      </c>
      <c r="E288" s="40">
        <v>28.59</v>
      </c>
      <c r="F288" s="40">
        <v>54.76</v>
      </c>
      <c r="G288" s="40">
        <v>86.94</v>
      </c>
      <c r="H288" s="40">
        <v>9.51</v>
      </c>
      <c r="J288" s="4">
        <f t="shared" si="78"/>
        <v>-5.0567181362849434E-3</v>
      </c>
      <c r="K288" s="4">
        <f t="shared" si="79"/>
        <v>2.057966769889597E-3</v>
      </c>
      <c r="L288" s="4">
        <f t="shared" si="80"/>
        <v>8.4299761604594015E-3</v>
      </c>
      <c r="M288" s="4">
        <f t="shared" si="81"/>
        <v>1.4619885644991885E-3</v>
      </c>
      <c r="N288" s="4">
        <f t="shared" si="82"/>
        <v>2.4183808642816527E-3</v>
      </c>
      <c r="O288" s="4">
        <f t="shared" si="83"/>
        <v>7.3878963998895422E-3</v>
      </c>
      <c r="P288" s="6">
        <f>SUMPRODUCT(J288:O288,Portfolio_Performance!$C$10:$H$10)</f>
        <v>2.8836946150510231E-3</v>
      </c>
      <c r="Q288" s="41">
        <v>-1.6000000000000001E-3</v>
      </c>
      <c r="R288" s="12">
        <f t="shared" si="84"/>
        <v>4.483694615051023E-3</v>
      </c>
      <c r="S288" s="6">
        <f t="shared" si="85"/>
        <v>0</v>
      </c>
      <c r="T288" s="12">
        <f>P288-Portfolio_Performance!$C$16</f>
        <v>-6.5116305384948975E-2</v>
      </c>
      <c r="V288" s="7">
        <f t="shared" si="86"/>
        <v>-3.4567181362849435E-3</v>
      </c>
      <c r="W288" s="7">
        <f t="shared" si="86"/>
        <v>-2.425727845161426E-3</v>
      </c>
      <c r="X288" s="7">
        <f t="shared" si="87"/>
        <v>1.0029976160459402E-2</v>
      </c>
      <c r="Y288" s="7">
        <f t="shared" si="88"/>
        <v>3.0619885644991886E-3</v>
      </c>
      <c r="Z288" s="7">
        <f t="shared" si="89"/>
        <v>4.0183808642816525E-3</v>
      </c>
      <c r="AA288" s="7">
        <f t="shared" si="90"/>
        <v>8.987896399889542E-3</v>
      </c>
      <c r="AB288">
        <f t="shared" si="91"/>
        <v>-3.4567181362849435E-3</v>
      </c>
      <c r="AC288">
        <f t="shared" si="92"/>
        <v>-2.425727845161426E-3</v>
      </c>
      <c r="AD288">
        <f t="shared" si="93"/>
        <v>0</v>
      </c>
      <c r="AE288">
        <f t="shared" si="94"/>
        <v>0</v>
      </c>
      <c r="AF288">
        <f t="shared" si="95"/>
        <v>0</v>
      </c>
      <c r="AG288">
        <f t="shared" si="96"/>
        <v>0</v>
      </c>
      <c r="AH288" s="7">
        <f>J288-Portfolio_Performance!$C$16</f>
        <v>-7.3056718136284948E-2</v>
      </c>
      <c r="AI288" s="7">
        <f>K288-Portfolio_Performance!$C$16</f>
        <v>-6.5942033230110414E-2</v>
      </c>
      <c r="AJ288" s="7">
        <f>L288-Portfolio_Performance!$C$16</f>
        <v>-5.9570023839540603E-2</v>
      </c>
      <c r="AK288" s="7">
        <f>M288-Portfolio_Performance!$C$16</f>
        <v>-6.653801143550081E-2</v>
      </c>
      <c r="AL288" s="7">
        <f>N288-Portfolio_Performance!$C$16</f>
        <v>-6.5581619135718347E-2</v>
      </c>
      <c r="AM288" s="7">
        <f>O288-Portfolio_Performance!$C$16</f>
        <v>-6.0612103600110462E-2</v>
      </c>
    </row>
    <row r="289" spans="2:39" x14ac:dyDescent="0.2">
      <c r="B289" s="39">
        <v>44980</v>
      </c>
      <c r="C289" s="40">
        <v>138.09</v>
      </c>
      <c r="D289" s="40">
        <v>57.86</v>
      </c>
      <c r="E289" s="40">
        <v>29</v>
      </c>
      <c r="F289" s="40">
        <v>56.57</v>
      </c>
      <c r="G289" s="40">
        <v>87.96</v>
      </c>
      <c r="H289" s="40">
        <v>9.7100000000000009</v>
      </c>
      <c r="J289" s="4">
        <f t="shared" si="78"/>
        <v>7.2419162141929087E-5</v>
      </c>
      <c r="K289" s="4">
        <f t="shared" si="79"/>
        <v>-8.7757596677106153E-3</v>
      </c>
      <c r="L289" s="4">
        <f t="shared" si="80"/>
        <v>1.4238823652253516E-2</v>
      </c>
      <c r="M289" s="4">
        <f t="shared" si="81"/>
        <v>3.2518808934816207E-2</v>
      </c>
      <c r="N289" s="4">
        <f t="shared" si="82"/>
        <v>1.1663940125914287E-2</v>
      </c>
      <c r="O289" s="4">
        <f t="shared" si="83"/>
        <v>2.0812405745934695E-2</v>
      </c>
      <c r="P289" s="6">
        <f>SUMPRODUCT(J289:O289,Portfolio_Performance!$C$10:$H$10)</f>
        <v>1.2389180873327563E-2</v>
      </c>
      <c r="Q289" s="41">
        <v>5.3E-3</v>
      </c>
      <c r="R289" s="12">
        <f t="shared" si="84"/>
        <v>7.0891808733275627E-3</v>
      </c>
      <c r="S289" s="6">
        <f t="shared" si="85"/>
        <v>0</v>
      </c>
      <c r="T289" s="12">
        <f>P289-Portfolio_Performance!$C$16</f>
        <v>-5.5610819126672442E-2</v>
      </c>
      <c r="V289" s="7">
        <f t="shared" si="86"/>
        <v>-5.227580837858071E-3</v>
      </c>
      <c r="W289" s="7">
        <f t="shared" si="86"/>
        <v>-1.5864940541038177E-2</v>
      </c>
      <c r="X289" s="7">
        <f t="shared" si="87"/>
        <v>8.9388236522535171E-3</v>
      </c>
      <c r="Y289" s="7">
        <f t="shared" si="88"/>
        <v>2.7218808934816208E-2</v>
      </c>
      <c r="Z289" s="7">
        <f t="shared" si="89"/>
        <v>6.363940125914287E-3</v>
      </c>
      <c r="AA289" s="7">
        <f t="shared" si="90"/>
        <v>1.5512405745934696E-2</v>
      </c>
      <c r="AB289">
        <f t="shared" si="91"/>
        <v>-5.227580837858071E-3</v>
      </c>
      <c r="AC289">
        <f t="shared" si="92"/>
        <v>-1.5864940541038177E-2</v>
      </c>
      <c r="AD289">
        <f t="shared" si="93"/>
        <v>0</v>
      </c>
      <c r="AE289">
        <f t="shared" si="94"/>
        <v>0</v>
      </c>
      <c r="AF289">
        <f t="shared" si="95"/>
        <v>0</v>
      </c>
      <c r="AG289">
        <f t="shared" si="96"/>
        <v>0</v>
      </c>
      <c r="AH289" s="7">
        <f>J289-Portfolio_Performance!$C$16</f>
        <v>-6.7927580837858076E-2</v>
      </c>
      <c r="AI289" s="7">
        <f>K289-Portfolio_Performance!$C$16</f>
        <v>-7.6775759667710622E-2</v>
      </c>
      <c r="AJ289" s="7">
        <f>L289-Portfolio_Performance!$C$16</f>
        <v>-5.3761176347746492E-2</v>
      </c>
      <c r="AK289" s="7">
        <f>M289-Portfolio_Performance!$C$16</f>
        <v>-3.5481191065183798E-2</v>
      </c>
      <c r="AL289" s="7">
        <f>N289-Portfolio_Performance!$C$16</f>
        <v>-5.6336059874085714E-2</v>
      </c>
      <c r="AM289" s="7">
        <f>O289-Portfolio_Performance!$C$16</f>
        <v>-4.718759425406531E-2</v>
      </c>
    </row>
    <row r="290" spans="2:39" x14ac:dyDescent="0.2">
      <c r="B290" s="39">
        <v>44981</v>
      </c>
      <c r="C290" s="40">
        <v>137.31</v>
      </c>
      <c r="D290" s="40">
        <v>57.87</v>
      </c>
      <c r="E290" s="40">
        <v>28.75</v>
      </c>
      <c r="F290" s="40">
        <v>63.54</v>
      </c>
      <c r="G290" s="40">
        <v>87.85</v>
      </c>
      <c r="H290" s="40">
        <v>9.8000000000000007</v>
      </c>
      <c r="J290" s="4">
        <f t="shared" si="78"/>
        <v>-5.6645031635993983E-3</v>
      </c>
      <c r="K290" s="4">
        <f t="shared" si="79"/>
        <v>1.7281603775835182E-4</v>
      </c>
      <c r="L290" s="4">
        <f t="shared" si="80"/>
        <v>-8.6580627431145415E-3</v>
      </c>
      <c r="M290" s="4">
        <f t="shared" si="81"/>
        <v>0.1161908194863057</v>
      </c>
      <c r="N290" s="4">
        <f t="shared" si="82"/>
        <v>-1.2513510534542516E-3</v>
      </c>
      <c r="O290" s="4">
        <f t="shared" si="83"/>
        <v>9.2261033732926323E-3</v>
      </c>
      <c r="P290" s="6">
        <f>SUMPRODUCT(J290:O290,Portfolio_Performance!$C$10:$H$10)</f>
        <v>1.2155217446672011E-2</v>
      </c>
      <c r="Q290" s="41">
        <v>-1.0500000000000001E-2</v>
      </c>
      <c r="R290" s="12">
        <f t="shared" si="84"/>
        <v>2.265521744667201E-2</v>
      </c>
      <c r="S290" s="6">
        <f t="shared" si="85"/>
        <v>0</v>
      </c>
      <c r="T290" s="12">
        <f>P290-Portfolio_Performance!$C$16</f>
        <v>-5.584478255332799E-2</v>
      </c>
      <c r="V290" s="7">
        <f t="shared" si="86"/>
        <v>4.8354968364006023E-3</v>
      </c>
      <c r="W290" s="7">
        <f t="shared" si="86"/>
        <v>-2.2482401408913659E-2</v>
      </c>
      <c r="X290" s="7">
        <f t="shared" si="87"/>
        <v>1.8419372568854592E-3</v>
      </c>
      <c r="Y290" s="7">
        <f t="shared" si="88"/>
        <v>0.1266908194863057</v>
      </c>
      <c r="Z290" s="7">
        <f t="shared" si="89"/>
        <v>9.2486489465457497E-3</v>
      </c>
      <c r="AA290" s="7">
        <f t="shared" si="90"/>
        <v>1.9726103373292635E-2</v>
      </c>
      <c r="AB290">
        <f t="shared" si="91"/>
        <v>0</v>
      </c>
      <c r="AC290">
        <f t="shared" si="92"/>
        <v>-2.2482401408913659E-2</v>
      </c>
      <c r="AD290">
        <f t="shared" si="93"/>
        <v>0</v>
      </c>
      <c r="AE290">
        <f t="shared" si="94"/>
        <v>0</v>
      </c>
      <c r="AF290">
        <f t="shared" si="95"/>
        <v>0</v>
      </c>
      <c r="AG290">
        <f t="shared" si="96"/>
        <v>0</v>
      </c>
      <c r="AH290" s="7">
        <f>J290-Portfolio_Performance!$C$16</f>
        <v>-7.3664503163599404E-2</v>
      </c>
      <c r="AI290" s="7">
        <f>K290-Portfolio_Performance!$C$16</f>
        <v>-6.7827183962241647E-2</v>
      </c>
      <c r="AJ290" s="7">
        <f>L290-Portfolio_Performance!$C$16</f>
        <v>-7.6658062743114541E-2</v>
      </c>
      <c r="AK290" s="7">
        <f>M290-Portfolio_Performance!$C$16</f>
        <v>4.81908194863057E-2</v>
      </c>
      <c r="AL290" s="7">
        <f>N290-Portfolio_Performance!$C$16</f>
        <v>-6.9251351053454258E-2</v>
      </c>
      <c r="AM290" s="7">
        <f>O290-Portfolio_Performance!$C$16</f>
        <v>-5.8773896626707373E-2</v>
      </c>
    </row>
    <row r="291" spans="2:39" x14ac:dyDescent="0.2">
      <c r="B291" s="39">
        <v>44984</v>
      </c>
      <c r="C291" s="40">
        <v>140.44</v>
      </c>
      <c r="D291" s="40">
        <v>57.91</v>
      </c>
      <c r="E291" s="40">
        <v>28.17</v>
      </c>
      <c r="F291" s="40">
        <v>64.94</v>
      </c>
      <c r="G291" s="40">
        <v>89.57</v>
      </c>
      <c r="H291" s="40">
        <v>9.6999999999999993</v>
      </c>
      <c r="J291" s="4">
        <f t="shared" si="78"/>
        <v>2.2539207966571079E-2</v>
      </c>
      <c r="K291" s="4">
        <f t="shared" si="79"/>
        <v>6.9096565195112013E-4</v>
      </c>
      <c r="L291" s="4">
        <f t="shared" si="80"/>
        <v>-2.0380185355078104E-2</v>
      </c>
      <c r="M291" s="4">
        <f t="shared" si="81"/>
        <v>2.1794137833329771E-2</v>
      </c>
      <c r="N291" s="4">
        <f t="shared" si="82"/>
        <v>1.9389627853997761E-2</v>
      </c>
      <c r="O291" s="4">
        <f t="shared" si="83"/>
        <v>-1.0256500167189221E-2</v>
      </c>
      <c r="P291" s="6">
        <f>SUMPRODUCT(J291:O291,Portfolio_Performance!$C$10:$H$10)</f>
        <v>5.5193089269772819E-3</v>
      </c>
      <c r="Q291" s="41">
        <v>3.0999999999999999E-3</v>
      </c>
      <c r="R291" s="12">
        <f t="shared" si="84"/>
        <v>2.419308926977282E-3</v>
      </c>
      <c r="S291" s="6">
        <f t="shared" si="85"/>
        <v>0</v>
      </c>
      <c r="T291" s="12">
        <f>P291-Portfolio_Performance!$C$16</f>
        <v>-6.2480691073022725E-2</v>
      </c>
      <c r="V291" s="7">
        <f t="shared" si="86"/>
        <v>1.943920796657108E-2</v>
      </c>
      <c r="W291" s="7">
        <f t="shared" si="86"/>
        <v>-1.7283432750261618E-3</v>
      </c>
      <c r="X291" s="7">
        <f t="shared" si="87"/>
        <v>-2.3480185355078103E-2</v>
      </c>
      <c r="Y291" s="7">
        <f t="shared" si="88"/>
        <v>1.8694137833329773E-2</v>
      </c>
      <c r="Z291" s="7">
        <f t="shared" si="89"/>
        <v>1.6289627853997762E-2</v>
      </c>
      <c r="AA291" s="7">
        <f t="shared" si="90"/>
        <v>-1.3356500167189221E-2</v>
      </c>
      <c r="AB291">
        <f t="shared" si="91"/>
        <v>0</v>
      </c>
      <c r="AC291">
        <f t="shared" si="92"/>
        <v>-1.7283432750261618E-3</v>
      </c>
      <c r="AD291">
        <f t="shared" si="93"/>
        <v>-2.3480185355078103E-2</v>
      </c>
      <c r="AE291">
        <f t="shared" si="94"/>
        <v>0</v>
      </c>
      <c r="AF291">
        <f t="shared" si="95"/>
        <v>0</v>
      </c>
      <c r="AG291">
        <f t="shared" si="96"/>
        <v>-1.3356500167189221E-2</v>
      </c>
      <c r="AH291" s="7">
        <f>J291-Portfolio_Performance!$C$16</f>
        <v>-4.5460792033428926E-2</v>
      </c>
      <c r="AI291" s="7">
        <f>K291-Portfolio_Performance!$C$16</f>
        <v>-6.7309034348048885E-2</v>
      </c>
      <c r="AJ291" s="7">
        <f>L291-Portfolio_Performance!$C$16</f>
        <v>-8.8380185355078106E-2</v>
      </c>
      <c r="AK291" s="7">
        <f>M291-Portfolio_Performance!$C$16</f>
        <v>-4.6205862166670233E-2</v>
      </c>
      <c r="AL291" s="7">
        <f>N291-Portfolio_Performance!$C$16</f>
        <v>-4.8610372146002244E-2</v>
      </c>
      <c r="AM291" s="7">
        <f>O291-Portfolio_Performance!$C$16</f>
        <v>-7.8256500167189227E-2</v>
      </c>
    </row>
    <row r="292" spans="2:39" x14ac:dyDescent="0.2">
      <c r="B292" s="39">
        <v>44985</v>
      </c>
      <c r="C292" s="40">
        <v>141.28</v>
      </c>
      <c r="D292" s="40">
        <v>57.68</v>
      </c>
      <c r="E292" s="40">
        <v>28.58</v>
      </c>
      <c r="F292" s="40">
        <v>64.06</v>
      </c>
      <c r="G292" s="40">
        <v>89.01</v>
      </c>
      <c r="H292" s="40">
        <v>9.6</v>
      </c>
      <c r="J292" s="4">
        <f t="shared" si="78"/>
        <v>5.9633855554184463E-3</v>
      </c>
      <c r="K292" s="4">
        <f t="shared" si="79"/>
        <v>-3.9795882610047864E-3</v>
      </c>
      <c r="L292" s="4">
        <f t="shared" si="80"/>
        <v>1.4449590613440071E-2</v>
      </c>
      <c r="M292" s="4">
        <f t="shared" si="81"/>
        <v>-1.3643622493687784E-2</v>
      </c>
      <c r="N292" s="4">
        <f t="shared" si="82"/>
        <v>-6.271719516263677E-3</v>
      </c>
      <c r="O292" s="4">
        <f t="shared" si="83"/>
        <v>-1.0362787035546547E-2</v>
      </c>
      <c r="P292" s="6">
        <f>SUMPRODUCT(J292:O292,Portfolio_Performance!$C$10:$H$10)</f>
        <v>-3.4878649169582604E-3</v>
      </c>
      <c r="Q292" s="41">
        <v>-3.0000000000000001E-3</v>
      </c>
      <c r="R292" s="12">
        <f t="shared" si="84"/>
        <v>-4.8786491695826037E-4</v>
      </c>
      <c r="S292" s="6">
        <f t="shared" si="85"/>
        <v>-4.8786491695826037E-4</v>
      </c>
      <c r="T292" s="12">
        <f>P292-Portfolio_Performance!$C$16</f>
        <v>-7.1487864916958271E-2</v>
      </c>
      <c r="V292" s="7">
        <f t="shared" si="86"/>
        <v>8.9633855554184464E-3</v>
      </c>
      <c r="W292" s="7">
        <f t="shared" si="86"/>
        <v>-3.491723344046526E-3</v>
      </c>
      <c r="X292" s="7">
        <f t="shared" si="87"/>
        <v>1.7449590613440071E-2</v>
      </c>
      <c r="Y292" s="7">
        <f t="shared" si="88"/>
        <v>-1.0643622493687784E-2</v>
      </c>
      <c r="Z292" s="7">
        <f t="shared" si="89"/>
        <v>-3.271719516263677E-3</v>
      </c>
      <c r="AA292" s="7">
        <f t="shared" si="90"/>
        <v>-7.3627870355465466E-3</v>
      </c>
      <c r="AB292">
        <f t="shared" si="91"/>
        <v>0</v>
      </c>
      <c r="AC292">
        <f t="shared" si="92"/>
        <v>-3.491723344046526E-3</v>
      </c>
      <c r="AD292">
        <f t="shared" si="93"/>
        <v>0</v>
      </c>
      <c r="AE292">
        <f t="shared" si="94"/>
        <v>-1.0643622493687784E-2</v>
      </c>
      <c r="AF292">
        <f t="shared" si="95"/>
        <v>-3.271719516263677E-3</v>
      </c>
      <c r="AG292">
        <f t="shared" si="96"/>
        <v>-7.3627870355465466E-3</v>
      </c>
      <c r="AH292" s="7">
        <f>J292-Portfolio_Performance!$C$16</f>
        <v>-6.2036614444581556E-2</v>
      </c>
      <c r="AI292" s="7">
        <f>K292-Portfolio_Performance!$C$16</f>
        <v>-7.1979588261004784E-2</v>
      </c>
      <c r="AJ292" s="7">
        <f>L292-Portfolio_Performance!$C$16</f>
        <v>-5.355040938655993E-2</v>
      </c>
      <c r="AK292" s="7">
        <f>M292-Portfolio_Performance!$C$16</f>
        <v>-8.1643622493687784E-2</v>
      </c>
      <c r="AL292" s="7">
        <f>N292-Portfolio_Performance!$C$16</f>
        <v>-7.4271719516263685E-2</v>
      </c>
      <c r="AM292" s="7">
        <f>O292-Portfolio_Performance!$C$16</f>
        <v>-7.8362787035546555E-2</v>
      </c>
    </row>
    <row r="293" spans="2:39" x14ac:dyDescent="0.2">
      <c r="B293" s="39">
        <v>44986</v>
      </c>
      <c r="C293" s="40">
        <v>142.38</v>
      </c>
      <c r="D293" s="40">
        <v>57.7</v>
      </c>
      <c r="E293" s="40">
        <v>28.6</v>
      </c>
      <c r="F293" s="40">
        <v>64.7</v>
      </c>
      <c r="G293" s="40">
        <v>90.42</v>
      </c>
      <c r="H293" s="40">
        <v>9.66</v>
      </c>
      <c r="J293" s="4">
        <f t="shared" si="78"/>
        <v>7.7558028200772735E-3</v>
      </c>
      <c r="K293" s="4">
        <f t="shared" si="79"/>
        <v>3.4668053736035221E-4</v>
      </c>
      <c r="L293" s="4">
        <f t="shared" si="80"/>
        <v>6.9954532408571669E-4</v>
      </c>
      <c r="M293" s="4">
        <f t="shared" si="81"/>
        <v>9.9410573258427518E-3</v>
      </c>
      <c r="N293" s="4">
        <f t="shared" si="82"/>
        <v>1.5716758895618906E-2</v>
      </c>
      <c r="O293" s="4">
        <f t="shared" si="83"/>
        <v>6.2305497506361628E-3</v>
      </c>
      <c r="P293" s="6">
        <f>SUMPRODUCT(J293:O293,Portfolio_Performance!$C$10:$H$10)</f>
        <v>7.662405587058968E-3</v>
      </c>
      <c r="Q293" s="41">
        <v>-4.7000000000000002E-3</v>
      </c>
      <c r="R293" s="12">
        <f t="shared" si="84"/>
        <v>1.2362405587058967E-2</v>
      </c>
      <c r="S293" s="6">
        <f t="shared" si="85"/>
        <v>0</v>
      </c>
      <c r="T293" s="12">
        <f>P293-Portfolio_Performance!$C$16</f>
        <v>-6.0337594412941037E-2</v>
      </c>
      <c r="V293" s="7">
        <f t="shared" si="86"/>
        <v>1.2455802820077274E-2</v>
      </c>
      <c r="W293" s="7">
        <f t="shared" si="86"/>
        <v>-1.2015725049698615E-2</v>
      </c>
      <c r="X293" s="7">
        <f t="shared" si="87"/>
        <v>5.399545324085717E-3</v>
      </c>
      <c r="Y293" s="7">
        <f t="shared" si="88"/>
        <v>1.4641057325842751E-2</v>
      </c>
      <c r="Z293" s="7">
        <f t="shared" si="89"/>
        <v>2.0416758895618906E-2</v>
      </c>
      <c r="AA293" s="7">
        <f t="shared" si="90"/>
        <v>1.0930549750636162E-2</v>
      </c>
      <c r="AB293">
        <f t="shared" si="91"/>
        <v>0</v>
      </c>
      <c r="AC293">
        <f t="shared" si="92"/>
        <v>-1.2015725049698615E-2</v>
      </c>
      <c r="AD293">
        <f t="shared" si="93"/>
        <v>0</v>
      </c>
      <c r="AE293">
        <f t="shared" si="94"/>
        <v>0</v>
      </c>
      <c r="AF293">
        <f t="shared" si="95"/>
        <v>0</v>
      </c>
      <c r="AG293">
        <f t="shared" si="96"/>
        <v>0</v>
      </c>
      <c r="AH293" s="7">
        <f>J293-Portfolio_Performance!$C$16</f>
        <v>-6.0244197179922729E-2</v>
      </c>
      <c r="AI293" s="7">
        <f>K293-Portfolio_Performance!$C$16</f>
        <v>-6.7653319462639652E-2</v>
      </c>
      <c r="AJ293" s="7">
        <f>L293-Portfolio_Performance!$C$16</f>
        <v>-6.7300454675914292E-2</v>
      </c>
      <c r="AK293" s="7">
        <f>M293-Portfolio_Performance!$C$16</f>
        <v>-5.8058942674157253E-2</v>
      </c>
      <c r="AL293" s="7">
        <f>N293-Portfolio_Performance!$C$16</f>
        <v>-5.2283241104381095E-2</v>
      </c>
      <c r="AM293" s="7">
        <f>O293-Portfolio_Performance!$C$16</f>
        <v>-6.1769450249363839E-2</v>
      </c>
    </row>
    <row r="294" spans="2:39" x14ac:dyDescent="0.2">
      <c r="B294" s="39">
        <v>44987</v>
      </c>
      <c r="C294" s="40">
        <v>140.38</v>
      </c>
      <c r="D294" s="40">
        <v>58.07</v>
      </c>
      <c r="E294" s="40">
        <v>28.73</v>
      </c>
      <c r="F294" s="40">
        <v>65.19</v>
      </c>
      <c r="G294" s="40">
        <v>89.65</v>
      </c>
      <c r="H294" s="40">
        <v>9.69</v>
      </c>
      <c r="J294" s="4">
        <f t="shared" si="78"/>
        <v>-1.4146508373451746E-2</v>
      </c>
      <c r="K294" s="4">
        <f t="shared" si="79"/>
        <v>6.3920058699046154E-3</v>
      </c>
      <c r="L294" s="4">
        <f t="shared" si="80"/>
        <v>4.5351551653911425E-3</v>
      </c>
      <c r="M294" s="4">
        <f t="shared" si="81"/>
        <v>7.5448814295930649E-3</v>
      </c>
      <c r="N294" s="4">
        <f t="shared" si="82"/>
        <v>-8.5522818153171403E-3</v>
      </c>
      <c r="O294" s="4">
        <f t="shared" si="83"/>
        <v>3.1007776782481854E-3</v>
      </c>
      <c r="P294" s="6">
        <f>SUMPRODUCT(J294:O294,Portfolio_Performance!$C$10:$H$10)</f>
        <v>-1.7623204877904399E-3</v>
      </c>
      <c r="Q294" s="41">
        <v>7.6E-3</v>
      </c>
      <c r="R294" s="12">
        <f t="shared" si="84"/>
        <v>-9.3623204877904403E-3</v>
      </c>
      <c r="S294" s="6">
        <f t="shared" si="85"/>
        <v>-9.3623204877904403E-3</v>
      </c>
      <c r="T294" s="12">
        <f>P294-Portfolio_Performance!$C$16</f>
        <v>-6.976232048779045E-2</v>
      </c>
      <c r="V294" s="7">
        <f t="shared" si="86"/>
        <v>-2.1746508373451746E-2</v>
      </c>
      <c r="W294" s="7">
        <f t="shared" si="86"/>
        <v>1.5754326357695057E-2</v>
      </c>
      <c r="X294" s="7">
        <f t="shared" si="87"/>
        <v>-3.0648448346088574E-3</v>
      </c>
      <c r="Y294" s="7">
        <f t="shared" si="88"/>
        <v>-5.5118570406935061E-5</v>
      </c>
      <c r="Z294" s="7">
        <f t="shared" si="89"/>
        <v>-1.6152281815317141E-2</v>
      </c>
      <c r="AA294" s="7">
        <f t="shared" si="90"/>
        <v>-4.4992223217518151E-3</v>
      </c>
      <c r="AB294">
        <f t="shared" si="91"/>
        <v>-2.1746508373451746E-2</v>
      </c>
      <c r="AC294">
        <f t="shared" si="92"/>
        <v>0</v>
      </c>
      <c r="AD294">
        <f t="shared" si="93"/>
        <v>-3.0648448346088574E-3</v>
      </c>
      <c r="AE294">
        <f t="shared" si="94"/>
        <v>-5.5118570406935061E-5</v>
      </c>
      <c r="AF294">
        <f t="shared" si="95"/>
        <v>-1.6152281815317141E-2</v>
      </c>
      <c r="AG294">
        <f t="shared" si="96"/>
        <v>-4.4992223217518151E-3</v>
      </c>
      <c r="AH294" s="7">
        <f>J294-Portfolio_Performance!$C$16</f>
        <v>-8.2146508373451749E-2</v>
      </c>
      <c r="AI294" s="7">
        <f>K294-Portfolio_Performance!$C$16</f>
        <v>-6.1607994130095392E-2</v>
      </c>
      <c r="AJ294" s="7">
        <f>L294-Portfolio_Performance!$C$16</f>
        <v>-6.3464844834608861E-2</v>
      </c>
      <c r="AK294" s="7">
        <f>M294-Portfolio_Performance!$C$16</f>
        <v>-6.0455118570406939E-2</v>
      </c>
      <c r="AL294" s="7">
        <f>N294-Portfolio_Performance!$C$16</f>
        <v>-7.6552281815317147E-2</v>
      </c>
      <c r="AM294" s="7">
        <f>O294-Portfolio_Performance!$C$16</f>
        <v>-6.4899222321751826E-2</v>
      </c>
    </row>
    <row r="295" spans="2:39" x14ac:dyDescent="0.2">
      <c r="B295" s="39">
        <v>44988</v>
      </c>
      <c r="C295" s="40">
        <v>142.75</v>
      </c>
      <c r="D295" s="40">
        <v>58.68</v>
      </c>
      <c r="E295" s="40">
        <v>29.04</v>
      </c>
      <c r="F295" s="40">
        <v>65.73</v>
      </c>
      <c r="G295" s="40">
        <v>91.41</v>
      </c>
      <c r="H295" s="40">
        <v>9.84</v>
      </c>
      <c r="J295" s="4">
        <f t="shared" si="78"/>
        <v>1.6741817233844176E-2</v>
      </c>
      <c r="K295" s="4">
        <f t="shared" si="79"/>
        <v>1.0449773890822564E-2</v>
      </c>
      <c r="L295" s="4">
        <f t="shared" si="80"/>
        <v>1.0732316965397016E-2</v>
      </c>
      <c r="M295" s="4">
        <f t="shared" si="81"/>
        <v>8.2493593390370323E-3</v>
      </c>
      <c r="N295" s="4">
        <f t="shared" si="82"/>
        <v>1.9441681614585371E-2</v>
      </c>
      <c r="O295" s="4">
        <f t="shared" si="83"/>
        <v>1.5361285161487149E-2</v>
      </c>
      <c r="P295" s="6">
        <f>SUMPRODUCT(J295:O295,Portfolio_Performance!$C$10:$H$10)</f>
        <v>1.4788230337657717E-2</v>
      </c>
      <c r="Q295" s="41">
        <v>1.61E-2</v>
      </c>
      <c r="R295" s="12">
        <f t="shared" si="84"/>
        <v>-1.3117696623422825E-3</v>
      </c>
      <c r="S295" s="6">
        <f t="shared" si="85"/>
        <v>-1.3117696623422825E-3</v>
      </c>
      <c r="T295" s="12">
        <f>P295-Portfolio_Performance!$C$16</f>
        <v>-5.3211769662342284E-2</v>
      </c>
      <c r="V295" s="7">
        <f t="shared" si="86"/>
        <v>6.4181723384417605E-4</v>
      </c>
      <c r="W295" s="7">
        <f t="shared" si="86"/>
        <v>1.1761543553164847E-2</v>
      </c>
      <c r="X295" s="7">
        <f t="shared" si="87"/>
        <v>-5.3676830346029835E-3</v>
      </c>
      <c r="Y295" s="7">
        <f t="shared" si="88"/>
        <v>-7.8506406609629674E-3</v>
      </c>
      <c r="Z295" s="7">
        <f t="shared" si="89"/>
        <v>3.3416816145853713E-3</v>
      </c>
      <c r="AA295" s="7">
        <f t="shared" si="90"/>
        <v>-7.3871483851285086E-4</v>
      </c>
      <c r="AB295">
        <f t="shared" si="91"/>
        <v>0</v>
      </c>
      <c r="AC295">
        <f t="shared" si="92"/>
        <v>0</v>
      </c>
      <c r="AD295">
        <f t="shared" si="93"/>
        <v>-5.3676830346029835E-3</v>
      </c>
      <c r="AE295">
        <f t="shared" si="94"/>
        <v>-7.8506406609629674E-3</v>
      </c>
      <c r="AF295">
        <f t="shared" si="95"/>
        <v>0</v>
      </c>
      <c r="AG295">
        <f t="shared" si="96"/>
        <v>-7.3871483851285086E-4</v>
      </c>
      <c r="AH295" s="7">
        <f>J295-Portfolio_Performance!$C$16</f>
        <v>-5.1258182766155833E-2</v>
      </c>
      <c r="AI295" s="7">
        <f>K295-Portfolio_Performance!$C$16</f>
        <v>-5.7550226109177441E-2</v>
      </c>
      <c r="AJ295" s="7">
        <f>L295-Portfolio_Performance!$C$16</f>
        <v>-5.7267683034602987E-2</v>
      </c>
      <c r="AK295" s="7">
        <f>M295-Portfolio_Performance!$C$16</f>
        <v>-5.9750640660962973E-2</v>
      </c>
      <c r="AL295" s="7">
        <f>N295-Portfolio_Performance!$C$16</f>
        <v>-4.8558318385414634E-2</v>
      </c>
      <c r="AM295" s="7">
        <f>O295-Portfolio_Performance!$C$16</f>
        <v>-5.2638714838512859E-2</v>
      </c>
    </row>
    <row r="296" spans="2:39" x14ac:dyDescent="0.2">
      <c r="B296" s="39">
        <v>44991</v>
      </c>
      <c r="C296" s="40">
        <v>142.15</v>
      </c>
      <c r="D296" s="40">
        <v>58.26</v>
      </c>
      <c r="E296" s="40">
        <v>28.59</v>
      </c>
      <c r="F296" s="40">
        <v>66.319999999999993</v>
      </c>
      <c r="G296" s="40">
        <v>92.43</v>
      </c>
      <c r="H296" s="40">
        <v>9.74</v>
      </c>
      <c r="J296" s="4">
        <f t="shared" si="78"/>
        <v>-4.2120104391107586E-3</v>
      </c>
      <c r="K296" s="4">
        <f t="shared" si="79"/>
        <v>-7.1832017434924188E-3</v>
      </c>
      <c r="L296" s="4">
        <f t="shared" si="80"/>
        <v>-1.5617183622374881E-2</v>
      </c>
      <c r="M296" s="4">
        <f t="shared" si="81"/>
        <v>8.936068551554455E-3</v>
      </c>
      <c r="N296" s="4">
        <f t="shared" si="82"/>
        <v>1.1096719610959014E-2</v>
      </c>
      <c r="O296" s="4">
        <f t="shared" si="83"/>
        <v>-1.0214593409718295E-2</v>
      </c>
      <c r="P296" s="6">
        <f>SUMPRODUCT(J296:O296,Portfolio_Performance!$C$10:$H$10)</f>
        <v>-3.0738678699771221E-3</v>
      </c>
      <c r="Q296" s="41">
        <v>6.9999999999999999E-4</v>
      </c>
      <c r="R296" s="12">
        <f t="shared" si="84"/>
        <v>-3.7738678699771222E-3</v>
      </c>
      <c r="S296" s="6">
        <f t="shared" si="85"/>
        <v>-3.7738678699771222E-3</v>
      </c>
      <c r="T296" s="12">
        <f>P296-Portfolio_Performance!$C$16</f>
        <v>-7.1073867869977131E-2</v>
      </c>
      <c r="V296" s="7">
        <f t="shared" si="86"/>
        <v>-4.9120104391107587E-3</v>
      </c>
      <c r="W296" s="7">
        <f t="shared" si="86"/>
        <v>-3.4093338735152966E-3</v>
      </c>
      <c r="X296" s="7">
        <f t="shared" si="87"/>
        <v>-1.631718362237488E-2</v>
      </c>
      <c r="Y296" s="7">
        <f t="shared" si="88"/>
        <v>8.2360685515544558E-3</v>
      </c>
      <c r="Z296" s="7">
        <f t="shared" si="89"/>
        <v>1.0396719610959015E-2</v>
      </c>
      <c r="AA296" s="7">
        <f t="shared" si="90"/>
        <v>-1.0914593409718294E-2</v>
      </c>
      <c r="AB296">
        <f t="shared" si="91"/>
        <v>-4.9120104391107587E-3</v>
      </c>
      <c r="AC296">
        <f t="shared" si="92"/>
        <v>-3.4093338735152966E-3</v>
      </c>
      <c r="AD296">
        <f t="shared" si="93"/>
        <v>-1.631718362237488E-2</v>
      </c>
      <c r="AE296">
        <f t="shared" si="94"/>
        <v>0</v>
      </c>
      <c r="AF296">
        <f t="shared" si="95"/>
        <v>0</v>
      </c>
      <c r="AG296">
        <f t="shared" si="96"/>
        <v>-1.0914593409718294E-2</v>
      </c>
      <c r="AH296" s="7">
        <f>J296-Portfolio_Performance!$C$16</f>
        <v>-7.2212010439110769E-2</v>
      </c>
      <c r="AI296" s="7">
        <f>K296-Portfolio_Performance!$C$16</f>
        <v>-7.5183201743492425E-2</v>
      </c>
      <c r="AJ296" s="7">
        <f>L296-Portfolio_Performance!$C$16</f>
        <v>-8.3617183622374885E-2</v>
      </c>
      <c r="AK296" s="7">
        <f>M296-Portfolio_Performance!$C$16</f>
        <v>-5.9063931448445552E-2</v>
      </c>
      <c r="AL296" s="7">
        <f>N296-Portfolio_Performance!$C$16</f>
        <v>-5.6903280389040994E-2</v>
      </c>
      <c r="AM296" s="7">
        <f>O296-Portfolio_Performance!$C$16</f>
        <v>-7.82145934097183E-2</v>
      </c>
    </row>
    <row r="297" spans="2:39" x14ac:dyDescent="0.2">
      <c r="B297" s="39">
        <v>44992</v>
      </c>
      <c r="C297" s="40">
        <v>140.11000000000001</v>
      </c>
      <c r="D297" s="40">
        <v>57.16</v>
      </c>
      <c r="E297" s="40">
        <v>27.98</v>
      </c>
      <c r="F297" s="40">
        <v>66.44</v>
      </c>
      <c r="G297" s="40">
        <v>91.1</v>
      </c>
      <c r="H297" s="40">
        <v>9.6300000000000008</v>
      </c>
      <c r="J297" s="4">
        <f t="shared" si="78"/>
        <v>-1.445500971386866E-2</v>
      </c>
      <c r="K297" s="4">
        <f t="shared" si="79"/>
        <v>-1.906139846962188E-2</v>
      </c>
      <c r="L297" s="4">
        <f t="shared" si="80"/>
        <v>-2.1567037096885275E-2</v>
      </c>
      <c r="M297" s="4">
        <f t="shared" si="81"/>
        <v>1.8077739180545626E-3</v>
      </c>
      <c r="N297" s="4">
        <f t="shared" si="82"/>
        <v>-1.449379701077373E-2</v>
      </c>
      <c r="O297" s="4">
        <f t="shared" si="83"/>
        <v>-1.1357891844409516E-2</v>
      </c>
      <c r="P297" s="6">
        <f>SUMPRODUCT(J297:O297,Portfolio_Performance!$C$10:$H$10)</f>
        <v>-1.3079195063096592E-2</v>
      </c>
      <c r="Q297" s="41">
        <v>-1.5299999999999999E-2</v>
      </c>
      <c r="R297" s="12">
        <f t="shared" si="84"/>
        <v>2.2208049369034071E-3</v>
      </c>
      <c r="S297" s="6">
        <f t="shared" si="85"/>
        <v>0</v>
      </c>
      <c r="T297" s="12">
        <f>P297-Portfolio_Performance!$C$16</f>
        <v>-8.1079195063096604E-2</v>
      </c>
      <c r="V297" s="7">
        <f t="shared" si="86"/>
        <v>8.4499028613133943E-4</v>
      </c>
      <c r="W297" s="7">
        <f t="shared" si="86"/>
        <v>-2.1282203406525285E-2</v>
      </c>
      <c r="X297" s="7">
        <f t="shared" si="87"/>
        <v>-6.2670370968852755E-3</v>
      </c>
      <c r="Y297" s="7">
        <f t="shared" si="88"/>
        <v>1.7107773918054563E-2</v>
      </c>
      <c r="Z297" s="7">
        <f t="shared" si="89"/>
        <v>8.0620298922626926E-4</v>
      </c>
      <c r="AA297" s="7">
        <f t="shared" si="90"/>
        <v>3.9421081555904829E-3</v>
      </c>
      <c r="AB297">
        <f t="shared" si="91"/>
        <v>0</v>
      </c>
      <c r="AC297">
        <f t="shared" si="92"/>
        <v>-2.1282203406525285E-2</v>
      </c>
      <c r="AD297">
        <f t="shared" si="93"/>
        <v>-6.2670370968852755E-3</v>
      </c>
      <c r="AE297">
        <f t="shared" si="94"/>
        <v>0</v>
      </c>
      <c r="AF297">
        <f t="shared" si="95"/>
        <v>0</v>
      </c>
      <c r="AG297">
        <f t="shared" si="96"/>
        <v>0</v>
      </c>
      <c r="AH297" s="7">
        <f>J297-Portfolio_Performance!$C$16</f>
        <v>-8.2455009713868668E-2</v>
      </c>
      <c r="AI297" s="7">
        <f>K297-Portfolio_Performance!$C$16</f>
        <v>-8.7061398469621881E-2</v>
      </c>
      <c r="AJ297" s="7">
        <f>L297-Portfolio_Performance!$C$16</f>
        <v>-8.956703709688528E-2</v>
      </c>
      <c r="AK297" s="7">
        <f>M297-Portfolio_Performance!$C$16</f>
        <v>-6.6192226081945443E-2</v>
      </c>
      <c r="AL297" s="7">
        <f>N297-Portfolio_Performance!$C$16</f>
        <v>-8.2493797010773737E-2</v>
      </c>
      <c r="AM297" s="7">
        <f>O297-Portfolio_Performance!$C$16</f>
        <v>-7.9357891844409528E-2</v>
      </c>
    </row>
    <row r="298" spans="2:39" x14ac:dyDescent="0.2">
      <c r="B298" s="39">
        <v>44993</v>
      </c>
      <c r="C298" s="40">
        <v>140.36000000000001</v>
      </c>
      <c r="D298" s="40">
        <v>58.02</v>
      </c>
      <c r="E298" s="40">
        <v>28</v>
      </c>
      <c r="F298" s="40">
        <v>67.27</v>
      </c>
      <c r="G298" s="40">
        <v>92.25</v>
      </c>
      <c r="H298" s="40">
        <v>9.4499999999999993</v>
      </c>
      <c r="J298" s="4">
        <f t="shared" si="78"/>
        <v>1.7827223318742293E-3</v>
      </c>
      <c r="K298" s="4">
        <f t="shared" si="79"/>
        <v>1.493342563159139E-2</v>
      </c>
      <c r="L298" s="4">
        <f t="shared" si="80"/>
        <v>7.1454093786885034E-4</v>
      </c>
      <c r="M298" s="4">
        <f t="shared" si="81"/>
        <v>1.2415087292420253E-2</v>
      </c>
      <c r="N298" s="4">
        <f t="shared" si="82"/>
        <v>1.2544478654723972E-2</v>
      </c>
      <c r="O298" s="4">
        <f t="shared" si="83"/>
        <v>-1.8868484304382916E-2</v>
      </c>
      <c r="P298" s="6">
        <f>SUMPRODUCT(J298:O298,Portfolio_Performance!$C$10:$H$10)</f>
        <v>1.1200292192816222E-5</v>
      </c>
      <c r="Q298" s="41">
        <v>1.4E-3</v>
      </c>
      <c r="R298" s="12">
        <f t="shared" si="84"/>
        <v>-1.3887997078071838E-3</v>
      </c>
      <c r="S298" s="6">
        <f t="shared" si="85"/>
        <v>-1.3887997078071838E-3</v>
      </c>
      <c r="T298" s="12">
        <f>P298-Portfolio_Performance!$C$16</f>
        <v>-6.798879970780719E-2</v>
      </c>
      <c r="V298" s="7">
        <f t="shared" si="86"/>
        <v>3.8272233187422932E-4</v>
      </c>
      <c r="W298" s="7">
        <f t="shared" si="86"/>
        <v>1.6322225339398574E-2</v>
      </c>
      <c r="X298" s="7">
        <f t="shared" si="87"/>
        <v>-6.8545906213114964E-4</v>
      </c>
      <c r="Y298" s="7">
        <f t="shared" si="88"/>
        <v>1.1015087292420253E-2</v>
      </c>
      <c r="Z298" s="7">
        <f t="shared" si="89"/>
        <v>1.1144478654723972E-2</v>
      </c>
      <c r="AA298" s="7">
        <f t="shared" si="90"/>
        <v>-2.0268484304382915E-2</v>
      </c>
      <c r="AB298">
        <f t="shared" si="91"/>
        <v>0</v>
      </c>
      <c r="AC298">
        <f t="shared" si="92"/>
        <v>0</v>
      </c>
      <c r="AD298">
        <f t="shared" si="93"/>
        <v>-6.8545906213114964E-4</v>
      </c>
      <c r="AE298">
        <f t="shared" si="94"/>
        <v>0</v>
      </c>
      <c r="AF298">
        <f t="shared" si="95"/>
        <v>0</v>
      </c>
      <c r="AG298">
        <f t="shared" si="96"/>
        <v>-2.0268484304382915E-2</v>
      </c>
      <c r="AH298" s="7">
        <f>J298-Portfolio_Performance!$C$16</f>
        <v>-6.6217277668125782E-2</v>
      </c>
      <c r="AI298" s="7">
        <f>K298-Portfolio_Performance!$C$16</f>
        <v>-5.3066574368408614E-2</v>
      </c>
      <c r="AJ298" s="7">
        <f>L298-Portfolio_Performance!$C$16</f>
        <v>-6.7285459062131153E-2</v>
      </c>
      <c r="AK298" s="7">
        <f>M298-Portfolio_Performance!$C$16</f>
        <v>-5.5584912707579752E-2</v>
      </c>
      <c r="AL298" s="7">
        <f>N298-Portfolio_Performance!$C$16</f>
        <v>-5.5455521345276031E-2</v>
      </c>
      <c r="AM298" s="7">
        <f>O298-Portfolio_Performance!$C$16</f>
        <v>-8.6868484304382917E-2</v>
      </c>
    </row>
    <row r="299" spans="2:39" x14ac:dyDescent="0.2">
      <c r="B299" s="39">
        <v>44994</v>
      </c>
      <c r="C299" s="40">
        <v>140.43</v>
      </c>
      <c r="D299" s="40">
        <v>57.6</v>
      </c>
      <c r="E299" s="40">
        <v>26.04</v>
      </c>
      <c r="F299" s="40">
        <v>65.78</v>
      </c>
      <c r="G299" s="40">
        <v>90.56</v>
      </c>
      <c r="H299" s="40">
        <v>9.41</v>
      </c>
      <c r="J299" s="4">
        <f t="shared" si="78"/>
        <v>4.9859326507451689E-4</v>
      </c>
      <c r="K299" s="4">
        <f t="shared" si="79"/>
        <v>-7.2652109914124133E-3</v>
      </c>
      <c r="L299" s="4">
        <f t="shared" si="80"/>
        <v>-7.2570692834835498E-2</v>
      </c>
      <c r="M299" s="4">
        <f t="shared" si="81"/>
        <v>-2.2398531276603489E-2</v>
      </c>
      <c r="N299" s="4">
        <f t="shared" si="82"/>
        <v>-1.8489668465763793E-2</v>
      </c>
      <c r="O299" s="4">
        <f t="shared" si="83"/>
        <v>-4.2417879083630292E-3</v>
      </c>
      <c r="P299" s="6">
        <f>SUMPRODUCT(J299:O299,Portfolio_Performance!$C$10:$H$10)</f>
        <v>-1.5094194922931905E-2</v>
      </c>
      <c r="Q299" s="41">
        <v>-1.8499999999999999E-2</v>
      </c>
      <c r="R299" s="12">
        <f t="shared" si="84"/>
        <v>3.4058050770680946E-3</v>
      </c>
      <c r="S299" s="6">
        <f t="shared" si="85"/>
        <v>0</v>
      </c>
      <c r="T299" s="12">
        <f>P299-Portfolio_Performance!$C$16</f>
        <v>-8.3094194922931908E-2</v>
      </c>
      <c r="V299" s="7">
        <f t="shared" si="86"/>
        <v>1.8998593265074516E-2</v>
      </c>
      <c r="W299" s="7">
        <f t="shared" si="86"/>
        <v>-1.0671016068480508E-2</v>
      </c>
      <c r="X299" s="7">
        <f t="shared" si="87"/>
        <v>-5.4070692834835496E-2</v>
      </c>
      <c r="Y299" s="7">
        <f t="shared" si="88"/>
        <v>-3.8985312766034903E-3</v>
      </c>
      <c r="Z299" s="7">
        <f t="shared" si="89"/>
        <v>1.0331534236206197E-5</v>
      </c>
      <c r="AA299" s="7">
        <f t="shared" si="90"/>
        <v>1.425821209163697E-2</v>
      </c>
      <c r="AB299">
        <f t="shared" si="91"/>
        <v>0</v>
      </c>
      <c r="AC299">
        <f t="shared" si="92"/>
        <v>-1.0671016068480508E-2</v>
      </c>
      <c r="AD299">
        <f t="shared" si="93"/>
        <v>-5.4070692834835496E-2</v>
      </c>
      <c r="AE299">
        <f t="shared" si="94"/>
        <v>-3.8985312766034903E-3</v>
      </c>
      <c r="AF299">
        <f t="shared" si="95"/>
        <v>0</v>
      </c>
      <c r="AG299">
        <f t="shared" si="96"/>
        <v>0</v>
      </c>
      <c r="AH299" s="7">
        <f>J299-Portfolio_Performance!$C$16</f>
        <v>-6.7501406734925481E-2</v>
      </c>
      <c r="AI299" s="7">
        <f>K299-Portfolio_Performance!$C$16</f>
        <v>-7.5265210991412423E-2</v>
      </c>
      <c r="AJ299" s="7">
        <f>L299-Portfolio_Performance!$C$16</f>
        <v>-0.1405706928348355</v>
      </c>
      <c r="AK299" s="7">
        <f>M299-Portfolio_Performance!$C$16</f>
        <v>-9.0398531276603494E-2</v>
      </c>
      <c r="AL299" s="7">
        <f>N299-Portfolio_Performance!$C$16</f>
        <v>-8.6489668465763794E-2</v>
      </c>
      <c r="AM299" s="7">
        <f>O299-Portfolio_Performance!$C$16</f>
        <v>-7.2241787908363039E-2</v>
      </c>
    </row>
    <row r="300" spans="2:39" x14ac:dyDescent="0.2">
      <c r="B300" s="39">
        <v>44995</v>
      </c>
      <c r="C300" s="40">
        <v>137.26</v>
      </c>
      <c r="D300" s="40">
        <v>56.85</v>
      </c>
      <c r="E300" s="40">
        <v>24.56</v>
      </c>
      <c r="F300" s="40">
        <v>63.3</v>
      </c>
      <c r="G300" s="40">
        <v>88.76</v>
      </c>
      <c r="H300" s="40">
        <v>9.19</v>
      </c>
      <c r="J300" s="4">
        <f t="shared" si="78"/>
        <v>-2.2832206499600355E-2</v>
      </c>
      <c r="K300" s="4">
        <f t="shared" si="79"/>
        <v>-1.3106347505300547E-2</v>
      </c>
      <c r="L300" s="4">
        <f t="shared" si="80"/>
        <v>-5.8514714061426797E-2</v>
      </c>
      <c r="M300" s="4">
        <f t="shared" si="81"/>
        <v>-3.8430511610780468E-2</v>
      </c>
      <c r="N300" s="4">
        <f t="shared" si="82"/>
        <v>-2.0076516390479551E-2</v>
      </c>
      <c r="O300" s="4">
        <f t="shared" si="83"/>
        <v>-2.3657017229692615E-2</v>
      </c>
      <c r="P300" s="6">
        <f>SUMPRODUCT(J300:O300,Portfolio_Performance!$C$10:$H$10)</f>
        <v>-2.6684007064674546E-2</v>
      </c>
      <c r="Q300" s="41">
        <v>-1.4500000000000001E-2</v>
      </c>
      <c r="R300" s="12">
        <f t="shared" si="84"/>
        <v>-1.2184007064674545E-2</v>
      </c>
      <c r="S300" s="6">
        <f t="shared" si="85"/>
        <v>-1.2184007064674545E-2</v>
      </c>
      <c r="T300" s="12">
        <f>P300-Portfolio_Performance!$C$16</f>
        <v>-9.4684007064674558E-2</v>
      </c>
      <c r="V300" s="7">
        <f t="shared" si="86"/>
        <v>-8.3322064996003541E-3</v>
      </c>
      <c r="W300" s="7">
        <f t="shared" si="86"/>
        <v>-9.2234044062600162E-4</v>
      </c>
      <c r="X300" s="7">
        <f t="shared" si="87"/>
        <v>-4.4014714061426798E-2</v>
      </c>
      <c r="Y300" s="7">
        <f t="shared" si="88"/>
        <v>-2.3930511610780469E-2</v>
      </c>
      <c r="Z300" s="7">
        <f t="shared" si="89"/>
        <v>-5.5765163904795498E-3</v>
      </c>
      <c r="AA300" s="7">
        <f t="shared" si="90"/>
        <v>-9.1570172296926138E-3</v>
      </c>
      <c r="AB300">
        <f t="shared" si="91"/>
        <v>-8.3322064996003541E-3</v>
      </c>
      <c r="AC300">
        <f t="shared" si="92"/>
        <v>-9.2234044062600162E-4</v>
      </c>
      <c r="AD300">
        <f t="shared" si="93"/>
        <v>-4.4014714061426798E-2</v>
      </c>
      <c r="AE300">
        <f t="shared" si="94"/>
        <v>-2.3930511610780469E-2</v>
      </c>
      <c r="AF300">
        <f t="shared" si="95"/>
        <v>-5.5765163904795498E-3</v>
      </c>
      <c r="AG300">
        <f t="shared" si="96"/>
        <v>-9.1570172296926138E-3</v>
      </c>
      <c r="AH300" s="7">
        <f>J300-Portfolio_Performance!$C$16</f>
        <v>-9.083220649960036E-2</v>
      </c>
      <c r="AI300" s="7">
        <f>K300-Portfolio_Performance!$C$16</f>
        <v>-8.1106347505300547E-2</v>
      </c>
      <c r="AJ300" s="7">
        <f>L300-Portfolio_Performance!$C$16</f>
        <v>-0.12651471406142681</v>
      </c>
      <c r="AK300" s="7">
        <f>M300-Portfolio_Performance!$C$16</f>
        <v>-0.10643051161078047</v>
      </c>
      <c r="AL300" s="7">
        <f>N300-Portfolio_Performance!$C$16</f>
        <v>-8.8076516390479559E-2</v>
      </c>
      <c r="AM300" s="7">
        <f>O300-Portfolio_Performance!$C$16</f>
        <v>-9.1657017229692619E-2</v>
      </c>
    </row>
    <row r="301" spans="2:39" x14ac:dyDescent="0.2">
      <c r="B301" s="39">
        <v>44998</v>
      </c>
      <c r="C301" s="40">
        <v>132.94999999999999</v>
      </c>
      <c r="D301" s="40">
        <v>57.64</v>
      </c>
      <c r="E301" s="40">
        <v>21.93</v>
      </c>
      <c r="F301" s="40">
        <v>64.849999999999994</v>
      </c>
      <c r="G301" s="40">
        <v>86.71</v>
      </c>
      <c r="H301" s="40">
        <v>9.19</v>
      </c>
      <c r="J301" s="4">
        <f t="shared" si="78"/>
        <v>-3.1903819791459766E-2</v>
      </c>
      <c r="K301" s="4">
        <f t="shared" si="79"/>
        <v>1.3800550934776203E-2</v>
      </c>
      <c r="L301" s="4">
        <f t="shared" si="80"/>
        <v>-0.11326354084914488</v>
      </c>
      <c r="M301" s="4">
        <f t="shared" si="81"/>
        <v>2.4191581612322325E-2</v>
      </c>
      <c r="N301" s="4">
        <f t="shared" si="82"/>
        <v>-2.3366880675324261E-2</v>
      </c>
      <c r="O301" s="4">
        <f t="shared" si="83"/>
        <v>0</v>
      </c>
      <c r="P301" s="6">
        <f>SUMPRODUCT(J301:O301,Portfolio_Performance!$C$10:$H$10)</f>
        <v>-1.8581280923561441E-2</v>
      </c>
      <c r="Q301" s="41">
        <v>-1.5E-3</v>
      </c>
      <c r="R301" s="12">
        <f t="shared" si="84"/>
        <v>-1.708128092356144E-2</v>
      </c>
      <c r="S301" s="6">
        <f t="shared" si="85"/>
        <v>-1.708128092356144E-2</v>
      </c>
      <c r="T301" s="12">
        <f>P301-Portfolio_Performance!$C$16</f>
        <v>-8.6581280923561446E-2</v>
      </c>
      <c r="V301" s="7">
        <f t="shared" si="86"/>
        <v>-3.0403819791459764E-2</v>
      </c>
      <c r="W301" s="7">
        <f t="shared" si="86"/>
        <v>3.0881831858337642E-2</v>
      </c>
      <c r="X301" s="7">
        <f t="shared" si="87"/>
        <v>-0.11176354084914487</v>
      </c>
      <c r="Y301" s="7">
        <f t="shared" si="88"/>
        <v>2.5691581612322326E-2</v>
      </c>
      <c r="Z301" s="7">
        <f t="shared" si="89"/>
        <v>-2.186688067532426E-2</v>
      </c>
      <c r="AA301" s="7">
        <f t="shared" si="90"/>
        <v>1.5E-3</v>
      </c>
      <c r="AB301">
        <f t="shared" si="91"/>
        <v>-3.0403819791459764E-2</v>
      </c>
      <c r="AC301">
        <f t="shared" si="92"/>
        <v>0</v>
      </c>
      <c r="AD301">
        <f t="shared" si="93"/>
        <v>-0.11176354084914487</v>
      </c>
      <c r="AE301">
        <f t="shared" si="94"/>
        <v>0</v>
      </c>
      <c r="AF301">
        <f t="shared" si="95"/>
        <v>-2.186688067532426E-2</v>
      </c>
      <c r="AG301">
        <f t="shared" si="96"/>
        <v>0</v>
      </c>
      <c r="AH301" s="7">
        <f>J301-Portfolio_Performance!$C$16</f>
        <v>-9.9903819791459764E-2</v>
      </c>
      <c r="AI301" s="7">
        <f>K301-Portfolio_Performance!$C$16</f>
        <v>-5.4199449065223802E-2</v>
      </c>
      <c r="AJ301" s="7">
        <f>L301-Portfolio_Performance!$C$16</f>
        <v>-0.18126354084914487</v>
      </c>
      <c r="AK301" s="7">
        <f>M301-Portfolio_Performance!$C$16</f>
        <v>-4.3808418387677683E-2</v>
      </c>
      <c r="AL301" s="7">
        <f>N301-Portfolio_Performance!$C$16</f>
        <v>-9.1366880675324266E-2</v>
      </c>
      <c r="AM301" s="7">
        <f>O301-Portfolio_Performance!$C$16</f>
        <v>-6.8000000000000005E-2</v>
      </c>
    </row>
    <row r="302" spans="2:39" x14ac:dyDescent="0.2">
      <c r="B302" s="39">
        <v>44999</v>
      </c>
      <c r="C302" s="40">
        <v>135.87</v>
      </c>
      <c r="D302" s="40">
        <v>59.36</v>
      </c>
      <c r="E302" s="40">
        <v>21.93</v>
      </c>
      <c r="F302" s="40">
        <v>66.540000000000006</v>
      </c>
      <c r="G302" s="40">
        <v>89.06</v>
      </c>
      <c r="H302" s="40">
        <v>9.3699999999999992</v>
      </c>
      <c r="J302" s="4">
        <f t="shared" si="78"/>
        <v>2.1725428547203513E-2</v>
      </c>
      <c r="K302" s="4">
        <f t="shared" si="79"/>
        <v>2.9403827727803707E-2</v>
      </c>
      <c r="L302" s="4">
        <f t="shared" si="80"/>
        <v>0</v>
      </c>
      <c r="M302" s="4">
        <f t="shared" si="81"/>
        <v>2.5726359827877857E-2</v>
      </c>
      <c r="N302" s="4">
        <f t="shared" si="82"/>
        <v>2.6741082504487246E-2</v>
      </c>
      <c r="O302" s="4">
        <f t="shared" si="83"/>
        <v>1.9397159882735129E-2</v>
      </c>
      <c r="P302" s="6">
        <f>SUMPRODUCT(J302:O302,Portfolio_Performance!$C$10:$H$10)</f>
        <v>2.1025468930726848E-2</v>
      </c>
      <c r="Q302" s="41">
        <v>1.6500000000000001E-2</v>
      </c>
      <c r="R302" s="12">
        <f t="shared" si="84"/>
        <v>4.5254689307268475E-3</v>
      </c>
      <c r="S302" s="6">
        <f t="shared" si="85"/>
        <v>0</v>
      </c>
      <c r="T302" s="12">
        <f>P302-Portfolio_Performance!$C$16</f>
        <v>-4.6974531069273157E-2</v>
      </c>
      <c r="V302" s="7">
        <f t="shared" si="86"/>
        <v>5.2254285472035124E-3</v>
      </c>
      <c r="W302" s="7">
        <f t="shared" si="86"/>
        <v>2.4878358797076859E-2</v>
      </c>
      <c r="X302" s="7">
        <f t="shared" si="87"/>
        <v>-1.6500000000000001E-2</v>
      </c>
      <c r="Y302" s="7">
        <f t="shared" si="88"/>
        <v>9.2263598278778565E-3</v>
      </c>
      <c r="Z302" s="7">
        <f t="shared" si="89"/>
        <v>1.0241082504487246E-2</v>
      </c>
      <c r="AA302" s="7">
        <f t="shared" si="90"/>
        <v>2.8971598827351279E-3</v>
      </c>
      <c r="AB302">
        <f t="shared" si="91"/>
        <v>0</v>
      </c>
      <c r="AC302">
        <f t="shared" si="92"/>
        <v>0</v>
      </c>
      <c r="AD302">
        <f t="shared" si="93"/>
        <v>-1.6500000000000001E-2</v>
      </c>
      <c r="AE302">
        <f t="shared" si="94"/>
        <v>0</v>
      </c>
      <c r="AF302">
        <f t="shared" si="95"/>
        <v>0</v>
      </c>
      <c r="AG302">
        <f t="shared" si="96"/>
        <v>0</v>
      </c>
      <c r="AH302" s="7">
        <f>J302-Portfolio_Performance!$C$16</f>
        <v>-4.6274571452796495E-2</v>
      </c>
      <c r="AI302" s="7">
        <f>K302-Portfolio_Performance!$C$16</f>
        <v>-3.8596172272196298E-2</v>
      </c>
      <c r="AJ302" s="7">
        <f>L302-Portfolio_Performance!$C$16</f>
        <v>-6.8000000000000005E-2</v>
      </c>
      <c r="AK302" s="7">
        <f>M302-Portfolio_Performance!$C$16</f>
        <v>-4.2273640172122151E-2</v>
      </c>
      <c r="AL302" s="7">
        <f>N302-Portfolio_Performance!$C$16</f>
        <v>-4.1258917495512762E-2</v>
      </c>
      <c r="AM302" s="7">
        <f>O302-Portfolio_Performance!$C$16</f>
        <v>-4.8602840117264873E-2</v>
      </c>
    </row>
    <row r="303" spans="2:39" x14ac:dyDescent="0.2">
      <c r="B303" s="39">
        <v>45000</v>
      </c>
      <c r="C303" s="40">
        <v>132.1</v>
      </c>
      <c r="D303" s="40">
        <v>59.64</v>
      </c>
      <c r="E303" s="40">
        <v>22.38</v>
      </c>
      <c r="F303" s="40">
        <v>67</v>
      </c>
      <c r="G303" s="40">
        <v>85.4</v>
      </c>
      <c r="H303" s="40">
        <v>9.06</v>
      </c>
      <c r="J303" s="4">
        <f t="shared" si="78"/>
        <v>-2.8139334707952653E-2</v>
      </c>
      <c r="K303" s="4">
        <f t="shared" si="79"/>
        <v>4.7058910374127138E-3</v>
      </c>
      <c r="L303" s="4">
        <f t="shared" si="80"/>
        <v>2.0312140453982306E-2</v>
      </c>
      <c r="M303" s="4">
        <f t="shared" si="81"/>
        <v>6.8893488006352994E-3</v>
      </c>
      <c r="N303" s="4">
        <f t="shared" si="82"/>
        <v>-4.1964199099032082E-2</v>
      </c>
      <c r="O303" s="4">
        <f t="shared" si="83"/>
        <v>-3.3643976195442724E-2</v>
      </c>
      <c r="P303" s="6">
        <f>SUMPRODUCT(J303:O303,Portfolio_Performance!$C$10:$H$10)</f>
        <v>-2.092316159082673E-2</v>
      </c>
      <c r="Q303" s="41">
        <v>-7.0000000000000001E-3</v>
      </c>
      <c r="R303" s="12">
        <f t="shared" si="84"/>
        <v>-1.3923161590826731E-2</v>
      </c>
      <c r="S303" s="6">
        <f t="shared" si="85"/>
        <v>-1.3923161590826731E-2</v>
      </c>
      <c r="T303" s="12">
        <f>P303-Portfolio_Performance!$C$16</f>
        <v>-8.8923161590826735E-2</v>
      </c>
      <c r="V303" s="7">
        <f t="shared" si="86"/>
        <v>-2.1139334707952654E-2</v>
      </c>
      <c r="W303" s="7">
        <f t="shared" si="86"/>
        <v>1.8629052628239447E-2</v>
      </c>
      <c r="X303" s="7">
        <f t="shared" si="87"/>
        <v>2.7312140453982305E-2</v>
      </c>
      <c r="Y303" s="7">
        <f t="shared" si="88"/>
        <v>1.38893488006353E-2</v>
      </c>
      <c r="Z303" s="7">
        <f t="shared" si="89"/>
        <v>-3.4964199099032083E-2</v>
      </c>
      <c r="AA303" s="7">
        <f t="shared" si="90"/>
        <v>-2.6643976195442724E-2</v>
      </c>
      <c r="AB303">
        <f t="shared" si="91"/>
        <v>-2.1139334707952654E-2</v>
      </c>
      <c r="AC303">
        <f t="shared" si="92"/>
        <v>0</v>
      </c>
      <c r="AD303">
        <f t="shared" si="93"/>
        <v>0</v>
      </c>
      <c r="AE303">
        <f t="shared" si="94"/>
        <v>0</v>
      </c>
      <c r="AF303">
        <f t="shared" si="95"/>
        <v>-3.4964199099032083E-2</v>
      </c>
      <c r="AG303">
        <f t="shared" si="96"/>
        <v>-2.6643976195442724E-2</v>
      </c>
      <c r="AH303" s="7">
        <f>J303-Portfolio_Performance!$C$16</f>
        <v>-9.6139334707952662E-2</v>
      </c>
      <c r="AI303" s="7">
        <f>K303-Portfolio_Performance!$C$16</f>
        <v>-6.3294108962587289E-2</v>
      </c>
      <c r="AJ303" s="7">
        <f>L303-Portfolio_Performance!$C$16</f>
        <v>-4.7687859546017702E-2</v>
      </c>
      <c r="AK303" s="7">
        <f>M303-Portfolio_Performance!$C$16</f>
        <v>-6.1110651199364707E-2</v>
      </c>
      <c r="AL303" s="7">
        <f>N303-Portfolio_Performance!$C$16</f>
        <v>-0.10996419909903209</v>
      </c>
      <c r="AM303" s="7">
        <f>O303-Portfolio_Performance!$C$16</f>
        <v>-0.10164397619544273</v>
      </c>
    </row>
    <row r="304" spans="2:39" x14ac:dyDescent="0.2">
      <c r="B304" s="39">
        <v>45001</v>
      </c>
      <c r="C304" s="40">
        <v>132.83000000000001</v>
      </c>
      <c r="D304" s="40">
        <v>60.18</v>
      </c>
      <c r="E304" s="40">
        <v>22.3</v>
      </c>
      <c r="F304" s="40">
        <v>68.11</v>
      </c>
      <c r="G304" s="40">
        <v>87.02</v>
      </c>
      <c r="H304" s="40">
        <v>9.1</v>
      </c>
      <c r="J304" s="4">
        <f t="shared" si="78"/>
        <v>5.5109036161323614E-3</v>
      </c>
      <c r="K304" s="4">
        <f t="shared" si="79"/>
        <v>9.0135813053613886E-3</v>
      </c>
      <c r="L304" s="4">
        <f t="shared" si="80"/>
        <v>-3.5810244177060277E-3</v>
      </c>
      <c r="M304" s="4">
        <f t="shared" si="81"/>
        <v>1.6431425862260995E-2</v>
      </c>
      <c r="N304" s="4">
        <f t="shared" si="82"/>
        <v>1.8791876498009827E-2</v>
      </c>
      <c r="O304" s="4">
        <f t="shared" si="83"/>
        <v>4.4052934679161973E-3</v>
      </c>
      <c r="P304" s="6">
        <f>SUMPRODUCT(J304:O304,Portfolio_Performance!$C$10:$H$10)</f>
        <v>8.3685423381949335E-3</v>
      </c>
      <c r="Q304" s="41">
        <v>1.7600000000000001E-2</v>
      </c>
      <c r="R304" s="12">
        <f t="shared" si="84"/>
        <v>-9.2314576618050675E-3</v>
      </c>
      <c r="S304" s="6">
        <f t="shared" si="85"/>
        <v>-9.2314576618050675E-3</v>
      </c>
      <c r="T304" s="12">
        <f>P304-Portfolio_Performance!$C$16</f>
        <v>-5.9631457661805068E-2</v>
      </c>
      <c r="V304" s="7">
        <f t="shared" si="86"/>
        <v>-1.208909638386764E-2</v>
      </c>
      <c r="W304" s="7">
        <f t="shared" si="86"/>
        <v>1.8245038967166456E-2</v>
      </c>
      <c r="X304" s="7">
        <f t="shared" si="87"/>
        <v>-2.1181024417706029E-2</v>
      </c>
      <c r="Y304" s="7">
        <f t="shared" si="88"/>
        <v>-1.1685741377390063E-3</v>
      </c>
      <c r="Z304" s="7">
        <f t="shared" si="89"/>
        <v>1.1918764980098258E-3</v>
      </c>
      <c r="AA304" s="7">
        <f t="shared" si="90"/>
        <v>-1.3194706532083805E-2</v>
      </c>
      <c r="AB304">
        <f t="shared" si="91"/>
        <v>-1.208909638386764E-2</v>
      </c>
      <c r="AC304">
        <f t="shared" si="92"/>
        <v>0</v>
      </c>
      <c r="AD304">
        <f t="shared" si="93"/>
        <v>-2.1181024417706029E-2</v>
      </c>
      <c r="AE304">
        <f t="shared" si="94"/>
        <v>-1.1685741377390063E-3</v>
      </c>
      <c r="AF304">
        <f t="shared" si="95"/>
        <v>0</v>
      </c>
      <c r="AG304">
        <f t="shared" si="96"/>
        <v>-1.3194706532083805E-2</v>
      </c>
      <c r="AH304" s="7">
        <f>J304-Portfolio_Performance!$C$16</f>
        <v>-6.248909638386764E-2</v>
      </c>
      <c r="AI304" s="7">
        <f>K304-Portfolio_Performance!$C$16</f>
        <v>-5.8986418694638616E-2</v>
      </c>
      <c r="AJ304" s="7">
        <f>L304-Portfolio_Performance!$C$16</f>
        <v>-7.158102441770603E-2</v>
      </c>
      <c r="AK304" s="7">
        <f>M304-Portfolio_Performance!$C$16</f>
        <v>-5.1568574137739007E-2</v>
      </c>
      <c r="AL304" s="7">
        <f>N304-Portfolio_Performance!$C$16</f>
        <v>-4.9208123501990178E-2</v>
      </c>
      <c r="AM304" s="7">
        <f>O304-Portfolio_Performance!$C$16</f>
        <v>-6.3594706532083808E-2</v>
      </c>
    </row>
    <row r="305" spans="2:39" x14ac:dyDescent="0.2">
      <c r="B305" s="39">
        <v>45002</v>
      </c>
      <c r="C305" s="40">
        <v>130.76</v>
      </c>
      <c r="D305" s="40">
        <v>60.16</v>
      </c>
      <c r="E305" s="40">
        <v>21.2</v>
      </c>
      <c r="F305" s="40">
        <v>69.569999999999993</v>
      </c>
      <c r="G305" s="40">
        <v>84.59</v>
      </c>
      <c r="H305" s="40">
        <v>9.01</v>
      </c>
      <c r="J305" s="4">
        <f t="shared" si="78"/>
        <v>-1.5706533288402252E-2</v>
      </c>
      <c r="K305" s="4">
        <f t="shared" si="79"/>
        <v>-3.3239156031477588E-4</v>
      </c>
      <c r="L305" s="4">
        <f t="shared" si="80"/>
        <v>-5.0585496788106338E-2</v>
      </c>
      <c r="M305" s="4">
        <f t="shared" si="81"/>
        <v>2.1209394682322837E-2</v>
      </c>
      <c r="N305" s="4">
        <f t="shared" si="82"/>
        <v>-2.8321920976610824E-2</v>
      </c>
      <c r="O305" s="4">
        <f t="shared" si="83"/>
        <v>-9.9393419025577759E-3</v>
      </c>
      <c r="P305" s="6">
        <f>SUMPRODUCT(J305:O305,Portfolio_Performance!$C$10:$H$10)</f>
        <v>-1.4758342790379778E-2</v>
      </c>
      <c r="Q305" s="41">
        <v>-1.0999999999999999E-2</v>
      </c>
      <c r="R305" s="12">
        <f t="shared" si="84"/>
        <v>-3.7583427903797786E-3</v>
      </c>
      <c r="S305" s="6">
        <f t="shared" si="85"/>
        <v>-3.7583427903797786E-3</v>
      </c>
      <c r="T305" s="12">
        <f>P305-Portfolio_Performance!$C$16</f>
        <v>-8.2758342790379788E-2</v>
      </c>
      <c r="V305" s="7">
        <f t="shared" si="86"/>
        <v>-4.7065332884022523E-3</v>
      </c>
      <c r="W305" s="7">
        <f t="shared" si="86"/>
        <v>3.4259512300650026E-3</v>
      </c>
      <c r="X305" s="7">
        <f t="shared" si="87"/>
        <v>-3.9585496788106342E-2</v>
      </c>
      <c r="Y305" s="7">
        <f t="shared" si="88"/>
        <v>3.2209394682322839E-2</v>
      </c>
      <c r="Z305" s="7">
        <f t="shared" si="89"/>
        <v>-1.7321920976610825E-2</v>
      </c>
      <c r="AA305" s="7">
        <f t="shared" si="90"/>
        <v>1.0606580974422235E-3</v>
      </c>
      <c r="AB305">
        <f t="shared" si="91"/>
        <v>-4.7065332884022523E-3</v>
      </c>
      <c r="AC305">
        <f t="shared" si="92"/>
        <v>0</v>
      </c>
      <c r="AD305">
        <f t="shared" si="93"/>
        <v>-3.9585496788106342E-2</v>
      </c>
      <c r="AE305">
        <f t="shared" si="94"/>
        <v>0</v>
      </c>
      <c r="AF305">
        <f t="shared" si="95"/>
        <v>-1.7321920976610825E-2</v>
      </c>
      <c r="AG305">
        <f t="shared" si="96"/>
        <v>0</v>
      </c>
      <c r="AH305" s="7">
        <f>J305-Portfolio_Performance!$C$16</f>
        <v>-8.370653328840226E-2</v>
      </c>
      <c r="AI305" s="7">
        <f>K305-Portfolio_Performance!$C$16</f>
        <v>-6.8332391560314787E-2</v>
      </c>
      <c r="AJ305" s="7">
        <f>L305-Portfolio_Performance!$C$16</f>
        <v>-0.11858549678810634</v>
      </c>
      <c r="AK305" s="7">
        <f>M305-Portfolio_Performance!$C$16</f>
        <v>-4.6790605317677168E-2</v>
      </c>
      <c r="AL305" s="7">
        <f>N305-Portfolio_Performance!$C$16</f>
        <v>-9.6321920976610825E-2</v>
      </c>
      <c r="AM305" s="7">
        <f>O305-Portfolio_Performance!$C$16</f>
        <v>-7.7939341902557774E-2</v>
      </c>
    </row>
    <row r="306" spans="2:39" x14ac:dyDescent="0.2">
      <c r="B306" s="39">
        <v>45005</v>
      </c>
      <c r="C306" s="40">
        <v>132.47</v>
      </c>
      <c r="D306" s="40">
        <v>60.9</v>
      </c>
      <c r="E306" s="40">
        <v>22.35</v>
      </c>
      <c r="F306" s="40">
        <v>69.73</v>
      </c>
      <c r="G306" s="40">
        <v>83.9</v>
      </c>
      <c r="H306" s="40">
        <v>9.14</v>
      </c>
      <c r="J306" s="4">
        <f t="shared" si="78"/>
        <v>1.2992622840160397E-2</v>
      </c>
      <c r="K306" s="4">
        <f t="shared" si="79"/>
        <v>1.2225495074267002E-2</v>
      </c>
      <c r="L306" s="4">
        <f t="shared" si="80"/>
        <v>5.2825139381611139E-2</v>
      </c>
      <c r="M306" s="4">
        <f t="shared" si="81"/>
        <v>2.2972012973694425E-3</v>
      </c>
      <c r="N306" s="4">
        <f t="shared" si="82"/>
        <v>-8.19044284276268E-3</v>
      </c>
      <c r="O306" s="4">
        <f t="shared" si="83"/>
        <v>1.4325313845812258E-2</v>
      </c>
      <c r="P306" s="6">
        <f>SUMPRODUCT(J306:O306,Portfolio_Performance!$C$10:$H$10)</f>
        <v>1.1992813728547979E-2</v>
      </c>
      <c r="Q306" s="41">
        <v>8.8999999999999999E-3</v>
      </c>
      <c r="R306" s="12">
        <f t="shared" si="84"/>
        <v>3.0928137285479787E-3</v>
      </c>
      <c r="S306" s="6">
        <f t="shared" si="85"/>
        <v>0</v>
      </c>
      <c r="T306" s="12">
        <f>P306-Portfolio_Performance!$C$16</f>
        <v>-5.6007186271452028E-2</v>
      </c>
      <c r="V306" s="7">
        <f t="shared" si="86"/>
        <v>4.0926228401603967E-3</v>
      </c>
      <c r="W306" s="7">
        <f t="shared" si="86"/>
        <v>9.132681345719023E-3</v>
      </c>
      <c r="X306" s="7">
        <f t="shared" si="87"/>
        <v>4.392513938161114E-2</v>
      </c>
      <c r="Y306" s="7">
        <f t="shared" si="88"/>
        <v>-6.6027987026305579E-3</v>
      </c>
      <c r="Z306" s="7">
        <f t="shared" si="89"/>
        <v>-1.709044284276268E-2</v>
      </c>
      <c r="AA306" s="7">
        <f t="shared" si="90"/>
        <v>5.4253138458122581E-3</v>
      </c>
      <c r="AB306">
        <f t="shared" si="91"/>
        <v>0</v>
      </c>
      <c r="AC306">
        <f t="shared" si="92"/>
        <v>0</v>
      </c>
      <c r="AD306">
        <f t="shared" si="93"/>
        <v>0</v>
      </c>
      <c r="AE306">
        <f t="shared" si="94"/>
        <v>-6.6027987026305579E-3</v>
      </c>
      <c r="AF306">
        <f t="shared" si="95"/>
        <v>-1.709044284276268E-2</v>
      </c>
      <c r="AG306">
        <f t="shared" si="96"/>
        <v>0</v>
      </c>
      <c r="AH306" s="7">
        <f>J306-Portfolio_Performance!$C$16</f>
        <v>-5.500737715983961E-2</v>
      </c>
      <c r="AI306" s="7">
        <f>K306-Portfolio_Performance!$C$16</f>
        <v>-5.5774504925733007E-2</v>
      </c>
      <c r="AJ306" s="7">
        <f>L306-Portfolio_Performance!$C$16</f>
        <v>-1.5174860618388866E-2</v>
      </c>
      <c r="AK306" s="7">
        <f>M306-Portfolio_Performance!$C$16</f>
        <v>-6.5702798702630558E-2</v>
      </c>
      <c r="AL306" s="7">
        <f>N306-Portfolio_Performance!$C$16</f>
        <v>-7.619044284276269E-2</v>
      </c>
      <c r="AM306" s="7">
        <f>O306-Portfolio_Performance!$C$16</f>
        <v>-5.3674686154187745E-2</v>
      </c>
    </row>
    <row r="307" spans="2:39" x14ac:dyDescent="0.2">
      <c r="B307" s="39">
        <v>45006</v>
      </c>
      <c r="C307" s="40">
        <v>135.6</v>
      </c>
      <c r="D307" s="40">
        <v>59.11</v>
      </c>
      <c r="E307" s="40">
        <v>24.07</v>
      </c>
      <c r="F307" s="40">
        <v>69.489999999999995</v>
      </c>
      <c r="G307" s="40">
        <v>86.56</v>
      </c>
      <c r="H307" s="40">
        <v>9.3800000000000008</v>
      </c>
      <c r="J307" s="4">
        <f t="shared" si="78"/>
        <v>2.3353170810125036E-2</v>
      </c>
      <c r="K307" s="4">
        <f t="shared" si="79"/>
        <v>-2.983305987957317E-2</v>
      </c>
      <c r="L307" s="4">
        <f t="shared" si="80"/>
        <v>7.413993073540262E-2</v>
      </c>
      <c r="M307" s="4">
        <f t="shared" si="81"/>
        <v>-3.4477839066835328E-3</v>
      </c>
      <c r="N307" s="4">
        <f t="shared" si="82"/>
        <v>3.1212201625010767E-2</v>
      </c>
      <c r="O307" s="4">
        <f t="shared" si="83"/>
        <v>2.5919377552074713E-2</v>
      </c>
      <c r="P307" s="6">
        <f>SUMPRODUCT(J307:O307,Portfolio_Performance!$C$10:$H$10)</f>
        <v>2.2774796447564166E-2</v>
      </c>
      <c r="Q307" s="41">
        <v>1.2999999999999999E-2</v>
      </c>
      <c r="R307" s="12">
        <f t="shared" si="84"/>
        <v>9.7747964475641668E-3</v>
      </c>
      <c r="S307" s="6">
        <f t="shared" si="85"/>
        <v>0</v>
      </c>
      <c r="T307" s="12">
        <f>P307-Portfolio_Performance!$C$16</f>
        <v>-4.5225203552435839E-2</v>
      </c>
      <c r="V307" s="7">
        <f t="shared" si="86"/>
        <v>1.0353170810125037E-2</v>
      </c>
      <c r="W307" s="7">
        <f t="shared" si="86"/>
        <v>-3.9607856327137335E-2</v>
      </c>
      <c r="X307" s="7">
        <f t="shared" si="87"/>
        <v>6.1139930735402623E-2</v>
      </c>
      <c r="Y307" s="7">
        <f t="shared" si="88"/>
        <v>-1.6447783906683531E-2</v>
      </c>
      <c r="Z307" s="7">
        <f t="shared" si="89"/>
        <v>1.821220162501077E-2</v>
      </c>
      <c r="AA307" s="7">
        <f t="shared" si="90"/>
        <v>1.2919377552074713E-2</v>
      </c>
      <c r="AB307">
        <f t="shared" si="91"/>
        <v>0</v>
      </c>
      <c r="AC307">
        <f t="shared" si="92"/>
        <v>-3.9607856327137335E-2</v>
      </c>
      <c r="AD307">
        <f t="shared" si="93"/>
        <v>0</v>
      </c>
      <c r="AE307">
        <f t="shared" si="94"/>
        <v>-1.6447783906683531E-2</v>
      </c>
      <c r="AF307">
        <f t="shared" si="95"/>
        <v>0</v>
      </c>
      <c r="AG307">
        <f t="shared" si="96"/>
        <v>0</v>
      </c>
      <c r="AH307" s="7">
        <f>J307-Portfolio_Performance!$C$16</f>
        <v>-4.4646829189874969E-2</v>
      </c>
      <c r="AI307" s="7">
        <f>K307-Portfolio_Performance!$C$16</f>
        <v>-9.7833059879573178E-2</v>
      </c>
      <c r="AJ307" s="7">
        <f>L307-Portfolio_Performance!$C$16</f>
        <v>6.1399307354026156E-3</v>
      </c>
      <c r="AK307" s="7">
        <f>M307-Portfolio_Performance!$C$16</f>
        <v>-7.1447783906683535E-2</v>
      </c>
      <c r="AL307" s="7">
        <f>N307-Portfolio_Performance!$C$16</f>
        <v>-3.6787798374989238E-2</v>
      </c>
      <c r="AM307" s="7">
        <f>O307-Portfolio_Performance!$C$16</f>
        <v>-4.2080622447925292E-2</v>
      </c>
    </row>
    <row r="308" spans="2:39" x14ac:dyDescent="0.2">
      <c r="B308" s="39">
        <v>45007</v>
      </c>
      <c r="C308" s="40">
        <v>131.34</v>
      </c>
      <c r="D308" s="40">
        <v>57.02</v>
      </c>
      <c r="E308" s="40">
        <v>23.35</v>
      </c>
      <c r="F308" s="40">
        <v>68.209999999999994</v>
      </c>
      <c r="G308" s="40">
        <v>85.11</v>
      </c>
      <c r="H308" s="40">
        <v>9.09</v>
      </c>
      <c r="J308" s="4">
        <f t="shared" si="78"/>
        <v>-3.1919994743468544E-2</v>
      </c>
      <c r="K308" s="4">
        <f t="shared" si="79"/>
        <v>-3.599803135175212E-2</v>
      </c>
      <c r="L308" s="4">
        <f t="shared" si="80"/>
        <v>-3.0369267680074228E-2</v>
      </c>
      <c r="M308" s="4">
        <f t="shared" si="81"/>
        <v>-1.8591675659607981E-2</v>
      </c>
      <c r="N308" s="4">
        <f t="shared" si="82"/>
        <v>-1.6893277609301753E-2</v>
      </c>
      <c r="O308" s="4">
        <f t="shared" si="83"/>
        <v>-3.1404854828745901E-2</v>
      </c>
      <c r="P308" s="6">
        <f>SUMPRODUCT(J308:O308,Portfolio_Performance!$C$10:$H$10)</f>
        <v>-2.7680008388321263E-2</v>
      </c>
      <c r="Q308" s="41">
        <v>-1.6500000000000001E-2</v>
      </c>
      <c r="R308" s="12">
        <f t="shared" si="84"/>
        <v>-1.1180008388321262E-2</v>
      </c>
      <c r="S308" s="6">
        <f t="shared" si="85"/>
        <v>-1.1180008388321262E-2</v>
      </c>
      <c r="T308" s="12">
        <f>P308-Portfolio_Performance!$C$16</f>
        <v>-9.5680008388321275E-2</v>
      </c>
      <c r="V308" s="7">
        <f t="shared" si="86"/>
        <v>-1.5419994743468543E-2</v>
      </c>
      <c r="W308" s="7">
        <f t="shared" si="86"/>
        <v>-2.4818022963430858E-2</v>
      </c>
      <c r="X308" s="7">
        <f t="shared" si="87"/>
        <v>-1.3869267680074227E-2</v>
      </c>
      <c r="Y308" s="7">
        <f t="shared" si="88"/>
        <v>-2.0916756596079805E-3</v>
      </c>
      <c r="Z308" s="7">
        <f t="shared" si="89"/>
        <v>-3.9327760930175232E-4</v>
      </c>
      <c r="AA308" s="7">
        <f t="shared" si="90"/>
        <v>-1.49048548287459E-2</v>
      </c>
      <c r="AB308">
        <f t="shared" si="91"/>
        <v>-1.5419994743468543E-2</v>
      </c>
      <c r="AC308">
        <f t="shared" si="92"/>
        <v>-2.4818022963430858E-2</v>
      </c>
      <c r="AD308">
        <f t="shared" si="93"/>
        <v>-1.3869267680074227E-2</v>
      </c>
      <c r="AE308">
        <f t="shared" si="94"/>
        <v>-2.0916756596079805E-3</v>
      </c>
      <c r="AF308">
        <f t="shared" si="95"/>
        <v>-3.9327760930175232E-4</v>
      </c>
      <c r="AG308">
        <f t="shared" si="96"/>
        <v>-1.49048548287459E-2</v>
      </c>
      <c r="AH308" s="7">
        <f>J308-Portfolio_Performance!$C$16</f>
        <v>-9.9919994743468549E-2</v>
      </c>
      <c r="AI308" s="7">
        <f>K308-Portfolio_Performance!$C$16</f>
        <v>-0.10399803135175212</v>
      </c>
      <c r="AJ308" s="7">
        <f>L308-Portfolio_Performance!$C$16</f>
        <v>-9.8369267680074229E-2</v>
      </c>
      <c r="AK308" s="7">
        <f>M308-Portfolio_Performance!$C$16</f>
        <v>-8.6591675659607986E-2</v>
      </c>
      <c r="AL308" s="7">
        <f>N308-Portfolio_Performance!$C$16</f>
        <v>-8.4893277609301765E-2</v>
      </c>
      <c r="AM308" s="7">
        <f>O308-Portfolio_Performance!$C$16</f>
        <v>-9.9404854828745906E-2</v>
      </c>
    </row>
    <row r="309" spans="2:39" x14ac:dyDescent="0.2">
      <c r="B309" s="39">
        <v>45008</v>
      </c>
      <c r="C309" s="40">
        <v>130.72</v>
      </c>
      <c r="D309" s="40">
        <v>57.29</v>
      </c>
      <c r="E309" s="40">
        <v>22.84</v>
      </c>
      <c r="F309" s="40">
        <v>68.849999999999994</v>
      </c>
      <c r="G309" s="40">
        <v>85.18</v>
      </c>
      <c r="H309" s="40">
        <v>8.91</v>
      </c>
      <c r="J309" s="4">
        <f t="shared" si="78"/>
        <v>-4.7317496511338226E-3</v>
      </c>
      <c r="K309" s="4">
        <f t="shared" si="79"/>
        <v>4.7240049359604181E-3</v>
      </c>
      <c r="L309" s="4">
        <f t="shared" si="80"/>
        <v>-2.2083599327096904E-2</v>
      </c>
      <c r="M309" s="4">
        <f t="shared" si="81"/>
        <v>9.3390435080359432E-3</v>
      </c>
      <c r="N309" s="4">
        <f t="shared" si="82"/>
        <v>8.2212700619793363E-4</v>
      </c>
      <c r="O309" s="4">
        <f t="shared" si="83"/>
        <v>-2.0000666706669543E-2</v>
      </c>
      <c r="P309" s="6">
        <f>SUMPRODUCT(J309:O309,Portfolio_Performance!$C$10:$H$10)</f>
        <v>-7.5841796292980945E-3</v>
      </c>
      <c r="Q309" s="41">
        <v>3.0000000000000001E-3</v>
      </c>
      <c r="R309" s="12">
        <f t="shared" si="84"/>
        <v>-1.0584179629298095E-2</v>
      </c>
      <c r="S309" s="6">
        <f t="shared" si="85"/>
        <v>-1.0584179629298095E-2</v>
      </c>
      <c r="T309" s="12">
        <f>P309-Portfolio_Performance!$C$16</f>
        <v>-7.5584179629298101E-2</v>
      </c>
      <c r="V309" s="7">
        <f t="shared" si="86"/>
        <v>-7.7317496511338226E-3</v>
      </c>
      <c r="W309" s="7">
        <f t="shared" si="86"/>
        <v>1.5308184565258513E-2</v>
      </c>
      <c r="X309" s="7">
        <f t="shared" si="87"/>
        <v>-2.5083599327096903E-2</v>
      </c>
      <c r="Y309" s="7">
        <f t="shared" si="88"/>
        <v>6.3390435080359431E-3</v>
      </c>
      <c r="Z309" s="7">
        <f t="shared" si="89"/>
        <v>-2.1778729938020666E-3</v>
      </c>
      <c r="AA309" s="7">
        <f t="shared" si="90"/>
        <v>-2.3000666706669542E-2</v>
      </c>
      <c r="AB309">
        <f t="shared" si="91"/>
        <v>-7.7317496511338226E-3</v>
      </c>
      <c r="AC309">
        <f t="shared" si="92"/>
        <v>0</v>
      </c>
      <c r="AD309">
        <f t="shared" si="93"/>
        <v>-2.5083599327096903E-2</v>
      </c>
      <c r="AE309">
        <f t="shared" si="94"/>
        <v>0</v>
      </c>
      <c r="AF309">
        <f t="shared" si="95"/>
        <v>-2.1778729938020666E-3</v>
      </c>
      <c r="AG309">
        <f t="shared" si="96"/>
        <v>-2.3000666706669542E-2</v>
      </c>
      <c r="AH309" s="7">
        <f>J309-Portfolio_Performance!$C$16</f>
        <v>-7.2731749651133826E-2</v>
      </c>
      <c r="AI309" s="7">
        <f>K309-Portfolio_Performance!$C$16</f>
        <v>-6.3275995064039581E-2</v>
      </c>
      <c r="AJ309" s="7">
        <f>L309-Portfolio_Performance!$C$16</f>
        <v>-9.0083599327096905E-2</v>
      </c>
      <c r="AK309" s="7">
        <f>M309-Portfolio_Performance!$C$16</f>
        <v>-5.866095649196406E-2</v>
      </c>
      <c r="AL309" s="7">
        <f>N309-Portfolio_Performance!$C$16</f>
        <v>-6.7177872993802068E-2</v>
      </c>
      <c r="AM309" s="7">
        <f>O309-Portfolio_Performance!$C$16</f>
        <v>-8.8000666706669547E-2</v>
      </c>
    </row>
    <row r="310" spans="2:39" x14ac:dyDescent="0.2">
      <c r="B310" s="39">
        <v>45009</v>
      </c>
      <c r="C310" s="40">
        <v>131.41999999999999</v>
      </c>
      <c r="D310" s="40">
        <v>59.67</v>
      </c>
      <c r="E310" s="40">
        <v>23.04</v>
      </c>
      <c r="F310" s="40">
        <v>68.86</v>
      </c>
      <c r="G310" s="40">
        <v>86.39</v>
      </c>
      <c r="H310" s="40">
        <v>9.1199999999999992</v>
      </c>
      <c r="J310" s="4">
        <f t="shared" si="78"/>
        <v>5.3406703580289603E-3</v>
      </c>
      <c r="K310" s="4">
        <f t="shared" si="79"/>
        <v>4.0703293113504187E-2</v>
      </c>
      <c r="L310" s="4">
        <f t="shared" si="80"/>
        <v>8.7184510398810294E-3</v>
      </c>
      <c r="M310" s="4">
        <f t="shared" si="81"/>
        <v>1.4523273571387388E-4</v>
      </c>
      <c r="N310" s="4">
        <f t="shared" si="82"/>
        <v>1.4105263875725362E-2</v>
      </c>
      <c r="O310" s="4">
        <f t="shared" si="83"/>
        <v>2.3295562603522082E-2</v>
      </c>
      <c r="P310" s="6">
        <f>SUMPRODUCT(J310:O310,Portfolio_Performance!$C$10:$H$10)</f>
        <v>1.58345533167174E-2</v>
      </c>
      <c r="Q310" s="41">
        <v>5.5999999999999999E-3</v>
      </c>
      <c r="R310" s="12">
        <f t="shared" si="84"/>
        <v>1.0234553316717399E-2</v>
      </c>
      <c r="S310" s="6">
        <f t="shared" si="85"/>
        <v>0</v>
      </c>
      <c r="T310" s="12">
        <f>P310-Portfolio_Performance!$C$16</f>
        <v>-5.2165446683282601E-2</v>
      </c>
      <c r="V310" s="7">
        <f t="shared" si="86"/>
        <v>-2.5932964197103968E-4</v>
      </c>
      <c r="W310" s="7">
        <f t="shared" si="86"/>
        <v>3.0468739796786787E-2</v>
      </c>
      <c r="X310" s="7">
        <f t="shared" si="87"/>
        <v>3.1184510398810294E-3</v>
      </c>
      <c r="Y310" s="7">
        <f t="shared" si="88"/>
        <v>-5.4547672642861261E-3</v>
      </c>
      <c r="Z310" s="7">
        <f t="shared" si="89"/>
        <v>8.5052638757253628E-3</v>
      </c>
      <c r="AA310" s="7">
        <f t="shared" si="90"/>
        <v>1.7695562603522081E-2</v>
      </c>
      <c r="AB310">
        <f t="shared" si="91"/>
        <v>-2.5932964197103968E-4</v>
      </c>
      <c r="AC310">
        <f t="shared" si="92"/>
        <v>0</v>
      </c>
      <c r="AD310">
        <f t="shared" si="93"/>
        <v>0</v>
      </c>
      <c r="AE310">
        <f t="shared" si="94"/>
        <v>-5.4547672642861261E-3</v>
      </c>
      <c r="AF310">
        <f t="shared" si="95"/>
        <v>0</v>
      </c>
      <c r="AG310">
        <f t="shared" si="96"/>
        <v>0</v>
      </c>
      <c r="AH310" s="7">
        <f>J310-Portfolio_Performance!$C$16</f>
        <v>-6.2659329641971045E-2</v>
      </c>
      <c r="AI310" s="7">
        <f>K310-Portfolio_Performance!$C$16</f>
        <v>-2.7296706886495818E-2</v>
      </c>
      <c r="AJ310" s="7">
        <f>L310-Portfolio_Performance!$C$16</f>
        <v>-5.9281548960118974E-2</v>
      </c>
      <c r="AK310" s="7">
        <f>M310-Portfolio_Performance!$C$16</f>
        <v>-6.7854767264286131E-2</v>
      </c>
      <c r="AL310" s="7">
        <f>N310-Portfolio_Performance!$C$16</f>
        <v>-5.3894736124274645E-2</v>
      </c>
      <c r="AM310" s="7">
        <f>O310-Portfolio_Performance!$C$16</f>
        <v>-4.470443739647792E-2</v>
      </c>
    </row>
    <row r="311" spans="2:39" x14ac:dyDescent="0.2">
      <c r="B311" s="39">
        <v>45012</v>
      </c>
      <c r="C311" s="40">
        <v>135.38</v>
      </c>
      <c r="D311" s="40">
        <v>59.69</v>
      </c>
      <c r="E311" s="40">
        <v>23.04</v>
      </c>
      <c r="F311" s="40">
        <v>69.17</v>
      </c>
      <c r="G311" s="40">
        <v>86.36</v>
      </c>
      <c r="H311" s="40">
        <v>9.15</v>
      </c>
      <c r="J311" s="4">
        <f t="shared" si="78"/>
        <v>2.9687337610739828E-2</v>
      </c>
      <c r="K311" s="4">
        <f t="shared" si="79"/>
        <v>3.3512064656782023E-4</v>
      </c>
      <c r="L311" s="4">
        <f t="shared" si="80"/>
        <v>0</v>
      </c>
      <c r="M311" s="4">
        <f t="shared" si="81"/>
        <v>4.4917847021155709E-3</v>
      </c>
      <c r="N311" s="4">
        <f t="shared" si="82"/>
        <v>-3.4732272418621713E-4</v>
      </c>
      <c r="O311" s="4">
        <f t="shared" si="83"/>
        <v>3.2840752011900187E-3</v>
      </c>
      <c r="P311" s="6">
        <f>SUMPRODUCT(J311:O311,Portfolio_Performance!$C$10:$H$10)</f>
        <v>7.335916072536067E-3</v>
      </c>
      <c r="Q311" s="41">
        <v>1.6000000000000001E-3</v>
      </c>
      <c r="R311" s="12">
        <f t="shared" si="84"/>
        <v>5.7359160725360672E-3</v>
      </c>
      <c r="S311" s="6">
        <f t="shared" si="85"/>
        <v>0</v>
      </c>
      <c r="T311" s="12">
        <f>P311-Portfolio_Performance!$C$16</f>
        <v>-6.066408392746394E-2</v>
      </c>
      <c r="V311" s="7">
        <f t="shared" si="86"/>
        <v>2.8087337610739827E-2</v>
      </c>
      <c r="W311" s="7">
        <f t="shared" si="86"/>
        <v>-5.4007954259682467E-3</v>
      </c>
      <c r="X311" s="7">
        <f t="shared" si="87"/>
        <v>-1.6000000000000001E-3</v>
      </c>
      <c r="Y311" s="7">
        <f t="shared" si="88"/>
        <v>2.8917847021155711E-3</v>
      </c>
      <c r="Z311" s="7">
        <f t="shared" si="89"/>
        <v>-1.9473227241862171E-3</v>
      </c>
      <c r="AA311" s="7">
        <f t="shared" si="90"/>
        <v>1.6840752011900186E-3</v>
      </c>
      <c r="AB311">
        <f t="shared" si="91"/>
        <v>0</v>
      </c>
      <c r="AC311">
        <f t="shared" si="92"/>
        <v>-5.4007954259682467E-3</v>
      </c>
      <c r="AD311">
        <f t="shared" si="93"/>
        <v>-1.6000000000000001E-3</v>
      </c>
      <c r="AE311">
        <f t="shared" si="94"/>
        <v>0</v>
      </c>
      <c r="AF311">
        <f t="shared" si="95"/>
        <v>-1.9473227241862171E-3</v>
      </c>
      <c r="AG311">
        <f t="shared" si="96"/>
        <v>0</v>
      </c>
      <c r="AH311" s="7">
        <f>J311-Portfolio_Performance!$C$16</f>
        <v>-3.8312662389260177E-2</v>
      </c>
      <c r="AI311" s="7">
        <f>K311-Portfolio_Performance!$C$16</f>
        <v>-6.7664879353432184E-2</v>
      </c>
      <c r="AJ311" s="7">
        <f>L311-Portfolio_Performance!$C$16</f>
        <v>-6.8000000000000005E-2</v>
      </c>
      <c r="AK311" s="7">
        <f>M311-Portfolio_Performance!$C$16</f>
        <v>-6.3508215297884432E-2</v>
      </c>
      <c r="AL311" s="7">
        <f>N311-Portfolio_Performance!$C$16</f>
        <v>-6.8347322724186227E-2</v>
      </c>
      <c r="AM311" s="7">
        <f>O311-Portfolio_Performance!$C$16</f>
        <v>-6.4715924798809984E-2</v>
      </c>
    </row>
    <row r="312" spans="2:39" x14ac:dyDescent="0.2">
      <c r="B312" s="39">
        <v>45013</v>
      </c>
      <c r="C312" s="40">
        <v>136.86000000000001</v>
      </c>
      <c r="D312" s="40">
        <v>59.76</v>
      </c>
      <c r="E312" s="40">
        <v>23.05</v>
      </c>
      <c r="F312" s="40">
        <v>69.540000000000006</v>
      </c>
      <c r="G312" s="40">
        <v>87.27</v>
      </c>
      <c r="H312" s="40">
        <v>9.19</v>
      </c>
      <c r="J312" s="4">
        <f t="shared" si="78"/>
        <v>1.0872866443890199E-2</v>
      </c>
      <c r="K312" s="4">
        <f t="shared" si="79"/>
        <v>1.1720386440032828E-3</v>
      </c>
      <c r="L312" s="4">
        <f t="shared" si="80"/>
        <v>4.3393361496715815E-4</v>
      </c>
      <c r="M312" s="4">
        <f t="shared" si="81"/>
        <v>5.334883967222123E-3</v>
      </c>
      <c r="N312" s="4">
        <f t="shared" si="82"/>
        <v>1.0482155528613204E-2</v>
      </c>
      <c r="O312" s="4">
        <f t="shared" si="83"/>
        <v>4.3620570801656067E-3</v>
      </c>
      <c r="P312" s="6">
        <f>SUMPRODUCT(J312:O312,Portfolio_Performance!$C$10:$H$10)</f>
        <v>6.2737071411696193E-3</v>
      </c>
      <c r="Q312" s="41">
        <v>-1.6000000000000001E-3</v>
      </c>
      <c r="R312" s="12">
        <f t="shared" si="84"/>
        <v>7.87370714116962E-3</v>
      </c>
      <c r="S312" s="6">
        <f t="shared" si="85"/>
        <v>0</v>
      </c>
      <c r="T312" s="12">
        <f>P312-Portfolio_Performance!$C$16</f>
        <v>-6.1726292858830384E-2</v>
      </c>
      <c r="V312" s="7">
        <f t="shared" si="86"/>
        <v>1.24728664438902E-2</v>
      </c>
      <c r="W312" s="7">
        <f t="shared" si="86"/>
        <v>-6.7016684971663368E-3</v>
      </c>
      <c r="X312" s="7">
        <f t="shared" si="87"/>
        <v>2.0339336149671583E-3</v>
      </c>
      <c r="Y312" s="7">
        <f t="shared" si="88"/>
        <v>6.9348839672221229E-3</v>
      </c>
      <c r="Z312" s="7">
        <f t="shared" si="89"/>
        <v>1.2082155528613204E-2</v>
      </c>
      <c r="AA312" s="7">
        <f t="shared" si="90"/>
        <v>5.9620570801656066E-3</v>
      </c>
      <c r="AB312">
        <f t="shared" si="91"/>
        <v>0</v>
      </c>
      <c r="AC312">
        <f t="shared" si="92"/>
        <v>-6.7016684971663368E-3</v>
      </c>
      <c r="AD312">
        <f t="shared" si="93"/>
        <v>0</v>
      </c>
      <c r="AE312">
        <f t="shared" si="94"/>
        <v>0</v>
      </c>
      <c r="AF312">
        <f t="shared" si="95"/>
        <v>0</v>
      </c>
      <c r="AG312">
        <f t="shared" si="96"/>
        <v>0</v>
      </c>
      <c r="AH312" s="7">
        <f>J312-Portfolio_Performance!$C$16</f>
        <v>-5.7127133556109808E-2</v>
      </c>
      <c r="AI312" s="7">
        <f>K312-Portfolio_Performance!$C$16</f>
        <v>-6.6827961355996723E-2</v>
      </c>
      <c r="AJ312" s="7">
        <f>L312-Portfolio_Performance!$C$16</f>
        <v>-6.7566066385032847E-2</v>
      </c>
      <c r="AK312" s="7">
        <f>M312-Portfolio_Performance!$C$16</f>
        <v>-6.2665116032777884E-2</v>
      </c>
      <c r="AL312" s="7">
        <f>N312-Portfolio_Performance!$C$16</f>
        <v>-5.7517844471386803E-2</v>
      </c>
      <c r="AM312" s="7">
        <f>O312-Portfolio_Performance!$C$16</f>
        <v>-6.3637942919834392E-2</v>
      </c>
    </row>
    <row r="313" spans="2:39" x14ac:dyDescent="0.2">
      <c r="B313" s="39">
        <v>45014</v>
      </c>
      <c r="C313" s="40">
        <v>137.83000000000001</v>
      </c>
      <c r="D313" s="40">
        <v>60.23</v>
      </c>
      <c r="E313" s="40">
        <v>23.72</v>
      </c>
      <c r="F313" s="40">
        <v>69.930000000000007</v>
      </c>
      <c r="G313" s="40">
        <v>88.08</v>
      </c>
      <c r="H313" s="40">
        <v>9.35</v>
      </c>
      <c r="J313" s="4">
        <f t="shared" si="78"/>
        <v>7.0625361819958137E-3</v>
      </c>
      <c r="K313" s="4">
        <f t="shared" si="79"/>
        <v>7.8340262310677162E-3</v>
      </c>
      <c r="L313" s="4">
        <f t="shared" si="80"/>
        <v>2.8652804686867022E-2</v>
      </c>
      <c r="M313" s="4">
        <f t="shared" si="81"/>
        <v>5.5926151360602078E-3</v>
      </c>
      <c r="N313" s="4">
        <f t="shared" si="82"/>
        <v>9.2387312392045989E-3</v>
      </c>
      <c r="O313" s="4">
        <f t="shared" si="83"/>
        <v>1.7260406932999992E-2</v>
      </c>
      <c r="P313" s="6">
        <f>SUMPRODUCT(J313:O313,Portfolio_Performance!$C$10:$H$10)</f>
        <v>1.2646320169539574E-2</v>
      </c>
      <c r="Q313" s="41">
        <v>1.4200000000000001E-2</v>
      </c>
      <c r="R313" s="12">
        <f t="shared" si="84"/>
        <v>-1.5536798304604266E-3</v>
      </c>
      <c r="S313" s="6">
        <f t="shared" si="85"/>
        <v>-1.5536798304604266E-3</v>
      </c>
      <c r="T313" s="12">
        <f>P313-Portfolio_Performance!$C$16</f>
        <v>-5.5353679830460432E-2</v>
      </c>
      <c r="V313" s="7">
        <f t="shared" si="86"/>
        <v>-7.1374638180041871E-3</v>
      </c>
      <c r="W313" s="7">
        <f t="shared" si="86"/>
        <v>9.3877060615281428E-3</v>
      </c>
      <c r="X313" s="7">
        <f t="shared" si="87"/>
        <v>1.4452804686867021E-2</v>
      </c>
      <c r="Y313" s="7">
        <f t="shared" si="88"/>
        <v>-8.6073848639397939E-3</v>
      </c>
      <c r="Z313" s="7">
        <f t="shared" si="89"/>
        <v>-4.961268760795402E-3</v>
      </c>
      <c r="AA313" s="7">
        <f t="shared" si="90"/>
        <v>3.0604069329999914E-3</v>
      </c>
      <c r="AB313">
        <f t="shared" si="91"/>
        <v>-7.1374638180041871E-3</v>
      </c>
      <c r="AC313">
        <f t="shared" si="92"/>
        <v>0</v>
      </c>
      <c r="AD313">
        <f t="shared" si="93"/>
        <v>0</v>
      </c>
      <c r="AE313">
        <f t="shared" si="94"/>
        <v>-8.6073848639397939E-3</v>
      </c>
      <c r="AF313">
        <f t="shared" si="95"/>
        <v>-4.961268760795402E-3</v>
      </c>
      <c r="AG313">
        <f t="shared" si="96"/>
        <v>0</v>
      </c>
      <c r="AH313" s="7">
        <f>J313-Portfolio_Performance!$C$16</f>
        <v>-6.0937463818004189E-2</v>
      </c>
      <c r="AI313" s="7">
        <f>K313-Portfolio_Performance!$C$16</f>
        <v>-6.016597376893229E-2</v>
      </c>
      <c r="AJ313" s="7">
        <f>L313-Portfolio_Performance!$C$16</f>
        <v>-3.9347195313132979E-2</v>
      </c>
      <c r="AK313" s="7">
        <f>M313-Portfolio_Performance!$C$16</f>
        <v>-6.2407384863939798E-2</v>
      </c>
      <c r="AL313" s="7">
        <f>N313-Portfolio_Performance!$C$16</f>
        <v>-5.8761268760795404E-2</v>
      </c>
      <c r="AM313" s="7">
        <f>O313-Portfolio_Performance!$C$16</f>
        <v>-5.0739593067000016E-2</v>
      </c>
    </row>
    <row r="314" spans="2:39" x14ac:dyDescent="0.2">
      <c r="B314" s="39">
        <v>45015</v>
      </c>
      <c r="C314" s="40">
        <v>136.69999999999999</v>
      </c>
      <c r="D314" s="40">
        <v>60.37</v>
      </c>
      <c r="E314" s="40">
        <v>23.91</v>
      </c>
      <c r="F314" s="40">
        <v>70.8</v>
      </c>
      <c r="G314" s="40">
        <v>89.49</v>
      </c>
      <c r="H314" s="40">
        <v>9.3800000000000008</v>
      </c>
      <c r="J314" s="4">
        <f t="shared" si="78"/>
        <v>-8.2322979764437865E-3</v>
      </c>
      <c r="K314" s="4">
        <f t="shared" si="79"/>
        <v>2.3217257527050335E-3</v>
      </c>
      <c r="L314" s="4">
        <f t="shared" si="80"/>
        <v>7.9782073407087956E-3</v>
      </c>
      <c r="M314" s="4">
        <f t="shared" si="81"/>
        <v>1.2364258983898547E-2</v>
      </c>
      <c r="N314" s="4">
        <f t="shared" si="82"/>
        <v>1.5881394780342263E-2</v>
      </c>
      <c r="O314" s="4">
        <f t="shared" si="83"/>
        <v>3.2034197175378649E-3</v>
      </c>
      <c r="P314" s="6">
        <f>SUMPRODUCT(J314:O314,Portfolio_Performance!$C$10:$H$10)</f>
        <v>4.7572644837722928E-3</v>
      </c>
      <c r="Q314" s="41">
        <v>5.7000000000000002E-3</v>
      </c>
      <c r="R314" s="12">
        <f t="shared" si="84"/>
        <v>-9.4273551622770738E-4</v>
      </c>
      <c r="S314" s="6">
        <f t="shared" si="85"/>
        <v>-9.4273551622770738E-4</v>
      </c>
      <c r="T314" s="12">
        <f>P314-Portfolio_Performance!$C$16</f>
        <v>-6.3242735516227708E-2</v>
      </c>
      <c r="V314" s="7">
        <f t="shared" si="86"/>
        <v>-1.3932297976443787E-2</v>
      </c>
      <c r="W314" s="7">
        <f t="shared" si="86"/>
        <v>3.2644612689327408E-3</v>
      </c>
      <c r="X314" s="7">
        <f t="shared" si="87"/>
        <v>2.2782073407087954E-3</v>
      </c>
      <c r="Y314" s="7">
        <f t="shared" si="88"/>
        <v>6.664258983898547E-3</v>
      </c>
      <c r="Z314" s="7">
        <f t="shared" si="89"/>
        <v>1.0181394780342263E-2</v>
      </c>
      <c r="AA314" s="7">
        <f t="shared" si="90"/>
        <v>-2.4965802824621353E-3</v>
      </c>
      <c r="AB314">
        <f t="shared" si="91"/>
        <v>-1.3932297976443787E-2</v>
      </c>
      <c r="AC314">
        <f t="shared" si="92"/>
        <v>0</v>
      </c>
      <c r="AD314">
        <f t="shared" si="93"/>
        <v>0</v>
      </c>
      <c r="AE314">
        <f t="shared" si="94"/>
        <v>0</v>
      </c>
      <c r="AF314">
        <f t="shared" si="95"/>
        <v>0</v>
      </c>
      <c r="AG314">
        <f t="shared" si="96"/>
        <v>-2.4965802824621353E-3</v>
      </c>
      <c r="AH314" s="7">
        <f>J314-Portfolio_Performance!$C$16</f>
        <v>-7.6232297976443791E-2</v>
      </c>
      <c r="AI314" s="7">
        <f>K314-Portfolio_Performance!$C$16</f>
        <v>-6.5678274247294971E-2</v>
      </c>
      <c r="AJ314" s="7">
        <f>L314-Portfolio_Performance!$C$16</f>
        <v>-6.0021792659291209E-2</v>
      </c>
      <c r="AK314" s="7">
        <f>M314-Portfolio_Performance!$C$16</f>
        <v>-5.5635741016101456E-2</v>
      </c>
      <c r="AL314" s="7">
        <f>N314-Portfolio_Performance!$C$16</f>
        <v>-5.2118605219657742E-2</v>
      </c>
      <c r="AM314" s="7">
        <f>O314-Portfolio_Performance!$C$16</f>
        <v>-6.4796580282462143E-2</v>
      </c>
    </row>
    <row r="315" spans="2:39" x14ac:dyDescent="0.2">
      <c r="B315" s="39">
        <v>45016</v>
      </c>
      <c r="C315" s="40">
        <v>140.55000000000001</v>
      </c>
      <c r="D315" s="40">
        <v>60.67</v>
      </c>
      <c r="E315" s="40">
        <v>24.25</v>
      </c>
      <c r="F315" s="40">
        <v>72.11</v>
      </c>
      <c r="G315" s="40">
        <v>90.38</v>
      </c>
      <c r="H315" s="40">
        <v>9.5500000000000007</v>
      </c>
      <c r="J315" s="4">
        <f t="shared" si="78"/>
        <v>2.7774553622637088E-2</v>
      </c>
      <c r="K315" s="4">
        <f t="shared" si="79"/>
        <v>4.9570491458718622E-3</v>
      </c>
      <c r="L315" s="4">
        <f t="shared" si="80"/>
        <v>1.4119835913258771E-2</v>
      </c>
      <c r="M315" s="4">
        <f t="shared" si="81"/>
        <v>1.8333730228994111E-2</v>
      </c>
      <c r="N315" s="4">
        <f t="shared" si="82"/>
        <v>9.8961167883667121E-3</v>
      </c>
      <c r="O315" s="4">
        <f t="shared" si="83"/>
        <v>1.796139147450564E-2</v>
      </c>
      <c r="P315" s="6">
        <f>SUMPRODUCT(J315:O315,Portfolio_Performance!$C$10:$H$10)</f>
        <v>1.6663613053364928E-2</v>
      </c>
      <c r="Q315" s="41">
        <v>1.44E-2</v>
      </c>
      <c r="R315" s="12">
        <f t="shared" si="84"/>
        <v>2.2636130533649282E-3</v>
      </c>
      <c r="S315" s="6">
        <f t="shared" si="85"/>
        <v>0</v>
      </c>
      <c r="T315" s="12">
        <f>P315-Portfolio_Performance!$C$16</f>
        <v>-5.1336386946635074E-2</v>
      </c>
      <c r="V315" s="7">
        <f t="shared" si="86"/>
        <v>1.3374553622637089E-2</v>
      </c>
      <c r="W315" s="7">
        <f t="shared" si="86"/>
        <v>2.693436092506934E-3</v>
      </c>
      <c r="X315" s="7">
        <f t="shared" si="87"/>
        <v>-2.801640867412282E-4</v>
      </c>
      <c r="Y315" s="7">
        <f t="shared" si="88"/>
        <v>3.9337302289941117E-3</v>
      </c>
      <c r="Z315" s="7">
        <f t="shared" si="89"/>
        <v>-4.5038832116332875E-3</v>
      </c>
      <c r="AA315" s="7">
        <f t="shared" si="90"/>
        <v>3.5613914745056402E-3</v>
      </c>
      <c r="AB315">
        <f t="shared" si="91"/>
        <v>0</v>
      </c>
      <c r="AC315">
        <f t="shared" si="92"/>
        <v>0</v>
      </c>
      <c r="AD315">
        <f t="shared" si="93"/>
        <v>-2.801640867412282E-4</v>
      </c>
      <c r="AE315">
        <f t="shared" si="94"/>
        <v>0</v>
      </c>
      <c r="AF315">
        <f t="shared" si="95"/>
        <v>-4.5038832116332875E-3</v>
      </c>
      <c r="AG315">
        <f t="shared" si="96"/>
        <v>0</v>
      </c>
      <c r="AH315" s="7">
        <f>J315-Portfolio_Performance!$C$16</f>
        <v>-4.0225446377362917E-2</v>
      </c>
      <c r="AI315" s="7">
        <f>K315-Portfolio_Performance!$C$16</f>
        <v>-6.3042950854128144E-2</v>
      </c>
      <c r="AJ315" s="7">
        <f>L315-Portfolio_Performance!$C$16</f>
        <v>-5.3880164086741233E-2</v>
      </c>
      <c r="AK315" s="7">
        <f>M315-Portfolio_Performance!$C$16</f>
        <v>-4.9666269771005897E-2</v>
      </c>
      <c r="AL315" s="7">
        <f>N315-Portfolio_Performance!$C$16</f>
        <v>-5.8103883211633289E-2</v>
      </c>
      <c r="AM315" s="7">
        <f>O315-Portfolio_Performance!$C$16</f>
        <v>-5.0038608525494369E-2</v>
      </c>
    </row>
    <row r="316" spans="2:39" x14ac:dyDescent="0.2">
      <c r="B316" s="39">
        <v>45019</v>
      </c>
      <c r="C316" s="40">
        <v>140.58000000000001</v>
      </c>
      <c r="D316" s="40">
        <v>60.47</v>
      </c>
      <c r="E316" s="40">
        <v>24.12</v>
      </c>
      <c r="F316" s="40">
        <v>71.23</v>
      </c>
      <c r="G316" s="40">
        <v>89.89</v>
      </c>
      <c r="H316" s="40">
        <v>9.7200000000000006</v>
      </c>
      <c r="J316" s="4">
        <f t="shared" si="78"/>
        <v>2.1342439521835141E-4</v>
      </c>
      <c r="K316" s="4">
        <f t="shared" si="79"/>
        <v>-3.3019676690849396E-3</v>
      </c>
      <c r="L316" s="4">
        <f t="shared" si="80"/>
        <v>-5.3752455245074243E-3</v>
      </c>
      <c r="M316" s="4">
        <f t="shared" si="81"/>
        <v>-1.2278652938405618E-2</v>
      </c>
      <c r="N316" s="4">
        <f t="shared" si="82"/>
        <v>-5.4363033978256101E-3</v>
      </c>
      <c r="O316" s="4">
        <f t="shared" si="83"/>
        <v>1.7644463979708837E-2</v>
      </c>
      <c r="P316" s="6">
        <f>SUMPRODUCT(J316:O316,Portfolio_Performance!$C$10:$H$10)</f>
        <v>2.1531767801914008E-3</v>
      </c>
      <c r="Q316" s="41">
        <v>3.7000000000000002E-3</v>
      </c>
      <c r="R316" s="12">
        <f t="shared" si="84"/>
        <v>-1.5468232198085994E-3</v>
      </c>
      <c r="S316" s="6">
        <f t="shared" si="85"/>
        <v>-1.5468232198085994E-3</v>
      </c>
      <c r="T316" s="12">
        <f>P316-Portfolio_Performance!$C$16</f>
        <v>-6.5846823219808601E-2</v>
      </c>
      <c r="V316" s="7">
        <f t="shared" si="86"/>
        <v>-3.4865756047816488E-3</v>
      </c>
      <c r="W316" s="7">
        <f t="shared" si="86"/>
        <v>-1.7551444492763402E-3</v>
      </c>
      <c r="X316" s="7">
        <f t="shared" si="87"/>
        <v>-9.0752455245074245E-3</v>
      </c>
      <c r="Y316" s="7">
        <f t="shared" si="88"/>
        <v>-1.597865293840562E-2</v>
      </c>
      <c r="Z316" s="7">
        <f t="shared" si="89"/>
        <v>-9.1363033978256111E-3</v>
      </c>
      <c r="AA316" s="7">
        <f t="shared" si="90"/>
        <v>1.3944463979708837E-2</v>
      </c>
      <c r="AB316">
        <f t="shared" si="91"/>
        <v>-3.4865756047816488E-3</v>
      </c>
      <c r="AC316">
        <f t="shared" si="92"/>
        <v>-1.7551444492763402E-3</v>
      </c>
      <c r="AD316">
        <f t="shared" si="93"/>
        <v>-9.0752455245074245E-3</v>
      </c>
      <c r="AE316">
        <f t="shared" si="94"/>
        <v>-1.597865293840562E-2</v>
      </c>
      <c r="AF316">
        <f t="shared" si="95"/>
        <v>-9.1363033978256111E-3</v>
      </c>
      <c r="AG316">
        <f t="shared" si="96"/>
        <v>0</v>
      </c>
      <c r="AH316" s="7">
        <f>J316-Portfolio_Performance!$C$16</f>
        <v>-6.7786575604781657E-2</v>
      </c>
      <c r="AI316" s="7">
        <f>K316-Portfolio_Performance!$C$16</f>
        <v>-7.1301967669084948E-2</v>
      </c>
      <c r="AJ316" s="7">
        <f>L316-Portfolio_Performance!$C$16</f>
        <v>-7.3375245524507429E-2</v>
      </c>
      <c r="AK316" s="7">
        <f>M316-Portfolio_Performance!$C$16</f>
        <v>-8.0278652938405623E-2</v>
      </c>
      <c r="AL316" s="7">
        <f>N316-Portfolio_Performance!$C$16</f>
        <v>-7.3436303397825614E-2</v>
      </c>
      <c r="AM316" s="7">
        <f>O316-Portfolio_Performance!$C$16</f>
        <v>-5.0355536020291164E-2</v>
      </c>
    </row>
    <row r="317" spans="2:39" x14ac:dyDescent="0.2">
      <c r="B317" s="39">
        <v>45020</v>
      </c>
      <c r="C317" s="40">
        <v>134.04</v>
      </c>
      <c r="D317" s="40">
        <v>60.12</v>
      </c>
      <c r="E317" s="40">
        <v>24.6</v>
      </c>
      <c r="F317" s="40">
        <v>71.83</v>
      </c>
      <c r="G317" s="40">
        <v>88.14</v>
      </c>
      <c r="H317" s="40">
        <v>9.5399999999999991</v>
      </c>
      <c r="J317" s="4">
        <f t="shared" si="78"/>
        <v>-4.7638458878649835E-2</v>
      </c>
      <c r="K317" s="4">
        <f t="shared" si="79"/>
        <v>-5.8048094003478627E-3</v>
      </c>
      <c r="L317" s="4">
        <f t="shared" si="80"/>
        <v>1.9705071079332337E-2</v>
      </c>
      <c r="M317" s="4">
        <f t="shared" si="81"/>
        <v>8.3881380964476171E-3</v>
      </c>
      <c r="N317" s="4">
        <f t="shared" si="82"/>
        <v>-1.966024117146694E-2</v>
      </c>
      <c r="O317" s="4">
        <f t="shared" si="83"/>
        <v>-1.8692133012152747E-2</v>
      </c>
      <c r="P317" s="6">
        <f>SUMPRODUCT(J317:O317,Portfolio_Performance!$C$10:$H$10)</f>
        <v>-1.6838539936125968E-2</v>
      </c>
      <c r="Q317" s="41">
        <v>-5.7999999999999996E-3</v>
      </c>
      <c r="R317" s="12">
        <f t="shared" si="84"/>
        <v>-1.1038539936125968E-2</v>
      </c>
      <c r="S317" s="6">
        <f t="shared" si="85"/>
        <v>-1.1038539936125968E-2</v>
      </c>
      <c r="T317" s="12">
        <f>P317-Portfolio_Performance!$C$16</f>
        <v>-8.4838539936125973E-2</v>
      </c>
      <c r="V317" s="7">
        <f t="shared" si="86"/>
        <v>-4.1838458878649835E-2</v>
      </c>
      <c r="W317" s="7">
        <f t="shared" si="86"/>
        <v>5.2337305357781057E-3</v>
      </c>
      <c r="X317" s="7">
        <f t="shared" si="87"/>
        <v>2.5505071079332337E-2</v>
      </c>
      <c r="Y317" s="7">
        <f t="shared" si="88"/>
        <v>1.4188138096447617E-2</v>
      </c>
      <c r="Z317" s="7">
        <f t="shared" si="89"/>
        <v>-1.386024117146694E-2</v>
      </c>
      <c r="AA317" s="7">
        <f t="shared" si="90"/>
        <v>-1.2892133012152748E-2</v>
      </c>
      <c r="AB317">
        <f t="shared" si="91"/>
        <v>-4.1838458878649835E-2</v>
      </c>
      <c r="AC317">
        <f t="shared" si="92"/>
        <v>0</v>
      </c>
      <c r="AD317">
        <f t="shared" si="93"/>
        <v>0</v>
      </c>
      <c r="AE317">
        <f t="shared" si="94"/>
        <v>0</v>
      </c>
      <c r="AF317">
        <f t="shared" si="95"/>
        <v>-1.386024117146694E-2</v>
      </c>
      <c r="AG317">
        <f t="shared" si="96"/>
        <v>-1.2892133012152748E-2</v>
      </c>
      <c r="AH317" s="7">
        <f>J317-Portfolio_Performance!$C$16</f>
        <v>-0.11563845887864985</v>
      </c>
      <c r="AI317" s="7">
        <f>K317-Portfolio_Performance!$C$16</f>
        <v>-7.3804809400347865E-2</v>
      </c>
      <c r="AJ317" s="7">
        <f>L317-Portfolio_Performance!$C$16</f>
        <v>-4.8294928920667668E-2</v>
      </c>
      <c r="AK317" s="7">
        <f>M317-Portfolio_Performance!$C$16</f>
        <v>-5.9611861903552388E-2</v>
      </c>
      <c r="AL317" s="7">
        <f>N317-Portfolio_Performance!$C$16</f>
        <v>-8.7660241171466952E-2</v>
      </c>
      <c r="AM317" s="7">
        <f>O317-Portfolio_Performance!$C$16</f>
        <v>-8.6692133012152756E-2</v>
      </c>
    </row>
    <row r="318" spans="2:39" x14ac:dyDescent="0.2">
      <c r="B318" s="39">
        <v>45021</v>
      </c>
      <c r="C318" s="40">
        <v>131.49</v>
      </c>
      <c r="D318" s="40">
        <v>60.98</v>
      </c>
      <c r="E318" s="40">
        <v>24.3</v>
      </c>
      <c r="F318" s="40">
        <v>70.680000000000007</v>
      </c>
      <c r="G318" s="40">
        <v>85.84</v>
      </c>
      <c r="H318" s="40">
        <v>9.56</v>
      </c>
      <c r="J318" s="4">
        <f t="shared" si="78"/>
        <v>-1.9207459770281984E-2</v>
      </c>
      <c r="K318" s="4">
        <f t="shared" si="79"/>
        <v>1.4203376675335026E-2</v>
      </c>
      <c r="L318" s="4">
        <f t="shared" si="80"/>
        <v>-1.2270092591814359E-2</v>
      </c>
      <c r="M318" s="4">
        <f t="shared" si="81"/>
        <v>-1.6139568635214416E-2</v>
      </c>
      <c r="N318" s="4">
        <f t="shared" si="82"/>
        <v>-2.6441361091397879E-2</v>
      </c>
      <c r="O318" s="4">
        <f t="shared" si="83"/>
        <v>2.0942416031149067E-3</v>
      </c>
      <c r="P318" s="6">
        <f>SUMPRODUCT(J318:O318,Portfolio_Performance!$C$10:$H$10)</f>
        <v>-9.9221201465708765E-3</v>
      </c>
      <c r="Q318" s="41">
        <v>-2.5000000000000001E-3</v>
      </c>
      <c r="R318" s="12">
        <f t="shared" si="84"/>
        <v>-7.422120146570876E-3</v>
      </c>
      <c r="S318" s="6">
        <f t="shared" si="85"/>
        <v>-7.422120146570876E-3</v>
      </c>
      <c r="T318" s="12">
        <f>P318-Portfolio_Performance!$C$16</f>
        <v>-7.7922120146570878E-2</v>
      </c>
      <c r="V318" s="7">
        <f t="shared" si="86"/>
        <v>-1.6707459770281985E-2</v>
      </c>
      <c r="W318" s="7">
        <f t="shared" si="86"/>
        <v>2.1625496821905902E-2</v>
      </c>
      <c r="X318" s="7">
        <f t="shared" si="87"/>
        <v>-9.770092591814359E-3</v>
      </c>
      <c r="Y318" s="7">
        <f t="shared" si="88"/>
        <v>-1.3639568635214415E-2</v>
      </c>
      <c r="Z318" s="7">
        <f t="shared" si="89"/>
        <v>-2.394136109139788E-2</v>
      </c>
      <c r="AA318" s="7">
        <f t="shared" si="90"/>
        <v>4.5942416031149068E-3</v>
      </c>
      <c r="AB318">
        <f t="shared" si="91"/>
        <v>-1.6707459770281985E-2</v>
      </c>
      <c r="AC318">
        <f t="shared" si="92"/>
        <v>0</v>
      </c>
      <c r="AD318">
        <f t="shared" si="93"/>
        <v>-9.770092591814359E-3</v>
      </c>
      <c r="AE318">
        <f t="shared" si="94"/>
        <v>-1.3639568635214415E-2</v>
      </c>
      <c r="AF318">
        <f t="shared" si="95"/>
        <v>-2.394136109139788E-2</v>
      </c>
      <c r="AG318">
        <f t="shared" si="96"/>
        <v>0</v>
      </c>
      <c r="AH318" s="7">
        <f>J318-Portfolio_Performance!$C$16</f>
        <v>-8.7207459770281992E-2</v>
      </c>
      <c r="AI318" s="7">
        <f>K318-Portfolio_Performance!$C$16</f>
        <v>-5.3796623324664977E-2</v>
      </c>
      <c r="AJ318" s="7">
        <f>L318-Portfolio_Performance!$C$16</f>
        <v>-8.0270092591814363E-2</v>
      </c>
      <c r="AK318" s="7">
        <f>M318-Portfolio_Performance!$C$16</f>
        <v>-8.4139568635214421E-2</v>
      </c>
      <c r="AL318" s="7">
        <f>N318-Portfolio_Performance!$C$16</f>
        <v>-9.4441361091397891E-2</v>
      </c>
      <c r="AM318" s="7">
        <f>O318-Portfolio_Performance!$C$16</f>
        <v>-6.5905758396885103E-2</v>
      </c>
    </row>
    <row r="319" spans="2:39" x14ac:dyDescent="0.2">
      <c r="B319" s="39">
        <v>45022</v>
      </c>
      <c r="C319" s="40">
        <v>127.57</v>
      </c>
      <c r="D319" s="40">
        <v>61.78</v>
      </c>
      <c r="E319" s="40">
        <v>24.79</v>
      </c>
      <c r="F319" s="40">
        <v>70.290000000000006</v>
      </c>
      <c r="G319" s="40">
        <v>84.69</v>
      </c>
      <c r="H319" s="40">
        <v>9.5299999999999994</v>
      </c>
      <c r="J319" s="4">
        <f t="shared" si="78"/>
        <v>-3.0265569548629002E-2</v>
      </c>
      <c r="K319" s="4">
        <f t="shared" si="79"/>
        <v>1.3033745930326916E-2</v>
      </c>
      <c r="L319" s="4">
        <f t="shared" si="80"/>
        <v>1.996399570059635E-2</v>
      </c>
      <c r="M319" s="4">
        <f t="shared" si="81"/>
        <v>-5.5331062636816922E-3</v>
      </c>
      <c r="N319" s="4">
        <f t="shared" si="82"/>
        <v>-1.3487567388935416E-2</v>
      </c>
      <c r="O319" s="4">
        <f t="shared" si="83"/>
        <v>-3.1430093971992513E-3</v>
      </c>
      <c r="P319" s="6">
        <f>SUMPRODUCT(J319:O319,Portfolio_Performance!$C$10:$H$10)</f>
        <v>-6.9470666699485012E-3</v>
      </c>
      <c r="Q319" s="41">
        <v>3.5999999999999999E-3</v>
      </c>
      <c r="R319" s="12">
        <f t="shared" si="84"/>
        <v>-1.05470666699485E-2</v>
      </c>
      <c r="S319" s="6">
        <f t="shared" si="85"/>
        <v>-1.05470666699485E-2</v>
      </c>
      <c r="T319" s="12">
        <f>P319-Portfolio_Performance!$C$16</f>
        <v>-7.4947066669948506E-2</v>
      </c>
      <c r="V319" s="7">
        <f t="shared" si="86"/>
        <v>-3.3865569548629001E-2</v>
      </c>
      <c r="W319" s="7">
        <f t="shared" si="86"/>
        <v>2.3580812600275416E-2</v>
      </c>
      <c r="X319" s="7">
        <f t="shared" si="87"/>
        <v>1.6363995700596351E-2</v>
      </c>
      <c r="Y319" s="7">
        <f t="shared" si="88"/>
        <v>-9.133106263681693E-3</v>
      </c>
      <c r="Z319" s="7">
        <f t="shared" si="89"/>
        <v>-1.7087567388935417E-2</v>
      </c>
      <c r="AA319" s="7">
        <f t="shared" si="90"/>
        <v>-6.7430093971992512E-3</v>
      </c>
      <c r="AB319">
        <f t="shared" si="91"/>
        <v>-3.3865569548629001E-2</v>
      </c>
      <c r="AC319">
        <f t="shared" si="92"/>
        <v>0</v>
      </c>
      <c r="AD319">
        <f t="shared" si="93"/>
        <v>0</v>
      </c>
      <c r="AE319">
        <f t="shared" si="94"/>
        <v>-9.133106263681693E-3</v>
      </c>
      <c r="AF319">
        <f t="shared" si="95"/>
        <v>-1.7087567388935417E-2</v>
      </c>
      <c r="AG319">
        <f t="shared" si="96"/>
        <v>-6.7430093971992512E-3</v>
      </c>
      <c r="AH319" s="7">
        <f>J319-Portfolio_Performance!$C$16</f>
        <v>-9.8265569548629E-2</v>
      </c>
      <c r="AI319" s="7">
        <f>K319-Portfolio_Performance!$C$16</f>
        <v>-5.4966254069673093E-2</v>
      </c>
      <c r="AJ319" s="7">
        <f>L319-Portfolio_Performance!$C$16</f>
        <v>-4.8036004299403655E-2</v>
      </c>
      <c r="AK319" s="7">
        <f>M319-Portfolio_Performance!$C$16</f>
        <v>-7.3533106263681702E-2</v>
      </c>
      <c r="AL319" s="7">
        <f>N319-Portfolio_Performance!$C$16</f>
        <v>-8.1487567388935422E-2</v>
      </c>
      <c r="AM319" s="7">
        <f>O319-Portfolio_Performance!$C$16</f>
        <v>-7.1143009397199253E-2</v>
      </c>
    </row>
    <row r="320" spans="2:39" x14ac:dyDescent="0.2">
      <c r="B320" s="39">
        <v>45026</v>
      </c>
      <c r="C320" s="40">
        <v>130.80000000000001</v>
      </c>
      <c r="D320" s="40">
        <v>61.48</v>
      </c>
      <c r="E320" s="40">
        <v>25.02</v>
      </c>
      <c r="F320" s="40">
        <v>71.56</v>
      </c>
      <c r="G320" s="40">
        <v>85.74</v>
      </c>
      <c r="H320" s="40">
        <v>9.5500000000000007</v>
      </c>
      <c r="J320" s="4">
        <f t="shared" si="78"/>
        <v>2.5004205472899884E-2</v>
      </c>
      <c r="K320" s="4">
        <f t="shared" si="79"/>
        <v>-4.8677688200406358E-3</v>
      </c>
      <c r="L320" s="4">
        <f t="shared" si="80"/>
        <v>9.2351589916659302E-3</v>
      </c>
      <c r="M320" s="4">
        <f t="shared" si="81"/>
        <v>1.7906717452704331E-2</v>
      </c>
      <c r="N320" s="4">
        <f t="shared" si="82"/>
        <v>1.2321930236323275E-2</v>
      </c>
      <c r="O320" s="4">
        <f t="shared" si="83"/>
        <v>2.0964368265281672E-3</v>
      </c>
      <c r="P320" s="6">
        <f>SUMPRODUCT(J320:O320,Portfolio_Performance!$C$10:$H$10)</f>
        <v>1.0321568952236045E-2</v>
      </c>
      <c r="Q320" s="41">
        <v>1E-3</v>
      </c>
      <c r="R320" s="12">
        <f t="shared" si="84"/>
        <v>9.3215689522360458E-3</v>
      </c>
      <c r="S320" s="6">
        <f t="shared" si="85"/>
        <v>0</v>
      </c>
      <c r="T320" s="12">
        <f>P320-Portfolio_Performance!$C$16</f>
        <v>-5.7678431047763962E-2</v>
      </c>
      <c r="V320" s="7">
        <f t="shared" si="86"/>
        <v>2.4004205472899883E-2</v>
      </c>
      <c r="W320" s="7">
        <f t="shared" si="86"/>
        <v>-1.4189337772276682E-2</v>
      </c>
      <c r="X320" s="7">
        <f t="shared" si="87"/>
        <v>8.2351589916659293E-3</v>
      </c>
      <c r="Y320" s="7">
        <f t="shared" si="88"/>
        <v>1.6906717452704331E-2</v>
      </c>
      <c r="Z320" s="7">
        <f t="shared" si="89"/>
        <v>1.1321930236323274E-2</v>
      </c>
      <c r="AA320" s="7">
        <f t="shared" si="90"/>
        <v>1.0964368265281672E-3</v>
      </c>
      <c r="AB320">
        <f t="shared" si="91"/>
        <v>0</v>
      </c>
      <c r="AC320">
        <f t="shared" si="92"/>
        <v>-1.4189337772276682E-2</v>
      </c>
      <c r="AD320">
        <f t="shared" si="93"/>
        <v>0</v>
      </c>
      <c r="AE320">
        <f t="shared" si="94"/>
        <v>0</v>
      </c>
      <c r="AF320">
        <f t="shared" si="95"/>
        <v>0</v>
      </c>
      <c r="AG320">
        <f t="shared" si="96"/>
        <v>0</v>
      </c>
      <c r="AH320" s="7">
        <f>J320-Portfolio_Performance!$C$16</f>
        <v>-4.2995794527100117E-2</v>
      </c>
      <c r="AI320" s="7">
        <f>K320-Portfolio_Performance!$C$16</f>
        <v>-7.2867768820040646E-2</v>
      </c>
      <c r="AJ320" s="7">
        <f>L320-Portfolio_Performance!$C$16</f>
        <v>-5.8764841008334075E-2</v>
      </c>
      <c r="AK320" s="7">
        <f>M320-Portfolio_Performance!$C$16</f>
        <v>-5.009328254729567E-2</v>
      </c>
      <c r="AL320" s="7">
        <f>N320-Portfolio_Performance!$C$16</f>
        <v>-5.567806976367673E-2</v>
      </c>
      <c r="AM320" s="7">
        <f>O320-Portfolio_Performance!$C$16</f>
        <v>-6.5903563173471832E-2</v>
      </c>
    </row>
    <row r="321" spans="2:39" x14ac:dyDescent="0.2">
      <c r="B321" s="39">
        <v>45027</v>
      </c>
      <c r="C321" s="40">
        <v>131.24</v>
      </c>
      <c r="D321" s="40">
        <v>61.82</v>
      </c>
      <c r="E321" s="40">
        <v>25.86</v>
      </c>
      <c r="F321" s="40">
        <v>70.63</v>
      </c>
      <c r="G321" s="40">
        <v>86.4</v>
      </c>
      <c r="H321" s="40">
        <v>9.65</v>
      </c>
      <c r="J321" s="4">
        <f t="shared" si="78"/>
        <v>3.3582690698024551E-3</v>
      </c>
      <c r="K321" s="4">
        <f t="shared" si="79"/>
        <v>5.5150180335751184E-3</v>
      </c>
      <c r="L321" s="4">
        <f t="shared" si="80"/>
        <v>3.3021868304946349E-2</v>
      </c>
      <c r="M321" s="4">
        <f t="shared" si="81"/>
        <v>-1.3081275219687615E-2</v>
      </c>
      <c r="N321" s="4">
        <f t="shared" si="82"/>
        <v>7.6682146401790925E-3</v>
      </c>
      <c r="O321" s="4">
        <f t="shared" si="83"/>
        <v>1.041676085825558E-2</v>
      </c>
      <c r="P321" s="6">
        <f>SUMPRODUCT(J321:O321,Portfolio_Performance!$C$10:$H$10)</f>
        <v>7.8758861113563672E-3</v>
      </c>
      <c r="Q321" s="41">
        <v>0</v>
      </c>
      <c r="R321" s="12">
        <f t="shared" si="84"/>
        <v>7.8758861113563672E-3</v>
      </c>
      <c r="S321" s="6">
        <f t="shared" si="85"/>
        <v>0</v>
      </c>
      <c r="T321" s="12">
        <f>P321-Portfolio_Performance!$C$16</f>
        <v>-6.0124113888643638E-2</v>
      </c>
      <c r="V321" s="7">
        <f t="shared" si="86"/>
        <v>3.3582690698024551E-3</v>
      </c>
      <c r="W321" s="7">
        <f t="shared" si="86"/>
        <v>-2.3608680777812488E-3</v>
      </c>
      <c r="X321" s="7">
        <f t="shared" si="87"/>
        <v>3.3021868304946349E-2</v>
      </c>
      <c r="Y321" s="7">
        <f t="shared" si="88"/>
        <v>-1.3081275219687615E-2</v>
      </c>
      <c r="Z321" s="7">
        <f t="shared" si="89"/>
        <v>7.6682146401790925E-3</v>
      </c>
      <c r="AA321" s="7">
        <f t="shared" si="90"/>
        <v>1.041676085825558E-2</v>
      </c>
      <c r="AB321">
        <f t="shared" si="91"/>
        <v>0</v>
      </c>
      <c r="AC321">
        <f t="shared" si="92"/>
        <v>-2.3608680777812488E-3</v>
      </c>
      <c r="AD321">
        <f t="shared" si="93"/>
        <v>0</v>
      </c>
      <c r="AE321">
        <f t="shared" si="94"/>
        <v>-1.3081275219687615E-2</v>
      </c>
      <c r="AF321">
        <f t="shared" si="95"/>
        <v>0</v>
      </c>
      <c r="AG321">
        <f t="shared" si="96"/>
        <v>0</v>
      </c>
      <c r="AH321" s="7">
        <f>J321-Portfolio_Performance!$C$16</f>
        <v>-6.4641730930197552E-2</v>
      </c>
      <c r="AI321" s="7">
        <f>K321-Portfolio_Performance!$C$16</f>
        <v>-6.2484981966424887E-2</v>
      </c>
      <c r="AJ321" s="7">
        <f>L321-Portfolio_Performance!$C$16</f>
        <v>-3.4978131695053656E-2</v>
      </c>
      <c r="AK321" s="7">
        <f>M321-Portfolio_Performance!$C$16</f>
        <v>-8.1081275219687624E-2</v>
      </c>
      <c r="AL321" s="7">
        <f>N321-Portfolio_Performance!$C$16</f>
        <v>-6.0331785359820915E-2</v>
      </c>
      <c r="AM321" s="7">
        <f>O321-Portfolio_Performance!$C$16</f>
        <v>-5.7583239141744423E-2</v>
      </c>
    </row>
    <row r="322" spans="2:39" x14ac:dyDescent="0.2">
      <c r="B322" s="39">
        <v>45028</v>
      </c>
      <c r="C322" s="40">
        <v>133.22</v>
      </c>
      <c r="D322" s="40">
        <v>61.01</v>
      </c>
      <c r="E322" s="40">
        <v>25.08</v>
      </c>
      <c r="F322" s="40">
        <v>71.02</v>
      </c>
      <c r="G322" s="40">
        <v>86.08</v>
      </c>
      <c r="H322" s="40">
        <v>9.58</v>
      </c>
      <c r="J322" s="4">
        <f t="shared" si="78"/>
        <v>1.4974188892132426E-2</v>
      </c>
      <c r="K322" s="4">
        <f t="shared" si="79"/>
        <v>-1.3189151540209259E-2</v>
      </c>
      <c r="L322" s="4">
        <f t="shared" si="80"/>
        <v>-3.0626657578991488E-2</v>
      </c>
      <c r="M322" s="4">
        <f t="shared" si="81"/>
        <v>5.5065440941109147E-3</v>
      </c>
      <c r="N322" s="4">
        <f t="shared" si="82"/>
        <v>-3.710579396535713E-3</v>
      </c>
      <c r="O322" s="4">
        <f t="shared" si="83"/>
        <v>-7.2803233681253852E-3</v>
      </c>
      <c r="P322" s="6">
        <f>SUMPRODUCT(J322:O322,Portfolio_Performance!$C$10:$H$10)</f>
        <v>-3.762301613827256E-3</v>
      </c>
      <c r="Q322" s="41">
        <v>-4.1000000000000003E-3</v>
      </c>
      <c r="R322" s="12">
        <f t="shared" si="84"/>
        <v>3.3769838617274438E-4</v>
      </c>
      <c r="S322" s="6">
        <f t="shared" si="85"/>
        <v>0</v>
      </c>
      <c r="T322" s="12">
        <f>P322-Portfolio_Performance!$C$16</f>
        <v>-7.1762301613827267E-2</v>
      </c>
      <c r="V322" s="7">
        <f t="shared" si="86"/>
        <v>1.9074188892132426E-2</v>
      </c>
      <c r="W322" s="7">
        <f t="shared" si="86"/>
        <v>-1.3526849926382003E-2</v>
      </c>
      <c r="X322" s="7">
        <f t="shared" si="87"/>
        <v>-2.6526657578991489E-2</v>
      </c>
      <c r="Y322" s="7">
        <f t="shared" si="88"/>
        <v>9.6065440941109151E-3</v>
      </c>
      <c r="Z322" s="7">
        <f t="shared" si="89"/>
        <v>3.8942060346428735E-4</v>
      </c>
      <c r="AA322" s="7">
        <f t="shared" si="90"/>
        <v>-3.1803233681253849E-3</v>
      </c>
      <c r="AB322">
        <f t="shared" si="91"/>
        <v>0</v>
      </c>
      <c r="AC322">
        <f t="shared" si="92"/>
        <v>-1.3526849926382003E-2</v>
      </c>
      <c r="AD322">
        <f t="shared" si="93"/>
        <v>-2.6526657578991489E-2</v>
      </c>
      <c r="AE322">
        <f t="shared" si="94"/>
        <v>0</v>
      </c>
      <c r="AF322">
        <f t="shared" si="95"/>
        <v>0</v>
      </c>
      <c r="AG322">
        <f t="shared" si="96"/>
        <v>-3.1803233681253849E-3</v>
      </c>
      <c r="AH322" s="7">
        <f>J322-Portfolio_Performance!$C$16</f>
        <v>-5.3025811107867582E-2</v>
      </c>
      <c r="AI322" s="7">
        <f>K322-Portfolio_Performance!$C$16</f>
        <v>-8.1189151540209267E-2</v>
      </c>
      <c r="AJ322" s="7">
        <f>L322-Portfolio_Performance!$C$16</f>
        <v>-9.86266575789915E-2</v>
      </c>
      <c r="AK322" s="7">
        <f>M322-Portfolio_Performance!$C$16</f>
        <v>-6.2493455905889089E-2</v>
      </c>
      <c r="AL322" s="7">
        <f>N322-Portfolio_Performance!$C$16</f>
        <v>-7.1710579396535717E-2</v>
      </c>
      <c r="AM322" s="7">
        <f>O322-Portfolio_Performance!$C$16</f>
        <v>-7.5280323368125387E-2</v>
      </c>
    </row>
    <row r="323" spans="2:39" x14ac:dyDescent="0.2">
      <c r="B323" s="39">
        <v>45029</v>
      </c>
      <c r="C323" s="40">
        <v>132.84</v>
      </c>
      <c r="D323" s="40">
        <v>60.7</v>
      </c>
      <c r="E323" s="40">
        <v>25.23</v>
      </c>
      <c r="F323" s="40">
        <v>71.77</v>
      </c>
      <c r="G323" s="40">
        <v>86.89</v>
      </c>
      <c r="H323" s="40">
        <v>9.6199999999999992</v>
      </c>
      <c r="J323" s="4">
        <f t="shared" si="78"/>
        <v>-2.8565004764875604E-3</v>
      </c>
      <c r="K323" s="4">
        <f t="shared" si="79"/>
        <v>-5.0940870983084635E-3</v>
      </c>
      <c r="L323" s="4">
        <f t="shared" si="80"/>
        <v>5.9630468882466E-3</v>
      </c>
      <c r="M323" s="4">
        <f t="shared" si="81"/>
        <v>1.0505033927038783E-2</v>
      </c>
      <c r="N323" s="4">
        <f t="shared" si="82"/>
        <v>9.365854437640252E-3</v>
      </c>
      <c r="O323" s="4">
        <f t="shared" si="83"/>
        <v>4.1666726948459123E-3</v>
      </c>
      <c r="P323" s="6">
        <f>SUMPRODUCT(J323:O323,Portfolio_Performance!$C$10:$H$10)</f>
        <v>3.689271972382004E-3</v>
      </c>
      <c r="Q323" s="41">
        <v>1.3299999999999999E-2</v>
      </c>
      <c r="R323" s="12">
        <f t="shared" si="84"/>
        <v>-9.6107280276179954E-3</v>
      </c>
      <c r="S323" s="6">
        <f t="shared" si="85"/>
        <v>-9.6107280276179954E-3</v>
      </c>
      <c r="T323" s="12">
        <f>P323-Portfolio_Performance!$C$16</f>
        <v>-6.4310728027618003E-2</v>
      </c>
      <c r="V323" s="7">
        <f t="shared" si="86"/>
        <v>-1.6156500476487558E-2</v>
      </c>
      <c r="W323" s="7">
        <f t="shared" si="86"/>
        <v>4.5166409293095318E-3</v>
      </c>
      <c r="X323" s="7">
        <f t="shared" si="87"/>
        <v>-7.3369531117533993E-3</v>
      </c>
      <c r="Y323" s="7">
        <f t="shared" si="88"/>
        <v>-2.7949660729612164E-3</v>
      </c>
      <c r="Z323" s="7">
        <f t="shared" si="89"/>
        <v>-3.9341455623597473E-3</v>
      </c>
      <c r="AA323" s="7">
        <f t="shared" si="90"/>
        <v>-9.1333273051540861E-3</v>
      </c>
      <c r="AB323">
        <f t="shared" si="91"/>
        <v>-1.6156500476487558E-2</v>
      </c>
      <c r="AC323">
        <f t="shared" si="92"/>
        <v>0</v>
      </c>
      <c r="AD323">
        <f t="shared" si="93"/>
        <v>-7.3369531117533993E-3</v>
      </c>
      <c r="AE323">
        <f t="shared" si="94"/>
        <v>-2.7949660729612164E-3</v>
      </c>
      <c r="AF323">
        <f t="shared" si="95"/>
        <v>-3.9341455623597473E-3</v>
      </c>
      <c r="AG323">
        <f t="shared" si="96"/>
        <v>-9.1333273051540861E-3</v>
      </c>
      <c r="AH323" s="7">
        <f>J323-Portfolio_Performance!$C$16</f>
        <v>-7.0856500476487561E-2</v>
      </c>
      <c r="AI323" s="7">
        <f>K323-Portfolio_Performance!$C$16</f>
        <v>-7.3094087098308475E-2</v>
      </c>
      <c r="AJ323" s="7">
        <f>L323-Portfolio_Performance!$C$16</f>
        <v>-6.2036953111753404E-2</v>
      </c>
      <c r="AK323" s="7">
        <f>M323-Portfolio_Performance!$C$16</f>
        <v>-5.7494966072961222E-2</v>
      </c>
      <c r="AL323" s="7">
        <f>N323-Portfolio_Performance!$C$16</f>
        <v>-5.8634145562359755E-2</v>
      </c>
      <c r="AM323" s="7">
        <f>O323-Portfolio_Performance!$C$16</f>
        <v>-6.3833327305154092E-2</v>
      </c>
    </row>
    <row r="324" spans="2:39" x14ac:dyDescent="0.2">
      <c r="B324" s="39">
        <v>45030</v>
      </c>
      <c r="C324" s="40">
        <v>133.03</v>
      </c>
      <c r="D324" s="40">
        <v>59.75</v>
      </c>
      <c r="E324" s="40">
        <v>25.53</v>
      </c>
      <c r="F324" s="40">
        <v>71.16</v>
      </c>
      <c r="G324" s="40">
        <v>88.94</v>
      </c>
      <c r="H324" s="40">
        <v>9.67</v>
      </c>
      <c r="J324" s="4">
        <f t="shared" ref="J324:J387" si="97">LN(C324/C323)</f>
        <v>1.4292701872685059E-3</v>
      </c>
      <c r="K324" s="4">
        <f t="shared" ref="K324:K387" si="98">LN(D324/D323)</f>
        <v>-1.5774507253832597E-2</v>
      </c>
      <c r="L324" s="4">
        <f t="shared" ref="L324:L387" si="99">LN(E324/E323)</f>
        <v>1.1820468600426045E-2</v>
      </c>
      <c r="M324" s="4">
        <f t="shared" ref="M324:M387" si="100">LN(F324/F323)</f>
        <v>-8.5356986443460708E-3</v>
      </c>
      <c r="N324" s="4">
        <f t="shared" ref="N324:N387" si="101">LN(G324/G323)</f>
        <v>2.3319034231435842E-2</v>
      </c>
      <c r="O324" s="4">
        <f t="shared" ref="O324:O387" si="102">LN(H324/H323)</f>
        <v>5.184044787587919E-3</v>
      </c>
      <c r="P324" s="6">
        <f>SUMPRODUCT(J324:O324,Portfolio_Performance!$C$10:$H$10)</f>
        <v>5.2559005902419829E-3</v>
      </c>
      <c r="Q324" s="41">
        <v>-2.0999999999999999E-3</v>
      </c>
      <c r="R324" s="12">
        <f t="shared" si="84"/>
        <v>7.3559005902419823E-3</v>
      </c>
      <c r="S324" s="6">
        <f t="shared" si="85"/>
        <v>0</v>
      </c>
      <c r="T324" s="12">
        <f>P324-Portfolio_Performance!$C$16</f>
        <v>-6.2744099409758017E-2</v>
      </c>
      <c r="V324" s="7">
        <f t="shared" si="86"/>
        <v>3.5292701872685055E-3</v>
      </c>
      <c r="W324" s="7">
        <f t="shared" si="86"/>
        <v>-2.313040784407458E-2</v>
      </c>
      <c r="X324" s="7">
        <f t="shared" si="87"/>
        <v>1.3920468600426044E-2</v>
      </c>
      <c r="Y324" s="7">
        <f t="shared" si="88"/>
        <v>-6.4356986443460714E-3</v>
      </c>
      <c r="Z324" s="7">
        <f t="shared" si="89"/>
        <v>2.5419034231435843E-2</v>
      </c>
      <c r="AA324" s="7">
        <f t="shared" si="90"/>
        <v>7.2840447875879184E-3</v>
      </c>
      <c r="AB324">
        <f t="shared" si="91"/>
        <v>0</v>
      </c>
      <c r="AC324">
        <f t="shared" si="92"/>
        <v>-2.313040784407458E-2</v>
      </c>
      <c r="AD324">
        <f t="shared" si="93"/>
        <v>0</v>
      </c>
      <c r="AE324">
        <f t="shared" si="94"/>
        <v>-6.4356986443460714E-3</v>
      </c>
      <c r="AF324">
        <f t="shared" si="95"/>
        <v>0</v>
      </c>
      <c r="AG324">
        <f t="shared" si="96"/>
        <v>0</v>
      </c>
      <c r="AH324" s="7">
        <f>J324-Portfolio_Performance!$C$16</f>
        <v>-6.6570729812731502E-2</v>
      </c>
      <c r="AI324" s="7">
        <f>K324-Portfolio_Performance!$C$16</f>
        <v>-8.3774507253832606E-2</v>
      </c>
      <c r="AJ324" s="7">
        <f>L324-Portfolio_Performance!$C$16</f>
        <v>-5.6179531399573962E-2</v>
      </c>
      <c r="AK324" s="7">
        <f>M324-Portfolio_Performance!$C$16</f>
        <v>-7.6535698644346076E-2</v>
      </c>
      <c r="AL324" s="7">
        <f>N324-Portfolio_Performance!$C$16</f>
        <v>-4.468096576856416E-2</v>
      </c>
      <c r="AM324" s="7">
        <f>O324-Portfolio_Performance!$C$16</f>
        <v>-6.2815955212412081E-2</v>
      </c>
    </row>
    <row r="325" spans="2:39" x14ac:dyDescent="0.2">
      <c r="B325" s="39">
        <v>45033</v>
      </c>
      <c r="C325" s="40">
        <v>135.13999999999999</v>
      </c>
      <c r="D325" s="40">
        <v>60.54</v>
      </c>
      <c r="E325" s="40">
        <v>25.77</v>
      </c>
      <c r="F325" s="40">
        <v>70.319999999999993</v>
      </c>
      <c r="G325" s="40">
        <v>89.06</v>
      </c>
      <c r="H325" s="40">
        <v>9.6</v>
      </c>
      <c r="J325" s="4">
        <f t="shared" si="97"/>
        <v>1.5736611428213965E-2</v>
      </c>
      <c r="K325" s="4">
        <f t="shared" si="98"/>
        <v>1.3135112781952596E-2</v>
      </c>
      <c r="L325" s="4">
        <f t="shared" si="99"/>
        <v>9.3567934108810934E-3</v>
      </c>
      <c r="M325" s="4">
        <f t="shared" si="100"/>
        <v>-1.1874609420712853E-2</v>
      </c>
      <c r="N325" s="4">
        <f t="shared" si="101"/>
        <v>1.348314811005975E-3</v>
      </c>
      <c r="O325" s="4">
        <f t="shared" si="102"/>
        <v>-7.2652109914124133E-3</v>
      </c>
      <c r="P325" s="6">
        <f>SUMPRODUCT(J325:O325,Portfolio_Performance!$C$10:$H$10)</f>
        <v>2.2991516276323486E-3</v>
      </c>
      <c r="Q325" s="41">
        <v>3.3E-3</v>
      </c>
      <c r="R325" s="12">
        <f t="shared" ref="R325:R388" si="103">P325-Q325</f>
        <v>-1.0008483723676514E-3</v>
      </c>
      <c r="S325" s="6">
        <f t="shared" ref="S325:S388" si="104">IF(R325&lt;0,R325,0)</f>
        <v>-1.0008483723676514E-3</v>
      </c>
      <c r="T325" s="12">
        <f>P325-Portfolio_Performance!$C$16</f>
        <v>-6.5700848372367657E-2</v>
      </c>
      <c r="V325" s="7">
        <f t="shared" ref="V325:W388" si="105">J325-Q325</f>
        <v>1.2436611428213964E-2</v>
      </c>
      <c r="W325" s="7">
        <f t="shared" si="105"/>
        <v>1.4135961154320247E-2</v>
      </c>
      <c r="X325" s="7">
        <f t="shared" ref="X325:X388" si="106">L325-Q325</f>
        <v>6.0567934108810935E-3</v>
      </c>
      <c r="Y325" s="7">
        <f t="shared" ref="Y325:Y388" si="107">M325-Q325</f>
        <v>-1.5174609420712852E-2</v>
      </c>
      <c r="Z325" s="7">
        <f t="shared" ref="Z325:Z388" si="108">N325-Q325</f>
        <v>-1.951685188994025E-3</v>
      </c>
      <c r="AA325" s="7">
        <f t="shared" ref="AA325:AA388" si="109">O325-Q325</f>
        <v>-1.0565210991412412E-2</v>
      </c>
      <c r="AB325">
        <f t="shared" ref="AB325:AB388" si="110">IF(V325&lt;0,V325,0)</f>
        <v>0</v>
      </c>
      <c r="AC325">
        <f t="shared" ref="AC325:AC388" si="111">IF(W325&lt;0,W325,0)</f>
        <v>0</v>
      </c>
      <c r="AD325">
        <f t="shared" ref="AD325:AD388" si="112">IF(X325&lt;0,X325,0)</f>
        <v>0</v>
      </c>
      <c r="AE325">
        <f t="shared" ref="AE325:AE388" si="113">IF(Y325&lt;0,Y325,0)</f>
        <v>-1.5174609420712852E-2</v>
      </c>
      <c r="AF325">
        <f t="shared" ref="AF325:AF388" si="114">IF(Z325&lt;0,Z325,0)</f>
        <v>-1.951685188994025E-3</v>
      </c>
      <c r="AG325">
        <f t="shared" ref="AG325:AG388" si="115">IF(AA325&lt;0,AA325,0)</f>
        <v>-1.0565210991412412E-2</v>
      </c>
      <c r="AH325" s="7">
        <f>J325-Portfolio_Performance!$C$16</f>
        <v>-5.2263388571786043E-2</v>
      </c>
      <c r="AI325" s="7">
        <f>K325-Portfolio_Performance!$C$16</f>
        <v>-5.4864887218047408E-2</v>
      </c>
      <c r="AJ325" s="7">
        <f>L325-Portfolio_Performance!$C$16</f>
        <v>-5.864320658911891E-2</v>
      </c>
      <c r="AK325" s="7">
        <f>M325-Portfolio_Performance!$C$16</f>
        <v>-7.9874609420712853E-2</v>
      </c>
      <c r="AL325" s="7">
        <f>N325-Portfolio_Performance!$C$16</f>
        <v>-6.6651685188994031E-2</v>
      </c>
      <c r="AM325" s="7">
        <f>O325-Portfolio_Performance!$C$16</f>
        <v>-7.5265210991412423E-2</v>
      </c>
    </row>
    <row r="326" spans="2:39" x14ac:dyDescent="0.2">
      <c r="B326" s="39">
        <v>45034</v>
      </c>
      <c r="C326" s="40">
        <v>135.55000000000001</v>
      </c>
      <c r="D326" s="40">
        <v>60.07</v>
      </c>
      <c r="E326" s="40">
        <v>25.54</v>
      </c>
      <c r="F326" s="40">
        <v>70.459999999999994</v>
      </c>
      <c r="G326" s="40">
        <v>89.37</v>
      </c>
      <c r="H326" s="40">
        <v>9.56</v>
      </c>
      <c r="J326" s="4">
        <f t="shared" si="97"/>
        <v>3.029297820646178E-3</v>
      </c>
      <c r="K326" s="4">
        <f t="shared" si="98"/>
        <v>-7.7937547315025633E-3</v>
      </c>
      <c r="L326" s="4">
        <f t="shared" si="99"/>
        <v>-8.9651740598804541E-3</v>
      </c>
      <c r="M326" s="4">
        <f t="shared" si="100"/>
        <v>1.9889195361700311E-3</v>
      </c>
      <c r="N326" s="4">
        <f t="shared" si="101"/>
        <v>3.4747554997443053E-3</v>
      </c>
      <c r="O326" s="4">
        <f t="shared" si="102"/>
        <v>-4.1753714104805105E-3</v>
      </c>
      <c r="P326" s="6">
        <f>SUMPRODUCT(J326:O326,Portfolio_Performance!$C$10:$H$10)</f>
        <v>-1.4288016845873551E-3</v>
      </c>
      <c r="Q326" s="41">
        <v>8.9999999999999998E-4</v>
      </c>
      <c r="R326" s="12">
        <f t="shared" si="103"/>
        <v>-2.3288016845873548E-3</v>
      </c>
      <c r="S326" s="6">
        <f t="shared" si="104"/>
        <v>-2.3288016845873548E-3</v>
      </c>
      <c r="T326" s="12">
        <f>P326-Portfolio_Performance!$C$16</f>
        <v>-6.9428801684587357E-2</v>
      </c>
      <c r="V326" s="7">
        <f t="shared" si="105"/>
        <v>2.1292978206461782E-3</v>
      </c>
      <c r="W326" s="7">
        <f t="shared" si="105"/>
        <v>-5.4649530469152085E-3</v>
      </c>
      <c r="X326" s="7">
        <f t="shared" si="106"/>
        <v>-9.8651740598804539E-3</v>
      </c>
      <c r="Y326" s="7">
        <f t="shared" si="107"/>
        <v>1.0889195361700312E-3</v>
      </c>
      <c r="Z326" s="7">
        <f t="shared" si="108"/>
        <v>2.5747554997443056E-3</v>
      </c>
      <c r="AA326" s="7">
        <f t="shared" si="109"/>
        <v>-5.0753714104805102E-3</v>
      </c>
      <c r="AB326">
        <f t="shared" si="110"/>
        <v>0</v>
      </c>
      <c r="AC326">
        <f t="shared" si="111"/>
        <v>-5.4649530469152085E-3</v>
      </c>
      <c r="AD326">
        <f t="shared" si="112"/>
        <v>-9.8651740598804539E-3</v>
      </c>
      <c r="AE326">
        <f t="shared" si="113"/>
        <v>0</v>
      </c>
      <c r="AF326">
        <f t="shared" si="114"/>
        <v>0</v>
      </c>
      <c r="AG326">
        <f t="shared" si="115"/>
        <v>-5.0753714104805102E-3</v>
      </c>
      <c r="AH326" s="7">
        <f>J326-Portfolio_Performance!$C$16</f>
        <v>-6.4970702179353829E-2</v>
      </c>
      <c r="AI326" s="7">
        <f>K326-Portfolio_Performance!$C$16</f>
        <v>-7.5793754731502572E-2</v>
      </c>
      <c r="AJ326" s="7">
        <f>L326-Portfolio_Performance!$C$16</f>
        <v>-7.6965174059880459E-2</v>
      </c>
      <c r="AK326" s="7">
        <f>M326-Portfolio_Performance!$C$16</f>
        <v>-6.6011080463829974E-2</v>
      </c>
      <c r="AL326" s="7">
        <f>N326-Portfolio_Performance!$C$16</f>
        <v>-6.4525244500255693E-2</v>
      </c>
      <c r="AM326" s="7">
        <f>O326-Portfolio_Performance!$C$16</f>
        <v>-7.2175371410480513E-2</v>
      </c>
    </row>
    <row r="327" spans="2:39" x14ac:dyDescent="0.2">
      <c r="B327" s="39">
        <v>45035</v>
      </c>
      <c r="C327" s="40">
        <v>135.43</v>
      </c>
      <c r="D327" s="40">
        <v>60.69</v>
      </c>
      <c r="E327" s="40">
        <v>26.11</v>
      </c>
      <c r="F327" s="40">
        <v>70</v>
      </c>
      <c r="G327" s="40">
        <v>89.94</v>
      </c>
      <c r="H327" s="40">
        <v>9.4600000000000009</v>
      </c>
      <c r="J327" s="4">
        <f t="shared" si="97"/>
        <v>-8.856742773946097E-4</v>
      </c>
      <c r="K327" s="4">
        <f t="shared" si="98"/>
        <v>1.0268390985693749E-2</v>
      </c>
      <c r="L327" s="4">
        <f t="shared" si="99"/>
        <v>2.207253210664431E-2</v>
      </c>
      <c r="M327" s="4">
        <f t="shared" si="100"/>
        <v>-6.5499308637325428E-3</v>
      </c>
      <c r="N327" s="4">
        <f t="shared" si="101"/>
        <v>6.357725949260689E-3</v>
      </c>
      <c r="O327" s="4">
        <f t="shared" si="102"/>
        <v>-1.0515343999523008E-2</v>
      </c>
      <c r="P327" s="6">
        <f>SUMPRODUCT(J327:O327,Portfolio_Performance!$C$10:$H$10)</f>
        <v>5.1890635737686505E-4</v>
      </c>
      <c r="Q327" s="41">
        <v>-1E-4</v>
      </c>
      <c r="R327" s="12">
        <f t="shared" si="103"/>
        <v>6.1890635737686509E-4</v>
      </c>
      <c r="S327" s="6">
        <f t="shared" si="104"/>
        <v>0</v>
      </c>
      <c r="T327" s="12">
        <f>P327-Portfolio_Performance!$C$16</f>
        <v>-6.7481093642623141E-2</v>
      </c>
      <c r="V327" s="7">
        <f t="shared" si="105"/>
        <v>-7.8567427739460966E-4</v>
      </c>
      <c r="W327" s="7">
        <f t="shared" si="105"/>
        <v>9.6494846283168845E-3</v>
      </c>
      <c r="X327" s="7">
        <f t="shared" si="106"/>
        <v>2.217253210664431E-2</v>
      </c>
      <c r="Y327" s="7">
        <f t="shared" si="107"/>
        <v>-6.4499308637325425E-3</v>
      </c>
      <c r="Z327" s="7">
        <f t="shared" si="108"/>
        <v>6.4577259492606892E-3</v>
      </c>
      <c r="AA327" s="7">
        <f t="shared" si="109"/>
        <v>-1.0415343999523008E-2</v>
      </c>
      <c r="AB327">
        <f t="shared" si="110"/>
        <v>-7.8567427739460966E-4</v>
      </c>
      <c r="AC327">
        <f t="shared" si="111"/>
        <v>0</v>
      </c>
      <c r="AD327">
        <f t="shared" si="112"/>
        <v>0</v>
      </c>
      <c r="AE327">
        <f t="shared" si="113"/>
        <v>-6.4499308637325425E-3</v>
      </c>
      <c r="AF327">
        <f t="shared" si="114"/>
        <v>0</v>
      </c>
      <c r="AG327">
        <f t="shared" si="115"/>
        <v>-1.0415343999523008E-2</v>
      </c>
      <c r="AH327" s="7">
        <f>J327-Portfolio_Performance!$C$16</f>
        <v>-6.8885674277394615E-2</v>
      </c>
      <c r="AI327" s="7">
        <f>K327-Portfolio_Performance!$C$16</f>
        <v>-5.7731609014306254E-2</v>
      </c>
      <c r="AJ327" s="7">
        <f>L327-Portfolio_Performance!$C$16</f>
        <v>-4.5927467893355695E-2</v>
      </c>
      <c r="AK327" s="7">
        <f>M327-Portfolio_Performance!$C$16</f>
        <v>-7.4549930863732544E-2</v>
      </c>
      <c r="AL327" s="7">
        <f>N327-Portfolio_Performance!$C$16</f>
        <v>-6.1642274050739312E-2</v>
      </c>
      <c r="AM327" s="7">
        <f>O327-Portfolio_Performance!$C$16</f>
        <v>-7.8515343999523007E-2</v>
      </c>
    </row>
    <row r="328" spans="2:39" x14ac:dyDescent="0.2">
      <c r="B328" s="39">
        <v>45036</v>
      </c>
      <c r="C328" s="40">
        <v>136.76</v>
      </c>
      <c r="D328" s="40">
        <v>60.79</v>
      </c>
      <c r="E328" s="40">
        <v>25.09</v>
      </c>
      <c r="F328" s="40">
        <v>70.41</v>
      </c>
      <c r="G328" s="40">
        <v>88.99</v>
      </c>
      <c r="H328" s="40">
        <v>9.36</v>
      </c>
      <c r="J328" s="4">
        <f t="shared" si="97"/>
        <v>9.772663103820519E-3</v>
      </c>
      <c r="K328" s="4">
        <f t="shared" si="98"/>
        <v>1.6463619128673805E-3</v>
      </c>
      <c r="L328" s="4">
        <f t="shared" si="99"/>
        <v>-3.9849022332706485E-2</v>
      </c>
      <c r="M328" s="4">
        <f t="shared" si="100"/>
        <v>5.8400564816827741E-3</v>
      </c>
      <c r="N328" s="4">
        <f t="shared" si="101"/>
        <v>-1.0618777473790506E-2</v>
      </c>
      <c r="O328" s="4">
        <f t="shared" si="102"/>
        <v>-1.0627092574286351E-2</v>
      </c>
      <c r="P328" s="6">
        <f>SUMPRODUCT(J328:O328,Portfolio_Performance!$C$10:$H$10)</f>
        <v>-6.5936110400955355E-3</v>
      </c>
      <c r="Q328" s="41">
        <v>-6.0000000000000001E-3</v>
      </c>
      <c r="R328" s="12">
        <f t="shared" si="103"/>
        <v>-5.9361104009553536E-4</v>
      </c>
      <c r="S328" s="6">
        <f t="shared" si="104"/>
        <v>-5.9361104009553536E-4</v>
      </c>
      <c r="T328" s="12">
        <f>P328-Portfolio_Performance!$C$16</f>
        <v>-7.4593611040095542E-2</v>
      </c>
      <c r="V328" s="7">
        <f t="shared" si="105"/>
        <v>1.5772663103820521E-2</v>
      </c>
      <c r="W328" s="7">
        <f t="shared" si="105"/>
        <v>2.2399729529629158E-3</v>
      </c>
      <c r="X328" s="7">
        <f t="shared" si="106"/>
        <v>-3.3849022332706487E-2</v>
      </c>
      <c r="Y328" s="7">
        <f t="shared" si="107"/>
        <v>1.1840056481682775E-2</v>
      </c>
      <c r="Z328" s="7">
        <f t="shared" si="108"/>
        <v>-4.6187774737905061E-3</v>
      </c>
      <c r="AA328" s="7">
        <f t="shared" si="109"/>
        <v>-4.6270925742863504E-3</v>
      </c>
      <c r="AB328">
        <f t="shared" si="110"/>
        <v>0</v>
      </c>
      <c r="AC328">
        <f t="shared" si="111"/>
        <v>0</v>
      </c>
      <c r="AD328">
        <f t="shared" si="112"/>
        <v>-3.3849022332706487E-2</v>
      </c>
      <c r="AE328">
        <f t="shared" si="113"/>
        <v>0</v>
      </c>
      <c r="AF328">
        <f t="shared" si="114"/>
        <v>-4.6187774737905061E-3</v>
      </c>
      <c r="AG328">
        <f t="shared" si="115"/>
        <v>-4.6270925742863504E-3</v>
      </c>
      <c r="AH328" s="7">
        <f>J328-Portfolio_Performance!$C$16</f>
        <v>-5.8227336896179482E-2</v>
      </c>
      <c r="AI328" s="7">
        <f>K328-Portfolio_Performance!$C$16</f>
        <v>-6.6353638087132627E-2</v>
      </c>
      <c r="AJ328" s="7">
        <f>L328-Portfolio_Performance!$C$16</f>
        <v>-0.10784902233270649</v>
      </c>
      <c r="AK328" s="7">
        <f>M328-Portfolio_Performance!$C$16</f>
        <v>-6.2159943518317232E-2</v>
      </c>
      <c r="AL328" s="7">
        <f>N328-Portfolio_Performance!$C$16</f>
        <v>-7.8618777473790508E-2</v>
      </c>
      <c r="AM328" s="7">
        <f>O328-Portfolio_Performance!$C$16</f>
        <v>-7.862709257428635E-2</v>
      </c>
    </row>
    <row r="329" spans="2:39" x14ac:dyDescent="0.2">
      <c r="B329" s="39">
        <v>45037</v>
      </c>
      <c r="C329" s="40">
        <v>137.11000000000001</v>
      </c>
      <c r="D329" s="40">
        <v>60.14</v>
      </c>
      <c r="E329" s="40">
        <v>24.6</v>
      </c>
      <c r="F329" s="40">
        <v>70.790000000000006</v>
      </c>
      <c r="G329" s="40">
        <v>84.31</v>
      </c>
      <c r="H329" s="40">
        <v>9.3800000000000008</v>
      </c>
      <c r="J329" s="4">
        <f t="shared" si="97"/>
        <v>2.5559585974632309E-3</v>
      </c>
      <c r="K329" s="4">
        <f t="shared" si="98"/>
        <v>-1.0750124200248061E-2</v>
      </c>
      <c r="L329" s="4">
        <f t="shared" si="99"/>
        <v>-1.9722917440013712E-2</v>
      </c>
      <c r="M329" s="4">
        <f t="shared" si="100"/>
        <v>5.3824492550561577E-3</v>
      </c>
      <c r="N329" s="4">
        <f t="shared" si="101"/>
        <v>-5.4023521934186448E-2</v>
      </c>
      <c r="O329" s="4">
        <f t="shared" si="102"/>
        <v>2.1344725286328412E-3</v>
      </c>
      <c r="P329" s="6">
        <f>SUMPRODUCT(J329:O329,Portfolio_Performance!$C$10:$H$10)</f>
        <v>-1.2162230147275353E-2</v>
      </c>
      <c r="Q329" s="41">
        <v>8.9999999999999998E-4</v>
      </c>
      <c r="R329" s="12">
        <f t="shared" si="103"/>
        <v>-1.3062230147275353E-2</v>
      </c>
      <c r="S329" s="6">
        <f t="shared" si="104"/>
        <v>-1.3062230147275353E-2</v>
      </c>
      <c r="T329" s="12">
        <f>P329-Portfolio_Performance!$C$16</f>
        <v>-8.016223014727536E-2</v>
      </c>
      <c r="V329" s="7">
        <f t="shared" si="105"/>
        <v>1.6559585974632309E-3</v>
      </c>
      <c r="W329" s="7">
        <f t="shared" si="105"/>
        <v>2.3121059470272917E-3</v>
      </c>
      <c r="X329" s="7">
        <f t="shared" si="106"/>
        <v>-2.0622917440013714E-2</v>
      </c>
      <c r="Y329" s="7">
        <f t="shared" si="107"/>
        <v>4.4824492550561579E-3</v>
      </c>
      <c r="Z329" s="7">
        <f t="shared" si="108"/>
        <v>-5.4923521934186446E-2</v>
      </c>
      <c r="AA329" s="7">
        <f t="shared" si="109"/>
        <v>1.2344725286328412E-3</v>
      </c>
      <c r="AB329">
        <f t="shared" si="110"/>
        <v>0</v>
      </c>
      <c r="AC329">
        <f t="shared" si="111"/>
        <v>0</v>
      </c>
      <c r="AD329">
        <f t="shared" si="112"/>
        <v>-2.0622917440013714E-2</v>
      </c>
      <c r="AE329">
        <f t="shared" si="113"/>
        <v>0</v>
      </c>
      <c r="AF329">
        <f t="shared" si="114"/>
        <v>-5.4923521934186446E-2</v>
      </c>
      <c r="AG329">
        <f t="shared" si="115"/>
        <v>0</v>
      </c>
      <c r="AH329" s="7">
        <f>J329-Portfolio_Performance!$C$16</f>
        <v>-6.5444041402536776E-2</v>
      </c>
      <c r="AI329" s="7">
        <f>K329-Portfolio_Performance!$C$16</f>
        <v>-7.8750124200248073E-2</v>
      </c>
      <c r="AJ329" s="7">
        <f>L329-Portfolio_Performance!$C$16</f>
        <v>-8.7722917440013717E-2</v>
      </c>
      <c r="AK329" s="7">
        <f>M329-Portfolio_Performance!$C$16</f>
        <v>-6.2617550744943851E-2</v>
      </c>
      <c r="AL329" s="7">
        <f>N329-Portfolio_Performance!$C$16</f>
        <v>-0.12202352193418645</v>
      </c>
      <c r="AM329" s="7">
        <f>O329-Portfolio_Performance!$C$16</f>
        <v>-6.5865527471367161E-2</v>
      </c>
    </row>
    <row r="330" spans="2:39" x14ac:dyDescent="0.2">
      <c r="B330" s="39">
        <v>45040</v>
      </c>
      <c r="C330" s="40">
        <v>135.33000000000001</v>
      </c>
      <c r="D330" s="40">
        <v>60.13</v>
      </c>
      <c r="E330" s="40">
        <v>24.84</v>
      </c>
      <c r="F330" s="40">
        <v>71.209999999999994</v>
      </c>
      <c r="G330" s="40">
        <v>83.98</v>
      </c>
      <c r="H330" s="40">
        <v>9.32</v>
      </c>
      <c r="J330" s="4">
        <f t="shared" si="97"/>
        <v>-1.3067283280149413E-2</v>
      </c>
      <c r="K330" s="4">
        <f t="shared" si="98"/>
        <v>-1.662925089057112E-4</v>
      </c>
      <c r="L330" s="4">
        <f t="shared" si="99"/>
        <v>9.7088141269609032E-3</v>
      </c>
      <c r="M330" s="4">
        <f t="shared" si="100"/>
        <v>5.9155102079353787E-3</v>
      </c>
      <c r="N330" s="4">
        <f t="shared" si="101"/>
        <v>-3.9218066785370494E-3</v>
      </c>
      <c r="O330" s="4">
        <f t="shared" si="102"/>
        <v>-6.4171343206335402E-3</v>
      </c>
      <c r="P330" s="6">
        <f>SUMPRODUCT(J330:O330,Portfolio_Performance!$C$10:$H$10)</f>
        <v>-3.7771551053282977E-3</v>
      </c>
      <c r="Q330" s="41">
        <v>8.9999999999999998E-4</v>
      </c>
      <c r="R330" s="12">
        <f t="shared" si="103"/>
        <v>-4.6771551053282978E-3</v>
      </c>
      <c r="S330" s="6">
        <f t="shared" si="104"/>
        <v>-4.6771551053282978E-3</v>
      </c>
      <c r="T330" s="12">
        <f>P330-Portfolio_Performance!$C$16</f>
        <v>-7.1777155105328297E-2</v>
      </c>
      <c r="V330" s="7">
        <f t="shared" si="105"/>
        <v>-1.3967283280149413E-2</v>
      </c>
      <c r="W330" s="7">
        <f t="shared" si="105"/>
        <v>4.5108625964225867E-3</v>
      </c>
      <c r="X330" s="7">
        <f t="shared" si="106"/>
        <v>8.8088141269609035E-3</v>
      </c>
      <c r="Y330" s="7">
        <f t="shared" si="107"/>
        <v>5.0155102079353789E-3</v>
      </c>
      <c r="Z330" s="7">
        <f t="shared" si="108"/>
        <v>-4.8218066785370491E-3</v>
      </c>
      <c r="AA330" s="7">
        <f t="shared" si="109"/>
        <v>-7.31713432063354E-3</v>
      </c>
      <c r="AB330">
        <f t="shared" si="110"/>
        <v>-1.3967283280149413E-2</v>
      </c>
      <c r="AC330">
        <f t="shared" si="111"/>
        <v>0</v>
      </c>
      <c r="AD330">
        <f t="shared" si="112"/>
        <v>0</v>
      </c>
      <c r="AE330">
        <f t="shared" si="113"/>
        <v>0</v>
      </c>
      <c r="AF330">
        <f t="shared" si="114"/>
        <v>-4.8218066785370491E-3</v>
      </c>
      <c r="AG330">
        <f t="shared" si="115"/>
        <v>-7.31713432063354E-3</v>
      </c>
      <c r="AH330" s="7">
        <f>J330-Portfolio_Performance!$C$16</f>
        <v>-8.1067283280149421E-2</v>
      </c>
      <c r="AI330" s="7">
        <f>K330-Portfolio_Performance!$C$16</f>
        <v>-6.8166292508905713E-2</v>
      </c>
      <c r="AJ330" s="7">
        <f>L330-Portfolio_Performance!$C$16</f>
        <v>-5.8291185873039102E-2</v>
      </c>
      <c r="AK330" s="7">
        <f>M330-Portfolio_Performance!$C$16</f>
        <v>-6.2084489792064629E-2</v>
      </c>
      <c r="AL330" s="7">
        <f>N330-Portfolio_Performance!$C$16</f>
        <v>-7.1921806678537051E-2</v>
      </c>
      <c r="AM330" s="7">
        <f>O330-Portfolio_Performance!$C$16</f>
        <v>-7.4417134320633543E-2</v>
      </c>
    </row>
    <row r="331" spans="2:39" x14ac:dyDescent="0.2">
      <c r="B331" s="39">
        <v>45041</v>
      </c>
      <c r="C331" s="40">
        <v>133.83000000000001</v>
      </c>
      <c r="D331" s="40">
        <v>59.8</v>
      </c>
      <c r="E331" s="40">
        <v>24.33</v>
      </c>
      <c r="F331" s="40">
        <v>69.17</v>
      </c>
      <c r="G331" s="40">
        <v>82.75</v>
      </c>
      <c r="H331" s="40">
        <v>9.1999999999999993</v>
      </c>
      <c r="J331" s="4">
        <f t="shared" si="97"/>
        <v>-1.1145902280131214E-2</v>
      </c>
      <c r="K331" s="4">
        <f t="shared" si="98"/>
        <v>-5.5032240948912903E-3</v>
      </c>
      <c r="L331" s="4">
        <f t="shared" si="99"/>
        <v>-2.0745100269846866E-2</v>
      </c>
      <c r="M331" s="4">
        <f t="shared" si="100"/>
        <v>-2.9066015381539946E-2</v>
      </c>
      <c r="N331" s="4">
        <f t="shared" si="101"/>
        <v>-1.4754660998874959E-2</v>
      </c>
      <c r="O331" s="4">
        <f t="shared" si="102"/>
        <v>-1.2959144642505341E-2</v>
      </c>
      <c r="P331" s="6">
        <f>SUMPRODUCT(J331:O331,Portfolio_Performance!$C$10:$H$10)</f>
        <v>-1.4599290023180646E-2</v>
      </c>
      <c r="Q331" s="41">
        <v>-1.5800000000000002E-2</v>
      </c>
      <c r="R331" s="12">
        <f t="shared" si="103"/>
        <v>1.2007099768193558E-3</v>
      </c>
      <c r="S331" s="6">
        <f t="shared" si="104"/>
        <v>0</v>
      </c>
      <c r="T331" s="12">
        <f>P331-Portfolio_Performance!$C$16</f>
        <v>-8.2599290023180644E-2</v>
      </c>
      <c r="V331" s="7">
        <f t="shared" si="105"/>
        <v>4.6540977198687872E-3</v>
      </c>
      <c r="W331" s="7">
        <f t="shared" si="105"/>
        <v>-6.703934071710646E-3</v>
      </c>
      <c r="X331" s="7">
        <f t="shared" si="106"/>
        <v>-4.9451002698468645E-3</v>
      </c>
      <c r="Y331" s="7">
        <f t="shared" si="107"/>
        <v>-1.3266015381539945E-2</v>
      </c>
      <c r="Z331" s="7">
        <f t="shared" si="108"/>
        <v>1.0453390011250421E-3</v>
      </c>
      <c r="AA331" s="7">
        <f t="shared" si="109"/>
        <v>2.8408553574946604E-3</v>
      </c>
      <c r="AB331">
        <f t="shared" si="110"/>
        <v>0</v>
      </c>
      <c r="AC331">
        <f t="shared" si="111"/>
        <v>-6.703934071710646E-3</v>
      </c>
      <c r="AD331">
        <f t="shared" si="112"/>
        <v>-4.9451002698468645E-3</v>
      </c>
      <c r="AE331">
        <f t="shared" si="113"/>
        <v>-1.3266015381539945E-2</v>
      </c>
      <c r="AF331">
        <f t="shared" si="114"/>
        <v>0</v>
      </c>
      <c r="AG331">
        <f t="shared" si="115"/>
        <v>0</v>
      </c>
      <c r="AH331" s="7">
        <f>J331-Portfolio_Performance!$C$16</f>
        <v>-7.9145902280131214E-2</v>
      </c>
      <c r="AI331" s="7">
        <f>K331-Portfolio_Performance!$C$16</f>
        <v>-7.3503224094891295E-2</v>
      </c>
      <c r="AJ331" s="7">
        <f>L331-Portfolio_Performance!$C$16</f>
        <v>-8.8745100269846874E-2</v>
      </c>
      <c r="AK331" s="7">
        <f>M331-Portfolio_Performance!$C$16</f>
        <v>-9.7066015381539944E-2</v>
      </c>
      <c r="AL331" s="7">
        <f>N331-Portfolio_Performance!$C$16</f>
        <v>-8.2754660998874963E-2</v>
      </c>
      <c r="AM331" s="7">
        <f>O331-Portfolio_Performance!$C$16</f>
        <v>-8.0959144642505351E-2</v>
      </c>
    </row>
    <row r="332" spans="2:39" x14ac:dyDescent="0.2">
      <c r="B332" s="39">
        <v>45042</v>
      </c>
      <c r="C332" s="40">
        <v>130.12</v>
      </c>
      <c r="D332" s="40">
        <v>58.72</v>
      </c>
      <c r="E332" s="40">
        <v>24.58</v>
      </c>
      <c r="F332" s="40">
        <v>68.84</v>
      </c>
      <c r="G332" s="40">
        <v>83.07</v>
      </c>
      <c r="H332" s="40">
        <v>9.1199999999999992</v>
      </c>
      <c r="J332" s="4">
        <f t="shared" si="97"/>
        <v>-2.8113236203132441E-2</v>
      </c>
      <c r="K332" s="4">
        <f t="shared" si="98"/>
        <v>-1.822527665032583E-2</v>
      </c>
      <c r="L332" s="4">
        <f t="shared" si="99"/>
        <v>1.0222947342457453E-2</v>
      </c>
      <c r="M332" s="4">
        <f t="shared" si="100"/>
        <v>-4.7822712691546528E-3</v>
      </c>
      <c r="N332" s="4">
        <f t="shared" si="101"/>
        <v>3.8596115938077519E-3</v>
      </c>
      <c r="O332" s="4">
        <f t="shared" si="102"/>
        <v>-8.7336799687546662E-3</v>
      </c>
      <c r="P332" s="6">
        <f>SUMPRODUCT(J332:O332,Portfolio_Performance!$C$10:$H$10)</f>
        <v>-8.7492889701936416E-3</v>
      </c>
      <c r="Q332" s="41">
        <v>-3.8E-3</v>
      </c>
      <c r="R332" s="12">
        <f t="shared" si="103"/>
        <v>-4.949288970193642E-3</v>
      </c>
      <c r="S332" s="6">
        <f t="shared" si="104"/>
        <v>-4.949288970193642E-3</v>
      </c>
      <c r="T332" s="12">
        <f>P332-Portfolio_Performance!$C$16</f>
        <v>-7.6749288970193646E-2</v>
      </c>
      <c r="V332" s="7">
        <f t="shared" si="105"/>
        <v>-2.431323620313244E-2</v>
      </c>
      <c r="W332" s="7">
        <f t="shared" si="105"/>
        <v>-1.3275987680132188E-2</v>
      </c>
      <c r="X332" s="7">
        <f t="shared" si="106"/>
        <v>1.4022947342457452E-2</v>
      </c>
      <c r="Y332" s="7">
        <f t="shared" si="107"/>
        <v>-9.8227126915465283E-4</v>
      </c>
      <c r="Z332" s="7">
        <f t="shared" si="108"/>
        <v>7.6596115938077514E-3</v>
      </c>
      <c r="AA332" s="7">
        <f t="shared" si="109"/>
        <v>-4.9336799687546666E-3</v>
      </c>
      <c r="AB332">
        <f t="shared" si="110"/>
        <v>-2.431323620313244E-2</v>
      </c>
      <c r="AC332">
        <f t="shared" si="111"/>
        <v>-1.3275987680132188E-2</v>
      </c>
      <c r="AD332">
        <f t="shared" si="112"/>
        <v>0</v>
      </c>
      <c r="AE332">
        <f t="shared" si="113"/>
        <v>-9.8227126915465283E-4</v>
      </c>
      <c r="AF332">
        <f t="shared" si="114"/>
        <v>0</v>
      </c>
      <c r="AG332">
        <f t="shared" si="115"/>
        <v>-4.9336799687546666E-3</v>
      </c>
      <c r="AH332" s="7">
        <f>J332-Portfolio_Performance!$C$16</f>
        <v>-9.6113236203132446E-2</v>
      </c>
      <c r="AI332" s="7">
        <f>K332-Portfolio_Performance!$C$16</f>
        <v>-8.6225276650325838E-2</v>
      </c>
      <c r="AJ332" s="7">
        <f>L332-Portfolio_Performance!$C$16</f>
        <v>-5.7777052657542551E-2</v>
      </c>
      <c r="AK332" s="7">
        <f>M332-Portfolio_Performance!$C$16</f>
        <v>-7.2782271269154653E-2</v>
      </c>
      <c r="AL332" s="7">
        <f>N332-Portfolio_Performance!$C$16</f>
        <v>-6.4140388406192253E-2</v>
      </c>
      <c r="AM332" s="7">
        <f>O332-Portfolio_Performance!$C$16</f>
        <v>-7.6733679968754673E-2</v>
      </c>
    </row>
    <row r="333" spans="2:39" x14ac:dyDescent="0.2">
      <c r="B333" s="39">
        <v>45043</v>
      </c>
      <c r="C333" s="40">
        <v>134.4</v>
      </c>
      <c r="D333" s="40">
        <v>58.87</v>
      </c>
      <c r="E333" s="40">
        <v>24.73</v>
      </c>
      <c r="F333" s="40">
        <v>69.37</v>
      </c>
      <c r="G333" s="40">
        <v>82.28</v>
      </c>
      <c r="H333" s="40">
        <v>9.6199999999999992</v>
      </c>
      <c r="J333" s="4">
        <f t="shared" si="97"/>
        <v>3.2363326483898544E-2</v>
      </c>
      <c r="K333" s="4">
        <f t="shared" si="98"/>
        <v>2.5512387339098534E-3</v>
      </c>
      <c r="L333" s="4">
        <f t="shared" si="99"/>
        <v>6.0839773954361603E-3</v>
      </c>
      <c r="M333" s="4">
        <f t="shared" si="100"/>
        <v>7.6695260538712723E-3</v>
      </c>
      <c r="N333" s="4">
        <f t="shared" si="101"/>
        <v>-9.5555610662236418E-3</v>
      </c>
      <c r="O333" s="4">
        <f t="shared" si="102"/>
        <v>5.3374460591375107E-2</v>
      </c>
      <c r="P333" s="6">
        <f>SUMPRODUCT(J333:O333,Portfolio_Performance!$C$10:$H$10)</f>
        <v>2.2204365479269239E-2</v>
      </c>
      <c r="Q333" s="41">
        <v>1.9599999999999999E-2</v>
      </c>
      <c r="R333" s="12">
        <f t="shared" si="103"/>
        <v>2.6043654792692397E-3</v>
      </c>
      <c r="S333" s="6">
        <f t="shared" si="104"/>
        <v>0</v>
      </c>
      <c r="T333" s="12">
        <f>P333-Portfolio_Performance!$C$16</f>
        <v>-4.5795634520730766E-2</v>
      </c>
      <c r="V333" s="7">
        <f t="shared" si="105"/>
        <v>1.2763326483898545E-2</v>
      </c>
      <c r="W333" s="7">
        <f t="shared" si="105"/>
        <v>-5.3126745359386319E-5</v>
      </c>
      <c r="X333" s="7">
        <f t="shared" si="106"/>
        <v>-1.3516022604563839E-2</v>
      </c>
      <c r="Y333" s="7">
        <f t="shared" si="107"/>
        <v>-1.1930473946128728E-2</v>
      </c>
      <c r="Z333" s="7">
        <f t="shared" si="108"/>
        <v>-2.9155561066223641E-2</v>
      </c>
      <c r="AA333" s="7">
        <f t="shared" si="109"/>
        <v>3.3774460591375108E-2</v>
      </c>
      <c r="AB333">
        <f t="shared" si="110"/>
        <v>0</v>
      </c>
      <c r="AC333">
        <f t="shared" si="111"/>
        <v>-5.3126745359386319E-5</v>
      </c>
      <c r="AD333">
        <f t="shared" si="112"/>
        <v>-1.3516022604563839E-2</v>
      </c>
      <c r="AE333">
        <f t="shared" si="113"/>
        <v>-1.1930473946128728E-2</v>
      </c>
      <c r="AF333">
        <f t="shared" si="114"/>
        <v>-2.9155561066223641E-2</v>
      </c>
      <c r="AG333">
        <f t="shared" si="115"/>
        <v>0</v>
      </c>
      <c r="AH333" s="7">
        <f>J333-Portfolio_Performance!$C$16</f>
        <v>-3.5636673516101461E-2</v>
      </c>
      <c r="AI333" s="7">
        <f>K333-Portfolio_Performance!$C$16</f>
        <v>-6.5448761266090158E-2</v>
      </c>
      <c r="AJ333" s="7">
        <f>L333-Portfolio_Performance!$C$16</f>
        <v>-6.1916022604563845E-2</v>
      </c>
      <c r="AK333" s="7">
        <f>M333-Portfolio_Performance!$C$16</f>
        <v>-6.0330473946128733E-2</v>
      </c>
      <c r="AL333" s="7">
        <f>N333-Portfolio_Performance!$C$16</f>
        <v>-7.7555561066223647E-2</v>
      </c>
      <c r="AM333" s="7">
        <f>O333-Portfolio_Performance!$C$16</f>
        <v>-1.4625539408624898E-2</v>
      </c>
    </row>
    <row r="334" spans="2:39" x14ac:dyDescent="0.2">
      <c r="B334" s="39">
        <v>45044</v>
      </c>
      <c r="C334" s="40">
        <v>134.16</v>
      </c>
      <c r="D334" s="40">
        <v>58.8</v>
      </c>
      <c r="E334" s="40">
        <v>25.39</v>
      </c>
      <c r="F334" s="40">
        <v>69.05</v>
      </c>
      <c r="G334" s="40">
        <v>83.07</v>
      </c>
      <c r="H334" s="40">
        <v>10.02</v>
      </c>
      <c r="J334" s="4">
        <f t="shared" si="97"/>
        <v>-1.7873105740958627E-3</v>
      </c>
      <c r="K334" s="4">
        <f t="shared" si="98"/>
        <v>-1.1897681355887957E-3</v>
      </c>
      <c r="L334" s="4">
        <f t="shared" si="99"/>
        <v>2.6338314183262136E-2</v>
      </c>
      <c r="M334" s="4">
        <f t="shared" si="100"/>
        <v>-4.6236175419088589E-3</v>
      </c>
      <c r="N334" s="4">
        <f t="shared" si="101"/>
        <v>9.5555610662236209E-3</v>
      </c>
      <c r="O334" s="4">
        <f t="shared" si="102"/>
        <v>4.0738830979103621E-2</v>
      </c>
      <c r="P334" s="6">
        <f>SUMPRODUCT(J334:O334,Portfolio_Performance!$C$10:$H$10)</f>
        <v>1.5827792242733084E-2</v>
      </c>
      <c r="Q334" s="41">
        <v>8.3000000000000001E-3</v>
      </c>
      <c r="R334" s="12">
        <f t="shared" si="103"/>
        <v>7.5277922427330838E-3</v>
      </c>
      <c r="S334" s="6">
        <f t="shared" si="104"/>
        <v>0</v>
      </c>
      <c r="T334" s="12">
        <f>P334-Portfolio_Performance!$C$16</f>
        <v>-5.2172207757266921E-2</v>
      </c>
      <c r="V334" s="7">
        <f t="shared" si="105"/>
        <v>-1.0087310574095863E-2</v>
      </c>
      <c r="W334" s="7">
        <f t="shared" si="105"/>
        <v>-8.71756037832188E-3</v>
      </c>
      <c r="X334" s="7">
        <f t="shared" si="106"/>
        <v>1.8038314183262134E-2</v>
      </c>
      <c r="Y334" s="7">
        <f t="shared" si="107"/>
        <v>-1.292361754190886E-2</v>
      </c>
      <c r="Z334" s="7">
        <f t="shared" si="108"/>
        <v>1.2555610662236209E-3</v>
      </c>
      <c r="AA334" s="7">
        <f t="shared" si="109"/>
        <v>3.2438830979103619E-2</v>
      </c>
      <c r="AB334">
        <f t="shared" si="110"/>
        <v>-1.0087310574095863E-2</v>
      </c>
      <c r="AC334">
        <f t="shared" si="111"/>
        <v>-8.71756037832188E-3</v>
      </c>
      <c r="AD334">
        <f t="shared" si="112"/>
        <v>0</v>
      </c>
      <c r="AE334">
        <f t="shared" si="113"/>
        <v>-1.292361754190886E-2</v>
      </c>
      <c r="AF334">
        <f t="shared" si="114"/>
        <v>0</v>
      </c>
      <c r="AG334">
        <f t="shared" si="115"/>
        <v>0</v>
      </c>
      <c r="AH334" s="7">
        <f>J334-Portfolio_Performance!$C$16</f>
        <v>-6.9787310574095873E-2</v>
      </c>
      <c r="AI334" s="7">
        <f>K334-Portfolio_Performance!$C$16</f>
        <v>-6.9189768135588803E-2</v>
      </c>
      <c r="AJ334" s="7">
        <f>L334-Portfolio_Performance!$C$16</f>
        <v>-4.1661685816737869E-2</v>
      </c>
      <c r="AK334" s="7">
        <f>M334-Portfolio_Performance!$C$16</f>
        <v>-7.2623617541908866E-2</v>
      </c>
      <c r="AL334" s="7">
        <f>N334-Portfolio_Performance!$C$16</f>
        <v>-5.8444438933776384E-2</v>
      </c>
      <c r="AM334" s="7">
        <f>O334-Portfolio_Performance!$C$16</f>
        <v>-2.7261169020896384E-2</v>
      </c>
    </row>
    <row r="335" spans="2:39" x14ac:dyDescent="0.2">
      <c r="B335" s="39">
        <v>45047</v>
      </c>
      <c r="C335" s="40">
        <v>131.13</v>
      </c>
      <c r="D335" s="40">
        <v>59.59</v>
      </c>
      <c r="E335" s="40">
        <v>25.05</v>
      </c>
      <c r="F335" s="40">
        <v>68.97</v>
      </c>
      <c r="G335" s="40">
        <v>82.82</v>
      </c>
      <c r="H335" s="40">
        <v>10.15</v>
      </c>
      <c r="J335" s="4">
        <f t="shared" si="97"/>
        <v>-2.2843919971620587E-2</v>
      </c>
      <c r="K335" s="4">
        <f t="shared" si="98"/>
        <v>1.3345919854306438E-2</v>
      </c>
      <c r="L335" s="4">
        <f t="shared" si="99"/>
        <v>-1.3481568185713309E-2</v>
      </c>
      <c r="M335" s="4">
        <f t="shared" si="100"/>
        <v>-1.1592524121012376E-3</v>
      </c>
      <c r="N335" s="4">
        <f t="shared" si="101"/>
        <v>-3.0140477335589338E-3</v>
      </c>
      <c r="O335" s="4">
        <f t="shared" si="102"/>
        <v>1.2890609831077609E-2</v>
      </c>
      <c r="P335" s="6">
        <f>SUMPRODUCT(J335:O335,Portfolio_Performance!$C$10:$H$10)</f>
        <v>-1.4339006660634337E-3</v>
      </c>
      <c r="Q335" s="41">
        <v>-4.0000000000000002E-4</v>
      </c>
      <c r="R335" s="12">
        <f t="shared" si="103"/>
        <v>-1.0339006660634337E-3</v>
      </c>
      <c r="S335" s="6">
        <f t="shared" si="104"/>
        <v>-1.0339006660634337E-3</v>
      </c>
      <c r="T335" s="12">
        <f>P335-Portfolio_Performance!$C$16</f>
        <v>-6.9433900666063433E-2</v>
      </c>
      <c r="V335" s="7">
        <f t="shared" si="105"/>
        <v>-2.2443919971620586E-2</v>
      </c>
      <c r="W335" s="7">
        <f t="shared" si="105"/>
        <v>1.4379820520369872E-2</v>
      </c>
      <c r="X335" s="7">
        <f t="shared" si="106"/>
        <v>-1.3081568185713309E-2</v>
      </c>
      <c r="Y335" s="7">
        <f t="shared" si="107"/>
        <v>-7.5925241210123766E-4</v>
      </c>
      <c r="Z335" s="7">
        <f t="shared" si="108"/>
        <v>-2.6140477335589336E-3</v>
      </c>
      <c r="AA335" s="7">
        <f t="shared" si="109"/>
        <v>1.3290609831077608E-2</v>
      </c>
      <c r="AB335">
        <f t="shared" si="110"/>
        <v>-2.2443919971620586E-2</v>
      </c>
      <c r="AC335">
        <f t="shared" si="111"/>
        <v>0</v>
      </c>
      <c r="AD335">
        <f t="shared" si="112"/>
        <v>-1.3081568185713309E-2</v>
      </c>
      <c r="AE335">
        <f t="shared" si="113"/>
        <v>-7.5925241210123766E-4</v>
      </c>
      <c r="AF335">
        <f t="shared" si="114"/>
        <v>-2.6140477335589336E-3</v>
      </c>
      <c r="AG335">
        <f t="shared" si="115"/>
        <v>0</v>
      </c>
      <c r="AH335" s="7">
        <f>J335-Portfolio_Performance!$C$16</f>
        <v>-9.0843919971620585E-2</v>
      </c>
      <c r="AI335" s="7">
        <f>K335-Portfolio_Performance!$C$16</f>
        <v>-5.4654080145693569E-2</v>
      </c>
      <c r="AJ335" s="7">
        <f>L335-Portfolio_Performance!$C$16</f>
        <v>-8.148156818571331E-2</v>
      </c>
      <c r="AK335" s="7">
        <f>M335-Portfolio_Performance!$C$16</f>
        <v>-6.9159252412101246E-2</v>
      </c>
      <c r="AL335" s="7">
        <f>N335-Portfolio_Performance!$C$16</f>
        <v>-7.1014047733558933E-2</v>
      </c>
      <c r="AM335" s="7">
        <f>O335-Portfolio_Performance!$C$16</f>
        <v>-5.5109390168922398E-2</v>
      </c>
    </row>
    <row r="336" spans="2:39" x14ac:dyDescent="0.2">
      <c r="B336" s="39">
        <v>45048</v>
      </c>
      <c r="C336" s="40">
        <v>131.28</v>
      </c>
      <c r="D336" s="40">
        <v>58.69</v>
      </c>
      <c r="E336" s="40">
        <v>24.14</v>
      </c>
      <c r="F336" s="40">
        <v>67.489999999999995</v>
      </c>
      <c r="G336" s="40">
        <v>82.08</v>
      </c>
      <c r="H336" s="40">
        <v>9.8000000000000007</v>
      </c>
      <c r="J336" s="4">
        <f t="shared" si="97"/>
        <v>1.1432492385026938E-3</v>
      </c>
      <c r="K336" s="4">
        <f t="shared" si="98"/>
        <v>-1.5218420188644492E-2</v>
      </c>
      <c r="L336" s="4">
        <f t="shared" si="99"/>
        <v>-3.7003611861488324E-2</v>
      </c>
      <c r="M336" s="4">
        <f t="shared" si="100"/>
        <v>-2.1692188687884813E-2</v>
      </c>
      <c r="N336" s="4">
        <f t="shared" si="101"/>
        <v>-8.9751966949616884E-3</v>
      </c>
      <c r="O336" s="4">
        <f t="shared" si="102"/>
        <v>-3.5091319811270061E-2</v>
      </c>
      <c r="P336" s="6">
        <f>SUMPRODUCT(J336:O336,Portfolio_Performance!$C$10:$H$10)</f>
        <v>-1.9485207508474579E-2</v>
      </c>
      <c r="Q336" s="41">
        <v>-1.1599999999999999E-2</v>
      </c>
      <c r="R336" s="12">
        <f t="shared" si="103"/>
        <v>-7.8852075084745801E-3</v>
      </c>
      <c r="S336" s="6">
        <f t="shared" si="104"/>
        <v>-7.8852075084745801E-3</v>
      </c>
      <c r="T336" s="12">
        <f>P336-Portfolio_Performance!$C$16</f>
        <v>-8.7485207508474577E-2</v>
      </c>
      <c r="V336" s="7">
        <f t="shared" si="105"/>
        <v>1.2743249238502693E-2</v>
      </c>
      <c r="W336" s="7">
        <f t="shared" si="105"/>
        <v>-7.3332126801699121E-3</v>
      </c>
      <c r="X336" s="7">
        <f t="shared" si="106"/>
        <v>-2.5403611861488325E-2</v>
      </c>
      <c r="Y336" s="7">
        <f t="shared" si="107"/>
        <v>-1.0092188687884814E-2</v>
      </c>
      <c r="Z336" s="7">
        <f t="shared" si="108"/>
        <v>2.6248033050383108E-3</v>
      </c>
      <c r="AA336" s="7">
        <f t="shared" si="109"/>
        <v>-2.3491319811270062E-2</v>
      </c>
      <c r="AB336">
        <f t="shared" si="110"/>
        <v>0</v>
      </c>
      <c r="AC336">
        <f t="shared" si="111"/>
        <v>-7.3332126801699121E-3</v>
      </c>
      <c r="AD336">
        <f t="shared" si="112"/>
        <v>-2.5403611861488325E-2</v>
      </c>
      <c r="AE336">
        <f t="shared" si="113"/>
        <v>-1.0092188687884814E-2</v>
      </c>
      <c r="AF336">
        <f t="shared" si="114"/>
        <v>0</v>
      </c>
      <c r="AG336">
        <f t="shared" si="115"/>
        <v>-2.3491319811270062E-2</v>
      </c>
      <c r="AH336" s="7">
        <f>J336-Portfolio_Performance!$C$16</f>
        <v>-6.6856750761497316E-2</v>
      </c>
      <c r="AI336" s="7">
        <f>K336-Portfolio_Performance!$C$16</f>
        <v>-8.3218420188644504E-2</v>
      </c>
      <c r="AJ336" s="7">
        <f>L336-Portfolio_Performance!$C$16</f>
        <v>-0.10500361186148832</v>
      </c>
      <c r="AK336" s="7">
        <f>M336-Portfolio_Performance!$C$16</f>
        <v>-8.9692188687884811E-2</v>
      </c>
      <c r="AL336" s="7">
        <f>N336-Portfolio_Performance!$C$16</f>
        <v>-7.6975196694961695E-2</v>
      </c>
      <c r="AM336" s="7">
        <f>O336-Portfolio_Performance!$C$16</f>
        <v>-0.10309131981127007</v>
      </c>
    </row>
    <row r="337" spans="2:39" x14ac:dyDescent="0.2">
      <c r="B337" s="39">
        <v>45049</v>
      </c>
      <c r="C337" s="40">
        <v>131.68</v>
      </c>
      <c r="D337" s="40">
        <v>58.96</v>
      </c>
      <c r="E337" s="40">
        <v>23.97</v>
      </c>
      <c r="F337" s="40">
        <v>67.12</v>
      </c>
      <c r="G337" s="40">
        <v>81.760000000000005</v>
      </c>
      <c r="H337" s="40">
        <v>9.7200000000000006</v>
      </c>
      <c r="J337" s="4">
        <f t="shared" si="97"/>
        <v>3.0422901469242193E-3</v>
      </c>
      <c r="K337" s="4">
        <f t="shared" si="98"/>
        <v>4.589893310838057E-3</v>
      </c>
      <c r="L337" s="4">
        <f t="shared" si="99"/>
        <v>-7.0671672230925549E-3</v>
      </c>
      <c r="M337" s="4">
        <f t="shared" si="100"/>
        <v>-5.4973765963641993E-3</v>
      </c>
      <c r="N337" s="4">
        <f t="shared" si="101"/>
        <v>-3.9062549670649885E-3</v>
      </c>
      <c r="O337" s="4">
        <f t="shared" si="102"/>
        <v>-8.196767204178515E-3</v>
      </c>
      <c r="P337" s="6">
        <f>SUMPRODUCT(J337:O337,Portfolio_Performance!$C$10:$H$10)</f>
        <v>-3.429288176143578E-3</v>
      </c>
      <c r="Q337" s="41">
        <v>-7.0000000000000001E-3</v>
      </c>
      <c r="R337" s="12">
        <f t="shared" si="103"/>
        <v>3.5707118238564222E-3</v>
      </c>
      <c r="S337" s="6">
        <f t="shared" si="104"/>
        <v>0</v>
      </c>
      <c r="T337" s="12">
        <f>P337-Portfolio_Performance!$C$16</f>
        <v>-7.1429288176143579E-2</v>
      </c>
      <c r="V337" s="7">
        <f t="shared" si="105"/>
        <v>1.004229014692422E-2</v>
      </c>
      <c r="W337" s="7">
        <f t="shared" si="105"/>
        <v>1.0191814869816348E-3</v>
      </c>
      <c r="X337" s="7">
        <f t="shared" si="106"/>
        <v>-6.7167223092554768E-5</v>
      </c>
      <c r="Y337" s="7">
        <f t="shared" si="107"/>
        <v>1.5026234036358008E-3</v>
      </c>
      <c r="Z337" s="7">
        <f t="shared" si="108"/>
        <v>3.0937450329350117E-3</v>
      </c>
      <c r="AA337" s="7">
        <f t="shared" si="109"/>
        <v>-1.1967672041785149E-3</v>
      </c>
      <c r="AB337">
        <f t="shared" si="110"/>
        <v>0</v>
      </c>
      <c r="AC337">
        <f t="shared" si="111"/>
        <v>0</v>
      </c>
      <c r="AD337">
        <f t="shared" si="112"/>
        <v>-6.7167223092554768E-5</v>
      </c>
      <c r="AE337">
        <f t="shared" si="113"/>
        <v>0</v>
      </c>
      <c r="AF337">
        <f t="shared" si="114"/>
        <v>0</v>
      </c>
      <c r="AG337">
        <f t="shared" si="115"/>
        <v>-1.1967672041785149E-3</v>
      </c>
      <c r="AH337" s="7">
        <f>J337-Portfolio_Performance!$C$16</f>
        <v>-6.4957709853075779E-2</v>
      </c>
      <c r="AI337" s="7">
        <f>K337-Portfolio_Performance!$C$16</f>
        <v>-6.3410106689161944E-2</v>
      </c>
      <c r="AJ337" s="7">
        <f>L337-Portfolio_Performance!$C$16</f>
        <v>-7.5067167223092562E-2</v>
      </c>
      <c r="AK337" s="7">
        <f>M337-Portfolio_Performance!$C$16</f>
        <v>-7.3497376596364211E-2</v>
      </c>
      <c r="AL337" s="7">
        <f>N337-Portfolio_Performance!$C$16</f>
        <v>-7.1906254967064986E-2</v>
      </c>
      <c r="AM337" s="7">
        <f>O337-Portfolio_Performance!$C$16</f>
        <v>-7.619676720417852E-2</v>
      </c>
    </row>
    <row r="338" spans="2:39" x14ac:dyDescent="0.2">
      <c r="B338" s="39">
        <v>45050</v>
      </c>
      <c r="C338" s="40">
        <v>126.37</v>
      </c>
      <c r="D338" s="40">
        <v>60.05</v>
      </c>
      <c r="E338" s="40">
        <v>23.41</v>
      </c>
      <c r="F338" s="40">
        <v>66.89</v>
      </c>
      <c r="G338" s="40">
        <v>79.739999999999995</v>
      </c>
      <c r="H338" s="40">
        <v>9.57</v>
      </c>
      <c r="J338" s="4">
        <f t="shared" si="97"/>
        <v>-4.1160625158170268E-2</v>
      </c>
      <c r="K338" s="4">
        <f t="shared" si="98"/>
        <v>1.831830064491137E-2</v>
      </c>
      <c r="L338" s="4">
        <f t="shared" si="99"/>
        <v>-2.3639766943473552E-2</v>
      </c>
      <c r="M338" s="4">
        <f t="shared" si="100"/>
        <v>-3.4325830286341583E-3</v>
      </c>
      <c r="N338" s="4">
        <f t="shared" si="101"/>
        <v>-2.5016784502185418E-2</v>
      </c>
      <c r="O338" s="4">
        <f t="shared" si="102"/>
        <v>-1.5552413007484884E-2</v>
      </c>
      <c r="P338" s="6">
        <f>SUMPRODUCT(J338:O338,Portfolio_Performance!$C$10:$H$10)</f>
        <v>-1.8776610767036239E-2</v>
      </c>
      <c r="Q338" s="41">
        <v>-7.1999999999999998E-3</v>
      </c>
      <c r="R338" s="12">
        <f t="shared" si="103"/>
        <v>-1.1576610767036239E-2</v>
      </c>
      <c r="S338" s="6">
        <f t="shared" si="104"/>
        <v>-1.1576610767036239E-2</v>
      </c>
      <c r="T338" s="12">
        <f>P338-Portfolio_Performance!$C$16</f>
        <v>-8.6776610767036244E-2</v>
      </c>
      <c r="V338" s="7">
        <f t="shared" si="105"/>
        <v>-3.396062515817027E-2</v>
      </c>
      <c r="W338" s="7">
        <f t="shared" si="105"/>
        <v>2.9894911411947611E-2</v>
      </c>
      <c r="X338" s="7">
        <f t="shared" si="106"/>
        <v>-1.6439766943473551E-2</v>
      </c>
      <c r="Y338" s="7">
        <f t="shared" si="107"/>
        <v>3.7674169713658415E-3</v>
      </c>
      <c r="Z338" s="7">
        <f t="shared" si="108"/>
        <v>-1.781678450218542E-2</v>
      </c>
      <c r="AA338" s="7">
        <f t="shared" si="109"/>
        <v>-8.3524130074848837E-3</v>
      </c>
      <c r="AB338">
        <f t="shared" si="110"/>
        <v>-3.396062515817027E-2</v>
      </c>
      <c r="AC338">
        <f t="shared" si="111"/>
        <v>0</v>
      </c>
      <c r="AD338">
        <f t="shared" si="112"/>
        <v>-1.6439766943473551E-2</v>
      </c>
      <c r="AE338">
        <f t="shared" si="113"/>
        <v>0</v>
      </c>
      <c r="AF338">
        <f t="shared" si="114"/>
        <v>-1.781678450218542E-2</v>
      </c>
      <c r="AG338">
        <f t="shared" si="115"/>
        <v>-8.3524130074848837E-3</v>
      </c>
      <c r="AH338" s="7">
        <f>J338-Portfolio_Performance!$C$16</f>
        <v>-0.10916062515817027</v>
      </c>
      <c r="AI338" s="7">
        <f>K338-Portfolio_Performance!$C$16</f>
        <v>-4.9681699355088635E-2</v>
      </c>
      <c r="AJ338" s="7">
        <f>L338-Portfolio_Performance!$C$16</f>
        <v>-9.1639766943473561E-2</v>
      </c>
      <c r="AK338" s="7">
        <f>M338-Portfolio_Performance!$C$16</f>
        <v>-7.1432583028634158E-2</v>
      </c>
      <c r="AL338" s="7">
        <f>N338-Portfolio_Performance!$C$16</f>
        <v>-9.3016784502185423E-2</v>
      </c>
      <c r="AM338" s="7">
        <f>O338-Portfolio_Performance!$C$16</f>
        <v>-8.3552413007484894E-2</v>
      </c>
    </row>
    <row r="339" spans="2:39" x14ac:dyDescent="0.2">
      <c r="B339" s="39">
        <v>45051</v>
      </c>
      <c r="C339" s="40">
        <v>128.22999999999999</v>
      </c>
      <c r="D339" s="40">
        <v>59</v>
      </c>
      <c r="E339" s="40">
        <v>24.37</v>
      </c>
      <c r="F339" s="40">
        <v>68.23</v>
      </c>
      <c r="G339" s="40">
        <v>82.85</v>
      </c>
      <c r="H339" s="40">
        <v>9.73</v>
      </c>
      <c r="J339" s="4">
        <f t="shared" si="97"/>
        <v>1.4611414700434977E-2</v>
      </c>
      <c r="K339" s="4">
        <f t="shared" si="98"/>
        <v>-1.7640104620273E-2</v>
      </c>
      <c r="L339" s="4">
        <f t="shared" si="99"/>
        <v>4.0189586134295414E-2</v>
      </c>
      <c r="M339" s="4">
        <f t="shared" si="100"/>
        <v>1.9834871697015592E-2</v>
      </c>
      <c r="N339" s="4">
        <f t="shared" si="101"/>
        <v>3.8260401919363002E-2</v>
      </c>
      <c r="O339" s="4">
        <f t="shared" si="102"/>
        <v>1.658069073305074E-2</v>
      </c>
      <c r="P339" s="6">
        <f>SUMPRODUCT(J339:O339,Portfolio_Performance!$C$10:$H$10)</f>
        <v>1.978700586497862E-2</v>
      </c>
      <c r="Q339" s="41">
        <v>1.8499999999999999E-2</v>
      </c>
      <c r="R339" s="12">
        <f t="shared" si="103"/>
        <v>1.2870058649786208E-3</v>
      </c>
      <c r="S339" s="6">
        <f t="shared" si="104"/>
        <v>0</v>
      </c>
      <c r="T339" s="12">
        <f>P339-Portfolio_Performance!$C$16</f>
        <v>-4.8212994135021385E-2</v>
      </c>
      <c r="V339" s="7">
        <f t="shared" si="105"/>
        <v>-3.8885852995650221E-3</v>
      </c>
      <c r="W339" s="7">
        <f t="shared" si="105"/>
        <v>-1.8927110485251621E-2</v>
      </c>
      <c r="X339" s="7">
        <f t="shared" si="106"/>
        <v>2.1689586134295415E-2</v>
      </c>
      <c r="Y339" s="7">
        <f t="shared" si="107"/>
        <v>1.3348716970155924E-3</v>
      </c>
      <c r="Z339" s="7">
        <f t="shared" si="108"/>
        <v>1.9760401919363003E-2</v>
      </c>
      <c r="AA339" s="7">
        <f t="shared" si="109"/>
        <v>-1.9193092669492588E-3</v>
      </c>
      <c r="AB339">
        <f t="shared" si="110"/>
        <v>-3.8885852995650221E-3</v>
      </c>
      <c r="AC339">
        <f t="shared" si="111"/>
        <v>-1.8927110485251621E-2</v>
      </c>
      <c r="AD339">
        <f t="shared" si="112"/>
        <v>0</v>
      </c>
      <c r="AE339">
        <f t="shared" si="113"/>
        <v>0</v>
      </c>
      <c r="AF339">
        <f t="shared" si="114"/>
        <v>0</v>
      </c>
      <c r="AG339">
        <f t="shared" si="115"/>
        <v>-1.9193092669492588E-3</v>
      </c>
      <c r="AH339" s="7">
        <f>J339-Portfolio_Performance!$C$16</f>
        <v>-5.3388585299565028E-2</v>
      </c>
      <c r="AI339" s="7">
        <f>K339-Portfolio_Performance!$C$16</f>
        <v>-8.5640104620273008E-2</v>
      </c>
      <c r="AJ339" s="7">
        <f>L339-Portfolio_Performance!$C$16</f>
        <v>-2.781041386570459E-2</v>
      </c>
      <c r="AK339" s="7">
        <f>M339-Portfolio_Performance!$C$16</f>
        <v>-4.8165128302984417E-2</v>
      </c>
      <c r="AL339" s="7">
        <f>N339-Portfolio_Performance!$C$16</f>
        <v>-2.9739598080637003E-2</v>
      </c>
      <c r="AM339" s="7">
        <f>O339-Portfolio_Performance!$C$16</f>
        <v>-5.1419309266949265E-2</v>
      </c>
    </row>
    <row r="340" spans="2:39" x14ac:dyDescent="0.2">
      <c r="B340" s="39">
        <v>45054</v>
      </c>
      <c r="C340" s="40">
        <v>127.86</v>
      </c>
      <c r="D340" s="40">
        <v>58.91</v>
      </c>
      <c r="E340" s="40">
        <v>24.12</v>
      </c>
      <c r="F340" s="40">
        <v>67.650000000000006</v>
      </c>
      <c r="G340" s="40">
        <v>84.57</v>
      </c>
      <c r="H340" s="40">
        <v>9.6300000000000008</v>
      </c>
      <c r="J340" s="4">
        <f t="shared" si="97"/>
        <v>-2.889611132443598E-3</v>
      </c>
      <c r="K340" s="4">
        <f t="shared" si="98"/>
        <v>-1.5265883721235114E-3</v>
      </c>
      <c r="L340" s="4">
        <f t="shared" si="99"/>
        <v>-1.0311495778130182E-2</v>
      </c>
      <c r="M340" s="4">
        <f t="shared" si="100"/>
        <v>-8.5369962105351672E-3</v>
      </c>
      <c r="N340" s="4">
        <f t="shared" si="101"/>
        <v>2.0547849921559027E-2</v>
      </c>
      <c r="O340" s="4">
        <f t="shared" si="102"/>
        <v>-1.0330670387879522E-2</v>
      </c>
      <c r="P340" s="6">
        <f>SUMPRODUCT(J340:O340,Portfolio_Performance!$C$10:$H$10)</f>
        <v>-1.6050613946196573E-3</v>
      </c>
      <c r="Q340" s="41">
        <v>5.0000000000000001E-4</v>
      </c>
      <c r="R340" s="12">
        <f t="shared" si="103"/>
        <v>-2.1050613946196573E-3</v>
      </c>
      <c r="S340" s="6">
        <f t="shared" si="104"/>
        <v>-2.1050613946196573E-3</v>
      </c>
      <c r="T340" s="12">
        <f>P340-Portfolio_Performance!$C$16</f>
        <v>-6.9605061394619666E-2</v>
      </c>
      <c r="V340" s="7">
        <f t="shared" si="105"/>
        <v>-3.389611132443598E-3</v>
      </c>
      <c r="W340" s="7">
        <f t="shared" si="105"/>
        <v>5.7847302249614593E-4</v>
      </c>
      <c r="X340" s="7">
        <f t="shared" si="106"/>
        <v>-1.0811495778130183E-2</v>
      </c>
      <c r="Y340" s="7">
        <f t="shared" si="107"/>
        <v>-9.0369962105351677E-3</v>
      </c>
      <c r="Z340" s="7">
        <f t="shared" si="108"/>
        <v>2.0047849921559027E-2</v>
      </c>
      <c r="AA340" s="7">
        <f t="shared" si="109"/>
        <v>-1.0830670387879522E-2</v>
      </c>
      <c r="AB340">
        <f t="shared" si="110"/>
        <v>-3.389611132443598E-3</v>
      </c>
      <c r="AC340">
        <f t="shared" si="111"/>
        <v>0</v>
      </c>
      <c r="AD340">
        <f t="shared" si="112"/>
        <v>-1.0811495778130183E-2</v>
      </c>
      <c r="AE340">
        <f t="shared" si="113"/>
        <v>-9.0369962105351677E-3</v>
      </c>
      <c r="AF340">
        <f t="shared" si="114"/>
        <v>0</v>
      </c>
      <c r="AG340">
        <f t="shared" si="115"/>
        <v>-1.0830670387879522E-2</v>
      </c>
      <c r="AH340" s="7">
        <f>J340-Portfolio_Performance!$C$16</f>
        <v>-7.0889611132443603E-2</v>
      </c>
      <c r="AI340" s="7">
        <f>K340-Portfolio_Performance!$C$16</f>
        <v>-6.9526588372123513E-2</v>
      </c>
      <c r="AJ340" s="7">
        <f>L340-Portfolio_Performance!$C$16</f>
        <v>-7.831149577813018E-2</v>
      </c>
      <c r="AK340" s="7">
        <f>M340-Portfolio_Performance!$C$16</f>
        <v>-7.6536996210535169E-2</v>
      </c>
      <c r="AL340" s="7">
        <f>N340-Portfolio_Performance!$C$16</f>
        <v>-4.7452150078440974E-2</v>
      </c>
      <c r="AM340" s="7">
        <f>O340-Portfolio_Performance!$C$16</f>
        <v>-7.8330670387879525E-2</v>
      </c>
    </row>
    <row r="341" spans="2:39" x14ac:dyDescent="0.2">
      <c r="B341" s="39">
        <v>45055</v>
      </c>
      <c r="C341" s="40">
        <v>127.61</v>
      </c>
      <c r="D341" s="40">
        <v>58.9</v>
      </c>
      <c r="E341" s="40">
        <v>24.33</v>
      </c>
      <c r="F341" s="40">
        <v>67.25</v>
      </c>
      <c r="G341" s="40">
        <v>84.56</v>
      </c>
      <c r="H341" s="40">
        <v>9.75</v>
      </c>
      <c r="J341" s="4">
        <f t="shared" si="97"/>
        <v>-1.9571775926957549E-3</v>
      </c>
      <c r="K341" s="4">
        <f t="shared" si="98"/>
        <v>-1.6976487605494347E-4</v>
      </c>
      <c r="L341" s="4">
        <f t="shared" si="99"/>
        <v>8.6687849364464852E-3</v>
      </c>
      <c r="M341" s="4">
        <f t="shared" si="100"/>
        <v>-5.9303361348486214E-3</v>
      </c>
      <c r="N341" s="4">
        <f t="shared" si="101"/>
        <v>-1.1825223214859175E-4</v>
      </c>
      <c r="O341" s="4">
        <f t="shared" si="102"/>
        <v>1.2384059199721622E-2</v>
      </c>
      <c r="P341" s="6">
        <f>SUMPRODUCT(J341:O341,Portfolio_Performance!$C$10:$H$10)</f>
        <v>3.5570001875019092E-3</v>
      </c>
      <c r="Q341" s="41">
        <v>-4.5999999999999999E-3</v>
      </c>
      <c r="R341" s="12">
        <f t="shared" si="103"/>
        <v>8.1570001875019092E-3</v>
      </c>
      <c r="S341" s="6">
        <f t="shared" si="104"/>
        <v>0</v>
      </c>
      <c r="T341" s="12">
        <f>P341-Portfolio_Performance!$C$16</f>
        <v>-6.4442999812498097E-2</v>
      </c>
      <c r="V341" s="7">
        <f t="shared" si="105"/>
        <v>2.642822407304245E-3</v>
      </c>
      <c r="W341" s="7">
        <f t="shared" si="105"/>
        <v>-8.3267650635568524E-3</v>
      </c>
      <c r="X341" s="7">
        <f t="shared" si="106"/>
        <v>1.3268784936446485E-2</v>
      </c>
      <c r="Y341" s="7">
        <f t="shared" si="107"/>
        <v>-1.3303361348486215E-3</v>
      </c>
      <c r="Z341" s="7">
        <f t="shared" si="108"/>
        <v>4.4817477678514078E-3</v>
      </c>
      <c r="AA341" s="7">
        <f t="shared" si="109"/>
        <v>1.6984059199721624E-2</v>
      </c>
      <c r="AB341">
        <f t="shared" si="110"/>
        <v>0</v>
      </c>
      <c r="AC341">
        <f t="shared" si="111"/>
        <v>-8.3267650635568524E-3</v>
      </c>
      <c r="AD341">
        <f t="shared" si="112"/>
        <v>0</v>
      </c>
      <c r="AE341">
        <f t="shared" si="113"/>
        <v>-1.3303361348486215E-3</v>
      </c>
      <c r="AF341">
        <f t="shared" si="114"/>
        <v>0</v>
      </c>
      <c r="AG341">
        <f t="shared" si="115"/>
        <v>0</v>
      </c>
      <c r="AH341" s="7">
        <f>J341-Portfolio_Performance!$C$16</f>
        <v>-6.9957177592695763E-2</v>
      </c>
      <c r="AI341" s="7">
        <f>K341-Portfolio_Performance!$C$16</f>
        <v>-6.8169764876054945E-2</v>
      </c>
      <c r="AJ341" s="7">
        <f>L341-Portfolio_Performance!$C$16</f>
        <v>-5.9331215063553516E-2</v>
      </c>
      <c r="AK341" s="7">
        <f>M341-Portfolio_Performance!$C$16</f>
        <v>-7.3930336134848632E-2</v>
      </c>
      <c r="AL341" s="7">
        <f>N341-Portfolio_Performance!$C$16</f>
        <v>-6.8118252232148596E-2</v>
      </c>
      <c r="AM341" s="7">
        <f>O341-Portfolio_Performance!$C$16</f>
        <v>-5.5615940800278381E-2</v>
      </c>
    </row>
    <row r="342" spans="2:39" x14ac:dyDescent="0.2">
      <c r="B342" s="39">
        <v>45056</v>
      </c>
      <c r="C342" s="40">
        <v>127.29</v>
      </c>
      <c r="D342" s="40">
        <v>59.27</v>
      </c>
      <c r="E342" s="40">
        <v>24.36</v>
      </c>
      <c r="F342" s="40">
        <v>68.540000000000006</v>
      </c>
      <c r="G342" s="40">
        <v>85.09</v>
      </c>
      <c r="H342" s="40">
        <v>9.86</v>
      </c>
      <c r="J342" s="4">
        <f t="shared" si="97"/>
        <v>-2.5107898635417492E-3</v>
      </c>
      <c r="K342" s="4">
        <f t="shared" si="98"/>
        <v>6.26218514220582E-3</v>
      </c>
      <c r="L342" s="4">
        <f t="shared" si="99"/>
        <v>1.2322860462651017E-3</v>
      </c>
      <c r="M342" s="4">
        <f t="shared" si="100"/>
        <v>1.90004979645143E-2</v>
      </c>
      <c r="N342" s="4">
        <f t="shared" si="101"/>
        <v>6.2481782994838145E-3</v>
      </c>
      <c r="O342" s="4">
        <f t="shared" si="102"/>
        <v>1.1218883604788244E-2</v>
      </c>
      <c r="P342" s="6">
        <f>SUMPRODUCT(J342:O342,Portfolio_Performance!$C$10:$H$10)</f>
        <v>6.7626396839234083E-3</v>
      </c>
      <c r="Q342" s="41">
        <v>4.4999999999999997E-3</v>
      </c>
      <c r="R342" s="12">
        <f t="shared" si="103"/>
        <v>2.2626396839234087E-3</v>
      </c>
      <c r="S342" s="6">
        <f t="shared" si="104"/>
        <v>0</v>
      </c>
      <c r="T342" s="12">
        <f>P342-Portfolio_Performance!$C$16</f>
        <v>-6.12373603160766E-2</v>
      </c>
      <c r="V342" s="7">
        <f t="shared" si="105"/>
        <v>-7.0107898635417484E-3</v>
      </c>
      <c r="W342" s="7">
        <f t="shared" si="105"/>
        <v>3.9995454582824113E-3</v>
      </c>
      <c r="X342" s="7">
        <f t="shared" si="106"/>
        <v>-3.2677139537348977E-3</v>
      </c>
      <c r="Y342" s="7">
        <f t="shared" si="107"/>
        <v>1.4500497964514299E-2</v>
      </c>
      <c r="Z342" s="7">
        <f t="shared" si="108"/>
        <v>1.7481782994838149E-3</v>
      </c>
      <c r="AA342" s="7">
        <f t="shared" si="109"/>
        <v>6.7188836047882448E-3</v>
      </c>
      <c r="AB342">
        <f t="shared" si="110"/>
        <v>-7.0107898635417484E-3</v>
      </c>
      <c r="AC342">
        <f t="shared" si="111"/>
        <v>0</v>
      </c>
      <c r="AD342">
        <f t="shared" si="112"/>
        <v>-3.2677139537348977E-3</v>
      </c>
      <c r="AE342">
        <f t="shared" si="113"/>
        <v>0</v>
      </c>
      <c r="AF342">
        <f t="shared" si="114"/>
        <v>0</v>
      </c>
      <c r="AG342">
        <f t="shared" si="115"/>
        <v>0</v>
      </c>
      <c r="AH342" s="7">
        <f>J342-Portfolio_Performance!$C$16</f>
        <v>-7.0510789863541756E-2</v>
      </c>
      <c r="AI342" s="7">
        <f>K342-Portfolio_Performance!$C$16</f>
        <v>-6.1737814857794185E-2</v>
      </c>
      <c r="AJ342" s="7">
        <f>L342-Portfolio_Performance!$C$16</f>
        <v>-6.6767713953734903E-2</v>
      </c>
      <c r="AK342" s="7">
        <f>M342-Portfolio_Performance!$C$16</f>
        <v>-4.8999502035485705E-2</v>
      </c>
      <c r="AL342" s="7">
        <f>N342-Portfolio_Performance!$C$16</f>
        <v>-6.1751821700516192E-2</v>
      </c>
      <c r="AM342" s="7">
        <f>O342-Portfolio_Performance!$C$16</f>
        <v>-5.6781116395211759E-2</v>
      </c>
    </row>
    <row r="343" spans="2:39" x14ac:dyDescent="0.2">
      <c r="B343" s="39">
        <v>45057</v>
      </c>
      <c r="C343" s="40">
        <v>126.29</v>
      </c>
      <c r="D343" s="40">
        <v>58.71</v>
      </c>
      <c r="E343" s="40">
        <v>24.34</v>
      </c>
      <c r="F343" s="40">
        <v>67.52</v>
      </c>
      <c r="G343" s="40">
        <v>85.99</v>
      </c>
      <c r="H343" s="40">
        <v>9.77</v>
      </c>
      <c r="J343" s="4">
        <f t="shared" si="97"/>
        <v>-7.8870982242644164E-3</v>
      </c>
      <c r="K343" s="4">
        <f t="shared" si="98"/>
        <v>-9.4932057236522937E-3</v>
      </c>
      <c r="L343" s="4">
        <f t="shared" si="99"/>
        <v>-8.2135528231510376E-4</v>
      </c>
      <c r="M343" s="4">
        <f t="shared" si="100"/>
        <v>-1.4993666158761297E-2</v>
      </c>
      <c r="N343" s="4">
        <f t="shared" si="101"/>
        <v>1.0521490561339159E-2</v>
      </c>
      <c r="O343" s="4">
        <f t="shared" si="102"/>
        <v>-9.1697025598526556E-3</v>
      </c>
      <c r="P343" s="6">
        <f>SUMPRODUCT(J343:O343,Portfolio_Performance!$C$10:$H$10)</f>
        <v>-4.7548550170137174E-3</v>
      </c>
      <c r="Q343" s="41">
        <v>-1.6999999999999999E-3</v>
      </c>
      <c r="R343" s="12">
        <f t="shared" si="103"/>
        <v>-3.0548550170137172E-3</v>
      </c>
      <c r="S343" s="6">
        <f t="shared" si="104"/>
        <v>-3.0548550170137172E-3</v>
      </c>
      <c r="T343" s="12">
        <f>P343-Portfolio_Performance!$C$16</f>
        <v>-7.2754855017013717E-2</v>
      </c>
      <c r="V343" s="7">
        <f t="shared" si="105"/>
        <v>-6.1870982242644163E-3</v>
      </c>
      <c r="W343" s="7">
        <f t="shared" si="105"/>
        <v>-6.4383507066385764E-3</v>
      </c>
      <c r="X343" s="7">
        <f t="shared" si="106"/>
        <v>8.7864471768489614E-4</v>
      </c>
      <c r="Y343" s="7">
        <f t="shared" si="107"/>
        <v>-1.3293666158761297E-2</v>
      </c>
      <c r="Z343" s="7">
        <f t="shared" si="108"/>
        <v>1.2221490561339159E-2</v>
      </c>
      <c r="AA343" s="7">
        <f t="shared" si="109"/>
        <v>-7.4697025598526555E-3</v>
      </c>
      <c r="AB343">
        <f t="shared" si="110"/>
        <v>-6.1870982242644163E-3</v>
      </c>
      <c r="AC343">
        <f t="shared" si="111"/>
        <v>-6.4383507066385764E-3</v>
      </c>
      <c r="AD343">
        <f t="shared" si="112"/>
        <v>0</v>
      </c>
      <c r="AE343">
        <f t="shared" si="113"/>
        <v>-1.3293666158761297E-2</v>
      </c>
      <c r="AF343">
        <f t="shared" si="114"/>
        <v>0</v>
      </c>
      <c r="AG343">
        <f t="shared" si="115"/>
        <v>-7.4697025598526555E-3</v>
      </c>
      <c r="AH343" s="7">
        <f>J343-Portfolio_Performance!$C$16</f>
        <v>-7.5887098224264427E-2</v>
      </c>
      <c r="AI343" s="7">
        <f>K343-Portfolio_Performance!$C$16</f>
        <v>-7.74932057236523E-2</v>
      </c>
      <c r="AJ343" s="7">
        <f>L343-Portfolio_Performance!$C$16</f>
        <v>-6.8821355282315103E-2</v>
      </c>
      <c r="AK343" s="7">
        <f>M343-Portfolio_Performance!$C$16</f>
        <v>-8.2993666158761303E-2</v>
      </c>
      <c r="AL343" s="7">
        <f>N343-Portfolio_Performance!$C$16</f>
        <v>-5.7478509438660848E-2</v>
      </c>
      <c r="AM343" s="7">
        <f>O343-Portfolio_Performance!$C$16</f>
        <v>-7.7169702559852657E-2</v>
      </c>
    </row>
    <row r="344" spans="2:39" x14ac:dyDescent="0.2">
      <c r="B344" s="39">
        <v>45058</v>
      </c>
      <c r="C344" s="40">
        <v>128.11000000000001</v>
      </c>
      <c r="D344" s="40">
        <v>59.02</v>
      </c>
      <c r="E344" s="40">
        <v>24.13</v>
      </c>
      <c r="F344" s="40">
        <v>67.599999999999994</v>
      </c>
      <c r="G344" s="40">
        <v>85.18</v>
      </c>
      <c r="H344" s="40">
        <v>9.76</v>
      </c>
      <c r="J344" s="4">
        <f t="shared" si="97"/>
        <v>1.43084202102636E-2</v>
      </c>
      <c r="K344" s="4">
        <f t="shared" si="98"/>
        <v>5.2662994386987417E-3</v>
      </c>
      <c r="L344" s="4">
        <f t="shared" si="99"/>
        <v>-8.6652079224408349E-3</v>
      </c>
      <c r="M344" s="4">
        <f t="shared" si="100"/>
        <v>1.184132761216772E-3</v>
      </c>
      <c r="N344" s="4">
        <f t="shared" si="101"/>
        <v>-9.4643459277375455E-3</v>
      </c>
      <c r="O344" s="4">
        <f t="shared" si="102"/>
        <v>-1.0240656296902568E-3</v>
      </c>
      <c r="P344" s="6">
        <f>SUMPRODUCT(J344:O344,Portfolio_Performance!$C$10:$H$10)</f>
        <v>4.4011759534560215E-4</v>
      </c>
      <c r="Q344" s="41">
        <v>-1.6000000000000001E-3</v>
      </c>
      <c r="R344" s="12">
        <f t="shared" si="103"/>
        <v>2.0401175953456024E-3</v>
      </c>
      <c r="S344" s="6">
        <f t="shared" si="104"/>
        <v>0</v>
      </c>
      <c r="T344" s="12">
        <f>P344-Portfolio_Performance!$C$16</f>
        <v>-6.7559882404654409E-2</v>
      </c>
      <c r="V344" s="7">
        <f t="shared" si="105"/>
        <v>1.5908420210263601E-2</v>
      </c>
      <c r="W344" s="7">
        <f t="shared" si="105"/>
        <v>3.2261818433531393E-3</v>
      </c>
      <c r="X344" s="7">
        <f t="shared" si="106"/>
        <v>-7.0652079224408351E-3</v>
      </c>
      <c r="Y344" s="7">
        <f t="shared" si="107"/>
        <v>2.7841327612167718E-3</v>
      </c>
      <c r="Z344" s="7">
        <f t="shared" si="108"/>
        <v>-7.8643459277375448E-3</v>
      </c>
      <c r="AA344" s="7">
        <f t="shared" si="109"/>
        <v>5.7593437030974332E-4</v>
      </c>
      <c r="AB344">
        <f t="shared" si="110"/>
        <v>0</v>
      </c>
      <c r="AC344">
        <f t="shared" si="111"/>
        <v>0</v>
      </c>
      <c r="AD344">
        <f t="shared" si="112"/>
        <v>-7.0652079224408351E-3</v>
      </c>
      <c r="AE344">
        <f t="shared" si="113"/>
        <v>0</v>
      </c>
      <c r="AF344">
        <f t="shared" si="114"/>
        <v>-7.8643459277375448E-3</v>
      </c>
      <c r="AG344">
        <f t="shared" si="115"/>
        <v>0</v>
      </c>
      <c r="AH344" s="7">
        <f>J344-Portfolio_Performance!$C$16</f>
        <v>-5.3691579789736404E-2</v>
      </c>
      <c r="AI344" s="7">
        <f>K344-Portfolio_Performance!$C$16</f>
        <v>-6.2733700561301259E-2</v>
      </c>
      <c r="AJ344" s="7">
        <f>L344-Portfolio_Performance!$C$16</f>
        <v>-7.6665207922440845E-2</v>
      </c>
      <c r="AK344" s="7">
        <f>M344-Portfolio_Performance!$C$16</f>
        <v>-6.681586723878323E-2</v>
      </c>
      <c r="AL344" s="7">
        <f>N344-Portfolio_Performance!$C$16</f>
        <v>-7.7464345927737543E-2</v>
      </c>
      <c r="AM344" s="7">
        <f>O344-Portfolio_Performance!$C$16</f>
        <v>-6.9024065629690268E-2</v>
      </c>
    </row>
    <row r="345" spans="2:39" x14ac:dyDescent="0.2">
      <c r="B345" s="39">
        <v>45061</v>
      </c>
      <c r="C345" s="40">
        <v>128.47</v>
      </c>
      <c r="D345" s="40">
        <v>58.62</v>
      </c>
      <c r="E345" s="40">
        <v>24.6</v>
      </c>
      <c r="F345" s="40">
        <v>68.08</v>
      </c>
      <c r="G345" s="40">
        <v>84.36</v>
      </c>
      <c r="H345" s="40">
        <v>9.8000000000000007</v>
      </c>
      <c r="J345" s="4">
        <f t="shared" si="97"/>
        <v>2.8061441751758994E-3</v>
      </c>
      <c r="K345" s="4">
        <f t="shared" si="98"/>
        <v>-6.8004342320471273E-3</v>
      </c>
      <c r="L345" s="4">
        <f t="shared" si="99"/>
        <v>1.9290563301376778E-2</v>
      </c>
      <c r="M345" s="4">
        <f t="shared" si="100"/>
        <v>7.0755012162002804E-3</v>
      </c>
      <c r="N345" s="4">
        <f t="shared" si="101"/>
        <v>-9.6733088844936435E-3</v>
      </c>
      <c r="O345" s="4">
        <f t="shared" si="102"/>
        <v>4.0899852515252876E-3</v>
      </c>
      <c r="P345" s="6">
        <f>SUMPRODUCT(J345:O345,Portfolio_Performance!$C$10:$H$10)</f>
        <v>1.8101256621470302E-3</v>
      </c>
      <c r="Q345" s="41">
        <v>3.0000000000000001E-3</v>
      </c>
      <c r="R345" s="12">
        <f t="shared" si="103"/>
        <v>-1.1898743378529698E-3</v>
      </c>
      <c r="S345" s="6">
        <f t="shared" si="104"/>
        <v>-1.1898743378529698E-3</v>
      </c>
      <c r="T345" s="12">
        <f>P345-Portfolio_Performance!$C$16</f>
        <v>-6.6189874337852977E-2</v>
      </c>
      <c r="V345" s="7">
        <f t="shared" si="105"/>
        <v>-1.9385582482410067E-4</v>
      </c>
      <c r="W345" s="7">
        <f t="shared" si="105"/>
        <v>-5.6105598941941573E-3</v>
      </c>
      <c r="X345" s="7">
        <f t="shared" si="106"/>
        <v>1.6290563301376779E-2</v>
      </c>
      <c r="Y345" s="7">
        <f t="shared" si="107"/>
        <v>4.0755012162002804E-3</v>
      </c>
      <c r="Z345" s="7">
        <f t="shared" si="108"/>
        <v>-1.2673308884493643E-2</v>
      </c>
      <c r="AA345" s="7">
        <f t="shared" si="109"/>
        <v>1.0899852515252875E-3</v>
      </c>
      <c r="AB345">
        <f t="shared" si="110"/>
        <v>-1.9385582482410067E-4</v>
      </c>
      <c r="AC345">
        <f t="shared" si="111"/>
        <v>-5.6105598941941573E-3</v>
      </c>
      <c r="AD345">
        <f t="shared" si="112"/>
        <v>0</v>
      </c>
      <c r="AE345">
        <f t="shared" si="113"/>
        <v>0</v>
      </c>
      <c r="AF345">
        <f t="shared" si="114"/>
        <v>-1.2673308884493643E-2</v>
      </c>
      <c r="AG345">
        <f t="shared" si="115"/>
        <v>0</v>
      </c>
      <c r="AH345" s="7">
        <f>J345-Portfolio_Performance!$C$16</f>
        <v>-6.5193855824824107E-2</v>
      </c>
      <c r="AI345" s="7">
        <f>K345-Portfolio_Performance!$C$16</f>
        <v>-7.480043423204713E-2</v>
      </c>
      <c r="AJ345" s="7">
        <f>L345-Portfolio_Performance!$C$16</f>
        <v>-4.8709436698623224E-2</v>
      </c>
      <c r="AK345" s="7">
        <f>M345-Portfolio_Performance!$C$16</f>
        <v>-6.0924498783799727E-2</v>
      </c>
      <c r="AL345" s="7">
        <f>N345-Portfolio_Performance!$C$16</f>
        <v>-7.7673308884493641E-2</v>
      </c>
      <c r="AM345" s="7">
        <f>O345-Portfolio_Performance!$C$16</f>
        <v>-6.3910014748474714E-2</v>
      </c>
    </row>
    <row r="346" spans="2:39" x14ac:dyDescent="0.2">
      <c r="B346" s="39">
        <v>45062</v>
      </c>
      <c r="C346" s="40">
        <v>126.28</v>
      </c>
      <c r="D346" s="40">
        <v>58.04</v>
      </c>
      <c r="E346" s="40">
        <v>24.13</v>
      </c>
      <c r="F346" s="40">
        <v>67.95</v>
      </c>
      <c r="G346" s="40">
        <v>82.21</v>
      </c>
      <c r="H346" s="40">
        <v>9.68</v>
      </c>
      <c r="J346" s="4">
        <f t="shared" si="97"/>
        <v>-1.7193750353727416E-2</v>
      </c>
      <c r="K346" s="4">
        <f t="shared" si="98"/>
        <v>-9.9435072667591919E-3</v>
      </c>
      <c r="L346" s="4">
        <f t="shared" si="99"/>
        <v>-1.9290563301376809E-2</v>
      </c>
      <c r="M346" s="4">
        <f t="shared" si="100"/>
        <v>-1.9113436679659165E-3</v>
      </c>
      <c r="N346" s="4">
        <f t="shared" si="101"/>
        <v>-2.581640644653186E-2</v>
      </c>
      <c r="O346" s="4">
        <f t="shared" si="102"/>
        <v>-1.2320484388040736E-2</v>
      </c>
      <c r="P346" s="6">
        <f>SUMPRODUCT(J346:O346,Portfolio_Performance!$C$10:$H$10)</f>
        <v>-1.5412718100074267E-2</v>
      </c>
      <c r="Q346" s="41">
        <v>-6.4000000000000003E-3</v>
      </c>
      <c r="R346" s="12">
        <f t="shared" si="103"/>
        <v>-9.0127181000742677E-3</v>
      </c>
      <c r="S346" s="6">
        <f t="shared" si="104"/>
        <v>-9.0127181000742677E-3</v>
      </c>
      <c r="T346" s="12">
        <f>P346-Portfolio_Performance!$C$16</f>
        <v>-8.3412718100074279E-2</v>
      </c>
      <c r="V346" s="7">
        <f t="shared" si="105"/>
        <v>-1.0793750353727417E-2</v>
      </c>
      <c r="W346" s="7">
        <f t="shared" si="105"/>
        <v>-9.3078916668492412E-4</v>
      </c>
      <c r="X346" s="7">
        <f t="shared" si="106"/>
        <v>-1.289056330137681E-2</v>
      </c>
      <c r="Y346" s="7">
        <f t="shared" si="107"/>
        <v>4.488656332034084E-3</v>
      </c>
      <c r="Z346" s="7">
        <f t="shared" si="108"/>
        <v>-1.9416406446531861E-2</v>
      </c>
      <c r="AA346" s="7">
        <f t="shared" si="109"/>
        <v>-5.920484388040736E-3</v>
      </c>
      <c r="AB346">
        <f t="shared" si="110"/>
        <v>-1.0793750353727417E-2</v>
      </c>
      <c r="AC346">
        <f t="shared" si="111"/>
        <v>-9.3078916668492412E-4</v>
      </c>
      <c r="AD346">
        <f t="shared" si="112"/>
        <v>-1.289056330137681E-2</v>
      </c>
      <c r="AE346">
        <f t="shared" si="113"/>
        <v>0</v>
      </c>
      <c r="AF346">
        <f t="shared" si="114"/>
        <v>-1.9416406446531861E-2</v>
      </c>
      <c r="AG346">
        <f t="shared" si="115"/>
        <v>-5.920484388040736E-3</v>
      </c>
      <c r="AH346" s="7">
        <f>J346-Portfolio_Performance!$C$16</f>
        <v>-8.5193750353727421E-2</v>
      </c>
      <c r="AI346" s="7">
        <f>K346-Portfolio_Performance!$C$16</f>
        <v>-7.7943507266759193E-2</v>
      </c>
      <c r="AJ346" s="7">
        <f>L346-Portfolio_Performance!$C$16</f>
        <v>-8.7290563301376814E-2</v>
      </c>
      <c r="AK346" s="7">
        <f>M346-Portfolio_Performance!$C$16</f>
        <v>-6.9911343667965919E-2</v>
      </c>
      <c r="AL346" s="7">
        <f>N346-Portfolio_Performance!$C$16</f>
        <v>-9.3816406446531858E-2</v>
      </c>
      <c r="AM346" s="7">
        <f>O346-Portfolio_Performance!$C$16</f>
        <v>-8.0320484388040736E-2</v>
      </c>
    </row>
    <row r="347" spans="2:39" x14ac:dyDescent="0.2">
      <c r="B347" s="39">
        <v>45063</v>
      </c>
      <c r="C347" s="40">
        <v>128.27000000000001</v>
      </c>
      <c r="D347" s="40">
        <v>58.66</v>
      </c>
      <c r="E347" s="40">
        <v>25.15</v>
      </c>
      <c r="F347" s="40">
        <v>68.48</v>
      </c>
      <c r="G347" s="40">
        <v>83.67</v>
      </c>
      <c r="H347" s="40">
        <v>9.7100000000000009</v>
      </c>
      <c r="J347" s="4">
        <f t="shared" si="97"/>
        <v>1.5635753621968489E-2</v>
      </c>
      <c r="K347" s="4">
        <f t="shared" si="98"/>
        <v>1.0625635533317919E-2</v>
      </c>
      <c r="L347" s="4">
        <f t="shared" si="99"/>
        <v>4.1402016908807841E-2</v>
      </c>
      <c r="M347" s="4">
        <f t="shared" si="100"/>
        <v>7.7695912363339977E-3</v>
      </c>
      <c r="N347" s="4">
        <f t="shared" si="101"/>
        <v>1.7603541143465257E-2</v>
      </c>
      <c r="O347" s="4">
        <f t="shared" si="102"/>
        <v>3.0943810147480229E-3</v>
      </c>
      <c r="P347" s="6">
        <f>SUMPRODUCT(J347:O347,Portfolio_Performance!$C$10:$H$10)</f>
        <v>1.3555897625357133E-2</v>
      </c>
      <c r="Q347" s="41">
        <v>1.1900000000000001E-2</v>
      </c>
      <c r="R347" s="12">
        <f t="shared" si="103"/>
        <v>1.6558976253571323E-3</v>
      </c>
      <c r="S347" s="6">
        <f t="shared" si="104"/>
        <v>0</v>
      </c>
      <c r="T347" s="12">
        <f>P347-Portfolio_Performance!$C$16</f>
        <v>-5.4444102374642873E-2</v>
      </c>
      <c r="V347" s="7">
        <f t="shared" si="105"/>
        <v>3.7357536219684885E-3</v>
      </c>
      <c r="W347" s="7">
        <f t="shared" si="105"/>
        <v>8.9697379079607866E-3</v>
      </c>
      <c r="X347" s="7">
        <f t="shared" si="106"/>
        <v>2.950201690880784E-2</v>
      </c>
      <c r="Y347" s="7">
        <f t="shared" si="107"/>
        <v>-4.1304087636660032E-3</v>
      </c>
      <c r="Z347" s="7">
        <f t="shared" si="108"/>
        <v>5.7035411434652565E-3</v>
      </c>
      <c r="AA347" s="7">
        <f t="shared" si="109"/>
        <v>-8.8056189852519784E-3</v>
      </c>
      <c r="AB347">
        <f t="shared" si="110"/>
        <v>0</v>
      </c>
      <c r="AC347">
        <f t="shared" si="111"/>
        <v>0</v>
      </c>
      <c r="AD347">
        <f t="shared" si="112"/>
        <v>0</v>
      </c>
      <c r="AE347">
        <f t="shared" si="113"/>
        <v>-4.1304087636660032E-3</v>
      </c>
      <c r="AF347">
        <f t="shared" si="114"/>
        <v>0</v>
      </c>
      <c r="AG347">
        <f t="shared" si="115"/>
        <v>-8.8056189852519784E-3</v>
      </c>
      <c r="AH347" s="7">
        <f>J347-Portfolio_Performance!$C$16</f>
        <v>-5.2364246378031512E-2</v>
      </c>
      <c r="AI347" s="7">
        <f>K347-Portfolio_Performance!$C$16</f>
        <v>-5.7374364466682086E-2</v>
      </c>
      <c r="AJ347" s="7">
        <f>L347-Portfolio_Performance!$C$16</f>
        <v>-2.6597983091192164E-2</v>
      </c>
      <c r="AK347" s="7">
        <f>M347-Portfolio_Performance!$C$16</f>
        <v>-6.0230408763666005E-2</v>
      </c>
      <c r="AL347" s="7">
        <f>N347-Portfolio_Performance!$C$16</f>
        <v>-5.0396458856534751E-2</v>
      </c>
      <c r="AM347" s="7">
        <f>O347-Portfolio_Performance!$C$16</f>
        <v>-6.4905618985251975E-2</v>
      </c>
    </row>
    <row r="348" spans="2:39" x14ac:dyDescent="0.2">
      <c r="B348" s="39">
        <v>45064</v>
      </c>
      <c r="C348" s="40">
        <v>129.06</v>
      </c>
      <c r="D348" s="40">
        <v>58.59</v>
      </c>
      <c r="E348" s="40">
        <v>26.25</v>
      </c>
      <c r="F348" s="40">
        <v>69.819999999999993</v>
      </c>
      <c r="G348" s="40">
        <v>84.44</v>
      </c>
      <c r="H348" s="40">
        <v>9.86</v>
      </c>
      <c r="J348" s="4">
        <f t="shared" si="97"/>
        <v>6.1399951959342086E-3</v>
      </c>
      <c r="K348" s="4">
        <f t="shared" si="98"/>
        <v>-1.1940299926075785E-3</v>
      </c>
      <c r="L348" s="4">
        <f t="shared" si="99"/>
        <v>4.280809249188465E-2</v>
      </c>
      <c r="M348" s="4">
        <f t="shared" si="100"/>
        <v>1.9378769843403067E-2</v>
      </c>
      <c r="N348" s="4">
        <f t="shared" si="101"/>
        <v>9.1607326726125468E-3</v>
      </c>
      <c r="O348" s="4">
        <f t="shared" si="102"/>
        <v>1.532988631131026E-2</v>
      </c>
      <c r="P348" s="6">
        <f>SUMPRODUCT(J348:O348,Portfolio_Performance!$C$10:$H$10)</f>
        <v>1.3758394701370445E-2</v>
      </c>
      <c r="Q348" s="41">
        <v>9.4000000000000004E-3</v>
      </c>
      <c r="R348" s="12">
        <f t="shared" si="103"/>
        <v>4.3583947013704442E-3</v>
      </c>
      <c r="S348" s="6">
        <f t="shared" si="104"/>
        <v>0</v>
      </c>
      <c r="T348" s="12">
        <f>P348-Portfolio_Performance!$C$16</f>
        <v>-5.4241605298629564E-2</v>
      </c>
      <c r="V348" s="7">
        <f t="shared" si="105"/>
        <v>-3.2600048040657918E-3</v>
      </c>
      <c r="W348" s="7">
        <f t="shared" si="105"/>
        <v>-5.5524246939780229E-3</v>
      </c>
      <c r="X348" s="7">
        <f t="shared" si="106"/>
        <v>3.3408092491884651E-2</v>
      </c>
      <c r="Y348" s="7">
        <f t="shared" si="107"/>
        <v>9.9787698434030663E-3</v>
      </c>
      <c r="Z348" s="7">
        <f t="shared" si="108"/>
        <v>-2.3926732738745356E-4</v>
      </c>
      <c r="AA348" s="7">
        <f t="shared" si="109"/>
        <v>5.9298863113102594E-3</v>
      </c>
      <c r="AB348">
        <f t="shared" si="110"/>
        <v>-3.2600048040657918E-3</v>
      </c>
      <c r="AC348">
        <f t="shared" si="111"/>
        <v>-5.5524246939780229E-3</v>
      </c>
      <c r="AD348">
        <f t="shared" si="112"/>
        <v>0</v>
      </c>
      <c r="AE348">
        <f t="shared" si="113"/>
        <v>0</v>
      </c>
      <c r="AF348">
        <f t="shared" si="114"/>
        <v>-2.3926732738745356E-4</v>
      </c>
      <c r="AG348">
        <f t="shared" si="115"/>
        <v>0</v>
      </c>
      <c r="AH348" s="7">
        <f>J348-Portfolio_Performance!$C$16</f>
        <v>-6.1860004804065796E-2</v>
      </c>
      <c r="AI348" s="7">
        <f>K348-Portfolio_Performance!$C$16</f>
        <v>-6.9194029992607584E-2</v>
      </c>
      <c r="AJ348" s="7">
        <f>L348-Portfolio_Performance!$C$16</f>
        <v>-2.5191907508115355E-2</v>
      </c>
      <c r="AK348" s="7">
        <f>M348-Portfolio_Performance!$C$16</f>
        <v>-4.8621230156596938E-2</v>
      </c>
      <c r="AL348" s="7">
        <f>N348-Portfolio_Performance!$C$16</f>
        <v>-5.8839267327387458E-2</v>
      </c>
      <c r="AM348" s="7">
        <f>O348-Portfolio_Performance!$C$16</f>
        <v>-5.2670113688689749E-2</v>
      </c>
    </row>
    <row r="349" spans="2:39" x14ac:dyDescent="0.2">
      <c r="B349" s="39">
        <v>45065</v>
      </c>
      <c r="C349" s="40">
        <v>128.09</v>
      </c>
      <c r="D349" s="40">
        <v>58.87</v>
      </c>
      <c r="E349" s="40">
        <v>25.43</v>
      </c>
      <c r="F349" s="40">
        <v>69.89</v>
      </c>
      <c r="G349" s="40">
        <v>84.2</v>
      </c>
      <c r="H349" s="40">
        <v>9.9499999999999993</v>
      </c>
      <c r="J349" s="4">
        <f t="shared" si="97"/>
        <v>-7.5442706646489926E-3</v>
      </c>
      <c r="K349" s="4">
        <f t="shared" si="98"/>
        <v>4.7675894834727055E-3</v>
      </c>
      <c r="L349" s="4">
        <f t="shared" si="99"/>
        <v>-3.1736409603604535E-2</v>
      </c>
      <c r="M349" s="4">
        <f t="shared" si="100"/>
        <v>1.0020758121476829E-3</v>
      </c>
      <c r="N349" s="4">
        <f t="shared" si="101"/>
        <v>-2.846301731838806E-3</v>
      </c>
      <c r="O349" s="4">
        <f t="shared" si="102"/>
        <v>9.086382555957442E-3</v>
      </c>
      <c r="P349" s="6">
        <f>SUMPRODUCT(J349:O349,Portfolio_Performance!$C$10:$H$10)</f>
        <v>-1.9488741433087427E-3</v>
      </c>
      <c r="Q349" s="41">
        <v>-1.4E-3</v>
      </c>
      <c r="R349" s="12">
        <f t="shared" si="103"/>
        <v>-5.4887414330874267E-4</v>
      </c>
      <c r="S349" s="6">
        <f t="shared" si="104"/>
        <v>-5.4887414330874267E-4</v>
      </c>
      <c r="T349" s="12">
        <f>P349-Portfolio_Performance!$C$16</f>
        <v>-6.9948874143308748E-2</v>
      </c>
      <c r="V349" s="7">
        <f t="shared" si="105"/>
        <v>-6.1442706646489924E-3</v>
      </c>
      <c r="W349" s="7">
        <f t="shared" si="105"/>
        <v>5.3164636267814484E-3</v>
      </c>
      <c r="X349" s="7">
        <f t="shared" si="106"/>
        <v>-3.0336409603604536E-2</v>
      </c>
      <c r="Y349" s="7">
        <f t="shared" si="107"/>
        <v>2.4020758121476829E-3</v>
      </c>
      <c r="Z349" s="7">
        <f t="shared" si="108"/>
        <v>-1.446301731838806E-3</v>
      </c>
      <c r="AA349" s="7">
        <f t="shared" si="109"/>
        <v>1.0486382555957442E-2</v>
      </c>
      <c r="AB349">
        <f t="shared" si="110"/>
        <v>-6.1442706646489924E-3</v>
      </c>
      <c r="AC349">
        <f t="shared" si="111"/>
        <v>0</v>
      </c>
      <c r="AD349">
        <f t="shared" si="112"/>
        <v>-3.0336409603604536E-2</v>
      </c>
      <c r="AE349">
        <f t="shared" si="113"/>
        <v>0</v>
      </c>
      <c r="AF349">
        <f t="shared" si="114"/>
        <v>-1.446301731838806E-3</v>
      </c>
      <c r="AG349">
        <f t="shared" si="115"/>
        <v>0</v>
      </c>
      <c r="AH349" s="7">
        <f>J349-Portfolio_Performance!$C$16</f>
        <v>-7.5544270664648999E-2</v>
      </c>
      <c r="AI349" s="7">
        <f>K349-Portfolio_Performance!$C$16</f>
        <v>-6.3232410516527296E-2</v>
      </c>
      <c r="AJ349" s="7">
        <f>L349-Portfolio_Performance!$C$16</f>
        <v>-9.9736409603604539E-2</v>
      </c>
      <c r="AK349" s="7">
        <f>M349-Portfolio_Performance!$C$16</f>
        <v>-6.6997924187852317E-2</v>
      </c>
      <c r="AL349" s="7">
        <f>N349-Portfolio_Performance!$C$16</f>
        <v>-7.0846301731838812E-2</v>
      </c>
      <c r="AM349" s="7">
        <f>O349-Portfolio_Performance!$C$16</f>
        <v>-5.8913617444042561E-2</v>
      </c>
    </row>
    <row r="350" spans="2:39" x14ac:dyDescent="0.2">
      <c r="B350" s="39">
        <v>45068</v>
      </c>
      <c r="C350" s="40">
        <v>128.19999999999999</v>
      </c>
      <c r="D350" s="40">
        <v>59.25</v>
      </c>
      <c r="E350" s="40">
        <v>25.87</v>
      </c>
      <c r="F350" s="40">
        <v>71.36</v>
      </c>
      <c r="G350" s="40">
        <v>83.59</v>
      </c>
      <c r="H350" s="40">
        <v>10.07</v>
      </c>
      <c r="J350" s="4">
        <f t="shared" si="97"/>
        <v>8.5840264352488884E-4</v>
      </c>
      <c r="K350" s="4">
        <f t="shared" si="98"/>
        <v>6.4341569750706058E-3</v>
      </c>
      <c r="L350" s="4">
        <f t="shared" si="99"/>
        <v>1.7154416763909618E-2</v>
      </c>
      <c r="M350" s="4">
        <f t="shared" si="100"/>
        <v>2.08149107827163E-2</v>
      </c>
      <c r="N350" s="4">
        <f t="shared" si="101"/>
        <v>-7.2710255372163005E-3</v>
      </c>
      <c r="O350" s="4">
        <f t="shared" si="102"/>
        <v>1.198815555996962E-2</v>
      </c>
      <c r="P350" s="6">
        <f>SUMPRODUCT(J350:O350,Portfolio_Performance!$C$10:$H$10)</f>
        <v>6.7542705414222557E-3</v>
      </c>
      <c r="Q350" s="41">
        <v>2.0000000000000001E-4</v>
      </c>
      <c r="R350" s="12">
        <f t="shared" si="103"/>
        <v>6.554270541422256E-3</v>
      </c>
      <c r="S350" s="6">
        <f t="shared" si="104"/>
        <v>0</v>
      </c>
      <c r="T350" s="12">
        <f>P350-Portfolio_Performance!$C$16</f>
        <v>-6.1245729458577751E-2</v>
      </c>
      <c r="V350" s="7">
        <f t="shared" si="105"/>
        <v>6.5840264352488886E-4</v>
      </c>
      <c r="W350" s="7">
        <f t="shared" si="105"/>
        <v>-1.2011356635165029E-4</v>
      </c>
      <c r="X350" s="7">
        <f t="shared" si="106"/>
        <v>1.695441676390962E-2</v>
      </c>
      <c r="Y350" s="7">
        <f t="shared" si="107"/>
        <v>2.0614910782716302E-2</v>
      </c>
      <c r="Z350" s="7">
        <f t="shared" si="108"/>
        <v>-7.4710255372163002E-3</v>
      </c>
      <c r="AA350" s="7">
        <f t="shared" si="109"/>
        <v>1.1788155559969619E-2</v>
      </c>
      <c r="AB350">
        <f t="shared" si="110"/>
        <v>0</v>
      </c>
      <c r="AC350">
        <f t="shared" si="111"/>
        <v>-1.2011356635165029E-4</v>
      </c>
      <c r="AD350">
        <f t="shared" si="112"/>
        <v>0</v>
      </c>
      <c r="AE350">
        <f t="shared" si="113"/>
        <v>0</v>
      </c>
      <c r="AF350">
        <f t="shared" si="114"/>
        <v>-7.4710255372163002E-3</v>
      </c>
      <c r="AG350">
        <f t="shared" si="115"/>
        <v>0</v>
      </c>
      <c r="AH350" s="7">
        <f>J350-Portfolio_Performance!$C$16</f>
        <v>-6.7141597356475111E-2</v>
      </c>
      <c r="AI350" s="7">
        <f>K350-Portfolio_Performance!$C$16</f>
        <v>-6.1565843024929401E-2</v>
      </c>
      <c r="AJ350" s="7">
        <f>L350-Portfolio_Performance!$C$16</f>
        <v>-5.0845583236090383E-2</v>
      </c>
      <c r="AK350" s="7">
        <f>M350-Portfolio_Performance!$C$16</f>
        <v>-4.7185089217283704E-2</v>
      </c>
      <c r="AL350" s="7">
        <f>N350-Portfolio_Performance!$C$16</f>
        <v>-7.5271025537216305E-2</v>
      </c>
      <c r="AM350" s="7">
        <f>O350-Portfolio_Performance!$C$16</f>
        <v>-5.6011844440030385E-2</v>
      </c>
    </row>
    <row r="351" spans="2:39" x14ac:dyDescent="0.2">
      <c r="B351" s="39">
        <v>45069</v>
      </c>
      <c r="C351" s="40">
        <v>125.56</v>
      </c>
      <c r="D351" s="40">
        <v>59.05</v>
      </c>
      <c r="E351" s="40">
        <v>25.92</v>
      </c>
      <c r="F351" s="40">
        <v>69.91</v>
      </c>
      <c r="G351" s="40">
        <v>81.83</v>
      </c>
      <c r="H351" s="40">
        <v>9.9600000000000009</v>
      </c>
      <c r="J351" s="4">
        <f t="shared" si="97"/>
        <v>-2.0807812512816801E-2</v>
      </c>
      <c r="K351" s="4">
        <f t="shared" si="98"/>
        <v>-3.3812373718693474E-3</v>
      </c>
      <c r="L351" s="4">
        <f t="shared" si="99"/>
        <v>1.930875286136181E-3</v>
      </c>
      <c r="M351" s="4">
        <f t="shared" si="100"/>
        <v>-2.0528787747860183E-2</v>
      </c>
      <c r="N351" s="4">
        <f t="shared" si="101"/>
        <v>-2.1279971171774447E-2</v>
      </c>
      <c r="O351" s="4">
        <f t="shared" si="102"/>
        <v>-1.0983635133963963E-2</v>
      </c>
      <c r="P351" s="6">
        <f>SUMPRODUCT(J351:O351,Portfolio_Performance!$C$10:$H$10)</f>
        <v>-1.3910562260466774E-2</v>
      </c>
      <c r="Q351" s="41">
        <v>-1.12E-2</v>
      </c>
      <c r="R351" s="12">
        <f t="shared" si="103"/>
        <v>-2.7105622604667746E-3</v>
      </c>
      <c r="S351" s="6">
        <f t="shared" si="104"/>
        <v>-2.7105622604667746E-3</v>
      </c>
      <c r="T351" s="12">
        <f>P351-Portfolio_Performance!$C$16</f>
        <v>-8.1910562260466779E-2</v>
      </c>
      <c r="V351" s="7">
        <f t="shared" si="105"/>
        <v>-9.6078125128168015E-3</v>
      </c>
      <c r="W351" s="7">
        <f t="shared" si="105"/>
        <v>-6.7067511140257285E-4</v>
      </c>
      <c r="X351" s="7">
        <f t="shared" si="106"/>
        <v>1.3130875286136181E-2</v>
      </c>
      <c r="Y351" s="7">
        <f t="shared" si="107"/>
        <v>-9.3287877478601833E-3</v>
      </c>
      <c r="Z351" s="7">
        <f t="shared" si="108"/>
        <v>-1.0079971171774447E-2</v>
      </c>
      <c r="AA351" s="7">
        <f t="shared" si="109"/>
        <v>2.1636486603603643E-4</v>
      </c>
      <c r="AB351">
        <f t="shared" si="110"/>
        <v>-9.6078125128168015E-3</v>
      </c>
      <c r="AC351">
        <f t="shared" si="111"/>
        <v>-6.7067511140257285E-4</v>
      </c>
      <c r="AD351">
        <f t="shared" si="112"/>
        <v>0</v>
      </c>
      <c r="AE351">
        <f t="shared" si="113"/>
        <v>-9.3287877478601833E-3</v>
      </c>
      <c r="AF351">
        <f t="shared" si="114"/>
        <v>-1.0079971171774447E-2</v>
      </c>
      <c r="AG351">
        <f t="shared" si="115"/>
        <v>0</v>
      </c>
      <c r="AH351" s="7">
        <f>J351-Portfolio_Performance!$C$16</f>
        <v>-8.8807812512816803E-2</v>
      </c>
      <c r="AI351" s="7">
        <f>K351-Portfolio_Performance!$C$16</f>
        <v>-7.1381237371869355E-2</v>
      </c>
      <c r="AJ351" s="7">
        <f>L351-Portfolio_Performance!$C$16</f>
        <v>-6.6069124713863822E-2</v>
      </c>
      <c r="AK351" s="7">
        <f>M351-Portfolio_Performance!$C$16</f>
        <v>-8.8528787747860188E-2</v>
      </c>
      <c r="AL351" s="7">
        <f>N351-Portfolio_Performance!$C$16</f>
        <v>-8.9279971171774455E-2</v>
      </c>
      <c r="AM351" s="7">
        <f>O351-Portfolio_Performance!$C$16</f>
        <v>-7.8983635133963975E-2</v>
      </c>
    </row>
    <row r="352" spans="2:39" x14ac:dyDescent="0.2">
      <c r="B352" s="39">
        <v>45070</v>
      </c>
      <c r="C352" s="40">
        <v>125.01</v>
      </c>
      <c r="D352" s="40">
        <v>58.17</v>
      </c>
      <c r="E352" s="40">
        <v>25.49</v>
      </c>
      <c r="F352" s="40">
        <v>69.63</v>
      </c>
      <c r="G352" s="40">
        <v>79.040000000000006</v>
      </c>
      <c r="H352" s="40">
        <v>9.9</v>
      </c>
      <c r="J352" s="4">
        <f t="shared" si="97"/>
        <v>-4.3899978712810357E-3</v>
      </c>
      <c r="K352" s="4">
        <f t="shared" si="98"/>
        <v>-1.5014784720701078E-2</v>
      </c>
      <c r="L352" s="4">
        <f t="shared" si="99"/>
        <v>-1.6728653096049973E-2</v>
      </c>
      <c r="M352" s="4">
        <f t="shared" si="100"/>
        <v>-4.0131915694384766E-3</v>
      </c>
      <c r="N352" s="4">
        <f t="shared" si="101"/>
        <v>-3.468987109967793E-2</v>
      </c>
      <c r="O352" s="4">
        <f t="shared" si="102"/>
        <v>-6.0423144559626982E-3</v>
      </c>
      <c r="P352" s="6">
        <f>SUMPRODUCT(J352:O352,Portfolio_Performance!$C$10:$H$10)</f>
        <v>-1.3204331069599555E-2</v>
      </c>
      <c r="Q352" s="41">
        <v>-7.3000000000000001E-3</v>
      </c>
      <c r="R352" s="12">
        <f t="shared" si="103"/>
        <v>-5.9043310695995549E-3</v>
      </c>
      <c r="S352" s="6">
        <f t="shared" si="104"/>
        <v>-5.9043310695995549E-3</v>
      </c>
      <c r="T352" s="12">
        <f>P352-Portfolio_Performance!$C$16</f>
        <v>-8.1204331069599567E-2</v>
      </c>
      <c r="V352" s="7">
        <f t="shared" si="105"/>
        <v>2.9100021287189644E-3</v>
      </c>
      <c r="W352" s="7">
        <f t="shared" si="105"/>
        <v>-9.1104536511015244E-3</v>
      </c>
      <c r="X352" s="7">
        <f t="shared" si="106"/>
        <v>-9.4286530960499722E-3</v>
      </c>
      <c r="Y352" s="7">
        <f t="shared" si="107"/>
        <v>3.2868084305615235E-3</v>
      </c>
      <c r="Z352" s="7">
        <f t="shared" si="108"/>
        <v>-2.7389871099677929E-2</v>
      </c>
      <c r="AA352" s="7">
        <f t="shared" si="109"/>
        <v>1.2576855440373019E-3</v>
      </c>
      <c r="AB352">
        <f t="shared" si="110"/>
        <v>0</v>
      </c>
      <c r="AC352">
        <f t="shared" si="111"/>
        <v>-9.1104536511015244E-3</v>
      </c>
      <c r="AD352">
        <f t="shared" si="112"/>
        <v>-9.4286530960499722E-3</v>
      </c>
      <c r="AE352">
        <f t="shared" si="113"/>
        <v>0</v>
      </c>
      <c r="AF352">
        <f t="shared" si="114"/>
        <v>-2.7389871099677929E-2</v>
      </c>
      <c r="AG352">
        <f t="shared" si="115"/>
        <v>0</v>
      </c>
      <c r="AH352" s="7">
        <f>J352-Portfolio_Performance!$C$16</f>
        <v>-7.2389997871281045E-2</v>
      </c>
      <c r="AI352" s="7">
        <f>K352-Portfolio_Performance!$C$16</f>
        <v>-8.301478472070109E-2</v>
      </c>
      <c r="AJ352" s="7">
        <f>L352-Portfolio_Performance!$C$16</f>
        <v>-8.4728653096049975E-2</v>
      </c>
      <c r="AK352" s="7">
        <f>M352-Portfolio_Performance!$C$16</f>
        <v>-7.2013191569438487E-2</v>
      </c>
      <c r="AL352" s="7">
        <f>N352-Portfolio_Performance!$C$16</f>
        <v>-0.10268987109967793</v>
      </c>
      <c r="AM352" s="7">
        <f>O352-Portfolio_Performance!$C$16</f>
        <v>-7.404231445596271E-2</v>
      </c>
    </row>
    <row r="353" spans="2:39" x14ac:dyDescent="0.2">
      <c r="B353" s="39">
        <v>45071</v>
      </c>
      <c r="C353" s="40">
        <v>124.35</v>
      </c>
      <c r="D353" s="40">
        <v>57.24</v>
      </c>
      <c r="E353" s="40">
        <v>25.31</v>
      </c>
      <c r="F353" s="40">
        <v>72.260000000000005</v>
      </c>
      <c r="G353" s="40">
        <v>79.7</v>
      </c>
      <c r="H353" s="40">
        <v>9.73</v>
      </c>
      <c r="J353" s="4">
        <f t="shared" si="97"/>
        <v>-5.2935638530582007E-3</v>
      </c>
      <c r="K353" s="4">
        <f t="shared" si="98"/>
        <v>-1.6116803234419958E-2</v>
      </c>
      <c r="L353" s="4">
        <f t="shared" si="99"/>
        <v>-7.0866438309913383E-3</v>
      </c>
      <c r="M353" s="4">
        <f t="shared" si="100"/>
        <v>3.707521676503904E-2</v>
      </c>
      <c r="N353" s="4">
        <f t="shared" si="101"/>
        <v>8.3155323565569268E-3</v>
      </c>
      <c r="O353" s="4">
        <f t="shared" si="102"/>
        <v>-1.7320860942630547E-2</v>
      </c>
      <c r="P353" s="6">
        <f>SUMPRODUCT(J353:O353,Portfolio_Performance!$C$10:$H$10)</f>
        <v>-3.2046876121266444E-3</v>
      </c>
      <c r="Q353" s="41">
        <v>8.8000000000000005E-3</v>
      </c>
      <c r="R353" s="12">
        <f t="shared" si="103"/>
        <v>-1.2004687612126645E-2</v>
      </c>
      <c r="S353" s="6">
        <f t="shared" si="104"/>
        <v>-1.2004687612126645E-2</v>
      </c>
      <c r="T353" s="12">
        <f>P353-Portfolio_Performance!$C$16</f>
        <v>-7.1204687612126644E-2</v>
      </c>
      <c r="V353" s="7">
        <f t="shared" si="105"/>
        <v>-1.40935638530582E-2</v>
      </c>
      <c r="W353" s="7">
        <f t="shared" si="105"/>
        <v>-4.1121156222933136E-3</v>
      </c>
      <c r="X353" s="7">
        <f t="shared" si="106"/>
        <v>-1.5886643830991337E-2</v>
      </c>
      <c r="Y353" s="7">
        <f t="shared" si="107"/>
        <v>2.8275216765039038E-2</v>
      </c>
      <c r="Z353" s="7">
        <f t="shared" si="108"/>
        <v>-4.8446764344307371E-4</v>
      </c>
      <c r="AA353" s="7">
        <f t="shared" si="109"/>
        <v>-2.6120860942630546E-2</v>
      </c>
      <c r="AB353">
        <f t="shared" si="110"/>
        <v>-1.40935638530582E-2</v>
      </c>
      <c r="AC353">
        <f t="shared" si="111"/>
        <v>-4.1121156222933136E-3</v>
      </c>
      <c r="AD353">
        <f t="shared" si="112"/>
        <v>-1.5886643830991337E-2</v>
      </c>
      <c r="AE353">
        <f t="shared" si="113"/>
        <v>0</v>
      </c>
      <c r="AF353">
        <f t="shared" si="114"/>
        <v>-4.8446764344307371E-4</v>
      </c>
      <c r="AG353">
        <f t="shared" si="115"/>
        <v>-2.6120860942630546E-2</v>
      </c>
      <c r="AH353" s="7">
        <f>J353-Portfolio_Performance!$C$16</f>
        <v>-7.32935638530582E-2</v>
      </c>
      <c r="AI353" s="7">
        <f>K353-Portfolio_Performance!$C$16</f>
        <v>-8.411680323441996E-2</v>
      </c>
      <c r="AJ353" s="7">
        <f>L353-Portfolio_Performance!$C$16</f>
        <v>-7.508664383099134E-2</v>
      </c>
      <c r="AK353" s="7">
        <f>M353-Portfolio_Performance!$C$16</f>
        <v>-3.0924783234960965E-2</v>
      </c>
      <c r="AL353" s="7">
        <f>N353-Portfolio_Performance!$C$16</f>
        <v>-5.9684467643443082E-2</v>
      </c>
      <c r="AM353" s="7">
        <f>O353-Portfolio_Performance!$C$16</f>
        <v>-8.5320860942630555E-2</v>
      </c>
    </row>
    <row r="354" spans="2:39" x14ac:dyDescent="0.2">
      <c r="B354" s="39">
        <v>45072</v>
      </c>
      <c r="C354" s="40">
        <v>127.02</v>
      </c>
      <c r="D354" s="40">
        <v>57.43</v>
      </c>
      <c r="E354" s="40">
        <v>25.62</v>
      </c>
      <c r="F354" s="40">
        <v>74.52</v>
      </c>
      <c r="G354" s="40">
        <v>82.12</v>
      </c>
      <c r="H354" s="40">
        <v>9.7200000000000006</v>
      </c>
      <c r="J354" s="4">
        <f t="shared" si="97"/>
        <v>2.1244384125415145E-2</v>
      </c>
      <c r="K354" s="4">
        <f t="shared" si="98"/>
        <v>3.3138601879549485E-3</v>
      </c>
      <c r="L354" s="4">
        <f t="shared" si="99"/>
        <v>1.2173721911555494E-2</v>
      </c>
      <c r="M354" s="4">
        <f t="shared" si="100"/>
        <v>3.0796820013893503E-2</v>
      </c>
      <c r="N354" s="4">
        <f t="shared" si="101"/>
        <v>2.9912006354563522E-2</v>
      </c>
      <c r="O354" s="4">
        <f t="shared" si="102"/>
        <v>-1.0282777255659324E-3</v>
      </c>
      <c r="P354" s="6">
        <f>SUMPRODUCT(J354:O354,Portfolio_Performance!$C$10:$H$10)</f>
        <v>1.455123498966635E-2</v>
      </c>
      <c r="Q354" s="41">
        <v>1.2999999999999999E-2</v>
      </c>
      <c r="R354" s="12">
        <f t="shared" si="103"/>
        <v>1.5512349896663509E-3</v>
      </c>
      <c r="S354" s="6">
        <f t="shared" si="104"/>
        <v>0</v>
      </c>
      <c r="T354" s="12">
        <f>P354-Portfolio_Performance!$C$16</f>
        <v>-5.3448765010333653E-2</v>
      </c>
      <c r="V354" s="7">
        <f t="shared" si="105"/>
        <v>8.2443841254151457E-3</v>
      </c>
      <c r="W354" s="7">
        <f t="shared" si="105"/>
        <v>1.7626251982885976E-3</v>
      </c>
      <c r="X354" s="7">
        <f t="shared" si="106"/>
        <v>-8.2627808844450493E-4</v>
      </c>
      <c r="Y354" s="7">
        <f t="shared" si="107"/>
        <v>1.7796820013893502E-2</v>
      </c>
      <c r="Z354" s="7">
        <f t="shared" si="108"/>
        <v>1.6912006354563525E-2</v>
      </c>
      <c r="AA354" s="7">
        <f t="shared" si="109"/>
        <v>-1.4028277725565932E-2</v>
      </c>
      <c r="AB354">
        <f t="shared" si="110"/>
        <v>0</v>
      </c>
      <c r="AC354">
        <f t="shared" si="111"/>
        <v>0</v>
      </c>
      <c r="AD354">
        <f t="shared" si="112"/>
        <v>-8.2627808844450493E-4</v>
      </c>
      <c r="AE354">
        <f t="shared" si="113"/>
        <v>0</v>
      </c>
      <c r="AF354">
        <f t="shared" si="114"/>
        <v>0</v>
      </c>
      <c r="AG354">
        <f t="shared" si="115"/>
        <v>-1.4028277725565932E-2</v>
      </c>
      <c r="AH354" s="7">
        <f>J354-Portfolio_Performance!$C$16</f>
        <v>-4.6755615874584863E-2</v>
      </c>
      <c r="AI354" s="7">
        <f>K354-Portfolio_Performance!$C$16</f>
        <v>-6.468613981204506E-2</v>
      </c>
      <c r="AJ354" s="7">
        <f>L354-Portfolio_Performance!$C$16</f>
        <v>-5.5826278088444509E-2</v>
      </c>
      <c r="AK354" s="7">
        <f>M354-Portfolio_Performance!$C$16</f>
        <v>-3.7203179986106505E-2</v>
      </c>
      <c r="AL354" s="7">
        <f>N354-Portfolio_Performance!$C$16</f>
        <v>-3.8087993645436483E-2</v>
      </c>
      <c r="AM354" s="7">
        <f>O354-Portfolio_Performance!$C$16</f>
        <v>-6.902827772556594E-2</v>
      </c>
    </row>
    <row r="355" spans="2:39" x14ac:dyDescent="0.2">
      <c r="B355" s="39">
        <v>45076</v>
      </c>
      <c r="C355" s="40">
        <v>126.94</v>
      </c>
      <c r="D355" s="40">
        <v>57.12</v>
      </c>
      <c r="E355" s="40">
        <v>26.03</v>
      </c>
      <c r="F355" s="40">
        <v>75.56</v>
      </c>
      <c r="G355" s="40">
        <v>80.27</v>
      </c>
      <c r="H355" s="40">
        <v>9.6199999999999992</v>
      </c>
      <c r="J355" s="4">
        <f t="shared" si="97"/>
        <v>-6.3002049650474597E-4</v>
      </c>
      <c r="K355" s="4">
        <f t="shared" si="98"/>
        <v>-5.4124968448762325E-3</v>
      </c>
      <c r="L355" s="4">
        <f t="shared" si="99"/>
        <v>1.587642253788573E-2</v>
      </c>
      <c r="M355" s="4">
        <f t="shared" si="100"/>
        <v>1.3859496899921157E-2</v>
      </c>
      <c r="N355" s="4">
        <f t="shared" si="101"/>
        <v>-2.2785640007247455E-2</v>
      </c>
      <c r="O355" s="4">
        <f t="shared" si="102"/>
        <v>-1.0341353794732708E-2</v>
      </c>
      <c r="P355" s="6">
        <f>SUMPRODUCT(J355:O355,Portfolio_Performance!$C$10:$H$10)</f>
        <v>-5.353195979877187E-3</v>
      </c>
      <c r="Q355" s="41">
        <v>0</v>
      </c>
      <c r="R355" s="12">
        <f t="shared" si="103"/>
        <v>-5.353195979877187E-3</v>
      </c>
      <c r="S355" s="6">
        <f t="shared" si="104"/>
        <v>-5.353195979877187E-3</v>
      </c>
      <c r="T355" s="12">
        <f>P355-Portfolio_Performance!$C$16</f>
        <v>-7.3353195979877189E-2</v>
      </c>
      <c r="V355" s="7">
        <f t="shared" si="105"/>
        <v>-6.3002049650474597E-4</v>
      </c>
      <c r="W355" s="7">
        <f t="shared" si="105"/>
        <v>-5.9300864999045459E-5</v>
      </c>
      <c r="X355" s="7">
        <f t="shared" si="106"/>
        <v>1.587642253788573E-2</v>
      </c>
      <c r="Y355" s="7">
        <f t="shared" si="107"/>
        <v>1.3859496899921157E-2</v>
      </c>
      <c r="Z355" s="7">
        <f t="shared" si="108"/>
        <v>-2.2785640007247455E-2</v>
      </c>
      <c r="AA355" s="7">
        <f t="shared" si="109"/>
        <v>-1.0341353794732708E-2</v>
      </c>
      <c r="AB355">
        <f t="shared" si="110"/>
        <v>-6.3002049650474597E-4</v>
      </c>
      <c r="AC355">
        <f t="shared" si="111"/>
        <v>-5.9300864999045459E-5</v>
      </c>
      <c r="AD355">
        <f t="shared" si="112"/>
        <v>0</v>
      </c>
      <c r="AE355">
        <f t="shared" si="113"/>
        <v>0</v>
      </c>
      <c r="AF355">
        <f t="shared" si="114"/>
        <v>-2.2785640007247455E-2</v>
      </c>
      <c r="AG355">
        <f t="shared" si="115"/>
        <v>-1.0341353794732708E-2</v>
      </c>
      <c r="AH355" s="7">
        <f>J355-Portfolio_Performance!$C$16</f>
        <v>-6.8630020496504754E-2</v>
      </c>
      <c r="AI355" s="7">
        <f>K355-Portfolio_Performance!$C$16</f>
        <v>-7.3412496844876232E-2</v>
      </c>
      <c r="AJ355" s="7">
        <f>L355-Portfolio_Performance!$C$16</f>
        <v>-5.2123577462114275E-2</v>
      </c>
      <c r="AK355" s="7">
        <f>M355-Portfolio_Performance!$C$16</f>
        <v>-5.4140503100078848E-2</v>
      </c>
      <c r="AL355" s="7">
        <f>N355-Portfolio_Performance!$C$16</f>
        <v>-9.0785640007247453E-2</v>
      </c>
      <c r="AM355" s="7">
        <f>O355-Portfolio_Performance!$C$16</f>
        <v>-7.8341353794732713E-2</v>
      </c>
    </row>
    <row r="356" spans="2:39" x14ac:dyDescent="0.2">
      <c r="B356" s="39">
        <v>45077</v>
      </c>
      <c r="C356" s="40">
        <v>121.93</v>
      </c>
      <c r="D356" s="40">
        <v>56.77</v>
      </c>
      <c r="E356" s="40">
        <v>25.67</v>
      </c>
      <c r="F356" s="40">
        <v>73.33</v>
      </c>
      <c r="G356" s="40">
        <v>79.52</v>
      </c>
      <c r="H356" s="40">
        <v>9.5</v>
      </c>
      <c r="J356" s="4">
        <f t="shared" si="97"/>
        <v>-4.0267424306150539E-2</v>
      </c>
      <c r="K356" s="4">
        <f t="shared" si="98"/>
        <v>-6.1463008486939549E-3</v>
      </c>
      <c r="L356" s="4">
        <f t="shared" si="99"/>
        <v>-1.392672412342489E-2</v>
      </c>
      <c r="M356" s="4">
        <f t="shared" si="100"/>
        <v>-2.9957240527600761E-2</v>
      </c>
      <c r="N356" s="4">
        <f t="shared" si="101"/>
        <v>-9.3873897951668468E-3</v>
      </c>
      <c r="O356" s="4">
        <f t="shared" si="102"/>
        <v>-1.255246607111986E-2</v>
      </c>
      <c r="P356" s="6">
        <f>SUMPRODUCT(J356:O356,Portfolio_Performance!$C$10:$H$10)</f>
        <v>-1.8699729191571396E-2</v>
      </c>
      <c r="Q356" s="41">
        <v>-6.1000000000000004E-3</v>
      </c>
      <c r="R356" s="12">
        <f t="shared" si="103"/>
        <v>-1.2599729191571395E-2</v>
      </c>
      <c r="S356" s="6">
        <f t="shared" si="104"/>
        <v>-1.2599729191571395E-2</v>
      </c>
      <c r="T356" s="12">
        <f>P356-Portfolio_Performance!$C$16</f>
        <v>-8.6699729191571401E-2</v>
      </c>
      <c r="V356" s="7">
        <f t="shared" si="105"/>
        <v>-3.4167424306150537E-2</v>
      </c>
      <c r="W356" s="7">
        <f t="shared" si="105"/>
        <v>6.4534283428774398E-3</v>
      </c>
      <c r="X356" s="7">
        <f t="shared" si="106"/>
        <v>-7.8267241234248885E-3</v>
      </c>
      <c r="Y356" s="7">
        <f t="shared" si="107"/>
        <v>-2.385724052760076E-2</v>
      </c>
      <c r="Z356" s="7">
        <f t="shared" si="108"/>
        <v>-3.2873897951668464E-3</v>
      </c>
      <c r="AA356" s="7">
        <f t="shared" si="109"/>
        <v>-6.4524660711198596E-3</v>
      </c>
      <c r="AB356">
        <f t="shared" si="110"/>
        <v>-3.4167424306150537E-2</v>
      </c>
      <c r="AC356">
        <f t="shared" si="111"/>
        <v>0</v>
      </c>
      <c r="AD356">
        <f t="shared" si="112"/>
        <v>-7.8267241234248885E-3</v>
      </c>
      <c r="AE356">
        <f t="shared" si="113"/>
        <v>-2.385724052760076E-2</v>
      </c>
      <c r="AF356">
        <f t="shared" si="114"/>
        <v>-3.2873897951668464E-3</v>
      </c>
      <c r="AG356">
        <f t="shared" si="115"/>
        <v>-6.4524660711198596E-3</v>
      </c>
      <c r="AH356" s="7">
        <f>J356-Portfolio_Performance!$C$16</f>
        <v>-0.10826742430615055</v>
      </c>
      <c r="AI356" s="7">
        <f>K356-Portfolio_Performance!$C$16</f>
        <v>-7.4146300848693961E-2</v>
      </c>
      <c r="AJ356" s="7">
        <f>L356-Portfolio_Performance!$C$16</f>
        <v>-8.1926724123424888E-2</v>
      </c>
      <c r="AK356" s="7">
        <f>M356-Portfolio_Performance!$C$16</f>
        <v>-9.795724052760077E-2</v>
      </c>
      <c r="AL356" s="7">
        <f>N356-Portfolio_Performance!$C$16</f>
        <v>-7.738738979516685E-2</v>
      </c>
      <c r="AM356" s="7">
        <f>O356-Portfolio_Performance!$C$16</f>
        <v>-8.0552466071119863E-2</v>
      </c>
    </row>
    <row r="357" spans="2:39" x14ac:dyDescent="0.2">
      <c r="B357" s="39">
        <v>45078</v>
      </c>
      <c r="C357" s="40">
        <v>122.91</v>
      </c>
      <c r="D357" s="40">
        <v>55.2</v>
      </c>
      <c r="E357" s="40">
        <v>26.1</v>
      </c>
      <c r="F357" s="40">
        <v>74.989999999999995</v>
      </c>
      <c r="G357" s="40">
        <v>79.94</v>
      </c>
      <c r="H357" s="40">
        <v>9.6</v>
      </c>
      <c r="J357" s="4">
        <f t="shared" si="97"/>
        <v>8.0052706547158251E-3</v>
      </c>
      <c r="K357" s="4">
        <f t="shared" si="98"/>
        <v>-2.8045063899585197E-2</v>
      </c>
      <c r="L357" s="4">
        <f t="shared" si="99"/>
        <v>1.6612319445598732E-2</v>
      </c>
      <c r="M357" s="4">
        <f t="shared" si="100"/>
        <v>2.238496920758979E-2</v>
      </c>
      <c r="N357" s="4">
        <f t="shared" si="101"/>
        <v>5.2677909348588046E-3</v>
      </c>
      <c r="O357" s="4">
        <f t="shared" si="102"/>
        <v>1.0471299867295437E-2</v>
      </c>
      <c r="P357" s="6">
        <f>SUMPRODUCT(J357:O357,Portfolio_Performance!$C$10:$H$10)</f>
        <v>6.8912247534638899E-3</v>
      </c>
      <c r="Q357" s="41">
        <v>9.9000000000000008E-3</v>
      </c>
      <c r="R357" s="12">
        <f t="shared" si="103"/>
        <v>-3.008775246536111E-3</v>
      </c>
      <c r="S357" s="6">
        <f t="shared" si="104"/>
        <v>-3.008775246536111E-3</v>
      </c>
      <c r="T357" s="12">
        <f>P357-Portfolio_Performance!$C$16</f>
        <v>-6.1108775246536115E-2</v>
      </c>
      <c r="V357" s="7">
        <f t="shared" si="105"/>
        <v>-1.8947293452841758E-3</v>
      </c>
      <c r="W357" s="7">
        <f t="shared" si="105"/>
        <v>-2.5036288653049084E-2</v>
      </c>
      <c r="X357" s="7">
        <f t="shared" si="106"/>
        <v>6.7123194455987311E-3</v>
      </c>
      <c r="Y357" s="7">
        <f t="shared" si="107"/>
        <v>1.2484969207589789E-2</v>
      </c>
      <c r="Z357" s="7">
        <f t="shared" si="108"/>
        <v>-4.6322090651411962E-3</v>
      </c>
      <c r="AA357" s="7">
        <f t="shared" si="109"/>
        <v>5.7129986729543593E-4</v>
      </c>
      <c r="AB357">
        <f t="shared" si="110"/>
        <v>-1.8947293452841758E-3</v>
      </c>
      <c r="AC357">
        <f t="shared" si="111"/>
        <v>-2.5036288653049084E-2</v>
      </c>
      <c r="AD357">
        <f t="shared" si="112"/>
        <v>0</v>
      </c>
      <c r="AE357">
        <f t="shared" si="113"/>
        <v>0</v>
      </c>
      <c r="AF357">
        <f t="shared" si="114"/>
        <v>-4.6322090651411962E-3</v>
      </c>
      <c r="AG357">
        <f t="shared" si="115"/>
        <v>0</v>
      </c>
      <c r="AH357" s="7">
        <f>J357-Portfolio_Performance!$C$16</f>
        <v>-5.999472934528418E-2</v>
      </c>
      <c r="AI357" s="7">
        <f>K357-Portfolio_Performance!$C$16</f>
        <v>-9.6045063899585198E-2</v>
      </c>
      <c r="AJ357" s="7">
        <f>L357-Portfolio_Performance!$C$16</f>
        <v>-5.1387680554401273E-2</v>
      </c>
      <c r="AK357" s="7">
        <f>M357-Portfolio_Performance!$C$16</f>
        <v>-4.5615030792410215E-2</v>
      </c>
      <c r="AL357" s="7">
        <f>N357-Portfolio_Performance!$C$16</f>
        <v>-6.2732209065141195E-2</v>
      </c>
      <c r="AM357" s="7">
        <f>O357-Portfolio_Performance!$C$16</f>
        <v>-5.7528700132704572E-2</v>
      </c>
    </row>
    <row r="358" spans="2:39" x14ac:dyDescent="0.2">
      <c r="B358" s="39">
        <v>45079</v>
      </c>
      <c r="C358" s="40">
        <v>131.59</v>
      </c>
      <c r="D358" s="40">
        <v>58.25</v>
      </c>
      <c r="E358" s="40">
        <v>27.16</v>
      </c>
      <c r="F358" s="40">
        <v>74.61</v>
      </c>
      <c r="G358" s="40">
        <v>82.82</v>
      </c>
      <c r="H358" s="40">
        <v>9.9700000000000006</v>
      </c>
      <c r="J358" s="4">
        <f t="shared" si="97"/>
        <v>6.8238647935159782E-2</v>
      </c>
      <c r="K358" s="4">
        <f t="shared" si="98"/>
        <v>5.378113916276029E-2</v>
      </c>
      <c r="L358" s="4">
        <f t="shared" si="99"/>
        <v>3.9809988361847681E-2</v>
      </c>
      <c r="M358" s="4">
        <f t="shared" si="100"/>
        <v>-5.0802248298749278E-3</v>
      </c>
      <c r="N358" s="4">
        <f t="shared" si="101"/>
        <v>3.5393224834243717E-2</v>
      </c>
      <c r="O358" s="4">
        <f t="shared" si="102"/>
        <v>3.7817485499956435E-2</v>
      </c>
      <c r="P358" s="6">
        <f>SUMPRODUCT(J358:O358,Portfolio_Performance!$C$10:$H$10)</f>
        <v>4.092271047334093E-2</v>
      </c>
      <c r="Q358" s="41">
        <v>1.4500000000000001E-2</v>
      </c>
      <c r="R358" s="12">
        <f t="shared" si="103"/>
        <v>2.6422710473340931E-2</v>
      </c>
      <c r="S358" s="6">
        <f t="shared" si="104"/>
        <v>0</v>
      </c>
      <c r="T358" s="12">
        <f>P358-Portfolio_Performance!$C$16</f>
        <v>-2.7077289526659075E-2</v>
      </c>
      <c r="V358" s="7">
        <f t="shared" si="105"/>
        <v>5.3738647935159783E-2</v>
      </c>
      <c r="W358" s="7">
        <f t="shared" si="105"/>
        <v>2.7358428689419359E-2</v>
      </c>
      <c r="X358" s="7">
        <f t="shared" si="106"/>
        <v>2.5309988361847682E-2</v>
      </c>
      <c r="Y358" s="7">
        <f t="shared" si="107"/>
        <v>-1.9580224829874929E-2</v>
      </c>
      <c r="Z358" s="7">
        <f t="shared" si="108"/>
        <v>2.0893224834243718E-2</v>
      </c>
      <c r="AA358" s="7">
        <f t="shared" si="109"/>
        <v>2.3317485499956436E-2</v>
      </c>
      <c r="AB358">
        <f t="shared" si="110"/>
        <v>0</v>
      </c>
      <c r="AC358">
        <f t="shared" si="111"/>
        <v>0</v>
      </c>
      <c r="AD358">
        <f t="shared" si="112"/>
        <v>0</v>
      </c>
      <c r="AE358">
        <f t="shared" si="113"/>
        <v>-1.9580224829874929E-2</v>
      </c>
      <c r="AF358">
        <f t="shared" si="114"/>
        <v>0</v>
      </c>
      <c r="AG358">
        <f t="shared" si="115"/>
        <v>0</v>
      </c>
      <c r="AH358" s="7">
        <f>J358-Portfolio_Performance!$C$16</f>
        <v>2.3864793515977756E-4</v>
      </c>
      <c r="AI358" s="7">
        <f>K358-Portfolio_Performance!$C$16</f>
        <v>-1.4218860837239715E-2</v>
      </c>
      <c r="AJ358" s="7">
        <f>L358-Portfolio_Performance!$C$16</f>
        <v>-2.8190011638152324E-2</v>
      </c>
      <c r="AK358" s="7">
        <f>M358-Portfolio_Performance!$C$16</f>
        <v>-7.3080224829874932E-2</v>
      </c>
      <c r="AL358" s="7">
        <f>N358-Portfolio_Performance!$C$16</f>
        <v>-3.2606775165756288E-2</v>
      </c>
      <c r="AM358" s="7">
        <f>O358-Portfolio_Performance!$C$16</f>
        <v>-3.018251450004357E-2</v>
      </c>
    </row>
    <row r="359" spans="2:39" x14ac:dyDescent="0.2">
      <c r="B359" s="39">
        <v>45082</v>
      </c>
      <c r="C359" s="40">
        <v>127.59</v>
      </c>
      <c r="D359" s="40">
        <v>57.11</v>
      </c>
      <c r="E359" s="40">
        <v>26.6</v>
      </c>
      <c r="F359" s="40">
        <v>75.239999999999995</v>
      </c>
      <c r="G359" s="40">
        <v>83.09</v>
      </c>
      <c r="H359" s="40">
        <v>9.98</v>
      </c>
      <c r="J359" s="4">
        <f t="shared" si="97"/>
        <v>-3.0869030228397373E-2</v>
      </c>
      <c r="K359" s="4">
        <f t="shared" si="98"/>
        <v>-1.9764859769038384E-2</v>
      </c>
      <c r="L359" s="4">
        <f t="shared" si="99"/>
        <v>-2.0834086902841914E-2</v>
      </c>
      <c r="M359" s="4">
        <f t="shared" si="100"/>
        <v>8.4084579494065996E-3</v>
      </c>
      <c r="N359" s="4">
        <f t="shared" si="101"/>
        <v>3.2547795594690021E-3</v>
      </c>
      <c r="O359" s="4">
        <f t="shared" si="102"/>
        <v>1.0025063496255707E-3</v>
      </c>
      <c r="P359" s="6">
        <f>SUMPRODUCT(J359:O359,Portfolio_Performance!$C$10:$H$10)</f>
        <v>-8.4411471011453729E-3</v>
      </c>
      <c r="Q359" s="41">
        <v>-2E-3</v>
      </c>
      <c r="R359" s="12">
        <f t="shared" si="103"/>
        <v>-6.4411471011453728E-3</v>
      </c>
      <c r="S359" s="6">
        <f t="shared" si="104"/>
        <v>-6.4411471011453728E-3</v>
      </c>
      <c r="T359" s="12">
        <f>P359-Portfolio_Performance!$C$16</f>
        <v>-7.6441147101145385E-2</v>
      </c>
      <c r="V359" s="7">
        <f t="shared" si="105"/>
        <v>-2.8869030228397374E-2</v>
      </c>
      <c r="W359" s="7">
        <f t="shared" si="105"/>
        <v>-1.3323712667893011E-2</v>
      </c>
      <c r="X359" s="7">
        <f t="shared" si="106"/>
        <v>-1.8834086902841912E-2</v>
      </c>
      <c r="Y359" s="7">
        <f t="shared" si="107"/>
        <v>1.04084579494066E-2</v>
      </c>
      <c r="Z359" s="7">
        <f t="shared" si="108"/>
        <v>5.2547795594690017E-3</v>
      </c>
      <c r="AA359" s="7">
        <f t="shared" si="109"/>
        <v>3.002506349625571E-3</v>
      </c>
      <c r="AB359">
        <f t="shared" si="110"/>
        <v>-2.8869030228397374E-2</v>
      </c>
      <c r="AC359">
        <f t="shared" si="111"/>
        <v>-1.3323712667893011E-2</v>
      </c>
      <c r="AD359">
        <f t="shared" si="112"/>
        <v>-1.8834086902841912E-2</v>
      </c>
      <c r="AE359">
        <f t="shared" si="113"/>
        <v>0</v>
      </c>
      <c r="AF359">
        <f t="shared" si="114"/>
        <v>0</v>
      </c>
      <c r="AG359">
        <f t="shared" si="115"/>
        <v>0</v>
      </c>
      <c r="AH359" s="7">
        <f>J359-Portfolio_Performance!$C$16</f>
        <v>-9.8869030228397381E-2</v>
      </c>
      <c r="AI359" s="7">
        <f>K359-Portfolio_Performance!$C$16</f>
        <v>-8.7764859769038389E-2</v>
      </c>
      <c r="AJ359" s="7">
        <f>L359-Portfolio_Performance!$C$16</f>
        <v>-8.8834086902841919E-2</v>
      </c>
      <c r="AK359" s="7">
        <f>M359-Portfolio_Performance!$C$16</f>
        <v>-5.9591542050593402E-2</v>
      </c>
      <c r="AL359" s="7">
        <f>N359-Portfolio_Performance!$C$16</f>
        <v>-6.4745220440531007E-2</v>
      </c>
      <c r="AM359" s="7">
        <f>O359-Portfolio_Performance!$C$16</f>
        <v>-6.699749365037444E-2</v>
      </c>
    </row>
    <row r="360" spans="2:39" x14ac:dyDescent="0.2">
      <c r="B360" s="39">
        <v>45083</v>
      </c>
      <c r="C360" s="40">
        <v>130.91999999999999</v>
      </c>
      <c r="D360" s="40">
        <v>58.15</v>
      </c>
      <c r="E360" s="40">
        <v>27.12</v>
      </c>
      <c r="F360" s="40">
        <v>74.7</v>
      </c>
      <c r="G360" s="40">
        <v>84.98</v>
      </c>
      <c r="H360" s="40">
        <v>10.02</v>
      </c>
      <c r="J360" s="4">
        <f t="shared" si="97"/>
        <v>2.5764451699327715E-2</v>
      </c>
      <c r="K360" s="4">
        <f t="shared" si="98"/>
        <v>1.8046646287901959E-2</v>
      </c>
      <c r="L360" s="4">
        <f t="shared" si="99"/>
        <v>1.9360247284541394E-2</v>
      </c>
      <c r="M360" s="4">
        <f t="shared" si="100"/>
        <v>-7.2029122940578854E-3</v>
      </c>
      <c r="N360" s="4">
        <f t="shared" si="101"/>
        <v>2.2491577009775433E-2</v>
      </c>
      <c r="O360" s="4">
        <f t="shared" si="102"/>
        <v>4.0000053333461372E-3</v>
      </c>
      <c r="P360" s="6">
        <f>SUMPRODUCT(J360:O360,Portfolio_Performance!$C$10:$H$10)</f>
        <v>1.3871605469663017E-2</v>
      </c>
      <c r="Q360" s="41">
        <v>2.3999999999999998E-3</v>
      </c>
      <c r="R360" s="12">
        <f t="shared" si="103"/>
        <v>1.1471605469663018E-2</v>
      </c>
      <c r="S360" s="6">
        <f t="shared" si="104"/>
        <v>0</v>
      </c>
      <c r="T360" s="12">
        <f>P360-Portfolio_Performance!$C$16</f>
        <v>-5.4128394530336986E-2</v>
      </c>
      <c r="V360" s="7">
        <f t="shared" si="105"/>
        <v>2.3364451699327715E-2</v>
      </c>
      <c r="W360" s="7">
        <f t="shared" si="105"/>
        <v>6.5750408182389409E-3</v>
      </c>
      <c r="X360" s="7">
        <f t="shared" si="106"/>
        <v>1.6960247284541395E-2</v>
      </c>
      <c r="Y360" s="7">
        <f t="shared" si="107"/>
        <v>-9.6029122940578856E-3</v>
      </c>
      <c r="Z360" s="7">
        <f t="shared" si="108"/>
        <v>2.0091577009775433E-2</v>
      </c>
      <c r="AA360" s="7">
        <f t="shared" si="109"/>
        <v>1.6000053333461374E-3</v>
      </c>
      <c r="AB360">
        <f t="shared" si="110"/>
        <v>0</v>
      </c>
      <c r="AC360">
        <f t="shared" si="111"/>
        <v>0</v>
      </c>
      <c r="AD360">
        <f t="shared" si="112"/>
        <v>0</v>
      </c>
      <c r="AE360">
        <f t="shared" si="113"/>
        <v>-9.6029122940578856E-3</v>
      </c>
      <c r="AF360">
        <f t="shared" si="114"/>
        <v>0</v>
      </c>
      <c r="AG360">
        <f t="shared" si="115"/>
        <v>0</v>
      </c>
      <c r="AH360" s="7">
        <f>J360-Portfolio_Performance!$C$16</f>
        <v>-4.223554830067229E-2</v>
      </c>
      <c r="AI360" s="7">
        <f>K360-Portfolio_Performance!$C$16</f>
        <v>-4.9953353712098046E-2</v>
      </c>
      <c r="AJ360" s="7">
        <f>L360-Portfolio_Performance!$C$16</f>
        <v>-4.863975271545861E-2</v>
      </c>
      <c r="AK360" s="7">
        <f>M360-Portfolio_Performance!$C$16</f>
        <v>-7.5202912294057886E-2</v>
      </c>
      <c r="AL360" s="7">
        <f>N360-Portfolio_Performance!$C$16</f>
        <v>-4.5508422990224576E-2</v>
      </c>
      <c r="AM360" s="7">
        <f>O360-Portfolio_Performance!$C$16</f>
        <v>-6.3999994666653862E-2</v>
      </c>
    </row>
    <row r="361" spans="2:39" x14ac:dyDescent="0.2">
      <c r="B361" s="39">
        <v>45084</v>
      </c>
      <c r="C361" s="40">
        <v>134.27000000000001</v>
      </c>
      <c r="D361" s="40">
        <v>59.63</v>
      </c>
      <c r="E361" s="40">
        <v>27.45</v>
      </c>
      <c r="F361" s="40">
        <v>74.260000000000005</v>
      </c>
      <c r="G361" s="40">
        <v>85.97</v>
      </c>
      <c r="H361" s="40">
        <v>10.23</v>
      </c>
      <c r="J361" s="4">
        <f t="shared" si="97"/>
        <v>2.5266248451637122E-2</v>
      </c>
      <c r="K361" s="4">
        <f t="shared" si="98"/>
        <v>2.5132924170341107E-2</v>
      </c>
      <c r="L361" s="4">
        <f t="shared" si="99"/>
        <v>1.2094704883344699E-2</v>
      </c>
      <c r="M361" s="4">
        <f t="shared" si="100"/>
        <v>-5.9076433898375838E-3</v>
      </c>
      <c r="N361" s="4">
        <f t="shared" si="101"/>
        <v>1.1582463499687239E-2</v>
      </c>
      <c r="O361" s="4">
        <f t="shared" si="102"/>
        <v>2.0741484306816372E-2</v>
      </c>
      <c r="P361" s="6">
        <f>SUMPRODUCT(J361:O361,Portfolio_Performance!$C$10:$H$10)</f>
        <v>1.6724186248694609E-2</v>
      </c>
      <c r="Q361" s="41">
        <v>-3.8E-3</v>
      </c>
      <c r="R361" s="12">
        <f t="shared" si="103"/>
        <v>2.052418624869461E-2</v>
      </c>
      <c r="S361" s="6">
        <f t="shared" si="104"/>
        <v>0</v>
      </c>
      <c r="T361" s="12">
        <f>P361-Portfolio_Performance!$C$16</f>
        <v>-5.1275813751305396E-2</v>
      </c>
      <c r="V361" s="7">
        <f t="shared" si="105"/>
        <v>2.9066248451637123E-2</v>
      </c>
      <c r="W361" s="7">
        <f t="shared" si="105"/>
        <v>4.6087379216464969E-3</v>
      </c>
      <c r="X361" s="7">
        <f t="shared" si="106"/>
        <v>1.5894704883344699E-2</v>
      </c>
      <c r="Y361" s="7">
        <f t="shared" si="107"/>
        <v>-2.1076433898375838E-3</v>
      </c>
      <c r="Z361" s="7">
        <f t="shared" si="108"/>
        <v>1.5382463499687239E-2</v>
      </c>
      <c r="AA361" s="7">
        <f t="shared" si="109"/>
        <v>2.4541484306816373E-2</v>
      </c>
      <c r="AB361">
        <f t="shared" si="110"/>
        <v>0</v>
      </c>
      <c r="AC361">
        <f t="shared" si="111"/>
        <v>0</v>
      </c>
      <c r="AD361">
        <f t="shared" si="112"/>
        <v>0</v>
      </c>
      <c r="AE361">
        <f t="shared" si="113"/>
        <v>-2.1076433898375838E-3</v>
      </c>
      <c r="AF361">
        <f t="shared" si="114"/>
        <v>0</v>
      </c>
      <c r="AG361">
        <f t="shared" si="115"/>
        <v>0</v>
      </c>
      <c r="AH361" s="7">
        <f>J361-Portfolio_Performance!$C$16</f>
        <v>-4.2733751548362883E-2</v>
      </c>
      <c r="AI361" s="7">
        <f>K361-Portfolio_Performance!$C$16</f>
        <v>-4.2867075829658902E-2</v>
      </c>
      <c r="AJ361" s="7">
        <f>L361-Portfolio_Performance!$C$16</f>
        <v>-5.5905295116655304E-2</v>
      </c>
      <c r="AK361" s="7">
        <f>M361-Portfolio_Performance!$C$16</f>
        <v>-7.3907643389837588E-2</v>
      </c>
      <c r="AL361" s="7">
        <f>N361-Portfolio_Performance!$C$16</f>
        <v>-5.6417536500312768E-2</v>
      </c>
      <c r="AM361" s="7">
        <f>O361-Portfolio_Performance!$C$16</f>
        <v>-4.7258515693183636E-2</v>
      </c>
    </row>
    <row r="362" spans="2:39" x14ac:dyDescent="0.2">
      <c r="B362" s="39">
        <v>45085</v>
      </c>
      <c r="C362" s="40">
        <v>134.21</v>
      </c>
      <c r="D362" s="40">
        <v>59.05</v>
      </c>
      <c r="E362" s="40">
        <v>27.33</v>
      </c>
      <c r="F362" s="40">
        <v>74.19</v>
      </c>
      <c r="G362" s="40">
        <v>86.42</v>
      </c>
      <c r="H362" s="40">
        <v>10.19</v>
      </c>
      <c r="J362" s="4">
        <f t="shared" si="97"/>
        <v>-4.4696067490221375E-4</v>
      </c>
      <c r="K362" s="4">
        <f t="shared" si="98"/>
        <v>-9.774260491643311E-3</v>
      </c>
      <c r="L362" s="4">
        <f t="shared" si="99"/>
        <v>-4.3811680155629766E-3</v>
      </c>
      <c r="M362" s="4">
        <f t="shared" si="100"/>
        <v>-9.4307854749964802E-4</v>
      </c>
      <c r="N362" s="4">
        <f t="shared" si="101"/>
        <v>5.2207323174344794E-3</v>
      </c>
      <c r="O362" s="4">
        <f t="shared" si="102"/>
        <v>-3.9177327289017759E-3</v>
      </c>
      <c r="P362" s="6">
        <f>SUMPRODUCT(J362:O362,Portfolio_Performance!$C$10:$H$10)</f>
        <v>-1.7304161956346736E-3</v>
      </c>
      <c r="Q362" s="41">
        <v>6.1999999999999998E-3</v>
      </c>
      <c r="R362" s="12">
        <f t="shared" si="103"/>
        <v>-7.9304161956346743E-3</v>
      </c>
      <c r="S362" s="6">
        <f t="shared" si="104"/>
        <v>-7.9304161956346743E-3</v>
      </c>
      <c r="T362" s="12">
        <f>P362-Portfolio_Performance!$C$16</f>
        <v>-6.9730416195634679E-2</v>
      </c>
      <c r="V362" s="7">
        <f t="shared" si="105"/>
        <v>-6.6469606749022135E-3</v>
      </c>
      <c r="W362" s="7">
        <f t="shared" si="105"/>
        <v>-1.8438442960086367E-3</v>
      </c>
      <c r="X362" s="7">
        <f t="shared" si="106"/>
        <v>-1.0581168015562976E-2</v>
      </c>
      <c r="Y362" s="7">
        <f t="shared" si="107"/>
        <v>-7.1430785474996478E-3</v>
      </c>
      <c r="Z362" s="7">
        <f t="shared" si="108"/>
        <v>-9.7926768256552041E-4</v>
      </c>
      <c r="AA362" s="7">
        <f t="shared" si="109"/>
        <v>-1.0117732728901777E-2</v>
      </c>
      <c r="AB362">
        <f t="shared" si="110"/>
        <v>-6.6469606749022135E-3</v>
      </c>
      <c r="AC362">
        <f t="shared" si="111"/>
        <v>-1.8438442960086367E-3</v>
      </c>
      <c r="AD362">
        <f t="shared" si="112"/>
        <v>-1.0581168015562976E-2</v>
      </c>
      <c r="AE362">
        <f t="shared" si="113"/>
        <v>-7.1430785474996478E-3</v>
      </c>
      <c r="AF362">
        <f t="shared" si="114"/>
        <v>-9.7926768256552041E-4</v>
      </c>
      <c r="AG362">
        <f t="shared" si="115"/>
        <v>-1.0117732728901777E-2</v>
      </c>
      <c r="AH362" s="7">
        <f>J362-Portfolio_Performance!$C$16</f>
        <v>-6.8446960674902219E-2</v>
      </c>
      <c r="AI362" s="7">
        <f>K362-Portfolio_Performance!$C$16</f>
        <v>-7.7774260491643321E-2</v>
      </c>
      <c r="AJ362" s="7">
        <f>L362-Portfolio_Performance!$C$16</f>
        <v>-7.2381168015562977E-2</v>
      </c>
      <c r="AK362" s="7">
        <f>M362-Portfolio_Performance!$C$16</f>
        <v>-6.8943078547499648E-2</v>
      </c>
      <c r="AL362" s="7">
        <f>N362-Portfolio_Performance!$C$16</f>
        <v>-6.2779267682565532E-2</v>
      </c>
      <c r="AM362" s="7">
        <f>O362-Portfolio_Performance!$C$16</f>
        <v>-7.1917732728901784E-2</v>
      </c>
    </row>
    <row r="363" spans="2:39" x14ac:dyDescent="0.2">
      <c r="B363" s="39">
        <v>45086</v>
      </c>
      <c r="C363" s="40">
        <v>133.61000000000001</v>
      </c>
      <c r="D363" s="40">
        <v>58.51</v>
      </c>
      <c r="E363" s="40">
        <v>26.94</v>
      </c>
      <c r="F363" s="40">
        <v>75.19</v>
      </c>
      <c r="G363" s="40">
        <v>85.42</v>
      </c>
      <c r="H363" s="40">
        <v>10.11</v>
      </c>
      <c r="J363" s="4">
        <f t="shared" si="97"/>
        <v>-4.4806288089118025E-3</v>
      </c>
      <c r="K363" s="4">
        <f t="shared" si="98"/>
        <v>-9.1868628432265204E-3</v>
      </c>
      <c r="L363" s="4">
        <f t="shared" si="99"/>
        <v>-1.437282895775866E-2</v>
      </c>
      <c r="M363" s="4">
        <f t="shared" si="100"/>
        <v>1.338887318850099E-2</v>
      </c>
      <c r="N363" s="4">
        <f t="shared" si="101"/>
        <v>-1.1638865090466639E-2</v>
      </c>
      <c r="O363" s="4">
        <f t="shared" si="102"/>
        <v>-7.8818142022533677E-3</v>
      </c>
      <c r="P363" s="6">
        <f>SUMPRODUCT(J363:O363,Portfolio_Performance!$C$10:$H$10)</f>
        <v>-6.605524901800117E-3</v>
      </c>
      <c r="Q363" s="41">
        <v>1.1000000000000001E-3</v>
      </c>
      <c r="R363" s="12">
        <f t="shared" si="103"/>
        <v>-7.7055249018001173E-3</v>
      </c>
      <c r="S363" s="6">
        <f t="shared" si="104"/>
        <v>-7.7055249018001173E-3</v>
      </c>
      <c r="T363" s="12">
        <f>P363-Portfolio_Performance!$C$16</f>
        <v>-7.4605524901800127E-2</v>
      </c>
      <c r="V363" s="7">
        <f t="shared" si="105"/>
        <v>-5.5806288089118028E-3</v>
      </c>
      <c r="W363" s="7">
        <f t="shared" si="105"/>
        <v>-1.4813379414264031E-3</v>
      </c>
      <c r="X363" s="7">
        <f t="shared" si="106"/>
        <v>-1.547282895775866E-2</v>
      </c>
      <c r="Y363" s="7">
        <f t="shared" si="107"/>
        <v>1.228887318850099E-2</v>
      </c>
      <c r="Z363" s="7">
        <f t="shared" si="108"/>
        <v>-1.273886509046664E-2</v>
      </c>
      <c r="AA363" s="7">
        <f t="shared" si="109"/>
        <v>-8.981814202253368E-3</v>
      </c>
      <c r="AB363">
        <f t="shared" si="110"/>
        <v>-5.5806288089118028E-3</v>
      </c>
      <c r="AC363">
        <f t="shared" si="111"/>
        <v>-1.4813379414264031E-3</v>
      </c>
      <c r="AD363">
        <f t="shared" si="112"/>
        <v>-1.547282895775866E-2</v>
      </c>
      <c r="AE363">
        <f t="shared" si="113"/>
        <v>0</v>
      </c>
      <c r="AF363">
        <f t="shared" si="114"/>
        <v>-1.273886509046664E-2</v>
      </c>
      <c r="AG363">
        <f t="shared" si="115"/>
        <v>-8.981814202253368E-3</v>
      </c>
      <c r="AH363" s="7">
        <f>J363-Portfolio_Performance!$C$16</f>
        <v>-7.2480628808911804E-2</v>
      </c>
      <c r="AI363" s="7">
        <f>K363-Portfolio_Performance!$C$16</f>
        <v>-7.7186862843226525E-2</v>
      </c>
      <c r="AJ363" s="7">
        <f>L363-Portfolio_Performance!$C$16</f>
        <v>-8.2372828957758659E-2</v>
      </c>
      <c r="AK363" s="7">
        <f>M363-Portfolio_Performance!$C$16</f>
        <v>-5.4611126811499017E-2</v>
      </c>
      <c r="AL363" s="7">
        <f>N363-Portfolio_Performance!$C$16</f>
        <v>-7.9638865090466637E-2</v>
      </c>
      <c r="AM363" s="7">
        <f>O363-Portfolio_Performance!$C$16</f>
        <v>-7.5881814202253373E-2</v>
      </c>
    </row>
    <row r="364" spans="2:39" x14ac:dyDescent="0.2">
      <c r="B364" s="39">
        <v>45089</v>
      </c>
      <c r="C364" s="40">
        <v>134.62</v>
      </c>
      <c r="D364" s="40">
        <v>57.83</v>
      </c>
      <c r="E364" s="40">
        <v>26.91</v>
      </c>
      <c r="F364" s="40">
        <v>76.400000000000006</v>
      </c>
      <c r="G364" s="40">
        <v>87.08</v>
      </c>
      <c r="H364" s="40">
        <v>10.32</v>
      </c>
      <c r="J364" s="4">
        <f t="shared" si="97"/>
        <v>7.5308859817644043E-3</v>
      </c>
      <c r="K364" s="4">
        <f t="shared" si="98"/>
        <v>-1.169000763001783E-2</v>
      </c>
      <c r="L364" s="4">
        <f t="shared" si="99"/>
        <v>-1.1142062434035757E-3</v>
      </c>
      <c r="M364" s="4">
        <f t="shared" si="100"/>
        <v>1.5964452782539364E-2</v>
      </c>
      <c r="N364" s="4">
        <f t="shared" si="101"/>
        <v>1.9246970953026219E-2</v>
      </c>
      <c r="O364" s="4">
        <f t="shared" si="102"/>
        <v>2.0558727021036786E-2</v>
      </c>
      <c r="P364" s="6">
        <f>SUMPRODUCT(J364:O364,Portfolio_Performance!$C$10:$H$10)</f>
        <v>1.1839213384180956E-2</v>
      </c>
      <c r="Q364" s="41">
        <v>9.2999999999999992E-3</v>
      </c>
      <c r="R364" s="12">
        <f t="shared" si="103"/>
        <v>2.5392133841809564E-3</v>
      </c>
      <c r="S364" s="6">
        <f t="shared" si="104"/>
        <v>0</v>
      </c>
      <c r="T364" s="12">
        <f>P364-Portfolio_Performance!$C$16</f>
        <v>-5.6160786615819053E-2</v>
      </c>
      <c r="V364" s="7">
        <f t="shared" si="105"/>
        <v>-1.7691140182355949E-3</v>
      </c>
      <c r="W364" s="7">
        <f t="shared" si="105"/>
        <v>-1.4229221014198786E-2</v>
      </c>
      <c r="X364" s="7">
        <f t="shared" si="106"/>
        <v>-1.0414206243403576E-2</v>
      </c>
      <c r="Y364" s="7">
        <f t="shared" si="107"/>
        <v>6.6644527825393644E-3</v>
      </c>
      <c r="Z364" s="7">
        <f t="shared" si="108"/>
        <v>9.9469709530262199E-3</v>
      </c>
      <c r="AA364" s="7">
        <f t="shared" si="109"/>
        <v>1.1258727021036787E-2</v>
      </c>
      <c r="AB364">
        <f t="shared" si="110"/>
        <v>-1.7691140182355949E-3</v>
      </c>
      <c r="AC364">
        <f t="shared" si="111"/>
        <v>-1.4229221014198786E-2</v>
      </c>
      <c r="AD364">
        <f t="shared" si="112"/>
        <v>-1.0414206243403576E-2</v>
      </c>
      <c r="AE364">
        <f t="shared" si="113"/>
        <v>0</v>
      </c>
      <c r="AF364">
        <f t="shared" si="114"/>
        <v>0</v>
      </c>
      <c r="AG364">
        <f t="shared" si="115"/>
        <v>0</v>
      </c>
      <c r="AH364" s="7">
        <f>J364-Portfolio_Performance!$C$16</f>
        <v>-6.0469114018235598E-2</v>
      </c>
      <c r="AI364" s="7">
        <f>K364-Portfolio_Performance!$C$16</f>
        <v>-7.9690007630017837E-2</v>
      </c>
      <c r="AJ364" s="7">
        <f>L364-Portfolio_Performance!$C$16</f>
        <v>-6.9114206243403586E-2</v>
      </c>
      <c r="AK364" s="7">
        <f>M364-Portfolio_Performance!$C$16</f>
        <v>-5.2035547217460641E-2</v>
      </c>
      <c r="AL364" s="7">
        <f>N364-Portfolio_Performance!$C$16</f>
        <v>-4.8753029046973789E-2</v>
      </c>
      <c r="AM364" s="7">
        <f>O364-Portfolio_Performance!$C$16</f>
        <v>-4.7441272978963223E-2</v>
      </c>
    </row>
    <row r="365" spans="2:39" x14ac:dyDescent="0.2">
      <c r="B365" s="39">
        <v>45090</v>
      </c>
      <c r="C365" s="40">
        <v>136.93</v>
      </c>
      <c r="D365" s="40">
        <v>58.02</v>
      </c>
      <c r="E365" s="40">
        <v>27.83</v>
      </c>
      <c r="F365" s="40">
        <v>77.58</v>
      </c>
      <c r="G365" s="40">
        <v>87.23</v>
      </c>
      <c r="H365" s="40">
        <v>10.130000000000001</v>
      </c>
      <c r="J365" s="4">
        <f t="shared" si="97"/>
        <v>1.7013851761575265E-2</v>
      </c>
      <c r="K365" s="4">
        <f t="shared" si="98"/>
        <v>3.2801065231312593E-3</v>
      </c>
      <c r="L365" s="4">
        <f t="shared" si="99"/>
        <v>3.3616610798984849E-2</v>
      </c>
      <c r="M365" s="4">
        <f t="shared" si="100"/>
        <v>1.5326965839346191E-2</v>
      </c>
      <c r="N365" s="4">
        <f t="shared" si="101"/>
        <v>1.7210720787804931E-3</v>
      </c>
      <c r="O365" s="4">
        <f t="shared" si="102"/>
        <v>-1.8582441792824582E-2</v>
      </c>
      <c r="P365" s="6">
        <f>SUMPRODUCT(J365:O365,Portfolio_Performance!$C$10:$H$10)</f>
        <v>3.3946205463700084E-3</v>
      </c>
      <c r="Q365" s="41">
        <v>6.8999999999999999E-3</v>
      </c>
      <c r="R365" s="12">
        <f t="shared" si="103"/>
        <v>-3.5053794536299915E-3</v>
      </c>
      <c r="S365" s="6">
        <f t="shared" si="104"/>
        <v>-3.5053794536299915E-3</v>
      </c>
      <c r="T365" s="12">
        <f>P365-Portfolio_Performance!$C$16</f>
        <v>-6.4605379453629999E-2</v>
      </c>
      <c r="V365" s="7">
        <f t="shared" si="105"/>
        <v>1.0113851761575265E-2</v>
      </c>
      <c r="W365" s="7">
        <f t="shared" si="105"/>
        <v>6.7854859767612508E-3</v>
      </c>
      <c r="X365" s="7">
        <f t="shared" si="106"/>
        <v>2.6716610798984849E-2</v>
      </c>
      <c r="Y365" s="7">
        <f t="shared" si="107"/>
        <v>8.4269658393461913E-3</v>
      </c>
      <c r="Z365" s="7">
        <f t="shared" si="108"/>
        <v>-5.1789279212195068E-3</v>
      </c>
      <c r="AA365" s="7">
        <f t="shared" si="109"/>
        <v>-2.5482441792824582E-2</v>
      </c>
      <c r="AB365">
        <f t="shared" si="110"/>
        <v>0</v>
      </c>
      <c r="AC365">
        <f t="shared" si="111"/>
        <v>0</v>
      </c>
      <c r="AD365">
        <f t="shared" si="112"/>
        <v>0</v>
      </c>
      <c r="AE365">
        <f t="shared" si="113"/>
        <v>0</v>
      </c>
      <c r="AF365">
        <f t="shared" si="114"/>
        <v>-5.1789279212195068E-3</v>
      </c>
      <c r="AG365">
        <f t="shared" si="115"/>
        <v>-2.5482441792824582E-2</v>
      </c>
      <c r="AH365" s="7">
        <f>J365-Portfolio_Performance!$C$16</f>
        <v>-5.098614823842474E-2</v>
      </c>
      <c r="AI365" s="7">
        <f>K365-Portfolio_Performance!$C$16</f>
        <v>-6.471989347686874E-2</v>
      </c>
      <c r="AJ365" s="7">
        <f>L365-Portfolio_Performance!$C$16</f>
        <v>-3.4383389201015156E-2</v>
      </c>
      <c r="AK365" s="7">
        <f>M365-Portfolio_Performance!$C$16</f>
        <v>-5.2673034160653817E-2</v>
      </c>
      <c r="AL365" s="7">
        <f>N365-Portfolio_Performance!$C$16</f>
        <v>-6.6278927921219505E-2</v>
      </c>
      <c r="AM365" s="7">
        <f>O365-Portfolio_Performance!$C$16</f>
        <v>-8.6582441792824594E-2</v>
      </c>
    </row>
    <row r="366" spans="2:39" x14ac:dyDescent="0.2">
      <c r="B366" s="39">
        <v>45091</v>
      </c>
      <c r="C366" s="40">
        <v>133.82</v>
      </c>
      <c r="D366" s="40">
        <v>57.31</v>
      </c>
      <c r="E366" s="40">
        <v>27.3</v>
      </c>
      <c r="F366" s="40">
        <v>76.44</v>
      </c>
      <c r="G366" s="40">
        <v>85.14</v>
      </c>
      <c r="H366" s="40">
        <v>10.07</v>
      </c>
      <c r="J366" s="4">
        <f t="shared" si="97"/>
        <v>-2.2974232989471557E-2</v>
      </c>
      <c r="K366" s="4">
        <f t="shared" si="98"/>
        <v>-1.2312650129611918E-2</v>
      </c>
      <c r="L366" s="4">
        <f t="shared" si="99"/>
        <v>-1.9227873346885322E-2</v>
      </c>
      <c r="M366" s="4">
        <f t="shared" si="100"/>
        <v>-1.4803542639748856E-2</v>
      </c>
      <c r="N366" s="4">
        <f t="shared" si="101"/>
        <v>-2.4251348045120878E-2</v>
      </c>
      <c r="O366" s="4">
        <f t="shared" si="102"/>
        <v>-5.9406115301211711E-3</v>
      </c>
      <c r="P366" s="6">
        <f>SUMPRODUCT(J366:O366,Portfolio_Performance!$C$10:$H$10)</f>
        <v>-1.5861706277579449E-2</v>
      </c>
      <c r="Q366" s="41">
        <v>8.0000000000000004E-4</v>
      </c>
      <c r="R366" s="12">
        <f t="shared" si="103"/>
        <v>-1.6661706277579447E-2</v>
      </c>
      <c r="S366" s="6">
        <f t="shared" si="104"/>
        <v>-1.6661706277579447E-2</v>
      </c>
      <c r="T366" s="12">
        <f>P366-Portfolio_Performance!$C$16</f>
        <v>-8.3861706277579454E-2</v>
      </c>
      <c r="V366" s="7">
        <f t="shared" si="105"/>
        <v>-2.3774232989471556E-2</v>
      </c>
      <c r="W366" s="7">
        <f t="shared" si="105"/>
        <v>4.3490561479675293E-3</v>
      </c>
      <c r="X366" s="7">
        <f t="shared" si="106"/>
        <v>-2.0027873346885321E-2</v>
      </c>
      <c r="Y366" s="7">
        <f t="shared" si="107"/>
        <v>-1.5603542639748856E-2</v>
      </c>
      <c r="Z366" s="7">
        <f t="shared" si="108"/>
        <v>-2.5051348045120877E-2</v>
      </c>
      <c r="AA366" s="7">
        <f t="shared" si="109"/>
        <v>-6.7406115301211714E-3</v>
      </c>
      <c r="AB366">
        <f t="shared" si="110"/>
        <v>-2.3774232989471556E-2</v>
      </c>
      <c r="AC366">
        <f t="shared" si="111"/>
        <v>0</v>
      </c>
      <c r="AD366">
        <f t="shared" si="112"/>
        <v>-2.0027873346885321E-2</v>
      </c>
      <c r="AE366">
        <f t="shared" si="113"/>
        <v>-1.5603542639748856E-2</v>
      </c>
      <c r="AF366">
        <f t="shared" si="114"/>
        <v>-2.5051348045120877E-2</v>
      </c>
      <c r="AG366">
        <f t="shared" si="115"/>
        <v>-6.7406115301211714E-3</v>
      </c>
      <c r="AH366" s="7">
        <f>J366-Portfolio_Performance!$C$16</f>
        <v>-9.0974232989471562E-2</v>
      </c>
      <c r="AI366" s="7">
        <f>K366-Portfolio_Performance!$C$16</f>
        <v>-8.0312650129611918E-2</v>
      </c>
      <c r="AJ366" s="7">
        <f>L366-Portfolio_Performance!$C$16</f>
        <v>-8.7227873346885323E-2</v>
      </c>
      <c r="AK366" s="7">
        <f>M366-Portfolio_Performance!$C$16</f>
        <v>-8.2803542639748859E-2</v>
      </c>
      <c r="AL366" s="7">
        <f>N366-Portfolio_Performance!$C$16</f>
        <v>-9.225134804512089E-2</v>
      </c>
      <c r="AM366" s="7">
        <f>O366-Portfolio_Performance!$C$16</f>
        <v>-7.3940611530121172E-2</v>
      </c>
    </row>
    <row r="367" spans="2:39" x14ac:dyDescent="0.2">
      <c r="B367" s="39">
        <v>45092</v>
      </c>
      <c r="C367" s="40">
        <v>135.43</v>
      </c>
      <c r="D367" s="40">
        <v>57.46</v>
      </c>
      <c r="E367" s="40">
        <v>27.6</v>
      </c>
      <c r="F367" s="40">
        <v>76.400000000000006</v>
      </c>
      <c r="G367" s="40">
        <v>85.93</v>
      </c>
      <c r="H367" s="40">
        <v>10.210000000000001</v>
      </c>
      <c r="J367" s="4">
        <f t="shared" si="97"/>
        <v>1.1959288312609149E-2</v>
      </c>
      <c r="K367" s="4">
        <f t="shared" si="98"/>
        <v>2.613924987497311E-3</v>
      </c>
      <c r="L367" s="4">
        <f t="shared" si="99"/>
        <v>1.092907053219023E-2</v>
      </c>
      <c r="M367" s="4">
        <f t="shared" si="100"/>
        <v>-5.2342319959733613E-4</v>
      </c>
      <c r="N367" s="4">
        <f t="shared" si="101"/>
        <v>9.2360509251253314E-3</v>
      </c>
      <c r="O367" s="4">
        <f t="shared" si="102"/>
        <v>1.3806925446103419E-2</v>
      </c>
      <c r="P367" s="6">
        <f>SUMPRODUCT(J367:O367,Portfolio_Performance!$C$10:$H$10)</f>
        <v>9.6831027133869423E-3</v>
      </c>
      <c r="Q367" s="41">
        <v>1.2200000000000001E-2</v>
      </c>
      <c r="R367" s="12">
        <f t="shared" si="103"/>
        <v>-2.5168972866130585E-3</v>
      </c>
      <c r="S367" s="6">
        <f t="shared" si="104"/>
        <v>-2.5168972866130585E-3</v>
      </c>
      <c r="T367" s="12">
        <f>P367-Portfolio_Performance!$C$16</f>
        <v>-5.8316897286613059E-2</v>
      </c>
      <c r="V367" s="7">
        <f t="shared" si="105"/>
        <v>-2.4071168739085193E-4</v>
      </c>
      <c r="W367" s="7">
        <f t="shared" si="105"/>
        <v>5.13082227411037E-3</v>
      </c>
      <c r="X367" s="7">
        <f t="shared" si="106"/>
        <v>-1.2709294678097706E-3</v>
      </c>
      <c r="Y367" s="7">
        <f t="shared" si="107"/>
        <v>-1.2723423199597336E-2</v>
      </c>
      <c r="Z367" s="7">
        <f t="shared" si="108"/>
        <v>-2.9639490748746694E-3</v>
      </c>
      <c r="AA367" s="7">
        <f t="shared" si="109"/>
        <v>1.6069254461034185E-3</v>
      </c>
      <c r="AB367">
        <f t="shared" si="110"/>
        <v>-2.4071168739085193E-4</v>
      </c>
      <c r="AC367">
        <f t="shared" si="111"/>
        <v>0</v>
      </c>
      <c r="AD367">
        <f t="shared" si="112"/>
        <v>-1.2709294678097706E-3</v>
      </c>
      <c r="AE367">
        <f t="shared" si="113"/>
        <v>-1.2723423199597336E-2</v>
      </c>
      <c r="AF367">
        <f t="shared" si="114"/>
        <v>-2.9639490748746694E-3</v>
      </c>
      <c r="AG367">
        <f t="shared" si="115"/>
        <v>0</v>
      </c>
      <c r="AH367" s="7">
        <f>J367-Portfolio_Performance!$C$16</f>
        <v>-5.604071168739086E-2</v>
      </c>
      <c r="AI367" s="7">
        <f>K367-Portfolio_Performance!$C$16</f>
        <v>-6.5386075012502695E-2</v>
      </c>
      <c r="AJ367" s="7">
        <f>L367-Portfolio_Performance!$C$16</f>
        <v>-5.7070929467809776E-2</v>
      </c>
      <c r="AK367" s="7">
        <f>M367-Portfolio_Performance!$C$16</f>
        <v>-6.8523423199597339E-2</v>
      </c>
      <c r="AL367" s="7">
        <f>N367-Portfolio_Performance!$C$16</f>
        <v>-5.8763949074874672E-2</v>
      </c>
      <c r="AM367" s="7">
        <f>O367-Portfolio_Performance!$C$16</f>
        <v>-5.4193074553896589E-2</v>
      </c>
    </row>
    <row r="368" spans="2:39" x14ac:dyDescent="0.2">
      <c r="B368" s="39">
        <v>45093</v>
      </c>
      <c r="C368" s="40">
        <v>135.27000000000001</v>
      </c>
      <c r="D368" s="40">
        <v>57.68</v>
      </c>
      <c r="E368" s="40">
        <v>27.3</v>
      </c>
      <c r="F368" s="40">
        <v>74.44</v>
      </c>
      <c r="G368" s="40">
        <v>85.99</v>
      </c>
      <c r="H368" s="40">
        <v>10.29</v>
      </c>
      <c r="J368" s="4">
        <f t="shared" si="97"/>
        <v>-1.1821205661774901E-3</v>
      </c>
      <c r="K368" s="4">
        <f t="shared" si="98"/>
        <v>3.8214394255502138E-3</v>
      </c>
      <c r="L368" s="4">
        <f t="shared" si="99"/>
        <v>-1.0929070532190317E-2</v>
      </c>
      <c r="M368" s="4">
        <f t="shared" si="100"/>
        <v>-2.5989264398424958E-2</v>
      </c>
      <c r="N368" s="4">
        <f t="shared" si="101"/>
        <v>6.9799909767324637E-4</v>
      </c>
      <c r="O368" s="4">
        <f t="shared" si="102"/>
        <v>7.8049176693839152E-3</v>
      </c>
      <c r="P368" s="6">
        <f>SUMPRODUCT(J368:O368,Portfolio_Performance!$C$10:$H$10)</f>
        <v>-1.0650385433921806E-3</v>
      </c>
      <c r="Q368" s="41">
        <v>-3.7000000000000002E-3</v>
      </c>
      <c r="R368" s="12">
        <f t="shared" si="103"/>
        <v>2.6349614566078196E-3</v>
      </c>
      <c r="S368" s="6">
        <f t="shared" si="104"/>
        <v>0</v>
      </c>
      <c r="T368" s="12">
        <f>P368-Portfolio_Performance!$C$16</f>
        <v>-6.9065038543392188E-2</v>
      </c>
      <c r="V368" s="7">
        <f t="shared" si="105"/>
        <v>2.5178794338225098E-3</v>
      </c>
      <c r="W368" s="7">
        <f t="shared" si="105"/>
        <v>1.1864779689423942E-3</v>
      </c>
      <c r="X368" s="7">
        <f t="shared" si="106"/>
        <v>-7.2290705321903168E-3</v>
      </c>
      <c r="Y368" s="7">
        <f t="shared" si="107"/>
        <v>-2.2289264398424956E-2</v>
      </c>
      <c r="Z368" s="7">
        <f t="shared" si="108"/>
        <v>4.3979990976732468E-3</v>
      </c>
      <c r="AA368" s="7">
        <f t="shared" si="109"/>
        <v>1.1504917669383916E-2</v>
      </c>
      <c r="AB368">
        <f t="shared" si="110"/>
        <v>0</v>
      </c>
      <c r="AC368">
        <f t="shared" si="111"/>
        <v>0</v>
      </c>
      <c r="AD368">
        <f t="shared" si="112"/>
        <v>-7.2290705321903168E-3</v>
      </c>
      <c r="AE368">
        <f t="shared" si="113"/>
        <v>-2.2289264398424956E-2</v>
      </c>
      <c r="AF368">
        <f t="shared" si="114"/>
        <v>0</v>
      </c>
      <c r="AG368">
        <f t="shared" si="115"/>
        <v>0</v>
      </c>
      <c r="AH368" s="7">
        <f>J368-Portfolio_Performance!$C$16</f>
        <v>-6.9182120566177494E-2</v>
      </c>
      <c r="AI368" s="7">
        <f>K368-Portfolio_Performance!$C$16</f>
        <v>-6.4178560574449789E-2</v>
      </c>
      <c r="AJ368" s="7">
        <f>L368-Portfolio_Performance!$C$16</f>
        <v>-7.8929070532190324E-2</v>
      </c>
      <c r="AK368" s="7">
        <f>M368-Portfolio_Performance!$C$16</f>
        <v>-9.3989264398424963E-2</v>
      </c>
      <c r="AL368" s="7">
        <f>N368-Portfolio_Performance!$C$16</f>
        <v>-6.7302000902326756E-2</v>
      </c>
      <c r="AM368" s="7">
        <f>O368-Portfolio_Performance!$C$16</f>
        <v>-6.0195082330616087E-2</v>
      </c>
    </row>
    <row r="369" spans="2:39" x14ac:dyDescent="0.2">
      <c r="B369" s="39">
        <v>45097</v>
      </c>
      <c r="C369" s="40">
        <v>134.08000000000001</v>
      </c>
      <c r="D369" s="40">
        <v>57.08</v>
      </c>
      <c r="E369" s="40">
        <v>26.75</v>
      </c>
      <c r="F369" s="40">
        <v>73.98</v>
      </c>
      <c r="G369" s="40">
        <v>82.92</v>
      </c>
      <c r="H369" s="40">
        <v>10.26</v>
      </c>
      <c r="J369" s="4">
        <f t="shared" si="97"/>
        <v>-8.8361443673296309E-3</v>
      </c>
      <c r="K369" s="4">
        <f t="shared" si="98"/>
        <v>-1.0456700368057964E-2</v>
      </c>
      <c r="L369" s="4">
        <f t="shared" si="99"/>
        <v>-2.0352228848898535E-2</v>
      </c>
      <c r="M369" s="4">
        <f t="shared" si="100"/>
        <v>-6.1986453697419957E-3</v>
      </c>
      <c r="N369" s="4">
        <f t="shared" si="101"/>
        <v>-3.6354722855226215E-2</v>
      </c>
      <c r="O369" s="4">
        <f t="shared" si="102"/>
        <v>-2.9197101033347503E-3</v>
      </c>
      <c r="P369" s="6">
        <f>SUMPRODUCT(J369:O369,Portfolio_Performance!$C$10:$H$10)</f>
        <v>-1.3614843934181444E-2</v>
      </c>
      <c r="Q369" s="41">
        <v>-4.7000000000000002E-3</v>
      </c>
      <c r="R369" s="12">
        <f t="shared" si="103"/>
        <v>-8.9148439341814427E-3</v>
      </c>
      <c r="S369" s="6">
        <f t="shared" si="104"/>
        <v>-8.9148439341814427E-3</v>
      </c>
      <c r="T369" s="12">
        <f>P369-Portfolio_Performance!$C$16</f>
        <v>-8.1614843934181447E-2</v>
      </c>
      <c r="V369" s="7">
        <f t="shared" si="105"/>
        <v>-4.1361443673296307E-3</v>
      </c>
      <c r="W369" s="7">
        <f t="shared" si="105"/>
        <v>-1.541856433876521E-3</v>
      </c>
      <c r="X369" s="7">
        <f t="shared" si="106"/>
        <v>-1.5652228848898535E-2</v>
      </c>
      <c r="Y369" s="7">
        <f t="shared" si="107"/>
        <v>-1.4986453697419955E-3</v>
      </c>
      <c r="Z369" s="7">
        <f t="shared" si="108"/>
        <v>-3.1654722855226212E-2</v>
      </c>
      <c r="AA369" s="7">
        <f t="shared" si="109"/>
        <v>1.7802898966652499E-3</v>
      </c>
      <c r="AB369">
        <f t="shared" si="110"/>
        <v>-4.1361443673296307E-3</v>
      </c>
      <c r="AC369">
        <f t="shared" si="111"/>
        <v>-1.541856433876521E-3</v>
      </c>
      <c r="AD369">
        <f t="shared" si="112"/>
        <v>-1.5652228848898535E-2</v>
      </c>
      <c r="AE369">
        <f t="shared" si="113"/>
        <v>-1.4986453697419955E-3</v>
      </c>
      <c r="AF369">
        <f t="shared" si="114"/>
        <v>-3.1654722855226212E-2</v>
      </c>
      <c r="AG369">
        <f t="shared" si="115"/>
        <v>0</v>
      </c>
      <c r="AH369" s="7">
        <f>J369-Portfolio_Performance!$C$16</f>
        <v>-7.6836144367329634E-2</v>
      </c>
      <c r="AI369" s="7">
        <f>K369-Portfolio_Performance!$C$16</f>
        <v>-7.8456700368057963E-2</v>
      </c>
      <c r="AJ369" s="7">
        <f>L369-Portfolio_Performance!$C$16</f>
        <v>-8.835222884889854E-2</v>
      </c>
      <c r="AK369" s="7">
        <f>M369-Portfolio_Performance!$C$16</f>
        <v>-7.4198645369741995E-2</v>
      </c>
      <c r="AL369" s="7">
        <f>N369-Portfolio_Performance!$C$16</f>
        <v>-0.10435472285522622</v>
      </c>
      <c r="AM369" s="7">
        <f>O369-Portfolio_Performance!$C$16</f>
        <v>-7.0919710103334754E-2</v>
      </c>
    </row>
    <row r="370" spans="2:39" x14ac:dyDescent="0.2">
      <c r="B370" s="39">
        <v>45098</v>
      </c>
      <c r="C370" s="40">
        <v>137.19999999999999</v>
      </c>
      <c r="D370" s="40">
        <v>57.16</v>
      </c>
      <c r="E370" s="40">
        <v>26.41</v>
      </c>
      <c r="F370" s="40">
        <v>73.239999999999995</v>
      </c>
      <c r="G370" s="40">
        <v>82.11</v>
      </c>
      <c r="H370" s="40">
        <v>10.28</v>
      </c>
      <c r="J370" s="4">
        <f t="shared" si="97"/>
        <v>2.3003078558011789E-2</v>
      </c>
      <c r="K370" s="4">
        <f t="shared" si="98"/>
        <v>1.4005604530310199E-3</v>
      </c>
      <c r="L370" s="4">
        <f t="shared" si="99"/>
        <v>-1.2791747032974747E-2</v>
      </c>
      <c r="M370" s="4">
        <f t="shared" si="100"/>
        <v>-1.0053066597998119E-2</v>
      </c>
      <c r="N370" s="4">
        <f t="shared" si="101"/>
        <v>-9.8164758468815179E-3</v>
      </c>
      <c r="O370" s="4">
        <f t="shared" si="102"/>
        <v>1.9474202843956288E-3</v>
      </c>
      <c r="P370" s="6">
        <f>SUMPRODUCT(J370:O370,Portfolio_Performance!$C$10:$H$10)</f>
        <v>1.077121309750558E-3</v>
      </c>
      <c r="Q370" s="41">
        <v>-5.1999999999999998E-3</v>
      </c>
      <c r="R370" s="12">
        <f t="shared" si="103"/>
        <v>6.2771213097505578E-3</v>
      </c>
      <c r="S370" s="6">
        <f t="shared" si="104"/>
        <v>0</v>
      </c>
      <c r="T370" s="12">
        <f>P370-Portfolio_Performance!$C$16</f>
        <v>-6.6922878690249446E-2</v>
      </c>
      <c r="V370" s="7">
        <f t="shared" si="105"/>
        <v>2.8203078558011789E-2</v>
      </c>
      <c r="W370" s="7">
        <f t="shared" si="105"/>
        <v>-4.8765608567195376E-3</v>
      </c>
      <c r="X370" s="7">
        <f t="shared" si="106"/>
        <v>-7.5917470329747473E-3</v>
      </c>
      <c r="Y370" s="7">
        <f t="shared" si="107"/>
        <v>-4.8530665979981194E-3</v>
      </c>
      <c r="Z370" s="7">
        <f t="shared" si="108"/>
        <v>-4.6164758468815181E-3</v>
      </c>
      <c r="AA370" s="7">
        <f t="shared" si="109"/>
        <v>7.1474202843956284E-3</v>
      </c>
      <c r="AB370">
        <f t="shared" si="110"/>
        <v>0</v>
      </c>
      <c r="AC370">
        <f t="shared" si="111"/>
        <v>-4.8765608567195376E-3</v>
      </c>
      <c r="AD370">
        <f t="shared" si="112"/>
        <v>-7.5917470329747473E-3</v>
      </c>
      <c r="AE370">
        <f t="shared" si="113"/>
        <v>-4.8530665979981194E-3</v>
      </c>
      <c r="AF370">
        <f t="shared" si="114"/>
        <v>-4.6164758468815181E-3</v>
      </c>
      <c r="AG370">
        <f t="shared" si="115"/>
        <v>0</v>
      </c>
      <c r="AH370" s="7">
        <f>J370-Portfolio_Performance!$C$16</f>
        <v>-4.4996921441988219E-2</v>
      </c>
      <c r="AI370" s="7">
        <f>K370-Portfolio_Performance!$C$16</f>
        <v>-6.659943954696898E-2</v>
      </c>
      <c r="AJ370" s="7">
        <f>L370-Portfolio_Performance!$C$16</f>
        <v>-8.0791747032974759E-2</v>
      </c>
      <c r="AK370" s="7">
        <f>M370-Portfolio_Performance!$C$16</f>
        <v>-7.8053066597998128E-2</v>
      </c>
      <c r="AL370" s="7">
        <f>N370-Portfolio_Performance!$C$16</f>
        <v>-7.7816475846881519E-2</v>
      </c>
      <c r="AM370" s="7">
        <f>O370-Portfolio_Performance!$C$16</f>
        <v>-6.6052579715604381E-2</v>
      </c>
    </row>
    <row r="371" spans="2:39" x14ac:dyDescent="0.2">
      <c r="B371" s="39">
        <v>45099</v>
      </c>
      <c r="C371" s="40">
        <v>137.1</v>
      </c>
      <c r="D371" s="40">
        <v>56.42</v>
      </c>
      <c r="E371" s="40">
        <v>25.87</v>
      </c>
      <c r="F371" s="40">
        <v>72.52</v>
      </c>
      <c r="G371" s="40">
        <v>81.8</v>
      </c>
      <c r="H371" s="40">
        <v>10.119999999999999</v>
      </c>
      <c r="J371" s="4">
        <f t="shared" si="97"/>
        <v>-7.2912872351605707E-4</v>
      </c>
      <c r="K371" s="4">
        <f t="shared" si="98"/>
        <v>-1.3030647487816373E-2</v>
      </c>
      <c r="L371" s="4">
        <f t="shared" si="99"/>
        <v>-2.0658730111103047E-2</v>
      </c>
      <c r="M371" s="4">
        <f t="shared" si="100"/>
        <v>-9.8793339196596823E-3</v>
      </c>
      <c r="N371" s="4">
        <f t="shared" si="101"/>
        <v>-3.7825681119960245E-3</v>
      </c>
      <c r="O371" s="4">
        <f t="shared" si="102"/>
        <v>-1.5686596167699619E-2</v>
      </c>
      <c r="P371" s="6">
        <f>SUMPRODUCT(J371:O371,Portfolio_Performance!$C$10:$H$10)</f>
        <v>-9.9651893692702109E-3</v>
      </c>
      <c r="Q371" s="41">
        <v>3.7000000000000002E-3</v>
      </c>
      <c r="R371" s="12">
        <f t="shared" si="103"/>
        <v>-1.3665189369270211E-2</v>
      </c>
      <c r="S371" s="6">
        <f t="shared" si="104"/>
        <v>-1.3665189369270211E-2</v>
      </c>
      <c r="T371" s="12">
        <f>P371-Portfolio_Performance!$C$16</f>
        <v>-7.7965189369270216E-2</v>
      </c>
      <c r="V371" s="7">
        <f t="shared" si="105"/>
        <v>-4.429128723516057E-3</v>
      </c>
      <c r="W371" s="7">
        <f t="shared" si="105"/>
        <v>6.3454188145383762E-4</v>
      </c>
      <c r="X371" s="7">
        <f t="shared" si="106"/>
        <v>-2.4358730111103045E-2</v>
      </c>
      <c r="Y371" s="7">
        <f t="shared" si="107"/>
        <v>-1.3579333919659682E-2</v>
      </c>
      <c r="Z371" s="7">
        <f t="shared" si="108"/>
        <v>-7.4825681119960246E-3</v>
      </c>
      <c r="AA371" s="7">
        <f t="shared" si="109"/>
        <v>-1.9386596167699617E-2</v>
      </c>
      <c r="AB371">
        <f t="shared" si="110"/>
        <v>-4.429128723516057E-3</v>
      </c>
      <c r="AC371">
        <f t="shared" si="111"/>
        <v>0</v>
      </c>
      <c r="AD371">
        <f t="shared" si="112"/>
        <v>-2.4358730111103045E-2</v>
      </c>
      <c r="AE371">
        <f t="shared" si="113"/>
        <v>-1.3579333919659682E-2</v>
      </c>
      <c r="AF371">
        <f t="shared" si="114"/>
        <v>-7.4825681119960246E-3</v>
      </c>
      <c r="AG371">
        <f t="shared" si="115"/>
        <v>-1.9386596167699617E-2</v>
      </c>
      <c r="AH371" s="7">
        <f>J371-Portfolio_Performance!$C$16</f>
        <v>-6.8729128723516067E-2</v>
      </c>
      <c r="AI371" s="7">
        <f>K371-Portfolio_Performance!$C$16</f>
        <v>-8.1030647487816382E-2</v>
      </c>
      <c r="AJ371" s="7">
        <f>L371-Portfolio_Performance!$C$16</f>
        <v>-8.8658730111103048E-2</v>
      </c>
      <c r="AK371" s="7">
        <f>M371-Portfolio_Performance!$C$16</f>
        <v>-7.7879333919659691E-2</v>
      </c>
      <c r="AL371" s="7">
        <f>N371-Portfolio_Performance!$C$16</f>
        <v>-7.1782568111996028E-2</v>
      </c>
      <c r="AM371" s="7">
        <f>O371-Portfolio_Performance!$C$16</f>
        <v>-8.368659616769962E-2</v>
      </c>
    </row>
    <row r="372" spans="2:39" x14ac:dyDescent="0.2">
      <c r="B372" s="39">
        <v>45100</v>
      </c>
      <c r="C372" s="40">
        <v>135.87</v>
      </c>
      <c r="D372" s="40">
        <v>55.49</v>
      </c>
      <c r="E372" s="40">
        <v>25.38</v>
      </c>
      <c r="F372" s="40">
        <v>71.73</v>
      </c>
      <c r="G372" s="40">
        <v>80.56</v>
      </c>
      <c r="H372" s="40">
        <v>10</v>
      </c>
      <c r="J372" s="4">
        <f t="shared" si="97"/>
        <v>-9.0120403320363991E-3</v>
      </c>
      <c r="K372" s="4">
        <f t="shared" si="98"/>
        <v>-1.6620881236040295E-2</v>
      </c>
      <c r="L372" s="4">
        <f t="shared" si="99"/>
        <v>-1.9122533911696226E-2</v>
      </c>
      <c r="M372" s="4">
        <f t="shared" si="100"/>
        <v>-1.0953315748307189E-2</v>
      </c>
      <c r="N372" s="4">
        <f t="shared" si="101"/>
        <v>-1.5274995198394441E-2</v>
      </c>
      <c r="O372" s="4">
        <f t="shared" si="102"/>
        <v>-1.1928570865273732E-2</v>
      </c>
      <c r="P372" s="6">
        <f>SUMPRODUCT(J372:O372,Portfolio_Performance!$C$10:$H$10)</f>
        <v>-1.3105651455272659E-2</v>
      </c>
      <c r="Q372" s="41">
        <v>-7.7000000000000002E-3</v>
      </c>
      <c r="R372" s="12">
        <f t="shared" si="103"/>
        <v>-5.405651455272659E-3</v>
      </c>
      <c r="S372" s="6">
        <f t="shared" si="104"/>
        <v>-5.405651455272659E-3</v>
      </c>
      <c r="T372" s="12">
        <f>P372-Portfolio_Performance!$C$16</f>
        <v>-8.1105651455272668E-2</v>
      </c>
      <c r="V372" s="7">
        <f t="shared" si="105"/>
        <v>-1.3120403320363988E-3</v>
      </c>
      <c r="W372" s="7">
        <f t="shared" si="105"/>
        <v>-1.1215229780767636E-2</v>
      </c>
      <c r="X372" s="7">
        <f t="shared" si="106"/>
        <v>-1.1422533911696226E-2</v>
      </c>
      <c r="Y372" s="7">
        <f t="shared" si="107"/>
        <v>-3.2533157483071885E-3</v>
      </c>
      <c r="Z372" s="7">
        <f t="shared" si="108"/>
        <v>-7.5749951983944408E-3</v>
      </c>
      <c r="AA372" s="7">
        <f t="shared" si="109"/>
        <v>-4.2285708652737321E-3</v>
      </c>
      <c r="AB372">
        <f t="shared" si="110"/>
        <v>-1.3120403320363988E-3</v>
      </c>
      <c r="AC372">
        <f t="shared" si="111"/>
        <v>-1.1215229780767636E-2</v>
      </c>
      <c r="AD372">
        <f t="shared" si="112"/>
        <v>-1.1422533911696226E-2</v>
      </c>
      <c r="AE372">
        <f t="shared" si="113"/>
        <v>-3.2533157483071885E-3</v>
      </c>
      <c r="AF372">
        <f t="shared" si="114"/>
        <v>-7.5749951983944408E-3</v>
      </c>
      <c r="AG372">
        <f t="shared" si="115"/>
        <v>-4.2285708652737321E-3</v>
      </c>
      <c r="AH372" s="7">
        <f>J372-Portfolio_Performance!$C$16</f>
        <v>-7.7012040332036402E-2</v>
      </c>
      <c r="AI372" s="7">
        <f>K372-Portfolio_Performance!$C$16</f>
        <v>-8.4620881236040307E-2</v>
      </c>
      <c r="AJ372" s="7">
        <f>L372-Portfolio_Performance!$C$16</f>
        <v>-8.7122533911696234E-2</v>
      </c>
      <c r="AK372" s="7">
        <f>M372-Portfolio_Performance!$C$16</f>
        <v>-7.895331574830719E-2</v>
      </c>
      <c r="AL372" s="7">
        <f>N372-Portfolio_Performance!$C$16</f>
        <v>-8.3274995198394444E-2</v>
      </c>
      <c r="AM372" s="7">
        <f>O372-Portfolio_Performance!$C$16</f>
        <v>-7.9928570865273732E-2</v>
      </c>
    </row>
    <row r="373" spans="2:39" x14ac:dyDescent="0.2">
      <c r="B373" s="39">
        <v>45103</v>
      </c>
      <c r="C373" s="40">
        <v>138.85</v>
      </c>
      <c r="D373" s="40">
        <v>56.34</v>
      </c>
      <c r="E373" s="40">
        <v>24.81</v>
      </c>
      <c r="F373" s="40">
        <v>70.92</v>
      </c>
      <c r="G373" s="40">
        <v>80.650000000000006</v>
      </c>
      <c r="H373" s="40">
        <v>10.16</v>
      </c>
      <c r="J373" s="4">
        <f t="shared" si="97"/>
        <v>2.169566751657628E-2</v>
      </c>
      <c r="K373" s="4">
        <f t="shared" si="98"/>
        <v>1.5201938110416759E-2</v>
      </c>
      <c r="L373" s="4">
        <f t="shared" si="99"/>
        <v>-2.2714664582531942E-2</v>
      </c>
      <c r="M373" s="4">
        <f t="shared" si="100"/>
        <v>-1.1356588932335949E-2</v>
      </c>
      <c r="N373" s="4">
        <f t="shared" si="101"/>
        <v>1.1165561609111374E-3</v>
      </c>
      <c r="O373" s="4">
        <f t="shared" si="102"/>
        <v>1.5873349156290163E-2</v>
      </c>
      <c r="P373" s="6">
        <f>SUMPRODUCT(J373:O373,Portfolio_Performance!$C$10:$H$10)</f>
        <v>7.43751794193942E-3</v>
      </c>
      <c r="Q373" s="41">
        <v>-4.4999999999999997E-3</v>
      </c>
      <c r="R373" s="12">
        <f t="shared" si="103"/>
        <v>1.193751794193942E-2</v>
      </c>
      <c r="S373" s="6">
        <f t="shared" si="104"/>
        <v>0</v>
      </c>
      <c r="T373" s="12">
        <f>P373-Portfolio_Performance!$C$16</f>
        <v>-6.0562482058060585E-2</v>
      </c>
      <c r="V373" s="7">
        <f t="shared" si="105"/>
        <v>2.6195667516576281E-2</v>
      </c>
      <c r="W373" s="7">
        <f t="shared" si="105"/>
        <v>3.2644201684773385E-3</v>
      </c>
      <c r="X373" s="7">
        <f t="shared" si="106"/>
        <v>-1.8214664582531941E-2</v>
      </c>
      <c r="Y373" s="7">
        <f t="shared" si="107"/>
        <v>-6.8565889323359492E-3</v>
      </c>
      <c r="Z373" s="7">
        <f t="shared" si="108"/>
        <v>5.6165561609111368E-3</v>
      </c>
      <c r="AA373" s="7">
        <f t="shared" si="109"/>
        <v>2.0373349156290164E-2</v>
      </c>
      <c r="AB373">
        <f t="shared" si="110"/>
        <v>0</v>
      </c>
      <c r="AC373">
        <f t="shared" si="111"/>
        <v>0</v>
      </c>
      <c r="AD373">
        <f t="shared" si="112"/>
        <v>-1.8214664582531941E-2</v>
      </c>
      <c r="AE373">
        <f t="shared" si="113"/>
        <v>-6.8565889323359492E-3</v>
      </c>
      <c r="AF373">
        <f t="shared" si="114"/>
        <v>0</v>
      </c>
      <c r="AG373">
        <f t="shared" si="115"/>
        <v>0</v>
      </c>
      <c r="AH373" s="7">
        <f>J373-Portfolio_Performance!$C$16</f>
        <v>-4.6304332483423721E-2</v>
      </c>
      <c r="AI373" s="7">
        <f>K373-Portfolio_Performance!$C$16</f>
        <v>-5.2798061889583248E-2</v>
      </c>
      <c r="AJ373" s="7">
        <f>L373-Portfolio_Performance!$C$16</f>
        <v>-9.071466458253194E-2</v>
      </c>
      <c r="AK373" s="7">
        <f>M373-Portfolio_Performance!$C$16</f>
        <v>-7.935658893233595E-2</v>
      </c>
      <c r="AL373" s="7">
        <f>N373-Portfolio_Performance!$C$16</f>
        <v>-6.6883443839088869E-2</v>
      </c>
      <c r="AM373" s="7">
        <f>O373-Portfolio_Performance!$C$16</f>
        <v>-5.2126650843709842E-2</v>
      </c>
    </row>
    <row r="374" spans="2:39" x14ac:dyDescent="0.2">
      <c r="B374" s="39">
        <v>45104</v>
      </c>
      <c r="C374" s="40">
        <v>141.38</v>
      </c>
      <c r="D374" s="40">
        <v>55.13</v>
      </c>
      <c r="E374" s="40">
        <v>25.58</v>
      </c>
      <c r="F374" s="40">
        <v>73.59</v>
      </c>
      <c r="G374" s="40">
        <v>82.67</v>
      </c>
      <c r="H374" s="40">
        <v>10.23</v>
      </c>
      <c r="J374" s="4">
        <f t="shared" si="97"/>
        <v>1.8057086989999367E-2</v>
      </c>
      <c r="K374" s="4">
        <f t="shared" si="98"/>
        <v>-2.1710729846634389E-2</v>
      </c>
      <c r="L374" s="4">
        <f t="shared" si="99"/>
        <v>3.0563998446987015E-2</v>
      </c>
      <c r="M374" s="4">
        <f t="shared" si="100"/>
        <v>3.6956665732500601E-2</v>
      </c>
      <c r="N374" s="4">
        <f t="shared" si="101"/>
        <v>2.4737974693366367E-2</v>
      </c>
      <c r="O374" s="4">
        <f t="shared" si="102"/>
        <v>6.8661378131992679E-3</v>
      </c>
      <c r="P374" s="6">
        <f>SUMPRODUCT(J374:O374,Portfolio_Performance!$C$10:$H$10)</f>
        <v>1.5199847113918252E-2</v>
      </c>
      <c r="Q374" s="41">
        <v>1.15E-2</v>
      </c>
      <c r="R374" s="12">
        <f t="shared" si="103"/>
        <v>3.6998471139182525E-3</v>
      </c>
      <c r="S374" s="6">
        <f t="shared" si="104"/>
        <v>0</v>
      </c>
      <c r="T374" s="12">
        <f>P374-Portfolio_Performance!$C$16</f>
        <v>-5.2800152886081753E-2</v>
      </c>
      <c r="V374" s="7">
        <f t="shared" si="105"/>
        <v>6.5570869899993674E-3</v>
      </c>
      <c r="W374" s="7">
        <f t="shared" si="105"/>
        <v>-2.5410576960552642E-2</v>
      </c>
      <c r="X374" s="7">
        <f t="shared" si="106"/>
        <v>1.9063998446987016E-2</v>
      </c>
      <c r="Y374" s="7">
        <f t="shared" si="107"/>
        <v>2.5456665732500602E-2</v>
      </c>
      <c r="Z374" s="7">
        <f t="shared" si="108"/>
        <v>1.3237974693366367E-2</v>
      </c>
      <c r="AA374" s="7">
        <f t="shared" si="109"/>
        <v>-4.6338621868007319E-3</v>
      </c>
      <c r="AB374">
        <f t="shared" si="110"/>
        <v>0</v>
      </c>
      <c r="AC374">
        <f t="shared" si="111"/>
        <v>-2.5410576960552642E-2</v>
      </c>
      <c r="AD374">
        <f t="shared" si="112"/>
        <v>0</v>
      </c>
      <c r="AE374">
        <f t="shared" si="113"/>
        <v>0</v>
      </c>
      <c r="AF374">
        <f t="shared" si="114"/>
        <v>0</v>
      </c>
      <c r="AG374">
        <f t="shared" si="115"/>
        <v>-4.6338621868007319E-3</v>
      </c>
      <c r="AH374" s="7">
        <f>J374-Portfolio_Performance!$C$16</f>
        <v>-4.9942913010000638E-2</v>
      </c>
      <c r="AI374" s="7">
        <f>K374-Portfolio_Performance!$C$16</f>
        <v>-8.9710729846634391E-2</v>
      </c>
      <c r="AJ374" s="7">
        <f>L374-Portfolio_Performance!$C$16</f>
        <v>-3.7436001553012993E-2</v>
      </c>
      <c r="AK374" s="7">
        <f>M374-Portfolio_Performance!$C$16</f>
        <v>-3.1043334267499403E-2</v>
      </c>
      <c r="AL374" s="7">
        <f>N374-Portfolio_Performance!$C$16</f>
        <v>-4.3262025306633638E-2</v>
      </c>
      <c r="AM374" s="7">
        <f>O374-Portfolio_Performance!$C$16</f>
        <v>-6.1133862186800739E-2</v>
      </c>
    </row>
    <row r="375" spans="2:39" x14ac:dyDescent="0.2">
      <c r="B375" s="39">
        <v>45105</v>
      </c>
      <c r="C375" s="40">
        <v>140.94999999999999</v>
      </c>
      <c r="D375" s="40">
        <v>54.36</v>
      </c>
      <c r="E375" s="40">
        <v>25.99</v>
      </c>
      <c r="F375" s="40">
        <v>74.41</v>
      </c>
      <c r="G375" s="40">
        <v>82.41</v>
      </c>
      <c r="H375" s="40">
        <v>10.36</v>
      </c>
      <c r="J375" s="4">
        <f t="shared" si="97"/>
        <v>-3.0460831826865059E-3</v>
      </c>
      <c r="K375" s="4">
        <f t="shared" si="98"/>
        <v>-1.4065443318649302E-2</v>
      </c>
      <c r="L375" s="4">
        <f t="shared" si="99"/>
        <v>1.590105250270224E-2</v>
      </c>
      <c r="M375" s="4">
        <f t="shared" si="100"/>
        <v>1.1081194470662059E-2</v>
      </c>
      <c r="N375" s="4">
        <f t="shared" si="101"/>
        <v>-3.1499904892920874E-3</v>
      </c>
      <c r="O375" s="4">
        <f t="shared" si="102"/>
        <v>1.2627656867801876E-2</v>
      </c>
      <c r="P375" s="6">
        <f>SUMPRODUCT(J375:O375,Portfolio_Performance!$C$10:$H$10)</f>
        <v>3.8407626914163436E-3</v>
      </c>
      <c r="Q375" s="41">
        <v>-4.0000000000000002E-4</v>
      </c>
      <c r="R375" s="12">
        <f t="shared" si="103"/>
        <v>4.2407626914163438E-3</v>
      </c>
      <c r="S375" s="6">
        <f t="shared" si="104"/>
        <v>0</v>
      </c>
      <c r="T375" s="12">
        <f>P375-Portfolio_Performance!$C$16</f>
        <v>-6.4159237308583666E-2</v>
      </c>
      <c r="V375" s="7">
        <f t="shared" si="105"/>
        <v>-2.6460831826865057E-3</v>
      </c>
      <c r="W375" s="7">
        <f t="shared" si="105"/>
        <v>-1.8306206010065645E-2</v>
      </c>
      <c r="X375" s="7">
        <f t="shared" si="106"/>
        <v>1.6301052502702241E-2</v>
      </c>
      <c r="Y375" s="7">
        <f t="shared" si="107"/>
        <v>1.1481194470662058E-2</v>
      </c>
      <c r="Z375" s="7">
        <f t="shared" si="108"/>
        <v>-2.7499904892920872E-3</v>
      </c>
      <c r="AA375" s="7">
        <f t="shared" si="109"/>
        <v>1.3027656867801876E-2</v>
      </c>
      <c r="AB375">
        <f t="shared" si="110"/>
        <v>-2.6460831826865057E-3</v>
      </c>
      <c r="AC375">
        <f t="shared" si="111"/>
        <v>-1.8306206010065645E-2</v>
      </c>
      <c r="AD375">
        <f t="shared" si="112"/>
        <v>0</v>
      </c>
      <c r="AE375">
        <f t="shared" si="113"/>
        <v>0</v>
      </c>
      <c r="AF375">
        <f t="shared" si="114"/>
        <v>-2.7499904892920872E-3</v>
      </c>
      <c r="AG375">
        <f t="shared" si="115"/>
        <v>0</v>
      </c>
      <c r="AH375" s="7">
        <f>J375-Portfolio_Performance!$C$16</f>
        <v>-7.1046083182686515E-2</v>
      </c>
      <c r="AI375" s="7">
        <f>K375-Portfolio_Performance!$C$16</f>
        <v>-8.2065443318649303E-2</v>
      </c>
      <c r="AJ375" s="7">
        <f>L375-Portfolio_Performance!$C$16</f>
        <v>-5.2098947497297765E-2</v>
      </c>
      <c r="AK375" s="7">
        <f>M375-Portfolio_Performance!$C$16</f>
        <v>-5.6918805529337944E-2</v>
      </c>
      <c r="AL375" s="7">
        <f>N375-Portfolio_Performance!$C$16</f>
        <v>-7.1149990489292089E-2</v>
      </c>
      <c r="AM375" s="7">
        <f>O375-Portfolio_Performance!$C$16</f>
        <v>-5.5372343132198132E-2</v>
      </c>
    </row>
    <row r="376" spans="2:39" x14ac:dyDescent="0.2">
      <c r="B376" s="39">
        <v>45106</v>
      </c>
      <c r="C376" s="40">
        <v>142.85</v>
      </c>
      <c r="D376" s="40">
        <v>55.06</v>
      </c>
      <c r="E376" s="40">
        <v>25.91</v>
      </c>
      <c r="F376" s="40">
        <v>75.02</v>
      </c>
      <c r="G376" s="40">
        <v>82.8</v>
      </c>
      <c r="H376" s="40">
        <v>10.57</v>
      </c>
      <c r="J376" s="4">
        <f t="shared" si="97"/>
        <v>1.3389911116660633E-2</v>
      </c>
      <c r="K376" s="4">
        <f t="shared" si="98"/>
        <v>1.2794910431518395E-2</v>
      </c>
      <c r="L376" s="4">
        <f t="shared" si="99"/>
        <v>-3.082854079380234E-3</v>
      </c>
      <c r="M376" s="4">
        <f t="shared" si="100"/>
        <v>8.1644032445714436E-3</v>
      </c>
      <c r="N376" s="4">
        <f t="shared" si="101"/>
        <v>4.7212726159219214E-3</v>
      </c>
      <c r="O376" s="4">
        <f t="shared" si="102"/>
        <v>2.0067563050809388E-2</v>
      </c>
      <c r="P376" s="6">
        <f>SUMPRODUCT(J376:O376,Portfolio_Performance!$C$10:$H$10)</f>
        <v>1.1430151621430289E-2</v>
      </c>
      <c r="Q376" s="41">
        <v>4.4999999999999997E-3</v>
      </c>
      <c r="R376" s="12">
        <f t="shared" si="103"/>
        <v>6.930151621430289E-3</v>
      </c>
      <c r="S376" s="6">
        <f t="shared" si="104"/>
        <v>0</v>
      </c>
      <c r="T376" s="12">
        <f>P376-Portfolio_Performance!$C$16</f>
        <v>-5.6569848378569716E-2</v>
      </c>
      <c r="V376" s="7">
        <f t="shared" si="105"/>
        <v>8.8899111166606329E-3</v>
      </c>
      <c r="W376" s="7">
        <f t="shared" si="105"/>
        <v>5.8647588100881063E-3</v>
      </c>
      <c r="X376" s="7">
        <f t="shared" si="106"/>
        <v>-7.5828540793802333E-3</v>
      </c>
      <c r="Y376" s="7">
        <f t="shared" si="107"/>
        <v>3.6644032445714439E-3</v>
      </c>
      <c r="Z376" s="7">
        <f t="shared" si="108"/>
        <v>2.2127261592192176E-4</v>
      </c>
      <c r="AA376" s="7">
        <f t="shared" si="109"/>
        <v>1.5567563050809387E-2</v>
      </c>
      <c r="AB376">
        <f t="shared" si="110"/>
        <v>0</v>
      </c>
      <c r="AC376">
        <f t="shared" si="111"/>
        <v>0</v>
      </c>
      <c r="AD376">
        <f t="shared" si="112"/>
        <v>-7.5828540793802333E-3</v>
      </c>
      <c r="AE376">
        <f t="shared" si="113"/>
        <v>0</v>
      </c>
      <c r="AF376">
        <f t="shared" si="114"/>
        <v>0</v>
      </c>
      <c r="AG376">
        <f t="shared" si="115"/>
        <v>0</v>
      </c>
      <c r="AH376" s="7">
        <f>J376-Portfolio_Performance!$C$16</f>
        <v>-5.4610088883339375E-2</v>
      </c>
      <c r="AI376" s="7">
        <f>K376-Portfolio_Performance!$C$16</f>
        <v>-5.5205089568481608E-2</v>
      </c>
      <c r="AJ376" s="7">
        <f>L376-Portfolio_Performance!$C$16</f>
        <v>-7.1082854079380239E-2</v>
      </c>
      <c r="AK376" s="7">
        <f>M376-Portfolio_Performance!$C$16</f>
        <v>-5.9835596755428558E-2</v>
      </c>
      <c r="AL376" s="7">
        <f>N376-Portfolio_Performance!$C$16</f>
        <v>-6.3278727384078082E-2</v>
      </c>
      <c r="AM376" s="7">
        <f>O376-Portfolio_Performance!$C$16</f>
        <v>-4.7932436949190617E-2</v>
      </c>
    </row>
    <row r="377" spans="2:39" x14ac:dyDescent="0.2">
      <c r="B377" s="39">
        <v>45107</v>
      </c>
      <c r="C377" s="40">
        <v>143.62</v>
      </c>
      <c r="D377" s="40">
        <v>55.24</v>
      </c>
      <c r="E377" s="40">
        <v>25.99</v>
      </c>
      <c r="F377" s="40">
        <v>75.84</v>
      </c>
      <c r="G377" s="40">
        <v>82.97</v>
      </c>
      <c r="H377" s="40">
        <v>10.8</v>
      </c>
      <c r="J377" s="4">
        <f t="shared" si="97"/>
        <v>5.3757940053894837E-3</v>
      </c>
      <c r="K377" s="4">
        <f t="shared" si="98"/>
        <v>3.2638288266300568E-3</v>
      </c>
      <c r="L377" s="4">
        <f t="shared" si="99"/>
        <v>3.0828540793803251E-3</v>
      </c>
      <c r="M377" s="4">
        <f t="shared" si="100"/>
        <v>1.087111329302516E-2</v>
      </c>
      <c r="N377" s="4">
        <f t="shared" si="101"/>
        <v>2.051035284979949E-3</v>
      </c>
      <c r="O377" s="4">
        <f t="shared" si="102"/>
        <v>2.152633424802779E-2</v>
      </c>
      <c r="P377" s="6">
        <f>SUMPRODUCT(J377:O377,Portfolio_Performance!$C$10:$H$10)</f>
        <v>9.6650457523857775E-3</v>
      </c>
      <c r="Q377" s="41">
        <v>1.23E-2</v>
      </c>
      <c r="R377" s="12">
        <f t="shared" si="103"/>
        <v>-2.6349542476142226E-3</v>
      </c>
      <c r="S377" s="6">
        <f t="shared" si="104"/>
        <v>-2.6349542476142226E-3</v>
      </c>
      <c r="T377" s="12">
        <f>P377-Portfolio_Performance!$C$16</f>
        <v>-5.8334954247614229E-2</v>
      </c>
      <c r="V377" s="7">
        <f t="shared" si="105"/>
        <v>-6.9242059946105165E-3</v>
      </c>
      <c r="W377" s="7">
        <f t="shared" si="105"/>
        <v>5.8987830742442795E-3</v>
      </c>
      <c r="X377" s="7">
        <f t="shared" si="106"/>
        <v>-9.2171459206196755E-3</v>
      </c>
      <c r="Y377" s="7">
        <f t="shared" si="107"/>
        <v>-1.4288867069748405E-3</v>
      </c>
      <c r="Z377" s="7">
        <f t="shared" si="108"/>
        <v>-1.0248964715020051E-2</v>
      </c>
      <c r="AA377" s="7">
        <f t="shared" si="109"/>
        <v>9.2263342480277902E-3</v>
      </c>
      <c r="AB377">
        <f t="shared" si="110"/>
        <v>-6.9242059946105165E-3</v>
      </c>
      <c r="AC377">
        <f t="shared" si="111"/>
        <v>0</v>
      </c>
      <c r="AD377">
        <f t="shared" si="112"/>
        <v>-9.2171459206196755E-3</v>
      </c>
      <c r="AE377">
        <f t="shared" si="113"/>
        <v>-1.4288867069748405E-3</v>
      </c>
      <c r="AF377">
        <f t="shared" si="114"/>
        <v>-1.0248964715020051E-2</v>
      </c>
      <c r="AG377">
        <f t="shared" si="115"/>
        <v>0</v>
      </c>
      <c r="AH377" s="7">
        <f>J377-Portfolio_Performance!$C$16</f>
        <v>-6.2624205994610521E-2</v>
      </c>
      <c r="AI377" s="7">
        <f>K377-Portfolio_Performance!$C$16</f>
        <v>-6.4736171173369952E-2</v>
      </c>
      <c r="AJ377" s="7">
        <f>L377-Portfolio_Performance!$C$16</f>
        <v>-6.4917145920619673E-2</v>
      </c>
      <c r="AK377" s="7">
        <f>M377-Portfolio_Performance!$C$16</f>
        <v>-5.7128886706974844E-2</v>
      </c>
      <c r="AL377" s="7">
        <f>N377-Portfolio_Performance!$C$16</f>
        <v>-6.5948964715020056E-2</v>
      </c>
      <c r="AM377" s="7">
        <f>O377-Portfolio_Performance!$C$16</f>
        <v>-4.6473665751972218E-2</v>
      </c>
    </row>
    <row r="378" spans="2:39" x14ac:dyDescent="0.2">
      <c r="B378" s="39">
        <v>45110</v>
      </c>
      <c r="C378" s="40">
        <v>143.81</v>
      </c>
      <c r="D378" s="40">
        <v>55.7</v>
      </c>
      <c r="E378" s="40">
        <v>26.35</v>
      </c>
      <c r="F378" s="40">
        <v>75.349999999999994</v>
      </c>
      <c r="G378" s="40">
        <v>83.03</v>
      </c>
      <c r="H378" s="40">
        <v>10.81</v>
      </c>
      <c r="J378" s="4">
        <f t="shared" si="97"/>
        <v>1.3220612161168538E-3</v>
      </c>
      <c r="K378" s="4">
        <f t="shared" si="98"/>
        <v>8.2928183921469664E-3</v>
      </c>
      <c r="L378" s="4">
        <f t="shared" si="99"/>
        <v>1.3756426333972643E-2</v>
      </c>
      <c r="M378" s="4">
        <f t="shared" si="100"/>
        <v>-6.4819328742620639E-3</v>
      </c>
      <c r="N378" s="4">
        <f t="shared" si="101"/>
        <v>7.228915977453849E-4</v>
      </c>
      <c r="O378" s="4">
        <f t="shared" si="102"/>
        <v>9.2549752094297122E-4</v>
      </c>
      <c r="P378" s="6">
        <f>SUMPRODUCT(J378:O378,Portfolio_Performance!$C$10:$H$10)</f>
        <v>2.2433710042410937E-3</v>
      </c>
      <c r="Q378" s="41">
        <v>1.1999999999999999E-3</v>
      </c>
      <c r="R378" s="12">
        <f t="shared" si="103"/>
        <v>1.0433710042410938E-3</v>
      </c>
      <c r="S378" s="6">
        <f t="shared" si="104"/>
        <v>0</v>
      </c>
      <c r="T378" s="12">
        <f>P378-Portfolio_Performance!$C$16</f>
        <v>-6.5756628995758917E-2</v>
      </c>
      <c r="V378" s="7">
        <f t="shared" si="105"/>
        <v>1.2206121611685393E-4</v>
      </c>
      <c r="W378" s="7">
        <f t="shared" si="105"/>
        <v>7.2494473879058724E-3</v>
      </c>
      <c r="X378" s="7">
        <f t="shared" si="106"/>
        <v>1.2556426333972644E-2</v>
      </c>
      <c r="Y378" s="7">
        <f t="shared" si="107"/>
        <v>-7.6819328742620636E-3</v>
      </c>
      <c r="Z378" s="7">
        <f t="shared" si="108"/>
        <v>-4.7710840225461499E-4</v>
      </c>
      <c r="AA378" s="7">
        <f t="shared" si="109"/>
        <v>-2.7450247905702867E-4</v>
      </c>
      <c r="AB378">
        <f t="shared" si="110"/>
        <v>0</v>
      </c>
      <c r="AC378">
        <f t="shared" si="111"/>
        <v>0</v>
      </c>
      <c r="AD378">
        <f t="shared" si="112"/>
        <v>0</v>
      </c>
      <c r="AE378">
        <f t="shared" si="113"/>
        <v>-7.6819328742620636E-3</v>
      </c>
      <c r="AF378">
        <f t="shared" si="114"/>
        <v>-4.7710840225461499E-4</v>
      </c>
      <c r="AG378">
        <f t="shared" si="115"/>
        <v>-2.7450247905702867E-4</v>
      </c>
      <c r="AH378" s="7">
        <f>J378-Portfolio_Performance!$C$16</f>
        <v>-6.6677938783883145E-2</v>
      </c>
      <c r="AI378" s="7">
        <f>K378-Portfolio_Performance!$C$16</f>
        <v>-5.9707181607853037E-2</v>
      </c>
      <c r="AJ378" s="7">
        <f>L378-Portfolio_Performance!$C$16</f>
        <v>-5.4243573666027362E-2</v>
      </c>
      <c r="AK378" s="7">
        <f>M378-Portfolio_Performance!$C$16</f>
        <v>-7.4481932874262066E-2</v>
      </c>
      <c r="AL378" s="7">
        <f>N378-Portfolio_Performance!$C$16</f>
        <v>-6.7277108402254621E-2</v>
      </c>
      <c r="AM378" s="7">
        <f>O378-Portfolio_Performance!$C$16</f>
        <v>-6.7074502479057038E-2</v>
      </c>
    </row>
    <row r="379" spans="2:39" x14ac:dyDescent="0.2">
      <c r="B379" s="39">
        <v>45112</v>
      </c>
      <c r="C379" s="40">
        <v>141.75</v>
      </c>
      <c r="D379" s="40">
        <v>55.52</v>
      </c>
      <c r="E379" s="40">
        <v>25.88</v>
      </c>
      <c r="F379" s="40">
        <v>74.52</v>
      </c>
      <c r="G379" s="40">
        <v>82.83</v>
      </c>
      <c r="H379" s="40">
        <v>10.78</v>
      </c>
      <c r="J379" s="4">
        <f t="shared" si="97"/>
        <v>-1.4428041290426862E-2</v>
      </c>
      <c r="K379" s="4">
        <f t="shared" si="98"/>
        <v>-3.2368307346892925E-3</v>
      </c>
      <c r="L379" s="4">
        <f t="shared" si="99"/>
        <v>-1.7997805354671617E-2</v>
      </c>
      <c r="M379" s="4">
        <f t="shared" si="100"/>
        <v>-1.1076379339116716E-2</v>
      </c>
      <c r="N379" s="4">
        <f t="shared" si="101"/>
        <v>-2.4116736637665049E-3</v>
      </c>
      <c r="O379" s="4">
        <f t="shared" si="102"/>
        <v>-2.7790661702658762E-3</v>
      </c>
      <c r="P379" s="6">
        <f>SUMPRODUCT(J379:O379,Portfolio_Performance!$C$10:$H$10)</f>
        <v>-7.4327643847661995E-3</v>
      </c>
      <c r="Q379" s="41">
        <v>-2E-3</v>
      </c>
      <c r="R379" s="12">
        <f t="shared" si="103"/>
        <v>-5.4327643847661995E-3</v>
      </c>
      <c r="S379" s="6">
        <f t="shared" si="104"/>
        <v>-5.4327643847661995E-3</v>
      </c>
      <c r="T379" s="12">
        <f>P379-Portfolio_Performance!$C$16</f>
        <v>-7.5432764384766204E-2</v>
      </c>
      <c r="V379" s="7">
        <f t="shared" si="105"/>
        <v>-1.2428041290426862E-2</v>
      </c>
      <c r="W379" s="7">
        <f t="shared" si="105"/>
        <v>2.195933650076907E-3</v>
      </c>
      <c r="X379" s="7">
        <f t="shared" si="106"/>
        <v>-1.5997805354671615E-2</v>
      </c>
      <c r="Y379" s="7">
        <f t="shared" si="107"/>
        <v>-9.0763793391167163E-3</v>
      </c>
      <c r="Z379" s="7">
        <f t="shared" si="108"/>
        <v>-4.1167366376650485E-4</v>
      </c>
      <c r="AA379" s="7">
        <f t="shared" si="109"/>
        <v>-7.7906617026587618E-4</v>
      </c>
      <c r="AB379">
        <f t="shared" si="110"/>
        <v>-1.2428041290426862E-2</v>
      </c>
      <c r="AC379">
        <f t="shared" si="111"/>
        <v>0</v>
      </c>
      <c r="AD379">
        <f t="shared" si="112"/>
        <v>-1.5997805354671615E-2</v>
      </c>
      <c r="AE379">
        <f t="shared" si="113"/>
        <v>-9.0763793391167163E-3</v>
      </c>
      <c r="AF379">
        <f t="shared" si="114"/>
        <v>-4.1167366376650485E-4</v>
      </c>
      <c r="AG379">
        <f t="shared" si="115"/>
        <v>-7.7906617026587618E-4</v>
      </c>
      <c r="AH379" s="7">
        <f>J379-Portfolio_Performance!$C$16</f>
        <v>-8.2428041290426871E-2</v>
      </c>
      <c r="AI379" s="7">
        <f>K379-Portfolio_Performance!$C$16</f>
        <v>-7.1236830734689296E-2</v>
      </c>
      <c r="AJ379" s="7">
        <f>L379-Portfolio_Performance!$C$16</f>
        <v>-8.5997805354671622E-2</v>
      </c>
      <c r="AK379" s="7">
        <f>M379-Portfolio_Performance!$C$16</f>
        <v>-7.9076379339116723E-2</v>
      </c>
      <c r="AL379" s="7">
        <f>N379-Portfolio_Performance!$C$16</f>
        <v>-7.0411673663766508E-2</v>
      </c>
      <c r="AM379" s="7">
        <f>O379-Portfolio_Performance!$C$16</f>
        <v>-7.0779066170265886E-2</v>
      </c>
    </row>
    <row r="380" spans="2:39" x14ac:dyDescent="0.2">
      <c r="B380" s="39">
        <v>45113</v>
      </c>
      <c r="C380" s="40">
        <v>141.16</v>
      </c>
      <c r="D380" s="40">
        <v>54.94</v>
      </c>
      <c r="E380" s="40">
        <v>25.3</v>
      </c>
      <c r="F380" s="40">
        <v>72.709999999999994</v>
      </c>
      <c r="G380" s="40">
        <v>83.21</v>
      </c>
      <c r="H380" s="40">
        <v>10.63</v>
      </c>
      <c r="J380" s="4">
        <f t="shared" si="97"/>
        <v>-4.1709438007921538E-3</v>
      </c>
      <c r="K380" s="4">
        <f t="shared" si="98"/>
        <v>-1.0501635531421302E-2</v>
      </c>
      <c r="L380" s="4">
        <f t="shared" si="99"/>
        <v>-2.2666073899225175E-2</v>
      </c>
      <c r="M380" s="4">
        <f t="shared" si="100"/>
        <v>-2.4588619071422242E-2</v>
      </c>
      <c r="N380" s="4">
        <f t="shared" si="101"/>
        <v>4.5772183021657656E-3</v>
      </c>
      <c r="O380" s="4">
        <f t="shared" si="102"/>
        <v>-1.4012373126994387E-2</v>
      </c>
      <c r="P380" s="6">
        <f>SUMPRODUCT(J380:O380,Portfolio_Performance!$C$10:$H$10)</f>
        <v>-9.8980898880304674E-3</v>
      </c>
      <c r="Q380" s="41">
        <v>-7.9000000000000008E-3</v>
      </c>
      <c r="R380" s="12">
        <f t="shared" si="103"/>
        <v>-1.9980898880304666E-3</v>
      </c>
      <c r="S380" s="6">
        <f t="shared" si="104"/>
        <v>-1.9980898880304666E-3</v>
      </c>
      <c r="T380" s="12">
        <f>P380-Portfolio_Performance!$C$16</f>
        <v>-7.7898089888030472E-2</v>
      </c>
      <c r="V380" s="7">
        <f t="shared" si="105"/>
        <v>3.729056199207847E-3</v>
      </c>
      <c r="W380" s="7">
        <f t="shared" si="105"/>
        <v>-8.5035456433908349E-3</v>
      </c>
      <c r="X380" s="7">
        <f t="shared" si="106"/>
        <v>-1.4766073899225175E-2</v>
      </c>
      <c r="Y380" s="7">
        <f t="shared" si="107"/>
        <v>-1.6688619071422241E-2</v>
      </c>
      <c r="Z380" s="7">
        <f t="shared" si="108"/>
        <v>1.2477218302165766E-2</v>
      </c>
      <c r="AA380" s="7">
        <f t="shared" si="109"/>
        <v>-6.1123731269943863E-3</v>
      </c>
      <c r="AB380">
        <f t="shared" si="110"/>
        <v>0</v>
      </c>
      <c r="AC380">
        <f t="shared" si="111"/>
        <v>-8.5035456433908349E-3</v>
      </c>
      <c r="AD380">
        <f t="shared" si="112"/>
        <v>-1.4766073899225175E-2</v>
      </c>
      <c r="AE380">
        <f t="shared" si="113"/>
        <v>-1.6688619071422241E-2</v>
      </c>
      <c r="AF380">
        <f t="shared" si="114"/>
        <v>0</v>
      </c>
      <c r="AG380">
        <f t="shared" si="115"/>
        <v>-6.1123731269943863E-3</v>
      </c>
      <c r="AH380" s="7">
        <f>J380-Portfolio_Performance!$C$16</f>
        <v>-7.2170943800792156E-2</v>
      </c>
      <c r="AI380" s="7">
        <f>K380-Portfolio_Performance!$C$16</f>
        <v>-7.850163553142131E-2</v>
      </c>
      <c r="AJ380" s="7">
        <f>L380-Portfolio_Performance!$C$16</f>
        <v>-9.066607389922518E-2</v>
      </c>
      <c r="AK380" s="7">
        <f>M380-Portfolio_Performance!$C$16</f>
        <v>-9.258861907142224E-2</v>
      </c>
      <c r="AL380" s="7">
        <f>N380-Portfolio_Performance!$C$16</f>
        <v>-6.3422781697834246E-2</v>
      </c>
      <c r="AM380" s="7">
        <f>O380-Portfolio_Performance!$C$16</f>
        <v>-8.2012373126994387E-2</v>
      </c>
    </row>
    <row r="381" spans="2:39" x14ac:dyDescent="0.2">
      <c r="B381" s="39">
        <v>45114</v>
      </c>
      <c r="C381" s="40">
        <v>142.34</v>
      </c>
      <c r="D381" s="40">
        <v>53.93</v>
      </c>
      <c r="E381" s="40">
        <v>25.63</v>
      </c>
      <c r="F381" s="40">
        <v>71.790000000000006</v>
      </c>
      <c r="G381" s="40">
        <v>85.37</v>
      </c>
      <c r="H381" s="40">
        <v>10.7</v>
      </c>
      <c r="J381" s="4">
        <f t="shared" si="97"/>
        <v>8.3245630640556775E-3</v>
      </c>
      <c r="K381" s="4">
        <f t="shared" si="98"/>
        <v>-1.8554771317992085E-2</v>
      </c>
      <c r="L381" s="4">
        <f t="shared" si="99"/>
        <v>1.2959144642505116E-2</v>
      </c>
      <c r="M381" s="4">
        <f t="shared" si="100"/>
        <v>-1.2733736073573613E-2</v>
      </c>
      <c r="N381" s="4">
        <f t="shared" si="101"/>
        <v>2.5627218109876719E-2</v>
      </c>
      <c r="O381" s="4">
        <f t="shared" si="102"/>
        <v>6.5635491140038473E-3</v>
      </c>
      <c r="P381" s="6">
        <f>SUMPRODUCT(J381:O381,Portfolio_Performance!$C$10:$H$10)</f>
        <v>6.9264846940815753E-3</v>
      </c>
      <c r="Q381" s="41">
        <v>-2.8999999999999998E-3</v>
      </c>
      <c r="R381" s="12">
        <f t="shared" si="103"/>
        <v>9.8264846940815751E-3</v>
      </c>
      <c r="S381" s="6">
        <f t="shared" si="104"/>
        <v>0</v>
      </c>
      <c r="T381" s="12">
        <f>P381-Portfolio_Performance!$C$16</f>
        <v>-6.1073515305918431E-2</v>
      </c>
      <c r="V381" s="7">
        <f t="shared" si="105"/>
        <v>1.1224563064055677E-2</v>
      </c>
      <c r="W381" s="7">
        <f t="shared" si="105"/>
        <v>-2.8381256012073662E-2</v>
      </c>
      <c r="X381" s="7">
        <f t="shared" si="106"/>
        <v>1.5859144642505117E-2</v>
      </c>
      <c r="Y381" s="7">
        <f t="shared" si="107"/>
        <v>-9.8337360735736134E-3</v>
      </c>
      <c r="Z381" s="7">
        <f t="shared" si="108"/>
        <v>2.8527218109876719E-2</v>
      </c>
      <c r="AA381" s="7">
        <f t="shared" si="109"/>
        <v>9.4635491140038462E-3</v>
      </c>
      <c r="AB381">
        <f t="shared" si="110"/>
        <v>0</v>
      </c>
      <c r="AC381">
        <f t="shared" si="111"/>
        <v>-2.8381256012073662E-2</v>
      </c>
      <c r="AD381">
        <f t="shared" si="112"/>
        <v>0</v>
      </c>
      <c r="AE381">
        <f t="shared" si="113"/>
        <v>-9.8337360735736134E-3</v>
      </c>
      <c r="AF381">
        <f t="shared" si="114"/>
        <v>0</v>
      </c>
      <c r="AG381">
        <f t="shared" si="115"/>
        <v>0</v>
      </c>
      <c r="AH381" s="7">
        <f>J381-Portfolio_Performance!$C$16</f>
        <v>-5.9675436935944327E-2</v>
      </c>
      <c r="AI381" s="7">
        <f>K381-Portfolio_Performance!$C$16</f>
        <v>-8.6554771317992094E-2</v>
      </c>
      <c r="AJ381" s="7">
        <f>L381-Portfolio_Performance!$C$16</f>
        <v>-5.5040855357494888E-2</v>
      </c>
      <c r="AK381" s="7">
        <f>M381-Portfolio_Performance!$C$16</f>
        <v>-8.073373607357362E-2</v>
      </c>
      <c r="AL381" s="7">
        <f>N381-Portfolio_Performance!$C$16</f>
        <v>-4.2372781890123286E-2</v>
      </c>
      <c r="AM381" s="7">
        <f>O381-Portfolio_Performance!$C$16</f>
        <v>-6.1436450885996155E-2</v>
      </c>
    </row>
    <row r="382" spans="2:39" x14ac:dyDescent="0.2">
      <c r="B382" s="39">
        <v>45117</v>
      </c>
      <c r="C382" s="40">
        <v>145.1</v>
      </c>
      <c r="D382" s="40">
        <v>53.78</v>
      </c>
      <c r="E382" s="40">
        <v>25.88</v>
      </c>
      <c r="F382" s="40">
        <v>73.69</v>
      </c>
      <c r="G382" s="40">
        <v>86.19</v>
      </c>
      <c r="H382" s="40">
        <v>10.71</v>
      </c>
      <c r="J382" s="4">
        <f t="shared" si="97"/>
        <v>1.9204598019017045E-2</v>
      </c>
      <c r="K382" s="4">
        <f t="shared" si="98"/>
        <v>-2.7852585084169835E-3</v>
      </c>
      <c r="L382" s="4">
        <f t="shared" si="99"/>
        <v>9.706929256720169E-3</v>
      </c>
      <c r="M382" s="4">
        <f t="shared" si="100"/>
        <v>2.6121914190516252E-2</v>
      </c>
      <c r="N382" s="4">
        <f t="shared" si="101"/>
        <v>9.5594106370927249E-3</v>
      </c>
      <c r="O382" s="4">
        <f t="shared" si="102"/>
        <v>9.3414299179714387E-4</v>
      </c>
      <c r="P382" s="6">
        <f>SUMPRODUCT(J382:O382,Portfolio_Performance!$C$10:$H$10)</f>
        <v>9.3374031226430409E-3</v>
      </c>
      <c r="Q382" s="41">
        <v>2.3999999999999998E-3</v>
      </c>
      <c r="R382" s="12">
        <f t="shared" si="103"/>
        <v>6.9374031226430415E-3</v>
      </c>
      <c r="S382" s="6">
        <f t="shared" si="104"/>
        <v>0</v>
      </c>
      <c r="T382" s="12">
        <f>P382-Portfolio_Performance!$C$16</f>
        <v>-5.8662596877356962E-2</v>
      </c>
      <c r="V382" s="7">
        <f t="shared" si="105"/>
        <v>1.6804598019017045E-2</v>
      </c>
      <c r="W382" s="7">
        <f t="shared" si="105"/>
        <v>-9.7226616310600242E-3</v>
      </c>
      <c r="X382" s="7">
        <f t="shared" si="106"/>
        <v>7.3069292567201696E-3</v>
      </c>
      <c r="Y382" s="7">
        <f t="shared" si="107"/>
        <v>2.3721914190516252E-2</v>
      </c>
      <c r="Z382" s="7">
        <f t="shared" si="108"/>
        <v>7.1594106370927255E-3</v>
      </c>
      <c r="AA382" s="7">
        <f t="shared" si="109"/>
        <v>-1.465857008202856E-3</v>
      </c>
      <c r="AB382">
        <f t="shared" si="110"/>
        <v>0</v>
      </c>
      <c r="AC382">
        <f t="shared" si="111"/>
        <v>-9.7226616310600242E-3</v>
      </c>
      <c r="AD382">
        <f t="shared" si="112"/>
        <v>0</v>
      </c>
      <c r="AE382">
        <f t="shared" si="113"/>
        <v>0</v>
      </c>
      <c r="AF382">
        <f t="shared" si="114"/>
        <v>0</v>
      </c>
      <c r="AG382">
        <f t="shared" si="115"/>
        <v>-1.465857008202856E-3</v>
      </c>
      <c r="AH382" s="7">
        <f>J382-Portfolio_Performance!$C$16</f>
        <v>-4.8795401980982964E-2</v>
      </c>
      <c r="AI382" s="7">
        <f>K382-Portfolio_Performance!$C$16</f>
        <v>-7.0785258508416993E-2</v>
      </c>
      <c r="AJ382" s="7">
        <f>L382-Portfolio_Performance!$C$16</f>
        <v>-5.8293070743279836E-2</v>
      </c>
      <c r="AK382" s="7">
        <f>M382-Portfolio_Performance!$C$16</f>
        <v>-4.1878085809483753E-2</v>
      </c>
      <c r="AL382" s="7">
        <f>N382-Portfolio_Performance!$C$16</f>
        <v>-5.8440589362907282E-2</v>
      </c>
      <c r="AM382" s="7">
        <f>O382-Portfolio_Performance!$C$16</f>
        <v>-6.7065857008202862E-2</v>
      </c>
    </row>
    <row r="383" spans="2:39" x14ac:dyDescent="0.2">
      <c r="B383" s="39">
        <v>45118</v>
      </c>
      <c r="C383" s="40">
        <v>146.38999999999999</v>
      </c>
      <c r="D383" s="40">
        <v>54.58</v>
      </c>
      <c r="E383" s="40">
        <v>26.44</v>
      </c>
      <c r="F383" s="40">
        <v>73.61</v>
      </c>
      <c r="G383" s="40">
        <v>87.96</v>
      </c>
      <c r="H383" s="40">
        <v>10.9</v>
      </c>
      <c r="J383" s="4">
        <f t="shared" si="97"/>
        <v>8.8511332931781386E-3</v>
      </c>
      <c r="K383" s="4">
        <f t="shared" si="98"/>
        <v>1.4765864439473815E-2</v>
      </c>
      <c r="L383" s="4">
        <f t="shared" si="99"/>
        <v>2.1407545350785706E-2</v>
      </c>
      <c r="M383" s="4">
        <f t="shared" si="100"/>
        <v>-1.0862187082933813E-3</v>
      </c>
      <c r="N383" s="4">
        <f t="shared" si="101"/>
        <v>2.032800402725252E-2</v>
      </c>
      <c r="O383" s="4">
        <f t="shared" si="102"/>
        <v>1.7584904775440554E-2</v>
      </c>
      <c r="P383" s="6">
        <f>SUMPRODUCT(J383:O383,Portfolio_Performance!$C$10:$H$10)</f>
        <v>1.4620018004914911E-2</v>
      </c>
      <c r="Q383" s="41">
        <v>6.7000000000000002E-3</v>
      </c>
      <c r="R383" s="12">
        <f t="shared" si="103"/>
        <v>7.9200180049149096E-3</v>
      </c>
      <c r="S383" s="6">
        <f t="shared" si="104"/>
        <v>0</v>
      </c>
      <c r="T383" s="12">
        <f>P383-Portfolio_Performance!$C$16</f>
        <v>-5.3379981995085091E-2</v>
      </c>
      <c r="V383" s="7">
        <f t="shared" si="105"/>
        <v>2.1511332931781384E-3</v>
      </c>
      <c r="W383" s="7">
        <f t="shared" si="105"/>
        <v>6.8458464345589054E-3</v>
      </c>
      <c r="X383" s="7">
        <f t="shared" si="106"/>
        <v>1.4707545350785705E-2</v>
      </c>
      <c r="Y383" s="7">
        <f t="shared" si="107"/>
        <v>-7.7862187082933815E-3</v>
      </c>
      <c r="Z383" s="7">
        <f t="shared" si="108"/>
        <v>1.3628004027252519E-2</v>
      </c>
      <c r="AA383" s="7">
        <f t="shared" si="109"/>
        <v>1.0884904775440553E-2</v>
      </c>
      <c r="AB383">
        <f t="shared" si="110"/>
        <v>0</v>
      </c>
      <c r="AC383">
        <f t="shared" si="111"/>
        <v>0</v>
      </c>
      <c r="AD383">
        <f t="shared" si="112"/>
        <v>0</v>
      </c>
      <c r="AE383">
        <f t="shared" si="113"/>
        <v>-7.7862187082933815E-3</v>
      </c>
      <c r="AF383">
        <f t="shared" si="114"/>
        <v>0</v>
      </c>
      <c r="AG383">
        <f t="shared" si="115"/>
        <v>0</v>
      </c>
      <c r="AH383" s="7">
        <f>J383-Portfolio_Performance!$C$16</f>
        <v>-5.9148866706821866E-2</v>
      </c>
      <c r="AI383" s="7">
        <f>K383-Portfolio_Performance!$C$16</f>
        <v>-5.323413556052619E-2</v>
      </c>
      <c r="AJ383" s="7">
        <f>L383-Portfolio_Performance!$C$16</f>
        <v>-4.6592454649214299E-2</v>
      </c>
      <c r="AK383" s="7">
        <f>M383-Portfolio_Performance!$C$16</f>
        <v>-6.9086218708293387E-2</v>
      </c>
      <c r="AL383" s="7">
        <f>N383-Portfolio_Performance!$C$16</f>
        <v>-4.7671995972747488E-2</v>
      </c>
      <c r="AM383" s="7">
        <f>O383-Portfolio_Performance!$C$16</f>
        <v>-5.0415095224559447E-2</v>
      </c>
    </row>
    <row r="384" spans="2:39" x14ac:dyDescent="0.2">
      <c r="B384" s="39">
        <v>45119</v>
      </c>
      <c r="C384" s="40">
        <v>145.27000000000001</v>
      </c>
      <c r="D384" s="40">
        <v>54.59</v>
      </c>
      <c r="E384" s="40">
        <v>27</v>
      </c>
      <c r="F384" s="40">
        <v>74.89</v>
      </c>
      <c r="G384" s="40">
        <v>90.27</v>
      </c>
      <c r="H384" s="40">
        <v>11.04</v>
      </c>
      <c r="J384" s="4">
        <f t="shared" si="97"/>
        <v>-7.6802132985281284E-3</v>
      </c>
      <c r="K384" s="4">
        <f t="shared" si="98"/>
        <v>1.8320051347390972E-4</v>
      </c>
      <c r="L384" s="4">
        <f t="shared" si="99"/>
        <v>2.0958851020843522E-2</v>
      </c>
      <c r="M384" s="4">
        <f t="shared" si="100"/>
        <v>1.7239484190661073E-2</v>
      </c>
      <c r="N384" s="4">
        <f t="shared" si="101"/>
        <v>2.5923013623503095E-2</v>
      </c>
      <c r="O384" s="4">
        <f t="shared" si="102"/>
        <v>1.2762251613851071E-2</v>
      </c>
      <c r="P384" s="6">
        <f>SUMPRODUCT(J384:O384,Portfolio_Performance!$C$10:$H$10)</f>
        <v>1.1315389121648166E-2</v>
      </c>
      <c r="Q384" s="41">
        <v>7.4000000000000003E-3</v>
      </c>
      <c r="R384" s="12">
        <f t="shared" si="103"/>
        <v>3.9153891216481655E-3</v>
      </c>
      <c r="S384" s="6">
        <f t="shared" si="104"/>
        <v>0</v>
      </c>
      <c r="T384" s="12">
        <f>P384-Portfolio_Performance!$C$16</f>
        <v>-5.6684610878351839E-2</v>
      </c>
      <c r="V384" s="7">
        <f t="shared" si="105"/>
        <v>-1.5080213298528128E-2</v>
      </c>
      <c r="W384" s="7">
        <f t="shared" si="105"/>
        <v>-3.7321886081742557E-3</v>
      </c>
      <c r="X384" s="7">
        <f t="shared" si="106"/>
        <v>1.3558851020843522E-2</v>
      </c>
      <c r="Y384" s="7">
        <f t="shared" si="107"/>
        <v>9.8394841906610728E-3</v>
      </c>
      <c r="Z384" s="7">
        <f t="shared" si="108"/>
        <v>1.8523013623503094E-2</v>
      </c>
      <c r="AA384" s="7">
        <f t="shared" si="109"/>
        <v>5.3622516138510708E-3</v>
      </c>
      <c r="AB384">
        <f t="shared" si="110"/>
        <v>-1.5080213298528128E-2</v>
      </c>
      <c r="AC384">
        <f t="shared" si="111"/>
        <v>-3.7321886081742557E-3</v>
      </c>
      <c r="AD384">
        <f t="shared" si="112"/>
        <v>0</v>
      </c>
      <c r="AE384">
        <f t="shared" si="113"/>
        <v>0</v>
      </c>
      <c r="AF384">
        <f t="shared" si="114"/>
        <v>0</v>
      </c>
      <c r="AG384">
        <f t="shared" si="115"/>
        <v>0</v>
      </c>
      <c r="AH384" s="7">
        <f>J384-Portfolio_Performance!$C$16</f>
        <v>-7.5680213298528129E-2</v>
      </c>
      <c r="AI384" s="7">
        <f>K384-Portfolio_Performance!$C$16</f>
        <v>-6.7816799486526094E-2</v>
      </c>
      <c r="AJ384" s="7">
        <f>L384-Portfolio_Performance!$C$16</f>
        <v>-4.7041148979156483E-2</v>
      </c>
      <c r="AK384" s="7">
        <f>M384-Portfolio_Performance!$C$16</f>
        <v>-5.0760515809338935E-2</v>
      </c>
      <c r="AL384" s="7">
        <f>N384-Portfolio_Performance!$C$16</f>
        <v>-4.2076986376496914E-2</v>
      </c>
      <c r="AM384" s="7">
        <f>O384-Portfolio_Performance!$C$16</f>
        <v>-5.5237748386148935E-2</v>
      </c>
    </row>
    <row r="385" spans="2:39" x14ac:dyDescent="0.2">
      <c r="B385" s="39">
        <v>45120</v>
      </c>
      <c r="C385" s="40">
        <v>143.05000000000001</v>
      </c>
      <c r="D385" s="40">
        <v>55.57</v>
      </c>
      <c r="E385" s="40">
        <v>27.33</v>
      </c>
      <c r="F385" s="40">
        <v>75.44</v>
      </c>
      <c r="G385" s="40">
        <v>91.04</v>
      </c>
      <c r="H385" s="40">
        <v>11.23</v>
      </c>
      <c r="J385" s="4">
        <f t="shared" si="97"/>
        <v>-1.5399860388672885E-2</v>
      </c>
      <c r="K385" s="4">
        <f t="shared" si="98"/>
        <v>1.7792771498163579E-2</v>
      </c>
      <c r="L385" s="4">
        <f t="shared" si="99"/>
        <v>1.2148133935647483E-2</v>
      </c>
      <c r="M385" s="4">
        <f t="shared" si="100"/>
        <v>7.3172680639263295E-3</v>
      </c>
      <c r="N385" s="4">
        <f t="shared" si="101"/>
        <v>8.4937910679574232E-3</v>
      </c>
      <c r="O385" s="4">
        <f t="shared" si="102"/>
        <v>1.7063727901402689E-2</v>
      </c>
      <c r="P385" s="6">
        <f>SUMPRODUCT(J385:O385,Portfolio_Performance!$C$10:$H$10)</f>
        <v>7.4637218560514532E-3</v>
      </c>
      <c r="Q385" s="41">
        <v>8.5000000000000006E-3</v>
      </c>
      <c r="R385" s="12">
        <f t="shared" si="103"/>
        <v>-1.0362781439485474E-3</v>
      </c>
      <c r="S385" s="6">
        <f t="shared" si="104"/>
        <v>-1.0362781439485474E-3</v>
      </c>
      <c r="T385" s="12">
        <f>P385-Portfolio_Performance!$C$16</f>
        <v>-6.0536278143948553E-2</v>
      </c>
      <c r="V385" s="7">
        <f t="shared" si="105"/>
        <v>-2.3899860388672887E-2</v>
      </c>
      <c r="W385" s="7">
        <f t="shared" si="105"/>
        <v>1.8829049642112128E-2</v>
      </c>
      <c r="X385" s="7">
        <f t="shared" si="106"/>
        <v>3.6481339356474827E-3</v>
      </c>
      <c r="Y385" s="7">
        <f t="shared" si="107"/>
        <v>-1.1827319360736711E-3</v>
      </c>
      <c r="Z385" s="7">
        <f t="shared" si="108"/>
        <v>-6.2089320425774003E-6</v>
      </c>
      <c r="AA385" s="7">
        <f t="shared" si="109"/>
        <v>8.5637279014026887E-3</v>
      </c>
      <c r="AB385">
        <f t="shared" si="110"/>
        <v>-2.3899860388672887E-2</v>
      </c>
      <c r="AC385">
        <f t="shared" si="111"/>
        <v>0</v>
      </c>
      <c r="AD385">
        <f t="shared" si="112"/>
        <v>0</v>
      </c>
      <c r="AE385">
        <f t="shared" si="113"/>
        <v>-1.1827319360736711E-3</v>
      </c>
      <c r="AF385">
        <f t="shared" si="114"/>
        <v>-6.2089320425774003E-6</v>
      </c>
      <c r="AG385">
        <f t="shared" si="115"/>
        <v>0</v>
      </c>
      <c r="AH385" s="7">
        <f>J385-Portfolio_Performance!$C$16</f>
        <v>-8.3399860388672892E-2</v>
      </c>
      <c r="AI385" s="7">
        <f>K385-Portfolio_Performance!$C$16</f>
        <v>-5.0207228501836426E-2</v>
      </c>
      <c r="AJ385" s="7">
        <f>L385-Portfolio_Performance!$C$16</f>
        <v>-5.5851866064352523E-2</v>
      </c>
      <c r="AK385" s="7">
        <f>M385-Portfolio_Performance!$C$16</f>
        <v>-6.0682731936073674E-2</v>
      </c>
      <c r="AL385" s="7">
        <f>N385-Portfolio_Performance!$C$16</f>
        <v>-5.950620893204258E-2</v>
      </c>
      <c r="AM385" s="7">
        <f>O385-Portfolio_Performance!$C$16</f>
        <v>-5.0936272098597316E-2</v>
      </c>
    </row>
    <row r="386" spans="2:39" x14ac:dyDescent="0.2">
      <c r="B386" s="39">
        <v>45121</v>
      </c>
      <c r="C386" s="40">
        <v>143.13</v>
      </c>
      <c r="D386" s="40">
        <v>55.2</v>
      </c>
      <c r="E386" s="40">
        <v>26.45</v>
      </c>
      <c r="F386" s="40">
        <v>74.97</v>
      </c>
      <c r="G386" s="40">
        <v>90.36</v>
      </c>
      <c r="H386" s="40">
        <v>10.93</v>
      </c>
      <c r="J386" s="4">
        <f t="shared" si="97"/>
        <v>5.5908870000601464E-4</v>
      </c>
      <c r="K386" s="4">
        <f t="shared" si="98"/>
        <v>-6.6805340087801859E-3</v>
      </c>
      <c r="L386" s="4">
        <f t="shared" si="99"/>
        <v>-3.2728841635668186E-2</v>
      </c>
      <c r="M386" s="4">
        <f t="shared" si="100"/>
        <v>-6.2496048102313063E-3</v>
      </c>
      <c r="N386" s="4">
        <f t="shared" si="101"/>
        <v>-7.4972787782183565E-3</v>
      </c>
      <c r="O386" s="4">
        <f t="shared" si="102"/>
        <v>-2.7077466561904653E-2</v>
      </c>
      <c r="P386" s="6">
        <f>SUMPRODUCT(J386:O386,Portfolio_Performance!$C$10:$H$10)</f>
        <v>-1.4076776029681833E-2</v>
      </c>
      <c r="Q386" s="41">
        <v>-1E-3</v>
      </c>
      <c r="R386" s="12">
        <f t="shared" si="103"/>
        <v>-1.3076776029681832E-2</v>
      </c>
      <c r="S386" s="6">
        <f t="shared" si="104"/>
        <v>-1.3076776029681832E-2</v>
      </c>
      <c r="T386" s="12">
        <f>P386-Portfolio_Performance!$C$16</f>
        <v>-8.2076776029681831E-2</v>
      </c>
      <c r="V386" s="7">
        <f t="shared" si="105"/>
        <v>1.5590887000060147E-3</v>
      </c>
      <c r="W386" s="7">
        <f t="shared" si="105"/>
        <v>6.3962420209016458E-3</v>
      </c>
      <c r="X386" s="7">
        <f t="shared" si="106"/>
        <v>-3.1728841635668185E-2</v>
      </c>
      <c r="Y386" s="7">
        <f t="shared" si="107"/>
        <v>-5.2496048102313063E-3</v>
      </c>
      <c r="Z386" s="7">
        <f t="shared" si="108"/>
        <v>-6.4972787782183565E-3</v>
      </c>
      <c r="AA386" s="7">
        <f t="shared" si="109"/>
        <v>-2.6077466561904652E-2</v>
      </c>
      <c r="AB386">
        <f t="shared" si="110"/>
        <v>0</v>
      </c>
      <c r="AC386">
        <f t="shared" si="111"/>
        <v>0</v>
      </c>
      <c r="AD386">
        <f t="shared" si="112"/>
        <v>-3.1728841635668185E-2</v>
      </c>
      <c r="AE386">
        <f t="shared" si="113"/>
        <v>-5.2496048102313063E-3</v>
      </c>
      <c r="AF386">
        <f t="shared" si="114"/>
        <v>-6.4972787782183565E-3</v>
      </c>
      <c r="AG386">
        <f t="shared" si="115"/>
        <v>-2.6077466561904652E-2</v>
      </c>
      <c r="AH386" s="7">
        <f>J386-Portfolio_Performance!$C$16</f>
        <v>-6.7440911299993994E-2</v>
      </c>
      <c r="AI386" s="7">
        <f>K386-Portfolio_Performance!$C$16</f>
        <v>-7.4680534008780192E-2</v>
      </c>
      <c r="AJ386" s="7">
        <f>L386-Portfolio_Performance!$C$16</f>
        <v>-0.1007288416356682</v>
      </c>
      <c r="AK386" s="7">
        <f>M386-Portfolio_Performance!$C$16</f>
        <v>-7.4249604810231309E-2</v>
      </c>
      <c r="AL386" s="7">
        <f>N386-Portfolio_Performance!$C$16</f>
        <v>-7.5497278778218366E-2</v>
      </c>
      <c r="AM386" s="7">
        <f>O386-Portfolio_Performance!$C$16</f>
        <v>-9.5077466561904661E-2</v>
      </c>
    </row>
    <row r="387" spans="2:39" x14ac:dyDescent="0.2">
      <c r="B387" s="39">
        <v>45124</v>
      </c>
      <c r="C387" s="40">
        <v>143.69999999999999</v>
      </c>
      <c r="D387" s="40">
        <v>55.2</v>
      </c>
      <c r="E387" s="40">
        <v>26.56</v>
      </c>
      <c r="F387" s="40">
        <v>75.2</v>
      </c>
      <c r="G387" s="40">
        <v>89.73</v>
      </c>
      <c r="H387" s="40">
        <v>10.85</v>
      </c>
      <c r="J387" s="4">
        <f t="shared" si="97"/>
        <v>3.9744848888539274E-3</v>
      </c>
      <c r="K387" s="4">
        <f t="shared" si="98"/>
        <v>0</v>
      </c>
      <c r="L387" s="4">
        <f t="shared" si="99"/>
        <v>4.1501663039247095E-3</v>
      </c>
      <c r="M387" s="4">
        <f t="shared" si="100"/>
        <v>3.063197440823456E-3</v>
      </c>
      <c r="N387" s="4">
        <f t="shared" si="101"/>
        <v>-6.9965302898361689E-3</v>
      </c>
      <c r="O387" s="4">
        <f t="shared" si="102"/>
        <v>-7.3462222019785904E-3</v>
      </c>
      <c r="P387" s="6">
        <f>SUMPRODUCT(J387:O387,Portfolio_Performance!$C$10:$H$10)</f>
        <v>-2.0869393663152085E-3</v>
      </c>
      <c r="Q387" s="41">
        <v>3.8999999999999998E-3</v>
      </c>
      <c r="R387" s="12">
        <f t="shared" si="103"/>
        <v>-5.9869393663152084E-3</v>
      </c>
      <c r="S387" s="6">
        <f t="shared" si="104"/>
        <v>-5.9869393663152084E-3</v>
      </c>
      <c r="T387" s="12">
        <f>P387-Portfolio_Performance!$C$16</f>
        <v>-7.0086939366315215E-2</v>
      </c>
      <c r="V387" s="7">
        <f t="shared" si="105"/>
        <v>7.4484888853927622E-5</v>
      </c>
      <c r="W387" s="7">
        <f t="shared" si="105"/>
        <v>5.9869393663152084E-3</v>
      </c>
      <c r="X387" s="7">
        <f t="shared" si="106"/>
        <v>2.5016630392470963E-4</v>
      </c>
      <c r="Y387" s="7">
        <f t="shared" si="107"/>
        <v>-8.3680255917654382E-4</v>
      </c>
      <c r="Z387" s="7">
        <f t="shared" si="108"/>
        <v>-1.0896530289836169E-2</v>
      </c>
      <c r="AA387" s="7">
        <f t="shared" si="109"/>
        <v>-1.124622220197859E-2</v>
      </c>
      <c r="AB387">
        <f t="shared" si="110"/>
        <v>0</v>
      </c>
      <c r="AC387">
        <f t="shared" si="111"/>
        <v>0</v>
      </c>
      <c r="AD387">
        <f t="shared" si="112"/>
        <v>0</v>
      </c>
      <c r="AE387">
        <f t="shared" si="113"/>
        <v>-8.3680255917654382E-4</v>
      </c>
      <c r="AF387">
        <f t="shared" si="114"/>
        <v>-1.0896530289836169E-2</v>
      </c>
      <c r="AG387">
        <f t="shared" si="115"/>
        <v>-1.124622220197859E-2</v>
      </c>
      <c r="AH387" s="7">
        <f>J387-Portfolio_Performance!$C$16</f>
        <v>-6.4025515111146084E-2</v>
      </c>
      <c r="AI387" s="7">
        <f>K387-Portfolio_Performance!$C$16</f>
        <v>-6.8000000000000005E-2</v>
      </c>
      <c r="AJ387" s="7">
        <f>L387-Portfolio_Performance!$C$16</f>
        <v>-6.3849833696075289E-2</v>
      </c>
      <c r="AK387" s="7">
        <f>M387-Portfolio_Performance!$C$16</f>
        <v>-6.4936802559176554E-2</v>
      </c>
      <c r="AL387" s="7">
        <f>N387-Portfolio_Performance!$C$16</f>
        <v>-7.4996530289836175E-2</v>
      </c>
      <c r="AM387" s="7">
        <f>O387-Portfolio_Performance!$C$16</f>
        <v>-7.5346222201978591E-2</v>
      </c>
    </row>
    <row r="388" spans="2:39" x14ac:dyDescent="0.2">
      <c r="B388" s="39">
        <v>45125</v>
      </c>
      <c r="C388" s="40">
        <v>145.22</v>
      </c>
      <c r="D388" s="40">
        <v>54.9</v>
      </c>
      <c r="E388" s="40">
        <v>27.08</v>
      </c>
      <c r="F388" s="40">
        <v>74.91</v>
      </c>
      <c r="G388" s="40">
        <v>91.19</v>
      </c>
      <c r="H388" s="40">
        <v>11</v>
      </c>
      <c r="J388" s="4">
        <f t="shared" ref="J388:J451" si="116">LN(C388/C387)</f>
        <v>1.0522040867121512E-2</v>
      </c>
      <c r="K388" s="4">
        <f t="shared" ref="K388:K451" si="117">LN(D388/D387)</f>
        <v>-5.449604767564703E-3</v>
      </c>
      <c r="L388" s="4">
        <f t="shared" ref="L388:L451" si="118">LN(E388/E387)</f>
        <v>1.9389123435841163E-2</v>
      </c>
      <c r="M388" s="4">
        <f t="shared" ref="M388:M451" si="119">LN(F388/F387)</f>
        <v>-3.8638379960026768E-3</v>
      </c>
      <c r="N388" s="4">
        <f t="shared" ref="N388:N451" si="120">LN(G388/G387)</f>
        <v>1.6140080635607693E-2</v>
      </c>
      <c r="O388" s="4">
        <f t="shared" ref="O388:O451" si="121">LN(H388/H387)</f>
        <v>1.3730192811902037E-2</v>
      </c>
      <c r="P388" s="6">
        <f>SUMPRODUCT(J388:O388,Portfolio_Performance!$C$10:$H$10)</f>
        <v>1.0459050211343829E-2</v>
      </c>
      <c r="Q388" s="41">
        <v>7.1000000000000004E-3</v>
      </c>
      <c r="R388" s="12">
        <f t="shared" si="103"/>
        <v>3.3590502113438284E-3</v>
      </c>
      <c r="S388" s="6">
        <f t="shared" si="104"/>
        <v>0</v>
      </c>
      <c r="T388" s="12">
        <f>P388-Portfolio_Performance!$C$16</f>
        <v>-5.7540949788656176E-2</v>
      </c>
      <c r="V388" s="7">
        <f t="shared" si="105"/>
        <v>3.4220408671215112E-3</v>
      </c>
      <c r="W388" s="7">
        <f t="shared" si="105"/>
        <v>-8.8086549789085315E-3</v>
      </c>
      <c r="X388" s="7">
        <f t="shared" si="106"/>
        <v>1.2289123435841163E-2</v>
      </c>
      <c r="Y388" s="7">
        <f t="shared" si="107"/>
        <v>-1.0963837996002677E-2</v>
      </c>
      <c r="Z388" s="7">
        <f t="shared" si="108"/>
        <v>9.0400806356076922E-3</v>
      </c>
      <c r="AA388" s="7">
        <f t="shared" si="109"/>
        <v>6.630192811902037E-3</v>
      </c>
      <c r="AB388">
        <f t="shared" si="110"/>
        <v>0</v>
      </c>
      <c r="AC388">
        <f t="shared" si="111"/>
        <v>-8.8086549789085315E-3</v>
      </c>
      <c r="AD388">
        <f t="shared" si="112"/>
        <v>0</v>
      </c>
      <c r="AE388">
        <f t="shared" si="113"/>
        <v>-1.0963837996002677E-2</v>
      </c>
      <c r="AF388">
        <f t="shared" si="114"/>
        <v>0</v>
      </c>
      <c r="AG388">
        <f t="shared" si="115"/>
        <v>0</v>
      </c>
      <c r="AH388" s="7">
        <f>J388-Portfolio_Performance!$C$16</f>
        <v>-5.7477959132878495E-2</v>
      </c>
      <c r="AI388" s="7">
        <f>K388-Portfolio_Performance!$C$16</f>
        <v>-7.3449604767564708E-2</v>
      </c>
      <c r="AJ388" s="7">
        <f>L388-Portfolio_Performance!$C$16</f>
        <v>-4.8610876564158842E-2</v>
      </c>
      <c r="AK388" s="7">
        <f>M388-Portfolio_Performance!$C$16</f>
        <v>-7.1863837996002683E-2</v>
      </c>
      <c r="AL388" s="7">
        <f>N388-Portfolio_Performance!$C$16</f>
        <v>-5.1859919364392312E-2</v>
      </c>
      <c r="AM388" s="7">
        <f>O388-Portfolio_Performance!$C$16</f>
        <v>-5.4269807188097971E-2</v>
      </c>
    </row>
    <row r="389" spans="2:39" x14ac:dyDescent="0.2">
      <c r="B389" s="39">
        <v>45126</v>
      </c>
      <c r="C389" s="40">
        <v>144.91</v>
      </c>
      <c r="D389" s="40">
        <v>55.14</v>
      </c>
      <c r="E389" s="40">
        <v>28.54</v>
      </c>
      <c r="F389" s="40">
        <v>74.22</v>
      </c>
      <c r="G389" s="40">
        <v>91</v>
      </c>
      <c r="H389" s="40">
        <v>11.04</v>
      </c>
      <c r="J389" s="4">
        <f t="shared" si="116"/>
        <v>-2.1369738942679179E-3</v>
      </c>
      <c r="K389" s="4">
        <f t="shared" si="117"/>
        <v>4.3620570801658279E-3</v>
      </c>
      <c r="L389" s="4">
        <f t="shared" si="118"/>
        <v>5.2511164004616216E-2</v>
      </c>
      <c r="M389" s="4">
        <f t="shared" si="119"/>
        <v>-9.2537373273400003E-3</v>
      </c>
      <c r="N389" s="4">
        <f t="shared" si="120"/>
        <v>-2.0857354287240758E-3</v>
      </c>
      <c r="O389" s="4">
        <f t="shared" si="121"/>
        <v>3.6297680505787311E-3</v>
      </c>
      <c r="P389" s="6">
        <f>SUMPRODUCT(J389:O389,Portfolio_Performance!$C$10:$H$10)</f>
        <v>5.0063369263194249E-3</v>
      </c>
      <c r="Q389" s="41">
        <v>2.3999999999999998E-3</v>
      </c>
      <c r="R389" s="12">
        <f t="shared" ref="R389:R452" si="122">P389-Q389</f>
        <v>2.6063369263194251E-3</v>
      </c>
      <c r="S389" s="6">
        <f t="shared" ref="S389:S452" si="123">IF(R389&lt;0,R389,0)</f>
        <v>0</v>
      </c>
      <c r="T389" s="12">
        <f>P389-Portfolio_Performance!$C$16</f>
        <v>-6.2993663073680581E-2</v>
      </c>
      <c r="V389" s="7">
        <f t="shared" ref="V389:W452" si="124">J389-Q389</f>
        <v>-4.5369738942679181E-3</v>
      </c>
      <c r="W389" s="7">
        <f t="shared" si="124"/>
        <v>1.7557201538464027E-3</v>
      </c>
      <c r="X389" s="7">
        <f t="shared" ref="X389:X452" si="125">L389-Q389</f>
        <v>5.0111164004616217E-2</v>
      </c>
      <c r="Y389" s="7">
        <f t="shared" ref="Y389:Y452" si="126">M389-Q389</f>
        <v>-1.165373732734E-2</v>
      </c>
      <c r="Z389" s="7">
        <f t="shared" ref="Z389:Z452" si="127">N389-Q389</f>
        <v>-4.4857354287240756E-3</v>
      </c>
      <c r="AA389" s="7">
        <f t="shared" ref="AA389:AA452" si="128">O389-Q389</f>
        <v>1.2297680505787313E-3</v>
      </c>
      <c r="AB389">
        <f t="shared" ref="AB389:AB452" si="129">IF(V389&lt;0,V389,0)</f>
        <v>-4.5369738942679181E-3</v>
      </c>
      <c r="AC389">
        <f t="shared" ref="AC389:AC452" si="130">IF(W389&lt;0,W389,0)</f>
        <v>0</v>
      </c>
      <c r="AD389">
        <f t="shared" ref="AD389:AD452" si="131">IF(X389&lt;0,X389,0)</f>
        <v>0</v>
      </c>
      <c r="AE389">
        <f t="shared" ref="AE389:AE452" si="132">IF(Y389&lt;0,Y389,0)</f>
        <v>-1.165373732734E-2</v>
      </c>
      <c r="AF389">
        <f t="shared" ref="AF389:AF452" si="133">IF(Z389&lt;0,Z389,0)</f>
        <v>-4.4857354287240756E-3</v>
      </c>
      <c r="AG389">
        <f t="shared" ref="AG389:AG452" si="134">IF(AA389&lt;0,AA389,0)</f>
        <v>0</v>
      </c>
      <c r="AH389" s="7">
        <f>J389-Portfolio_Performance!$C$16</f>
        <v>-7.0136973894267929E-2</v>
      </c>
      <c r="AI389" s="7">
        <f>K389-Portfolio_Performance!$C$16</f>
        <v>-6.3637942919834184E-2</v>
      </c>
      <c r="AJ389" s="7">
        <f>L389-Portfolio_Performance!$C$16</f>
        <v>-1.5488835995383789E-2</v>
      </c>
      <c r="AK389" s="7">
        <f>M389-Portfolio_Performance!$C$16</f>
        <v>-7.7253737327340005E-2</v>
      </c>
      <c r="AL389" s="7">
        <f>N389-Portfolio_Performance!$C$16</f>
        <v>-7.008573542872408E-2</v>
      </c>
      <c r="AM389" s="7">
        <f>O389-Portfolio_Performance!$C$16</f>
        <v>-6.4370231949421278E-2</v>
      </c>
    </row>
    <row r="390" spans="2:39" x14ac:dyDescent="0.2">
      <c r="B390" s="39">
        <v>45127</v>
      </c>
      <c r="C390" s="40">
        <v>143.38999999999999</v>
      </c>
      <c r="D390" s="40">
        <v>56.23</v>
      </c>
      <c r="E390" s="40">
        <v>27.88</v>
      </c>
      <c r="F390" s="40">
        <v>72.319999999999993</v>
      </c>
      <c r="G390" s="40">
        <v>91</v>
      </c>
      <c r="H390" s="40">
        <v>11.04</v>
      </c>
      <c r="J390" s="4">
        <f t="shared" si="116"/>
        <v>-1.0544669330885E-2</v>
      </c>
      <c r="K390" s="4">
        <f t="shared" si="117"/>
        <v>1.9575016708459569E-2</v>
      </c>
      <c r="L390" s="4">
        <f t="shared" si="118"/>
        <v>-2.3397026156367285E-2</v>
      </c>
      <c r="M390" s="4">
        <f t="shared" si="119"/>
        <v>-2.5932939548530601E-2</v>
      </c>
      <c r="N390" s="4">
        <f t="shared" si="120"/>
        <v>0</v>
      </c>
      <c r="O390" s="4">
        <f t="shared" si="121"/>
        <v>0</v>
      </c>
      <c r="P390" s="6">
        <f>SUMPRODUCT(J390:O390,Portfolio_Performance!$C$10:$H$10)</f>
        <v>-5.0844287658208323E-3</v>
      </c>
      <c r="Q390" s="41">
        <v>-6.7999999999999996E-3</v>
      </c>
      <c r="R390" s="12">
        <f t="shared" si="122"/>
        <v>1.7155712341791673E-3</v>
      </c>
      <c r="S390" s="6">
        <f t="shared" si="123"/>
        <v>0</v>
      </c>
      <c r="T390" s="12">
        <f>P390-Portfolio_Performance!$C$16</f>
        <v>-7.308442876582083E-2</v>
      </c>
      <c r="V390" s="7">
        <f t="shared" si="124"/>
        <v>-3.7446693308849999E-3</v>
      </c>
      <c r="W390" s="7">
        <f t="shared" si="124"/>
        <v>1.7859445474280401E-2</v>
      </c>
      <c r="X390" s="7">
        <f t="shared" si="125"/>
        <v>-1.6597026156367285E-2</v>
      </c>
      <c r="Y390" s="7">
        <f t="shared" si="126"/>
        <v>-1.9132939548530601E-2</v>
      </c>
      <c r="Z390" s="7">
        <f t="shared" si="127"/>
        <v>6.7999999999999996E-3</v>
      </c>
      <c r="AA390" s="7">
        <f t="shared" si="128"/>
        <v>6.7999999999999996E-3</v>
      </c>
      <c r="AB390">
        <f t="shared" si="129"/>
        <v>-3.7446693308849999E-3</v>
      </c>
      <c r="AC390">
        <f t="shared" si="130"/>
        <v>0</v>
      </c>
      <c r="AD390">
        <f t="shared" si="131"/>
        <v>-1.6597026156367285E-2</v>
      </c>
      <c r="AE390">
        <f t="shared" si="132"/>
        <v>-1.9132939548530601E-2</v>
      </c>
      <c r="AF390">
        <f t="shared" si="133"/>
        <v>0</v>
      </c>
      <c r="AG390">
        <f t="shared" si="134"/>
        <v>0</v>
      </c>
      <c r="AH390" s="7">
        <f>J390-Portfolio_Performance!$C$16</f>
        <v>-7.8544669330884997E-2</v>
      </c>
      <c r="AI390" s="7">
        <f>K390-Portfolio_Performance!$C$16</f>
        <v>-4.8424983291540435E-2</v>
      </c>
      <c r="AJ390" s="7">
        <f>L390-Portfolio_Performance!$C$16</f>
        <v>-9.1397026156367286E-2</v>
      </c>
      <c r="AK390" s="7">
        <f>M390-Portfolio_Performance!$C$16</f>
        <v>-9.3932939548530603E-2</v>
      </c>
      <c r="AL390" s="7">
        <f>N390-Portfolio_Performance!$C$16</f>
        <v>-6.8000000000000005E-2</v>
      </c>
      <c r="AM390" s="7">
        <f>O390-Portfolio_Performance!$C$16</f>
        <v>-6.8000000000000005E-2</v>
      </c>
    </row>
    <row r="391" spans="2:39" x14ac:dyDescent="0.2">
      <c r="B391" s="39">
        <v>45128</v>
      </c>
      <c r="C391" s="40">
        <v>142.13999999999999</v>
      </c>
      <c r="D391" s="40">
        <v>55.66</v>
      </c>
      <c r="E391" s="40">
        <v>27.62</v>
      </c>
      <c r="F391" s="40">
        <v>73.47</v>
      </c>
      <c r="G391" s="40">
        <v>100.28</v>
      </c>
      <c r="H391" s="40">
        <v>11.03</v>
      </c>
      <c r="J391" s="4">
        <f t="shared" si="116"/>
        <v>-8.7557033281987929E-3</v>
      </c>
      <c r="K391" s="4">
        <f t="shared" si="117"/>
        <v>-1.0188666206365601E-2</v>
      </c>
      <c r="L391" s="4">
        <f t="shared" si="118"/>
        <v>-9.369437911177031E-3</v>
      </c>
      <c r="M391" s="4">
        <f t="shared" si="119"/>
        <v>1.577644354826507E-2</v>
      </c>
      <c r="N391" s="4">
        <f t="shared" si="120"/>
        <v>9.7106766773242592E-2</v>
      </c>
      <c r="O391" s="4">
        <f t="shared" si="121"/>
        <v>-9.0620758353809774E-4</v>
      </c>
      <c r="P391" s="6">
        <f>SUMPRODUCT(J391:O391,Portfolio_Performance!$C$10:$H$10)</f>
        <v>1.7020184357019578E-2</v>
      </c>
      <c r="Q391" s="41">
        <v>2.9999999999999997E-4</v>
      </c>
      <c r="R391" s="12">
        <f t="shared" si="122"/>
        <v>1.6720184357019576E-2</v>
      </c>
      <c r="S391" s="6">
        <f t="shared" si="123"/>
        <v>0</v>
      </c>
      <c r="T391" s="12">
        <f>P391-Portfolio_Performance!$C$16</f>
        <v>-5.0979815642980431E-2</v>
      </c>
      <c r="V391" s="7">
        <f t="shared" si="124"/>
        <v>-9.0557033281987928E-3</v>
      </c>
      <c r="W391" s="7">
        <f t="shared" si="124"/>
        <v>-2.6908850563385177E-2</v>
      </c>
      <c r="X391" s="7">
        <f t="shared" si="125"/>
        <v>-9.6694379111770309E-3</v>
      </c>
      <c r="Y391" s="7">
        <f t="shared" si="126"/>
        <v>1.547644354826507E-2</v>
      </c>
      <c r="Z391" s="7">
        <f t="shared" si="127"/>
        <v>9.6806766773242597E-2</v>
      </c>
      <c r="AA391" s="7">
        <f t="shared" si="128"/>
        <v>-1.2062075835380978E-3</v>
      </c>
      <c r="AB391">
        <f t="shared" si="129"/>
        <v>-9.0557033281987928E-3</v>
      </c>
      <c r="AC391">
        <f t="shared" si="130"/>
        <v>-2.6908850563385177E-2</v>
      </c>
      <c r="AD391">
        <f t="shared" si="131"/>
        <v>-9.6694379111770309E-3</v>
      </c>
      <c r="AE391">
        <f t="shared" si="132"/>
        <v>0</v>
      </c>
      <c r="AF391">
        <f t="shared" si="133"/>
        <v>0</v>
      </c>
      <c r="AG391">
        <f t="shared" si="134"/>
        <v>-1.2062075835380978E-3</v>
      </c>
      <c r="AH391" s="7">
        <f>J391-Portfolio_Performance!$C$16</f>
        <v>-7.6755703328198796E-2</v>
      </c>
      <c r="AI391" s="7">
        <f>K391-Portfolio_Performance!$C$16</f>
        <v>-7.8188666206365609E-2</v>
      </c>
      <c r="AJ391" s="7">
        <f>L391-Portfolio_Performance!$C$16</f>
        <v>-7.7369437911177036E-2</v>
      </c>
      <c r="AK391" s="7">
        <f>M391-Portfolio_Performance!$C$16</f>
        <v>-5.2223556451734932E-2</v>
      </c>
      <c r="AL391" s="7">
        <f>N391-Portfolio_Performance!$C$16</f>
        <v>2.9106766773242587E-2</v>
      </c>
      <c r="AM391" s="7">
        <f>O391-Portfolio_Performance!$C$16</f>
        <v>-6.8906207583538104E-2</v>
      </c>
    </row>
    <row r="392" spans="2:39" x14ac:dyDescent="0.2">
      <c r="B392" s="39">
        <v>45131</v>
      </c>
      <c r="C392" s="40">
        <v>142.33000000000001</v>
      </c>
      <c r="D392" s="40">
        <v>55.78</v>
      </c>
      <c r="E392" s="40">
        <v>28.49</v>
      </c>
      <c r="F392" s="40">
        <v>72.599999999999994</v>
      </c>
      <c r="G392" s="40">
        <v>99.32</v>
      </c>
      <c r="H392" s="40">
        <v>11.2</v>
      </c>
      <c r="J392" s="4">
        <f t="shared" si="116"/>
        <v>1.3358176837850702E-3</v>
      </c>
      <c r="K392" s="4">
        <f t="shared" si="117"/>
        <v>2.1536261015982828E-3</v>
      </c>
      <c r="L392" s="4">
        <f t="shared" si="118"/>
        <v>3.1013000528670776E-2</v>
      </c>
      <c r="M392" s="4">
        <f t="shared" si="119"/>
        <v>-1.1912237801435693E-2</v>
      </c>
      <c r="N392" s="4">
        <f t="shared" si="120"/>
        <v>-9.6193126501269103E-3</v>
      </c>
      <c r="O392" s="4">
        <f t="shared" si="121"/>
        <v>1.5294945035637643E-2</v>
      </c>
      <c r="P392" s="6">
        <f>SUMPRODUCT(J392:O392,Portfolio_Performance!$C$10:$H$10)</f>
        <v>5.0572234003062617E-3</v>
      </c>
      <c r="Q392" s="41">
        <v>4.0000000000000001E-3</v>
      </c>
      <c r="R392" s="12">
        <f t="shared" si="122"/>
        <v>1.0572234003062616E-3</v>
      </c>
      <c r="S392" s="6">
        <f t="shared" si="123"/>
        <v>0</v>
      </c>
      <c r="T392" s="12">
        <f>P392-Portfolio_Performance!$C$16</f>
        <v>-6.2942776599693745E-2</v>
      </c>
      <c r="V392" s="7">
        <f t="shared" si="124"/>
        <v>-2.6641823162149299E-3</v>
      </c>
      <c r="W392" s="7">
        <f t="shared" si="124"/>
        <v>1.0964027012920212E-3</v>
      </c>
      <c r="X392" s="7">
        <f t="shared" si="125"/>
        <v>2.7013000528670776E-2</v>
      </c>
      <c r="Y392" s="7">
        <f t="shared" si="126"/>
        <v>-1.5912237801435691E-2</v>
      </c>
      <c r="Z392" s="7">
        <f t="shared" si="127"/>
        <v>-1.361931265012691E-2</v>
      </c>
      <c r="AA392" s="7">
        <f t="shared" si="128"/>
        <v>1.1294945035637643E-2</v>
      </c>
      <c r="AB392">
        <f t="shared" si="129"/>
        <v>-2.6641823162149299E-3</v>
      </c>
      <c r="AC392">
        <f t="shared" si="130"/>
        <v>0</v>
      </c>
      <c r="AD392">
        <f t="shared" si="131"/>
        <v>0</v>
      </c>
      <c r="AE392">
        <f t="shared" si="132"/>
        <v>-1.5912237801435691E-2</v>
      </c>
      <c r="AF392">
        <f t="shared" si="133"/>
        <v>-1.361931265012691E-2</v>
      </c>
      <c r="AG392">
        <f t="shared" si="134"/>
        <v>0</v>
      </c>
      <c r="AH392" s="7">
        <f>J392-Portfolio_Performance!$C$16</f>
        <v>-6.6664182316214932E-2</v>
      </c>
      <c r="AI392" s="7">
        <f>K392-Portfolio_Performance!$C$16</f>
        <v>-6.5846373898401728E-2</v>
      </c>
      <c r="AJ392" s="7">
        <f>L392-Portfolio_Performance!$C$16</f>
        <v>-3.6986999471329232E-2</v>
      </c>
      <c r="AK392" s="7">
        <f>M392-Portfolio_Performance!$C$16</f>
        <v>-7.9912237801435693E-2</v>
      </c>
      <c r="AL392" s="7">
        <f>N392-Portfolio_Performance!$C$16</f>
        <v>-7.761931265012692E-2</v>
      </c>
      <c r="AM392" s="7">
        <f>O392-Portfolio_Performance!$C$16</f>
        <v>-5.2705054964362362E-2</v>
      </c>
    </row>
    <row r="393" spans="2:39" x14ac:dyDescent="0.2">
      <c r="B393" s="39">
        <v>45132</v>
      </c>
      <c r="C393" s="40">
        <v>143.81</v>
      </c>
      <c r="D393" s="40">
        <v>55.3</v>
      </c>
      <c r="E393" s="40">
        <v>27.8</v>
      </c>
      <c r="F393" s="40">
        <v>73.569999999999993</v>
      </c>
      <c r="G393" s="40">
        <v>97.92</v>
      </c>
      <c r="H393" s="40">
        <v>11.13</v>
      </c>
      <c r="J393" s="4">
        <f t="shared" si="116"/>
        <v>1.0344678815754215E-2</v>
      </c>
      <c r="K393" s="4">
        <f t="shared" si="117"/>
        <v>-8.6424736710538699E-3</v>
      </c>
      <c r="L393" s="4">
        <f t="shared" si="118"/>
        <v>-2.4517127813225431E-2</v>
      </c>
      <c r="M393" s="4">
        <f t="shared" si="119"/>
        <v>1.3272412113422697E-2</v>
      </c>
      <c r="N393" s="4">
        <f t="shared" si="120"/>
        <v>-1.4196141875949789E-2</v>
      </c>
      <c r="O393" s="4">
        <f t="shared" si="121"/>
        <v>-6.2696130135952623E-3</v>
      </c>
      <c r="P393" s="6">
        <f>SUMPRODUCT(J393:O393,Portfolio_Performance!$C$10:$H$10)</f>
        <v>-4.639895453203354E-3</v>
      </c>
      <c r="Q393" s="41">
        <v>2.8E-3</v>
      </c>
      <c r="R393" s="12">
        <f t="shared" si="122"/>
        <v>-7.4398954532033535E-3</v>
      </c>
      <c r="S393" s="6">
        <f t="shared" si="123"/>
        <v>-7.4398954532033535E-3</v>
      </c>
      <c r="T393" s="12">
        <f>P393-Portfolio_Performance!$C$16</f>
        <v>-7.263989545320336E-2</v>
      </c>
      <c r="V393" s="7">
        <f t="shared" si="124"/>
        <v>7.544678815754215E-3</v>
      </c>
      <c r="W393" s="7">
        <f t="shared" si="124"/>
        <v>-1.2025782178505164E-3</v>
      </c>
      <c r="X393" s="7">
        <f t="shared" si="125"/>
        <v>-2.7317127813225432E-2</v>
      </c>
      <c r="Y393" s="7">
        <f t="shared" si="126"/>
        <v>1.0472412113422697E-2</v>
      </c>
      <c r="Z393" s="7">
        <f t="shared" si="127"/>
        <v>-1.6996141875949788E-2</v>
      </c>
      <c r="AA393" s="7">
        <f t="shared" si="128"/>
        <v>-9.0696130135952627E-3</v>
      </c>
      <c r="AB393">
        <f t="shared" si="129"/>
        <v>0</v>
      </c>
      <c r="AC393">
        <f t="shared" si="130"/>
        <v>-1.2025782178505164E-3</v>
      </c>
      <c r="AD393">
        <f t="shared" si="131"/>
        <v>-2.7317127813225432E-2</v>
      </c>
      <c r="AE393">
        <f t="shared" si="132"/>
        <v>0</v>
      </c>
      <c r="AF393">
        <f t="shared" si="133"/>
        <v>-1.6996141875949788E-2</v>
      </c>
      <c r="AG393">
        <f t="shared" si="134"/>
        <v>-9.0696130135952627E-3</v>
      </c>
      <c r="AH393" s="7">
        <f>J393-Portfolio_Performance!$C$16</f>
        <v>-5.7655321184245788E-2</v>
      </c>
      <c r="AI393" s="7">
        <f>K393-Portfolio_Performance!$C$16</f>
        <v>-7.6642473671053868E-2</v>
      </c>
      <c r="AJ393" s="7">
        <f>L393-Portfolio_Performance!$C$16</f>
        <v>-9.2517127813225436E-2</v>
      </c>
      <c r="AK393" s="7">
        <f>M393-Portfolio_Performance!$C$16</f>
        <v>-5.4727587886577306E-2</v>
      </c>
      <c r="AL393" s="7">
        <f>N393-Portfolio_Performance!$C$16</f>
        <v>-8.2196141875949799E-2</v>
      </c>
      <c r="AM393" s="7">
        <f>O393-Portfolio_Performance!$C$16</f>
        <v>-7.4269613013595262E-2</v>
      </c>
    </row>
    <row r="394" spans="2:39" x14ac:dyDescent="0.2">
      <c r="B394" s="39">
        <v>45133</v>
      </c>
      <c r="C394" s="40">
        <v>142.80000000000001</v>
      </c>
      <c r="D394" s="40">
        <v>55.67</v>
      </c>
      <c r="E394" s="40">
        <v>28.12</v>
      </c>
      <c r="F394" s="40">
        <v>73.17</v>
      </c>
      <c r="G394" s="40">
        <v>99.14</v>
      </c>
      <c r="H394" s="40">
        <v>11.15</v>
      </c>
      <c r="J394" s="4">
        <f t="shared" si="116"/>
        <v>-7.0479339928042192E-3</v>
      </c>
      <c r="K394" s="4">
        <f t="shared" si="117"/>
        <v>6.6684936671274125E-3</v>
      </c>
      <c r="L394" s="4">
        <f t="shared" si="118"/>
        <v>1.1445046245872878E-2</v>
      </c>
      <c r="M394" s="4">
        <f t="shared" si="119"/>
        <v>-5.4518330482343199E-3</v>
      </c>
      <c r="N394" s="4">
        <f t="shared" si="120"/>
        <v>1.2382173828411946E-2</v>
      </c>
      <c r="O394" s="4">
        <f t="shared" si="121"/>
        <v>1.7953326186743339E-3</v>
      </c>
      <c r="P394" s="6">
        <f>SUMPRODUCT(J394:O394,Portfolio_Performance!$C$10:$H$10)</f>
        <v>2.8716184392004428E-3</v>
      </c>
      <c r="Q394" s="41">
        <v>-2.0000000000000001E-4</v>
      </c>
      <c r="R394" s="12">
        <f t="shared" si="122"/>
        <v>3.0716184392004429E-3</v>
      </c>
      <c r="S394" s="6">
        <f t="shared" si="123"/>
        <v>0</v>
      </c>
      <c r="T394" s="12">
        <f>P394-Portfolio_Performance!$C$16</f>
        <v>-6.5128381560799559E-2</v>
      </c>
      <c r="V394" s="7">
        <f t="shared" si="124"/>
        <v>-6.8479339928042195E-3</v>
      </c>
      <c r="W394" s="7">
        <f t="shared" si="124"/>
        <v>3.5968752279269696E-3</v>
      </c>
      <c r="X394" s="7">
        <f t="shared" si="125"/>
        <v>1.1645046245872879E-2</v>
      </c>
      <c r="Y394" s="7">
        <f t="shared" si="126"/>
        <v>-5.2518330482343202E-3</v>
      </c>
      <c r="Z394" s="7">
        <f t="shared" si="127"/>
        <v>1.2582173828411947E-2</v>
      </c>
      <c r="AA394" s="7">
        <f t="shared" si="128"/>
        <v>1.9953326186743338E-3</v>
      </c>
      <c r="AB394">
        <f t="shared" si="129"/>
        <v>-6.8479339928042195E-3</v>
      </c>
      <c r="AC394">
        <f t="shared" si="130"/>
        <v>0</v>
      </c>
      <c r="AD394">
        <f t="shared" si="131"/>
        <v>0</v>
      </c>
      <c r="AE394">
        <f t="shared" si="132"/>
        <v>-5.2518330482343202E-3</v>
      </c>
      <c r="AF394">
        <f t="shared" si="133"/>
        <v>0</v>
      </c>
      <c r="AG394">
        <f t="shared" si="134"/>
        <v>0</v>
      </c>
      <c r="AH394" s="7">
        <f>J394-Portfolio_Performance!$C$16</f>
        <v>-7.5047933992804225E-2</v>
      </c>
      <c r="AI394" s="7">
        <f>K394-Portfolio_Performance!$C$16</f>
        <v>-6.1331506332872592E-2</v>
      </c>
      <c r="AJ394" s="7">
        <f>L394-Portfolio_Performance!$C$16</f>
        <v>-5.6554953754127127E-2</v>
      </c>
      <c r="AK394" s="7">
        <f>M394-Portfolio_Performance!$C$16</f>
        <v>-7.3451833048234327E-2</v>
      </c>
      <c r="AL394" s="7">
        <f>N394-Portfolio_Performance!$C$16</f>
        <v>-5.5617826171588058E-2</v>
      </c>
      <c r="AM394" s="7">
        <f>O394-Portfolio_Performance!$C$16</f>
        <v>-6.6204667381325674E-2</v>
      </c>
    </row>
    <row r="395" spans="2:39" x14ac:dyDescent="0.2">
      <c r="B395" s="39">
        <v>45134</v>
      </c>
      <c r="C395" s="40">
        <v>141.41999999999999</v>
      </c>
      <c r="D395" s="40">
        <v>54.59</v>
      </c>
      <c r="E395" s="40">
        <v>28.22</v>
      </c>
      <c r="F395" s="40">
        <v>73.19</v>
      </c>
      <c r="G395" s="40">
        <v>96.29</v>
      </c>
      <c r="H395" s="40">
        <v>11.03</v>
      </c>
      <c r="J395" s="4">
        <f t="shared" si="116"/>
        <v>-9.7108637293894535E-3</v>
      </c>
      <c r="K395" s="4">
        <f t="shared" si="117"/>
        <v>-1.9590686401750081E-2</v>
      </c>
      <c r="L395" s="4">
        <f t="shared" si="118"/>
        <v>3.5498794822037771E-3</v>
      </c>
      <c r="M395" s="4">
        <f t="shared" si="119"/>
        <v>2.7329871719714005E-4</v>
      </c>
      <c r="N395" s="4">
        <f t="shared" si="120"/>
        <v>-2.9168521340235173E-2</v>
      </c>
      <c r="O395" s="4">
        <f t="shared" si="121"/>
        <v>-1.0820664640716762E-2</v>
      </c>
      <c r="P395" s="6">
        <f>SUMPRODUCT(J395:O395,Portfolio_Performance!$C$10:$H$10)</f>
        <v>-1.2598827226374868E-2</v>
      </c>
      <c r="Q395" s="41">
        <v>-6.4000000000000003E-3</v>
      </c>
      <c r="R395" s="12">
        <f t="shared" si="122"/>
        <v>-6.1988272263748681E-3</v>
      </c>
      <c r="S395" s="6">
        <f t="shared" si="123"/>
        <v>-6.1988272263748681E-3</v>
      </c>
      <c r="T395" s="12">
        <f>P395-Portfolio_Performance!$C$16</f>
        <v>-8.0598827226374875E-2</v>
      </c>
      <c r="V395" s="7">
        <f t="shared" si="124"/>
        <v>-3.3108637293894532E-3</v>
      </c>
      <c r="W395" s="7">
        <f t="shared" si="124"/>
        <v>-1.3391859175375213E-2</v>
      </c>
      <c r="X395" s="7">
        <f t="shared" si="125"/>
        <v>9.9498794822037769E-3</v>
      </c>
      <c r="Y395" s="7">
        <f t="shared" si="126"/>
        <v>6.6732987171971405E-3</v>
      </c>
      <c r="Z395" s="7">
        <f t="shared" si="127"/>
        <v>-2.2768521340235173E-2</v>
      </c>
      <c r="AA395" s="7">
        <f t="shared" si="128"/>
        <v>-4.4206646407167613E-3</v>
      </c>
      <c r="AB395">
        <f t="shared" si="129"/>
        <v>-3.3108637293894532E-3</v>
      </c>
      <c r="AC395">
        <f t="shared" si="130"/>
        <v>-1.3391859175375213E-2</v>
      </c>
      <c r="AD395">
        <f t="shared" si="131"/>
        <v>0</v>
      </c>
      <c r="AE395">
        <f t="shared" si="132"/>
        <v>0</v>
      </c>
      <c r="AF395">
        <f t="shared" si="133"/>
        <v>-2.2768521340235173E-2</v>
      </c>
      <c r="AG395">
        <f t="shared" si="134"/>
        <v>-4.4206646407167613E-3</v>
      </c>
      <c r="AH395" s="7">
        <f>J395-Portfolio_Performance!$C$16</f>
        <v>-7.7710863729389457E-2</v>
      </c>
      <c r="AI395" s="7">
        <f>K395-Portfolio_Performance!$C$16</f>
        <v>-8.7590686401750079E-2</v>
      </c>
      <c r="AJ395" s="7">
        <f>L395-Portfolio_Performance!$C$16</f>
        <v>-6.4450120517796222E-2</v>
      </c>
      <c r="AK395" s="7">
        <f>M395-Portfolio_Performance!$C$16</f>
        <v>-6.7726701282802865E-2</v>
      </c>
      <c r="AL395" s="7">
        <f>N395-Portfolio_Performance!$C$16</f>
        <v>-9.7168521340235181E-2</v>
      </c>
      <c r="AM395" s="7">
        <f>O395-Portfolio_Performance!$C$16</f>
        <v>-7.882066464071677E-2</v>
      </c>
    </row>
    <row r="396" spans="2:39" x14ac:dyDescent="0.2">
      <c r="B396" s="39">
        <v>45135</v>
      </c>
      <c r="C396" s="40">
        <v>142.13999999999999</v>
      </c>
      <c r="D396" s="40">
        <v>54.52</v>
      </c>
      <c r="E396" s="40">
        <v>28.82</v>
      </c>
      <c r="F396" s="40">
        <v>74.06</v>
      </c>
      <c r="G396" s="40">
        <v>97.98</v>
      </c>
      <c r="H396" s="40">
        <v>11.24</v>
      </c>
      <c r="J396" s="4">
        <f t="shared" si="116"/>
        <v>5.0783012226543866E-3</v>
      </c>
      <c r="K396" s="4">
        <f t="shared" si="117"/>
        <v>-1.2831089653343988E-3</v>
      </c>
      <c r="L396" s="4">
        <f t="shared" si="118"/>
        <v>2.1038644146708241E-2</v>
      </c>
      <c r="M396" s="4">
        <f t="shared" si="119"/>
        <v>1.181677587233093E-2</v>
      </c>
      <c r="N396" s="4">
        <f t="shared" si="120"/>
        <v>1.7398904958236039E-2</v>
      </c>
      <c r="O396" s="4">
        <f t="shared" si="121"/>
        <v>1.8860011200134006E-2</v>
      </c>
      <c r="P396" s="6">
        <f>SUMPRODUCT(J396:O396,Portfolio_Performance!$C$10:$H$10)</f>
        <v>1.3310675701588764E-2</v>
      </c>
      <c r="Q396" s="41">
        <v>9.9000000000000008E-3</v>
      </c>
      <c r="R396" s="12">
        <f t="shared" si="122"/>
        <v>3.4106757015887629E-3</v>
      </c>
      <c r="S396" s="6">
        <f t="shared" si="123"/>
        <v>0</v>
      </c>
      <c r="T396" s="12">
        <f>P396-Portfolio_Performance!$C$16</f>
        <v>-5.4689324298411238E-2</v>
      </c>
      <c r="V396" s="7">
        <f t="shared" si="124"/>
        <v>-4.8216987773456142E-3</v>
      </c>
      <c r="W396" s="7">
        <f t="shared" si="124"/>
        <v>-4.693784666923162E-3</v>
      </c>
      <c r="X396" s="7">
        <f t="shared" si="125"/>
        <v>1.1138644146708241E-2</v>
      </c>
      <c r="Y396" s="7">
        <f t="shared" si="126"/>
        <v>1.9167758723309287E-3</v>
      </c>
      <c r="Z396" s="7">
        <f t="shared" si="127"/>
        <v>7.4989049582360381E-3</v>
      </c>
      <c r="AA396" s="7">
        <f t="shared" si="128"/>
        <v>8.9600112001340052E-3</v>
      </c>
      <c r="AB396">
        <f t="shared" si="129"/>
        <v>-4.8216987773456142E-3</v>
      </c>
      <c r="AC396">
        <f t="shared" si="130"/>
        <v>-4.693784666923162E-3</v>
      </c>
      <c r="AD396">
        <f t="shared" si="131"/>
        <v>0</v>
      </c>
      <c r="AE396">
        <f t="shared" si="132"/>
        <v>0</v>
      </c>
      <c r="AF396">
        <f t="shared" si="133"/>
        <v>0</v>
      </c>
      <c r="AG396">
        <f t="shared" si="134"/>
        <v>0</v>
      </c>
      <c r="AH396" s="7">
        <f>J396-Portfolio_Performance!$C$16</f>
        <v>-6.2921698777345617E-2</v>
      </c>
      <c r="AI396" s="7">
        <f>K396-Portfolio_Performance!$C$16</f>
        <v>-6.9283108965334406E-2</v>
      </c>
      <c r="AJ396" s="7">
        <f>L396-Portfolio_Performance!$C$16</f>
        <v>-4.6961355853291767E-2</v>
      </c>
      <c r="AK396" s="7">
        <f>M396-Portfolio_Performance!$C$16</f>
        <v>-5.6183224127669074E-2</v>
      </c>
      <c r="AL396" s="7">
        <f>N396-Portfolio_Performance!$C$16</f>
        <v>-5.0601095041763966E-2</v>
      </c>
      <c r="AM396" s="7">
        <f>O396-Portfolio_Performance!$C$16</f>
        <v>-4.9139988799866002E-2</v>
      </c>
    </row>
    <row r="397" spans="2:39" x14ac:dyDescent="0.2">
      <c r="B397" s="39">
        <v>45138</v>
      </c>
      <c r="C397" s="40">
        <v>143.78</v>
      </c>
      <c r="D397" s="40">
        <v>54.73</v>
      </c>
      <c r="E397" s="40">
        <v>29.69</v>
      </c>
      <c r="F397" s="40">
        <v>74.94</v>
      </c>
      <c r="G397" s="40">
        <v>98.48</v>
      </c>
      <c r="H397" s="40">
        <v>11.33</v>
      </c>
      <c r="J397" s="4">
        <f t="shared" si="116"/>
        <v>1.1471866156976533E-2</v>
      </c>
      <c r="K397" s="4">
        <f t="shared" si="117"/>
        <v>3.844398327494706E-3</v>
      </c>
      <c r="L397" s="4">
        <f t="shared" si="118"/>
        <v>2.9740698204292339E-2</v>
      </c>
      <c r="M397" s="4">
        <f t="shared" si="119"/>
        <v>1.1812217880074636E-2</v>
      </c>
      <c r="N397" s="4">
        <f t="shared" si="120"/>
        <v>5.090105665769255E-3</v>
      </c>
      <c r="O397" s="4">
        <f t="shared" si="121"/>
        <v>7.9752305743698224E-3</v>
      </c>
      <c r="P397" s="6">
        <f>SUMPRODUCT(J397:O397,Portfolio_Performance!$C$10:$H$10)</f>
        <v>1.0244694978046275E-2</v>
      </c>
      <c r="Q397" s="41">
        <v>1.5E-3</v>
      </c>
      <c r="R397" s="12">
        <f t="shared" si="122"/>
        <v>8.7446949780462749E-3</v>
      </c>
      <c r="S397" s="6">
        <f t="shared" si="123"/>
        <v>0</v>
      </c>
      <c r="T397" s="12">
        <f>P397-Portfolio_Performance!$C$16</f>
        <v>-5.775530502195373E-2</v>
      </c>
      <c r="V397" s="7">
        <f t="shared" si="124"/>
        <v>9.9718661569765336E-3</v>
      </c>
      <c r="W397" s="7">
        <f t="shared" si="124"/>
        <v>-4.9002966505515694E-3</v>
      </c>
      <c r="X397" s="7">
        <f t="shared" si="125"/>
        <v>2.8240698204292338E-2</v>
      </c>
      <c r="Y397" s="7">
        <f t="shared" si="126"/>
        <v>1.0312217880074637E-2</v>
      </c>
      <c r="Z397" s="7">
        <f t="shared" si="127"/>
        <v>3.5901056657692549E-3</v>
      </c>
      <c r="AA397" s="7">
        <f t="shared" si="128"/>
        <v>6.4752305743698228E-3</v>
      </c>
      <c r="AB397">
        <f t="shared" si="129"/>
        <v>0</v>
      </c>
      <c r="AC397">
        <f t="shared" si="130"/>
        <v>-4.9002966505515694E-3</v>
      </c>
      <c r="AD397">
        <f t="shared" si="131"/>
        <v>0</v>
      </c>
      <c r="AE397">
        <f t="shared" si="132"/>
        <v>0</v>
      </c>
      <c r="AF397">
        <f t="shared" si="133"/>
        <v>0</v>
      </c>
      <c r="AG397">
        <f t="shared" si="134"/>
        <v>0</v>
      </c>
      <c r="AH397" s="7">
        <f>J397-Portfolio_Performance!$C$16</f>
        <v>-5.6528133843023472E-2</v>
      </c>
      <c r="AI397" s="7">
        <f>K397-Portfolio_Performance!$C$16</f>
        <v>-6.4155601672505294E-2</v>
      </c>
      <c r="AJ397" s="7">
        <f>L397-Portfolio_Performance!$C$16</f>
        <v>-3.8259301795707662E-2</v>
      </c>
      <c r="AK397" s="7">
        <f>M397-Portfolio_Performance!$C$16</f>
        <v>-5.6187782119925367E-2</v>
      </c>
      <c r="AL397" s="7">
        <f>N397-Portfolio_Performance!$C$16</f>
        <v>-6.2909894334230748E-2</v>
      </c>
      <c r="AM397" s="7">
        <f>O397-Portfolio_Performance!$C$16</f>
        <v>-6.0024769425630183E-2</v>
      </c>
    </row>
    <row r="398" spans="2:39" x14ac:dyDescent="0.2">
      <c r="B398" s="39">
        <v>45139</v>
      </c>
      <c r="C398" s="40">
        <v>145.52000000000001</v>
      </c>
      <c r="D398" s="40">
        <v>54.29</v>
      </c>
      <c r="E398" s="40">
        <v>29.57</v>
      </c>
      <c r="F398" s="40">
        <v>74.41</v>
      </c>
      <c r="G398" s="40">
        <v>98.91</v>
      </c>
      <c r="H398" s="40">
        <v>11.24</v>
      </c>
      <c r="J398" s="4">
        <f t="shared" si="116"/>
        <v>1.2029180654141441E-2</v>
      </c>
      <c r="K398" s="4">
        <f t="shared" si="117"/>
        <v>-8.0719572384670077E-3</v>
      </c>
      <c r="L398" s="4">
        <f t="shared" si="118"/>
        <v>-4.0499549112825951E-3</v>
      </c>
      <c r="M398" s="4">
        <f t="shared" si="119"/>
        <v>-7.097451956371445E-3</v>
      </c>
      <c r="N398" s="4">
        <f t="shared" si="120"/>
        <v>4.3568638755512451E-3</v>
      </c>
      <c r="O398" s="4">
        <f t="shared" si="121"/>
        <v>-7.9752305743699473E-3</v>
      </c>
      <c r="P398" s="6">
        <f>SUMPRODUCT(J398:O398,Portfolio_Performance!$C$10:$H$10)</f>
        <v>-1.0372966769845518E-3</v>
      </c>
      <c r="Q398" s="41">
        <v>-2.7000000000000001E-3</v>
      </c>
      <c r="R398" s="12">
        <f t="shared" si="122"/>
        <v>1.6627033230154483E-3</v>
      </c>
      <c r="S398" s="6">
        <f t="shared" si="123"/>
        <v>0</v>
      </c>
      <c r="T398" s="12">
        <f>P398-Portfolio_Performance!$C$16</f>
        <v>-6.903729667698455E-2</v>
      </c>
      <c r="V398" s="7">
        <f t="shared" si="124"/>
        <v>1.472918065414144E-2</v>
      </c>
      <c r="W398" s="7">
        <f t="shared" si="124"/>
        <v>-9.7346605614824569E-3</v>
      </c>
      <c r="X398" s="7">
        <f t="shared" si="125"/>
        <v>-1.349954911282595E-3</v>
      </c>
      <c r="Y398" s="7">
        <f t="shared" si="126"/>
        <v>-4.3974519563714448E-3</v>
      </c>
      <c r="Z398" s="7">
        <f t="shared" si="127"/>
        <v>7.0568638755512452E-3</v>
      </c>
      <c r="AA398" s="7">
        <f t="shared" si="128"/>
        <v>-5.2752305743699471E-3</v>
      </c>
      <c r="AB398">
        <f t="shared" si="129"/>
        <v>0</v>
      </c>
      <c r="AC398">
        <f t="shared" si="130"/>
        <v>-9.7346605614824569E-3</v>
      </c>
      <c r="AD398">
        <f t="shared" si="131"/>
        <v>-1.349954911282595E-3</v>
      </c>
      <c r="AE398">
        <f t="shared" si="132"/>
        <v>-4.3974519563714448E-3</v>
      </c>
      <c r="AF398">
        <f t="shared" si="133"/>
        <v>0</v>
      </c>
      <c r="AG398">
        <f t="shared" si="134"/>
        <v>-5.2752305743699471E-3</v>
      </c>
      <c r="AH398" s="7">
        <f>J398-Portfolio_Performance!$C$16</f>
        <v>-5.5970819345858562E-2</v>
      </c>
      <c r="AI398" s="7">
        <f>K398-Portfolio_Performance!$C$16</f>
        <v>-7.607195723846702E-2</v>
      </c>
      <c r="AJ398" s="7">
        <f>L398-Portfolio_Performance!$C$16</f>
        <v>-7.2049954911282604E-2</v>
      </c>
      <c r="AK398" s="7">
        <f>M398-Portfolio_Performance!$C$16</f>
        <v>-7.509745195637145E-2</v>
      </c>
      <c r="AL398" s="7">
        <f>N398-Portfolio_Performance!$C$16</f>
        <v>-6.364313612444876E-2</v>
      </c>
      <c r="AM398" s="7">
        <f>O398-Portfolio_Performance!$C$16</f>
        <v>-7.5975230574369945E-2</v>
      </c>
    </row>
    <row r="399" spans="2:39" x14ac:dyDescent="0.2">
      <c r="B399" s="39">
        <v>45140</v>
      </c>
      <c r="C399" s="40">
        <v>143.53</v>
      </c>
      <c r="D399" s="40">
        <v>54.89</v>
      </c>
      <c r="E399" s="40">
        <v>28.34</v>
      </c>
      <c r="F399" s="40">
        <v>72.209999999999994</v>
      </c>
      <c r="G399" s="40">
        <v>98.29</v>
      </c>
      <c r="H399" s="40">
        <v>11.11</v>
      </c>
      <c r="J399" s="4">
        <f t="shared" si="116"/>
        <v>-1.3769461626577918E-2</v>
      </c>
      <c r="K399" s="4">
        <f t="shared" si="117"/>
        <v>1.0991134644438228E-2</v>
      </c>
      <c r="L399" s="4">
        <f t="shared" si="118"/>
        <v>-4.248609960185145E-2</v>
      </c>
      <c r="M399" s="4">
        <f t="shared" si="119"/>
        <v>-3.0011800946079605E-2</v>
      </c>
      <c r="N399" s="4">
        <f t="shared" si="120"/>
        <v>-6.2880531732112891E-3</v>
      </c>
      <c r="O399" s="4">
        <f t="shared" si="121"/>
        <v>-1.1633240814006492E-2</v>
      </c>
      <c r="P399" s="6">
        <f>SUMPRODUCT(J399:O399,Portfolio_Performance!$C$10:$H$10)</f>
        <v>-1.3652151794509073E-2</v>
      </c>
      <c r="Q399" s="41">
        <v>-1.38E-2</v>
      </c>
      <c r="R399" s="12">
        <f t="shared" si="122"/>
        <v>1.4784820549092713E-4</v>
      </c>
      <c r="S399" s="6">
        <f t="shared" si="123"/>
        <v>0</v>
      </c>
      <c r="T399" s="12">
        <f>P399-Portfolio_Performance!$C$16</f>
        <v>-8.1652151794509076E-2</v>
      </c>
      <c r="V399" s="7">
        <f t="shared" si="124"/>
        <v>3.0538373422081544E-5</v>
      </c>
      <c r="W399" s="7">
        <f t="shared" si="124"/>
        <v>1.0843286438947301E-2</v>
      </c>
      <c r="X399" s="7">
        <f t="shared" si="125"/>
        <v>-2.868609960185145E-2</v>
      </c>
      <c r="Y399" s="7">
        <f t="shared" si="126"/>
        <v>-1.6211800946079605E-2</v>
      </c>
      <c r="Z399" s="7">
        <f t="shared" si="127"/>
        <v>7.5119468267887107E-3</v>
      </c>
      <c r="AA399" s="7">
        <f t="shared" si="128"/>
        <v>2.1667591859935078E-3</v>
      </c>
      <c r="AB399">
        <f t="shared" si="129"/>
        <v>0</v>
      </c>
      <c r="AC399">
        <f t="shared" si="130"/>
        <v>0</v>
      </c>
      <c r="AD399">
        <f t="shared" si="131"/>
        <v>-2.868609960185145E-2</v>
      </c>
      <c r="AE399">
        <f t="shared" si="132"/>
        <v>-1.6211800946079605E-2</v>
      </c>
      <c r="AF399">
        <f t="shared" si="133"/>
        <v>0</v>
      </c>
      <c r="AG399">
        <f t="shared" si="134"/>
        <v>0</v>
      </c>
      <c r="AH399" s="7">
        <f>J399-Portfolio_Performance!$C$16</f>
        <v>-8.1769461626577916E-2</v>
      </c>
      <c r="AI399" s="7">
        <f>K399-Portfolio_Performance!$C$16</f>
        <v>-5.700886535556178E-2</v>
      </c>
      <c r="AJ399" s="7">
        <f>L399-Portfolio_Performance!$C$16</f>
        <v>-0.11048609960185146</v>
      </c>
      <c r="AK399" s="7">
        <f>M399-Portfolio_Performance!$C$16</f>
        <v>-9.8011800946079614E-2</v>
      </c>
      <c r="AL399" s="7">
        <f>N399-Portfolio_Performance!$C$16</f>
        <v>-7.4288053173211299E-2</v>
      </c>
      <c r="AM399" s="7">
        <f>O399-Portfolio_Performance!$C$16</f>
        <v>-7.9633240814006495E-2</v>
      </c>
    </row>
    <row r="400" spans="2:39" x14ac:dyDescent="0.2">
      <c r="B400" s="39">
        <v>45141</v>
      </c>
      <c r="C400" s="40">
        <v>142.01</v>
      </c>
      <c r="D400" s="40">
        <v>53.9</v>
      </c>
      <c r="E400" s="40">
        <v>27.83</v>
      </c>
      <c r="F400" s="40">
        <v>70.569999999999993</v>
      </c>
      <c r="G400" s="40">
        <v>98.6</v>
      </c>
      <c r="H400" s="40">
        <v>11.2</v>
      </c>
      <c r="J400" s="4">
        <f t="shared" si="116"/>
        <v>-1.06465949263674E-2</v>
      </c>
      <c r="K400" s="4">
        <f t="shared" si="117"/>
        <v>-1.8200704646846391E-2</v>
      </c>
      <c r="L400" s="4">
        <f t="shared" si="118"/>
        <v>-1.8159658724734996E-2</v>
      </c>
      <c r="M400" s="4">
        <f t="shared" si="119"/>
        <v>-2.2973415450351458E-2</v>
      </c>
      <c r="N400" s="4">
        <f t="shared" si="120"/>
        <v>3.1489690300516068E-3</v>
      </c>
      <c r="O400" s="4">
        <f t="shared" si="121"/>
        <v>8.0681746495101792E-3</v>
      </c>
      <c r="P400" s="6">
        <f>SUMPRODUCT(J400:O400,Portfolio_Performance!$C$10:$H$10)</f>
        <v>-5.0124506666033922E-3</v>
      </c>
      <c r="Q400" s="41">
        <v>-2.5000000000000001E-3</v>
      </c>
      <c r="R400" s="12">
        <f t="shared" si="122"/>
        <v>-2.5124506666033921E-3</v>
      </c>
      <c r="S400" s="6">
        <f t="shared" si="123"/>
        <v>-2.5124506666033921E-3</v>
      </c>
      <c r="T400" s="12">
        <f>P400-Portfolio_Performance!$C$16</f>
        <v>-7.301245066660339E-2</v>
      </c>
      <c r="V400" s="7">
        <f t="shared" si="124"/>
        <v>-8.1465949263673995E-3</v>
      </c>
      <c r="W400" s="7">
        <f t="shared" si="124"/>
        <v>-1.5688253980242997E-2</v>
      </c>
      <c r="X400" s="7">
        <f t="shared" si="125"/>
        <v>-1.5659658724734998E-2</v>
      </c>
      <c r="Y400" s="7">
        <f t="shared" si="126"/>
        <v>-2.0473415450351459E-2</v>
      </c>
      <c r="Z400" s="7">
        <f t="shared" si="127"/>
        <v>5.6489690300516072E-3</v>
      </c>
      <c r="AA400" s="7">
        <f t="shared" si="128"/>
        <v>1.056817464951018E-2</v>
      </c>
      <c r="AB400">
        <f t="shared" si="129"/>
        <v>-8.1465949263673995E-3</v>
      </c>
      <c r="AC400">
        <f t="shared" si="130"/>
        <v>-1.5688253980242997E-2</v>
      </c>
      <c r="AD400">
        <f t="shared" si="131"/>
        <v>-1.5659658724734998E-2</v>
      </c>
      <c r="AE400">
        <f t="shared" si="132"/>
        <v>-2.0473415450351459E-2</v>
      </c>
      <c r="AF400">
        <f t="shared" si="133"/>
        <v>0</v>
      </c>
      <c r="AG400">
        <f t="shared" si="134"/>
        <v>0</v>
      </c>
      <c r="AH400" s="7">
        <f>J400-Portfolio_Performance!$C$16</f>
        <v>-7.86465949263674E-2</v>
      </c>
      <c r="AI400" s="7">
        <f>K400-Portfolio_Performance!$C$16</f>
        <v>-8.6200704646846399E-2</v>
      </c>
      <c r="AJ400" s="7">
        <f>L400-Portfolio_Performance!$C$16</f>
        <v>-8.6159658724734994E-2</v>
      </c>
      <c r="AK400" s="7">
        <f>M400-Portfolio_Performance!$C$16</f>
        <v>-9.0973415450351466E-2</v>
      </c>
      <c r="AL400" s="7">
        <f>N400-Portfolio_Performance!$C$16</f>
        <v>-6.4851030969948403E-2</v>
      </c>
      <c r="AM400" s="7">
        <f>O400-Portfolio_Performance!$C$16</f>
        <v>-5.9931825350489826E-2</v>
      </c>
    </row>
    <row r="401" spans="2:39" x14ac:dyDescent="0.2">
      <c r="B401" s="39">
        <v>45142</v>
      </c>
      <c r="C401" s="40">
        <v>140.12</v>
      </c>
      <c r="D401" s="40">
        <v>53.14</v>
      </c>
      <c r="E401" s="40">
        <v>28.44</v>
      </c>
      <c r="F401" s="40">
        <v>63.8</v>
      </c>
      <c r="G401" s="40">
        <v>97.65</v>
      </c>
      <c r="H401" s="40">
        <v>11.13</v>
      </c>
      <c r="J401" s="4">
        <f t="shared" si="116"/>
        <v>-1.3398279327635557E-2</v>
      </c>
      <c r="K401" s="4">
        <f t="shared" si="117"/>
        <v>-1.4200537583283981E-2</v>
      </c>
      <c r="L401" s="4">
        <f t="shared" si="118"/>
        <v>2.168202939724093E-2</v>
      </c>
      <c r="M401" s="4">
        <f t="shared" si="119"/>
        <v>-0.10085193466199459</v>
      </c>
      <c r="N401" s="4">
        <f t="shared" si="120"/>
        <v>-9.6816042859016772E-3</v>
      </c>
      <c r="O401" s="4">
        <f t="shared" si="121"/>
        <v>-6.2696130135952623E-3</v>
      </c>
      <c r="P401" s="6">
        <f>SUMPRODUCT(J401:O401,Portfolio_Performance!$C$10:$H$10)</f>
        <v>-1.5833904911589793E-2</v>
      </c>
      <c r="Q401" s="41">
        <v>-5.3E-3</v>
      </c>
      <c r="R401" s="12">
        <f t="shared" si="122"/>
        <v>-1.0533904911589793E-2</v>
      </c>
      <c r="S401" s="6">
        <f t="shared" si="123"/>
        <v>-1.0533904911589793E-2</v>
      </c>
      <c r="T401" s="12">
        <f>P401-Portfolio_Performance!$C$16</f>
        <v>-8.3833904911589791E-2</v>
      </c>
      <c r="V401" s="7">
        <f t="shared" si="124"/>
        <v>-8.0982793276355575E-3</v>
      </c>
      <c r="W401" s="7">
        <f t="shared" si="124"/>
        <v>-3.6666326716941876E-3</v>
      </c>
      <c r="X401" s="7">
        <f t="shared" si="125"/>
        <v>2.6982029397240929E-2</v>
      </c>
      <c r="Y401" s="7">
        <f t="shared" si="126"/>
        <v>-9.5551934661994589E-2</v>
      </c>
      <c r="Z401" s="7">
        <f t="shared" si="127"/>
        <v>-4.3816042859016772E-3</v>
      </c>
      <c r="AA401" s="7">
        <f t="shared" si="128"/>
        <v>-9.6961301359526231E-4</v>
      </c>
      <c r="AB401">
        <f t="shared" si="129"/>
        <v>-8.0982793276355575E-3</v>
      </c>
      <c r="AC401">
        <f t="shared" si="130"/>
        <v>-3.6666326716941876E-3</v>
      </c>
      <c r="AD401">
        <f t="shared" si="131"/>
        <v>0</v>
      </c>
      <c r="AE401">
        <f t="shared" si="132"/>
        <v>-9.5551934661994589E-2</v>
      </c>
      <c r="AF401">
        <f t="shared" si="133"/>
        <v>-4.3816042859016772E-3</v>
      </c>
      <c r="AG401">
        <f t="shared" si="134"/>
        <v>-9.6961301359526231E-4</v>
      </c>
      <c r="AH401" s="7">
        <f>J401-Portfolio_Performance!$C$16</f>
        <v>-8.1398279327635562E-2</v>
      </c>
      <c r="AI401" s="7">
        <f>K401-Portfolio_Performance!$C$16</f>
        <v>-8.2200537583283981E-2</v>
      </c>
      <c r="AJ401" s="7">
        <f>L401-Portfolio_Performance!$C$16</f>
        <v>-4.6317970602759079E-2</v>
      </c>
      <c r="AK401" s="7">
        <f>M401-Portfolio_Performance!$C$16</f>
        <v>-0.16885193466199461</v>
      </c>
      <c r="AL401" s="7">
        <f>N401-Portfolio_Performance!$C$16</f>
        <v>-7.7681604285901679E-2</v>
      </c>
      <c r="AM401" s="7">
        <f>O401-Portfolio_Performance!$C$16</f>
        <v>-7.4269613013595262E-2</v>
      </c>
    </row>
    <row r="402" spans="2:39" x14ac:dyDescent="0.2">
      <c r="B402" s="39">
        <v>45145</v>
      </c>
      <c r="C402" s="40">
        <v>141.35</v>
      </c>
      <c r="D402" s="40">
        <v>53.26</v>
      </c>
      <c r="E402" s="40">
        <v>28.48</v>
      </c>
      <c r="F402" s="40">
        <v>62.67</v>
      </c>
      <c r="G402" s="40">
        <v>98.99</v>
      </c>
      <c r="H402" s="40">
        <v>11.35</v>
      </c>
      <c r="J402" s="4">
        <f t="shared" si="116"/>
        <v>8.739885810313295E-3</v>
      </c>
      <c r="K402" s="4">
        <f t="shared" si="117"/>
        <v>2.2556400541186286E-3</v>
      </c>
      <c r="L402" s="4">
        <f t="shared" si="118"/>
        <v>1.4054816087349464E-3</v>
      </c>
      <c r="M402" s="4">
        <f t="shared" si="119"/>
        <v>-1.7870326114159996E-2</v>
      </c>
      <c r="N402" s="4">
        <f t="shared" si="120"/>
        <v>1.3629177609027971E-2</v>
      </c>
      <c r="O402" s="4">
        <f t="shared" si="121"/>
        <v>1.9573578639958122E-2</v>
      </c>
      <c r="P402" s="6">
        <f>SUMPRODUCT(J402:O402,Portfolio_Performance!$C$10:$H$10)</f>
        <v>8.9249658307250478E-3</v>
      </c>
      <c r="Q402" s="41">
        <v>8.9999999999999993E-3</v>
      </c>
      <c r="R402" s="12">
        <f t="shared" si="122"/>
        <v>-7.5034169274951559E-5</v>
      </c>
      <c r="S402" s="6">
        <f t="shared" si="123"/>
        <v>-7.5034169274951559E-5</v>
      </c>
      <c r="T402" s="12">
        <f>P402-Portfolio_Performance!$C$16</f>
        <v>-5.9075034169274954E-2</v>
      </c>
      <c r="V402" s="7">
        <f t="shared" si="124"/>
        <v>-2.6011418968670437E-4</v>
      </c>
      <c r="W402" s="7">
        <f t="shared" si="124"/>
        <v>2.3306742233935801E-3</v>
      </c>
      <c r="X402" s="7">
        <f t="shared" si="125"/>
        <v>-7.5945183912650531E-3</v>
      </c>
      <c r="Y402" s="7">
        <f t="shared" si="126"/>
        <v>-2.6870326114159994E-2</v>
      </c>
      <c r="Z402" s="7">
        <f t="shared" si="127"/>
        <v>4.6291776090279721E-3</v>
      </c>
      <c r="AA402" s="7">
        <f t="shared" si="128"/>
        <v>1.0573578639958123E-2</v>
      </c>
      <c r="AB402">
        <f t="shared" si="129"/>
        <v>-2.6011418968670437E-4</v>
      </c>
      <c r="AC402">
        <f t="shared" si="130"/>
        <v>0</v>
      </c>
      <c r="AD402">
        <f t="shared" si="131"/>
        <v>-7.5945183912650531E-3</v>
      </c>
      <c r="AE402">
        <f t="shared" si="132"/>
        <v>-2.6870326114159994E-2</v>
      </c>
      <c r="AF402">
        <f t="shared" si="133"/>
        <v>0</v>
      </c>
      <c r="AG402">
        <f t="shared" si="134"/>
        <v>0</v>
      </c>
      <c r="AH402" s="7">
        <f>J402-Portfolio_Performance!$C$16</f>
        <v>-5.9260114189686713E-2</v>
      </c>
      <c r="AI402" s="7">
        <f>K402-Portfolio_Performance!$C$16</f>
        <v>-6.5744359945881375E-2</v>
      </c>
      <c r="AJ402" s="7">
        <f>L402-Portfolio_Performance!$C$16</f>
        <v>-6.6594518391265053E-2</v>
      </c>
      <c r="AK402" s="7">
        <f>M402-Portfolio_Performance!$C$16</f>
        <v>-8.5870326114159998E-2</v>
      </c>
      <c r="AL402" s="7">
        <f>N402-Portfolio_Performance!$C$16</f>
        <v>-5.4370822390972032E-2</v>
      </c>
      <c r="AM402" s="7">
        <f>O402-Portfolio_Performance!$C$16</f>
        <v>-4.8426421360041882E-2</v>
      </c>
    </row>
    <row r="403" spans="2:39" x14ac:dyDescent="0.2">
      <c r="B403" s="39">
        <v>45146</v>
      </c>
      <c r="C403" s="40">
        <v>141.72</v>
      </c>
      <c r="D403" s="40">
        <v>54.79</v>
      </c>
      <c r="E403" s="40">
        <v>28.7</v>
      </c>
      <c r="F403" s="40">
        <v>62.07</v>
      </c>
      <c r="G403" s="40">
        <v>97.35</v>
      </c>
      <c r="H403" s="40">
        <v>11.34</v>
      </c>
      <c r="J403" s="4">
        <f t="shared" si="116"/>
        <v>2.6141958576718486E-3</v>
      </c>
      <c r="K403" s="4">
        <f t="shared" si="117"/>
        <v>2.8322115164538184E-2</v>
      </c>
      <c r="L403" s="4">
        <f t="shared" si="118"/>
        <v>7.6950362218004128E-3</v>
      </c>
      <c r="M403" s="4">
        <f t="shared" si="119"/>
        <v>-9.620083811022825E-3</v>
      </c>
      <c r="N403" s="4">
        <f t="shared" si="120"/>
        <v>-1.6706103113507273E-2</v>
      </c>
      <c r="O403" s="4">
        <f t="shared" si="121"/>
        <v>-8.8144562780565416E-4</v>
      </c>
      <c r="P403" s="6">
        <f>SUMPRODUCT(J403:O403,Portfolio_Performance!$C$10:$H$10)</f>
        <v>-4.4310838197720399E-4</v>
      </c>
      <c r="Q403" s="41">
        <v>-4.1999999999999997E-3</v>
      </c>
      <c r="R403" s="12">
        <f t="shared" si="122"/>
        <v>3.7568916180227958E-3</v>
      </c>
      <c r="S403" s="6">
        <f t="shared" si="123"/>
        <v>0</v>
      </c>
      <c r="T403" s="12">
        <f>P403-Portfolio_Performance!$C$16</f>
        <v>-6.8443108381977202E-2</v>
      </c>
      <c r="V403" s="7">
        <f t="shared" si="124"/>
        <v>6.8141958576718488E-3</v>
      </c>
      <c r="W403" s="7">
        <f t="shared" si="124"/>
        <v>2.4565223546515389E-2</v>
      </c>
      <c r="X403" s="7">
        <f t="shared" si="125"/>
        <v>1.1895036221800413E-2</v>
      </c>
      <c r="Y403" s="7">
        <f t="shared" si="126"/>
        <v>-5.4200838110228253E-3</v>
      </c>
      <c r="Z403" s="7">
        <f t="shared" si="127"/>
        <v>-1.2506103113507274E-2</v>
      </c>
      <c r="AA403" s="7">
        <f t="shared" si="128"/>
        <v>3.3185543721943457E-3</v>
      </c>
      <c r="AB403">
        <f t="shared" si="129"/>
        <v>0</v>
      </c>
      <c r="AC403">
        <f t="shared" si="130"/>
        <v>0</v>
      </c>
      <c r="AD403">
        <f t="shared" si="131"/>
        <v>0</v>
      </c>
      <c r="AE403">
        <f t="shared" si="132"/>
        <v>-5.4200838110228253E-3</v>
      </c>
      <c r="AF403">
        <f t="shared" si="133"/>
        <v>-1.2506103113507274E-2</v>
      </c>
      <c r="AG403">
        <f t="shared" si="134"/>
        <v>0</v>
      </c>
      <c r="AH403" s="7">
        <f>J403-Portfolio_Performance!$C$16</f>
        <v>-6.5385804142328155E-2</v>
      </c>
      <c r="AI403" s="7">
        <f>K403-Portfolio_Performance!$C$16</f>
        <v>-3.9677884835461821E-2</v>
      </c>
      <c r="AJ403" s="7">
        <f>L403-Portfolio_Performance!$C$16</f>
        <v>-6.0304963778199591E-2</v>
      </c>
      <c r="AK403" s="7">
        <f>M403-Portfolio_Performance!$C$16</f>
        <v>-7.7620083811022825E-2</v>
      </c>
      <c r="AL403" s="7">
        <f>N403-Portfolio_Performance!$C$16</f>
        <v>-8.4706103113507278E-2</v>
      </c>
      <c r="AM403" s="7">
        <f>O403-Portfolio_Performance!$C$16</f>
        <v>-6.8881445627805654E-2</v>
      </c>
    </row>
    <row r="404" spans="2:39" x14ac:dyDescent="0.2">
      <c r="B404" s="39">
        <v>45147</v>
      </c>
      <c r="C404" s="40">
        <v>140.77000000000001</v>
      </c>
      <c r="D404" s="40">
        <v>54.49</v>
      </c>
      <c r="E404" s="40">
        <v>28.09</v>
      </c>
      <c r="F404" s="40">
        <v>61.24</v>
      </c>
      <c r="G404" s="40">
        <v>95.75</v>
      </c>
      <c r="H404" s="40">
        <v>11.36</v>
      </c>
      <c r="J404" s="4">
        <f t="shared" si="116"/>
        <v>-6.7259271573971418E-3</v>
      </c>
      <c r="K404" s="4">
        <f t="shared" si="117"/>
        <v>-5.4904969553173548E-3</v>
      </c>
      <c r="L404" s="4">
        <f t="shared" si="118"/>
        <v>-2.1483481649423129E-2</v>
      </c>
      <c r="M404" s="4">
        <f t="shared" si="119"/>
        <v>-1.3462209636078375E-2</v>
      </c>
      <c r="N404" s="4">
        <f t="shared" si="120"/>
        <v>-1.6572103757453299E-2</v>
      </c>
      <c r="O404" s="4">
        <f t="shared" si="121"/>
        <v>1.7621149933992233E-3</v>
      </c>
      <c r="P404" s="6">
        <f>SUMPRODUCT(J404:O404,Portfolio_Performance!$C$10:$H$10)</f>
        <v>-8.1745905090322077E-3</v>
      </c>
      <c r="Q404" s="41">
        <v>-7.0000000000000001E-3</v>
      </c>
      <c r="R404" s="12">
        <f t="shared" si="122"/>
        <v>-1.1745905090322075E-3</v>
      </c>
      <c r="S404" s="6">
        <f t="shared" si="123"/>
        <v>-1.1745905090322075E-3</v>
      </c>
      <c r="T404" s="12">
        <f>P404-Portfolio_Performance!$C$16</f>
        <v>-7.617459050903222E-2</v>
      </c>
      <c r="V404" s="7">
        <f t="shared" si="124"/>
        <v>2.7407284260285835E-4</v>
      </c>
      <c r="W404" s="7">
        <f t="shared" si="124"/>
        <v>-4.3159064462851473E-3</v>
      </c>
      <c r="X404" s="7">
        <f t="shared" si="125"/>
        <v>-1.4483481649423129E-2</v>
      </c>
      <c r="Y404" s="7">
        <f t="shared" si="126"/>
        <v>-6.4622096360783749E-3</v>
      </c>
      <c r="Z404" s="7">
        <f t="shared" si="127"/>
        <v>-9.5721037574532999E-3</v>
      </c>
      <c r="AA404" s="7">
        <f t="shared" si="128"/>
        <v>8.7621149933992237E-3</v>
      </c>
      <c r="AB404">
        <f t="shared" si="129"/>
        <v>0</v>
      </c>
      <c r="AC404">
        <f t="shared" si="130"/>
        <v>-4.3159064462851473E-3</v>
      </c>
      <c r="AD404">
        <f t="shared" si="131"/>
        <v>-1.4483481649423129E-2</v>
      </c>
      <c r="AE404">
        <f t="shared" si="132"/>
        <v>-6.4622096360783749E-3</v>
      </c>
      <c r="AF404">
        <f t="shared" si="133"/>
        <v>-9.5721037574532999E-3</v>
      </c>
      <c r="AG404">
        <f t="shared" si="134"/>
        <v>0</v>
      </c>
      <c r="AH404" s="7">
        <f>J404-Portfolio_Performance!$C$16</f>
        <v>-7.4725927157397148E-2</v>
      </c>
      <c r="AI404" s="7">
        <f>K404-Portfolio_Performance!$C$16</f>
        <v>-7.3490496955317355E-2</v>
      </c>
      <c r="AJ404" s="7">
        <f>L404-Portfolio_Performance!$C$16</f>
        <v>-8.948348164942313E-2</v>
      </c>
      <c r="AK404" s="7">
        <f>M404-Portfolio_Performance!$C$16</f>
        <v>-8.1462209636078378E-2</v>
      </c>
      <c r="AL404" s="7">
        <f>N404-Portfolio_Performance!$C$16</f>
        <v>-8.4572103757453304E-2</v>
      </c>
      <c r="AM404" s="7">
        <f>O404-Portfolio_Performance!$C$16</f>
        <v>-6.6237885006600786E-2</v>
      </c>
    </row>
    <row r="405" spans="2:39" x14ac:dyDescent="0.2">
      <c r="B405" s="39">
        <v>45148</v>
      </c>
      <c r="C405" s="40">
        <v>150.25</v>
      </c>
      <c r="D405" s="40">
        <v>54.43</v>
      </c>
      <c r="E405" s="40">
        <v>27.93</v>
      </c>
      <c r="F405" s="40">
        <v>61.6</v>
      </c>
      <c r="G405" s="40">
        <v>94.37</v>
      </c>
      <c r="H405" s="40">
        <v>11.31</v>
      </c>
      <c r="J405" s="4">
        <f t="shared" si="116"/>
        <v>6.517322057544285E-2</v>
      </c>
      <c r="K405" s="4">
        <f t="shared" si="117"/>
        <v>-1.1017261488984061E-3</v>
      </c>
      <c r="L405" s="4">
        <f t="shared" si="118"/>
        <v>-5.7122611590669347E-3</v>
      </c>
      <c r="M405" s="4">
        <f t="shared" si="119"/>
        <v>5.8612997499909716E-3</v>
      </c>
      <c r="N405" s="4">
        <f t="shared" si="120"/>
        <v>-1.4517402027513645E-2</v>
      </c>
      <c r="O405" s="4">
        <f t="shared" si="121"/>
        <v>-4.4111231649761147E-3</v>
      </c>
      <c r="P405" s="6">
        <f>SUMPRODUCT(J405:O405,Portfolio_Performance!$C$10:$H$10)</f>
        <v>8.7125580042955696E-3</v>
      </c>
      <c r="Q405" s="41">
        <v>2.9999999999999997E-4</v>
      </c>
      <c r="R405" s="12">
        <f t="shared" si="122"/>
        <v>8.4125580042955696E-3</v>
      </c>
      <c r="S405" s="6">
        <f t="shared" si="123"/>
        <v>0</v>
      </c>
      <c r="T405" s="12">
        <f>P405-Portfolio_Performance!$C$16</f>
        <v>-5.9287441995704432E-2</v>
      </c>
      <c r="V405" s="7">
        <f t="shared" si="124"/>
        <v>6.4873220575442855E-2</v>
      </c>
      <c r="W405" s="7">
        <f t="shared" si="124"/>
        <v>-9.5142841531939762E-3</v>
      </c>
      <c r="X405" s="7">
        <f t="shared" si="125"/>
        <v>-6.0122611590669346E-3</v>
      </c>
      <c r="Y405" s="7">
        <f t="shared" si="126"/>
        <v>5.5612997499909717E-3</v>
      </c>
      <c r="Z405" s="7">
        <f t="shared" si="127"/>
        <v>-1.4817402027513644E-2</v>
      </c>
      <c r="AA405" s="7">
        <f t="shared" si="128"/>
        <v>-4.7111231649761146E-3</v>
      </c>
      <c r="AB405">
        <f t="shared" si="129"/>
        <v>0</v>
      </c>
      <c r="AC405">
        <f t="shared" si="130"/>
        <v>-9.5142841531939762E-3</v>
      </c>
      <c r="AD405">
        <f t="shared" si="131"/>
        <v>-6.0122611590669346E-3</v>
      </c>
      <c r="AE405">
        <f t="shared" si="132"/>
        <v>0</v>
      </c>
      <c r="AF405">
        <f t="shared" si="133"/>
        <v>-1.4817402027513644E-2</v>
      </c>
      <c r="AG405">
        <f t="shared" si="134"/>
        <v>-4.7111231649761146E-3</v>
      </c>
      <c r="AH405" s="7">
        <f>J405-Portfolio_Performance!$C$16</f>
        <v>-2.8267794245571548E-3</v>
      </c>
      <c r="AI405" s="7">
        <f>K405-Portfolio_Performance!$C$16</f>
        <v>-6.910172614889841E-2</v>
      </c>
      <c r="AJ405" s="7">
        <f>L405-Portfolio_Performance!$C$16</f>
        <v>-7.3712261159066941E-2</v>
      </c>
      <c r="AK405" s="7">
        <f>M405-Portfolio_Performance!$C$16</f>
        <v>-6.2138700250009032E-2</v>
      </c>
      <c r="AL405" s="7">
        <f>N405-Portfolio_Performance!$C$16</f>
        <v>-8.2517402027513648E-2</v>
      </c>
      <c r="AM405" s="7">
        <f>O405-Portfolio_Performance!$C$16</f>
        <v>-7.2411123164976124E-2</v>
      </c>
    </row>
    <row r="406" spans="2:39" x14ac:dyDescent="0.2">
      <c r="B406" s="39">
        <v>45149</v>
      </c>
      <c r="C406" s="40">
        <v>151.32</v>
      </c>
      <c r="D406" s="40">
        <v>54.89</v>
      </c>
      <c r="E406" s="40">
        <v>28.01</v>
      </c>
      <c r="F406" s="40">
        <v>62.63</v>
      </c>
      <c r="G406" s="40">
        <v>90.88</v>
      </c>
      <c r="H406" s="40">
        <v>11.38</v>
      </c>
      <c r="J406" s="4">
        <f t="shared" si="116"/>
        <v>7.096226349511587E-3</v>
      </c>
      <c r="K406" s="4">
        <f t="shared" si="117"/>
        <v>8.4157101156892393E-3</v>
      </c>
      <c r="L406" s="4">
        <f t="shared" si="118"/>
        <v>2.8602093149317307E-3</v>
      </c>
      <c r="M406" s="4">
        <f t="shared" si="119"/>
        <v>1.6582525997847472E-2</v>
      </c>
      <c r="N406" s="4">
        <f t="shared" si="120"/>
        <v>-3.7683271060400522E-2</v>
      </c>
      <c r="O406" s="4">
        <f t="shared" si="121"/>
        <v>6.1701385701557771E-3</v>
      </c>
      <c r="P406" s="6">
        <f>SUMPRODUCT(J406:O406,Portfolio_Performance!$C$10:$H$10)</f>
        <v>-1.4805228282842098E-3</v>
      </c>
      <c r="Q406" s="41">
        <v>-1.1000000000000001E-3</v>
      </c>
      <c r="R406" s="12">
        <f t="shared" si="122"/>
        <v>-3.8052282828420977E-4</v>
      </c>
      <c r="S406" s="6">
        <f t="shared" si="123"/>
        <v>-3.8052282828420977E-4</v>
      </c>
      <c r="T406" s="12">
        <f>P406-Portfolio_Performance!$C$16</f>
        <v>-6.9480522828284208E-2</v>
      </c>
      <c r="V406" s="7">
        <f t="shared" si="124"/>
        <v>8.1962263495115872E-3</v>
      </c>
      <c r="W406" s="7">
        <f t="shared" si="124"/>
        <v>8.7962329439734491E-3</v>
      </c>
      <c r="X406" s="7">
        <f t="shared" si="125"/>
        <v>3.960209314931731E-3</v>
      </c>
      <c r="Y406" s="7">
        <f t="shared" si="126"/>
        <v>1.7682525997847472E-2</v>
      </c>
      <c r="Z406" s="7">
        <f t="shared" si="127"/>
        <v>-3.6583271060400525E-2</v>
      </c>
      <c r="AA406" s="7">
        <f t="shared" si="128"/>
        <v>7.2701385701557774E-3</v>
      </c>
      <c r="AB406">
        <f t="shared" si="129"/>
        <v>0</v>
      </c>
      <c r="AC406">
        <f t="shared" si="130"/>
        <v>0</v>
      </c>
      <c r="AD406">
        <f t="shared" si="131"/>
        <v>0</v>
      </c>
      <c r="AE406">
        <f t="shared" si="132"/>
        <v>0</v>
      </c>
      <c r="AF406">
        <f t="shared" si="133"/>
        <v>-3.6583271060400525E-2</v>
      </c>
      <c r="AG406">
        <f t="shared" si="134"/>
        <v>0</v>
      </c>
      <c r="AH406" s="7">
        <f>J406-Portfolio_Performance!$C$16</f>
        <v>-6.0903773650488421E-2</v>
      </c>
      <c r="AI406" s="7">
        <f>K406-Portfolio_Performance!$C$16</f>
        <v>-5.9584289884310762E-2</v>
      </c>
      <c r="AJ406" s="7">
        <f>L406-Portfolio_Performance!$C$16</f>
        <v>-6.5139790685068269E-2</v>
      </c>
      <c r="AK406" s="7">
        <f>M406-Portfolio_Performance!$C$16</f>
        <v>-5.1417474002152533E-2</v>
      </c>
      <c r="AL406" s="7">
        <f>N406-Portfolio_Performance!$C$16</f>
        <v>-0.10568327106040053</v>
      </c>
      <c r="AM406" s="7">
        <f>O406-Portfolio_Performance!$C$16</f>
        <v>-6.182986142984423E-2</v>
      </c>
    </row>
    <row r="407" spans="2:39" x14ac:dyDescent="0.2">
      <c r="B407" s="39">
        <v>45152</v>
      </c>
      <c r="C407" s="40">
        <v>153.86000000000001</v>
      </c>
      <c r="D407" s="40">
        <v>53.73</v>
      </c>
      <c r="E407" s="40">
        <v>27.51</v>
      </c>
      <c r="F407" s="40">
        <v>63.06</v>
      </c>
      <c r="G407" s="40">
        <v>92.21</v>
      </c>
      <c r="H407" s="40">
        <v>11.3</v>
      </c>
      <c r="J407" s="4">
        <f t="shared" si="116"/>
        <v>1.6646298265960268E-2</v>
      </c>
      <c r="K407" s="4">
        <f t="shared" si="117"/>
        <v>-2.135967782106778E-2</v>
      </c>
      <c r="L407" s="4">
        <f t="shared" si="118"/>
        <v>-1.8012014335533993E-2</v>
      </c>
      <c r="M407" s="4">
        <f t="shared" si="119"/>
        <v>6.8422575795932155E-3</v>
      </c>
      <c r="N407" s="4">
        <f t="shared" si="120"/>
        <v>1.4528629578208611E-2</v>
      </c>
      <c r="O407" s="4">
        <f t="shared" si="121"/>
        <v>-7.0547029798900384E-3</v>
      </c>
      <c r="P407" s="6">
        <f>SUMPRODUCT(J407:O407,Portfolio_Performance!$C$10:$H$10)</f>
        <v>8.6563121716590847E-4</v>
      </c>
      <c r="Q407" s="41">
        <v>5.7999999999999996E-3</v>
      </c>
      <c r="R407" s="12">
        <f t="shared" si="122"/>
        <v>-4.9343687828340907E-3</v>
      </c>
      <c r="S407" s="6">
        <f t="shared" si="123"/>
        <v>-4.9343687828340907E-3</v>
      </c>
      <c r="T407" s="12">
        <f>P407-Portfolio_Performance!$C$16</f>
        <v>-6.7134368782834103E-2</v>
      </c>
      <c r="V407" s="7">
        <f t="shared" si="124"/>
        <v>1.0846298265960268E-2</v>
      </c>
      <c r="W407" s="7">
        <f t="shared" si="124"/>
        <v>-1.642530903823369E-2</v>
      </c>
      <c r="X407" s="7">
        <f t="shared" si="125"/>
        <v>-2.3812014335533992E-2</v>
      </c>
      <c r="Y407" s="7">
        <f t="shared" si="126"/>
        <v>1.0422575795932159E-3</v>
      </c>
      <c r="Z407" s="7">
        <f t="shared" si="127"/>
        <v>8.7286295782086111E-3</v>
      </c>
      <c r="AA407" s="7">
        <f t="shared" si="128"/>
        <v>-1.2854702979890038E-2</v>
      </c>
      <c r="AB407">
        <f t="shared" si="129"/>
        <v>0</v>
      </c>
      <c r="AC407">
        <f t="shared" si="130"/>
        <v>-1.642530903823369E-2</v>
      </c>
      <c r="AD407">
        <f t="shared" si="131"/>
        <v>-2.3812014335533992E-2</v>
      </c>
      <c r="AE407">
        <f t="shared" si="132"/>
        <v>0</v>
      </c>
      <c r="AF407">
        <f t="shared" si="133"/>
        <v>0</v>
      </c>
      <c r="AG407">
        <f t="shared" si="134"/>
        <v>-1.2854702979890038E-2</v>
      </c>
      <c r="AH407" s="7">
        <f>J407-Portfolio_Performance!$C$16</f>
        <v>-5.1353701734039733E-2</v>
      </c>
      <c r="AI407" s="7">
        <f>K407-Portfolio_Performance!$C$16</f>
        <v>-8.9359677821067782E-2</v>
      </c>
      <c r="AJ407" s="7">
        <f>L407-Portfolio_Performance!$C$16</f>
        <v>-8.6012014335534001E-2</v>
      </c>
      <c r="AK407" s="7">
        <f>M407-Portfolio_Performance!$C$16</f>
        <v>-6.1157742420406787E-2</v>
      </c>
      <c r="AL407" s="7">
        <f>N407-Portfolio_Performance!$C$16</f>
        <v>-5.3471370421791398E-2</v>
      </c>
      <c r="AM407" s="7">
        <f>O407-Portfolio_Performance!$C$16</f>
        <v>-7.5054702979890045E-2</v>
      </c>
    </row>
    <row r="408" spans="2:39" x14ac:dyDescent="0.2">
      <c r="B408" s="39">
        <v>45153</v>
      </c>
      <c r="C408" s="40">
        <v>151.55000000000001</v>
      </c>
      <c r="D408" s="40">
        <v>52.99</v>
      </c>
      <c r="E408" s="40">
        <v>26.61</v>
      </c>
      <c r="F408" s="40">
        <v>62.6</v>
      </c>
      <c r="G408" s="40">
        <v>90.91</v>
      </c>
      <c r="H408" s="40">
        <v>11.22</v>
      </c>
      <c r="J408" s="4">
        <f t="shared" si="116"/>
        <v>-1.5127494526976495E-2</v>
      </c>
      <c r="K408" s="4">
        <f t="shared" si="117"/>
        <v>-1.3868288236059345E-2</v>
      </c>
      <c r="L408" s="4">
        <f t="shared" si="118"/>
        <v>-3.3262489946885382E-2</v>
      </c>
      <c r="M408" s="4">
        <f t="shared" si="119"/>
        <v>-7.321376010861979E-3</v>
      </c>
      <c r="N408" s="4">
        <f t="shared" si="120"/>
        <v>-1.4198578417283012E-2</v>
      </c>
      <c r="O408" s="4">
        <f t="shared" si="121"/>
        <v>-7.104825623744683E-3</v>
      </c>
      <c r="P408" s="6">
        <f>SUMPRODUCT(J408:O408,Portfolio_Performance!$C$10:$H$10)</f>
        <v>-1.3441877695355979E-2</v>
      </c>
      <c r="Q408" s="41">
        <v>-1.1599999999999999E-2</v>
      </c>
      <c r="R408" s="12">
        <f t="shared" si="122"/>
        <v>-1.8418776953559798E-3</v>
      </c>
      <c r="S408" s="6">
        <f t="shared" si="123"/>
        <v>-1.8418776953559798E-3</v>
      </c>
      <c r="T408" s="12">
        <f>P408-Portfolio_Performance!$C$16</f>
        <v>-8.1441877695355991E-2</v>
      </c>
      <c r="V408" s="7">
        <f t="shared" si="124"/>
        <v>-3.5274945269764962E-3</v>
      </c>
      <c r="W408" s="7">
        <f t="shared" si="124"/>
        <v>-1.2026410540703365E-2</v>
      </c>
      <c r="X408" s="7">
        <f t="shared" si="125"/>
        <v>-2.1662489946885383E-2</v>
      </c>
      <c r="Y408" s="7">
        <f t="shared" si="126"/>
        <v>4.2786239891380203E-3</v>
      </c>
      <c r="Z408" s="7">
        <f t="shared" si="127"/>
        <v>-2.5985784172830127E-3</v>
      </c>
      <c r="AA408" s="7">
        <f t="shared" si="128"/>
        <v>4.4951743762553162E-3</v>
      </c>
      <c r="AB408">
        <f t="shared" si="129"/>
        <v>-3.5274945269764962E-3</v>
      </c>
      <c r="AC408">
        <f t="shared" si="130"/>
        <v>-1.2026410540703365E-2</v>
      </c>
      <c r="AD408">
        <f t="shared" si="131"/>
        <v>-2.1662489946885383E-2</v>
      </c>
      <c r="AE408">
        <f t="shared" si="132"/>
        <v>0</v>
      </c>
      <c r="AF408">
        <f t="shared" si="133"/>
        <v>-2.5985784172830127E-3</v>
      </c>
      <c r="AG408">
        <f t="shared" si="134"/>
        <v>0</v>
      </c>
      <c r="AH408" s="7">
        <f>J408-Portfolio_Performance!$C$16</f>
        <v>-8.31274945269765E-2</v>
      </c>
      <c r="AI408" s="7">
        <f>K408-Portfolio_Performance!$C$16</f>
        <v>-8.186828823605935E-2</v>
      </c>
      <c r="AJ408" s="7">
        <f>L408-Portfolio_Performance!$C$16</f>
        <v>-0.10126248994688539</v>
      </c>
      <c r="AK408" s="7">
        <f>M408-Portfolio_Performance!$C$16</f>
        <v>-7.5321376010861987E-2</v>
      </c>
      <c r="AL408" s="7">
        <f>N408-Portfolio_Performance!$C$16</f>
        <v>-8.2198578417283022E-2</v>
      </c>
      <c r="AM408" s="7">
        <f>O408-Portfolio_Performance!$C$16</f>
        <v>-7.5104825623744681E-2</v>
      </c>
    </row>
    <row r="409" spans="2:39" x14ac:dyDescent="0.2">
      <c r="B409" s="39">
        <v>45154</v>
      </c>
      <c r="C409" s="40">
        <v>147.36000000000001</v>
      </c>
      <c r="D409" s="40">
        <v>53.32</v>
      </c>
      <c r="E409" s="40">
        <v>26.18</v>
      </c>
      <c r="F409" s="40">
        <v>62.06</v>
      </c>
      <c r="G409" s="40">
        <v>89.45</v>
      </c>
      <c r="H409" s="40">
        <v>11.08</v>
      </c>
      <c r="J409" s="4">
        <f t="shared" si="116"/>
        <v>-2.8037030996815468E-2</v>
      </c>
      <c r="K409" s="4">
        <f t="shared" si="117"/>
        <v>6.2082788058372184E-3</v>
      </c>
      <c r="L409" s="4">
        <f t="shared" si="118"/>
        <v>-1.6291324507843954E-2</v>
      </c>
      <c r="M409" s="4">
        <f t="shared" si="119"/>
        <v>-8.6636190858186898E-3</v>
      </c>
      <c r="N409" s="4">
        <f t="shared" si="120"/>
        <v>-1.6190196179038625E-2</v>
      </c>
      <c r="O409" s="4">
        <f t="shared" si="121"/>
        <v>-1.2556218775412594E-2</v>
      </c>
      <c r="P409" s="6">
        <f>SUMPRODUCT(J409:O409,Portfolio_Performance!$C$10:$H$10)</f>
        <v>-1.4486977546577139E-2</v>
      </c>
      <c r="Q409" s="41">
        <v>-7.6E-3</v>
      </c>
      <c r="R409" s="12">
        <f t="shared" si="122"/>
        <v>-6.8869775465771393E-3</v>
      </c>
      <c r="S409" s="6">
        <f t="shared" si="123"/>
        <v>-6.8869775465771393E-3</v>
      </c>
      <c r="T409" s="12">
        <f>P409-Portfolio_Performance!$C$16</f>
        <v>-8.2486977546577148E-2</v>
      </c>
      <c r="V409" s="7">
        <f t="shared" si="124"/>
        <v>-2.0437030996815469E-2</v>
      </c>
      <c r="W409" s="7">
        <f t="shared" si="124"/>
        <v>1.3095256352414358E-2</v>
      </c>
      <c r="X409" s="7">
        <f t="shared" si="125"/>
        <v>-8.6913245078439547E-3</v>
      </c>
      <c r="Y409" s="7">
        <f t="shared" si="126"/>
        <v>-1.0636190858186899E-3</v>
      </c>
      <c r="Z409" s="7">
        <f t="shared" si="127"/>
        <v>-8.5901961790386255E-3</v>
      </c>
      <c r="AA409" s="7">
        <f t="shared" si="128"/>
        <v>-4.9562187754125945E-3</v>
      </c>
      <c r="AB409">
        <f t="shared" si="129"/>
        <v>-2.0437030996815469E-2</v>
      </c>
      <c r="AC409">
        <f t="shared" si="130"/>
        <v>0</v>
      </c>
      <c r="AD409">
        <f t="shared" si="131"/>
        <v>-8.6913245078439547E-3</v>
      </c>
      <c r="AE409">
        <f t="shared" si="132"/>
        <v>-1.0636190858186899E-3</v>
      </c>
      <c r="AF409">
        <f t="shared" si="133"/>
        <v>-8.5901961790386255E-3</v>
      </c>
      <c r="AG409">
        <f t="shared" si="134"/>
        <v>-4.9562187754125945E-3</v>
      </c>
      <c r="AH409" s="7">
        <f>J409-Portfolio_Performance!$C$16</f>
        <v>-9.6037030996815473E-2</v>
      </c>
      <c r="AI409" s="7">
        <f>K409-Portfolio_Performance!$C$16</f>
        <v>-6.1791721194162784E-2</v>
      </c>
      <c r="AJ409" s="7">
        <f>L409-Portfolio_Performance!$C$16</f>
        <v>-8.4291324507843962E-2</v>
      </c>
      <c r="AK409" s="7">
        <f>M409-Portfolio_Performance!$C$16</f>
        <v>-7.6663619085818702E-2</v>
      </c>
      <c r="AL409" s="7">
        <f>N409-Portfolio_Performance!$C$16</f>
        <v>-8.4190196179038626E-2</v>
      </c>
      <c r="AM409" s="7">
        <f>O409-Portfolio_Performance!$C$16</f>
        <v>-8.0556218775412594E-2</v>
      </c>
    </row>
    <row r="410" spans="2:39" x14ac:dyDescent="0.2">
      <c r="B410" s="39">
        <v>45155</v>
      </c>
      <c r="C410" s="40">
        <v>142.97999999999999</v>
      </c>
      <c r="D410" s="40">
        <v>53.76</v>
      </c>
      <c r="E410" s="40">
        <v>26.16</v>
      </c>
      <c r="F410" s="40">
        <v>60.84</v>
      </c>
      <c r="G410" s="40">
        <v>89.73</v>
      </c>
      <c r="H410" s="40">
        <v>11.2</v>
      </c>
      <c r="J410" s="4">
        <f t="shared" si="116"/>
        <v>-3.0173812168291143E-2</v>
      </c>
      <c r="K410" s="4">
        <f t="shared" si="117"/>
        <v>8.21820090438612E-3</v>
      </c>
      <c r="L410" s="4">
        <f t="shared" si="118"/>
        <v>-7.64233892755906E-4</v>
      </c>
      <c r="M410" s="4">
        <f t="shared" si="119"/>
        <v>-1.9854191629142055E-2</v>
      </c>
      <c r="N410" s="4">
        <f t="shared" si="120"/>
        <v>3.1253513552382101E-3</v>
      </c>
      <c r="O410" s="4">
        <f t="shared" si="121"/>
        <v>1.077209698191104E-2</v>
      </c>
      <c r="P410" s="6">
        <f>SUMPRODUCT(J410:O410,Portfolio_Performance!$C$10:$H$10)</f>
        <v>-3.4180855297884587E-3</v>
      </c>
      <c r="Q410" s="41">
        <v>-7.7000000000000002E-3</v>
      </c>
      <c r="R410" s="12">
        <f t="shared" si="122"/>
        <v>4.2819144702115411E-3</v>
      </c>
      <c r="S410" s="6">
        <f t="shared" si="123"/>
        <v>0</v>
      </c>
      <c r="T410" s="12">
        <f>P410-Portfolio_Performance!$C$16</f>
        <v>-7.1418085529788469E-2</v>
      </c>
      <c r="V410" s="7">
        <f t="shared" si="124"/>
        <v>-2.2473812168291141E-2</v>
      </c>
      <c r="W410" s="7">
        <f t="shared" si="124"/>
        <v>3.9362864341745789E-3</v>
      </c>
      <c r="X410" s="7">
        <f t="shared" si="125"/>
        <v>6.9357661072440941E-3</v>
      </c>
      <c r="Y410" s="7">
        <f t="shared" si="126"/>
        <v>-1.2154191629142054E-2</v>
      </c>
      <c r="Z410" s="7">
        <f t="shared" si="127"/>
        <v>1.0825351355238211E-2</v>
      </c>
      <c r="AA410" s="7">
        <f t="shared" si="128"/>
        <v>1.8472096981911039E-2</v>
      </c>
      <c r="AB410">
        <f t="shared" si="129"/>
        <v>-2.2473812168291141E-2</v>
      </c>
      <c r="AC410">
        <f t="shared" si="130"/>
        <v>0</v>
      </c>
      <c r="AD410">
        <f t="shared" si="131"/>
        <v>0</v>
      </c>
      <c r="AE410">
        <f t="shared" si="132"/>
        <v>-1.2154191629142054E-2</v>
      </c>
      <c r="AF410">
        <f t="shared" si="133"/>
        <v>0</v>
      </c>
      <c r="AG410">
        <f t="shared" si="134"/>
        <v>0</v>
      </c>
      <c r="AH410" s="7">
        <f>J410-Portfolio_Performance!$C$16</f>
        <v>-9.8173812168291144E-2</v>
      </c>
      <c r="AI410" s="7">
        <f>K410-Portfolio_Performance!$C$16</f>
        <v>-5.9781799095613888E-2</v>
      </c>
      <c r="AJ410" s="7">
        <f>L410-Portfolio_Performance!$C$16</f>
        <v>-6.8764233892755905E-2</v>
      </c>
      <c r="AK410" s="7">
        <f>M410-Portfolio_Performance!$C$16</f>
        <v>-8.7854191629142056E-2</v>
      </c>
      <c r="AL410" s="7">
        <f>N410-Portfolio_Performance!$C$16</f>
        <v>-6.4874648644761793E-2</v>
      </c>
      <c r="AM410" s="7">
        <f>O410-Portfolio_Performance!$C$16</f>
        <v>-5.7227903018088964E-2</v>
      </c>
    </row>
    <row r="411" spans="2:39" x14ac:dyDescent="0.2">
      <c r="B411" s="39">
        <v>45156</v>
      </c>
      <c r="C411" s="40">
        <v>146.5</v>
      </c>
      <c r="D411" s="40">
        <v>54.2</v>
      </c>
      <c r="E411" s="40">
        <v>26.47</v>
      </c>
      <c r="F411" s="40">
        <v>61.03</v>
      </c>
      <c r="G411" s="40">
        <v>90.71</v>
      </c>
      <c r="H411" s="40">
        <v>11.25</v>
      </c>
      <c r="J411" s="4">
        <f t="shared" si="116"/>
        <v>2.4320668118416409E-2</v>
      </c>
      <c r="K411" s="4">
        <f t="shared" si="117"/>
        <v>8.1512122307065577E-3</v>
      </c>
      <c r="L411" s="4">
        <f t="shared" si="118"/>
        <v>1.1780489650011815E-2</v>
      </c>
      <c r="M411" s="4">
        <f t="shared" si="119"/>
        <v>3.1180791653113663E-3</v>
      </c>
      <c r="N411" s="4">
        <f t="shared" si="120"/>
        <v>1.0862443316886411E-2</v>
      </c>
      <c r="O411" s="4">
        <f t="shared" si="121"/>
        <v>4.4543503493803746E-3</v>
      </c>
      <c r="P411" s="6">
        <f>SUMPRODUCT(J411:O411,Portfolio_Performance!$C$10:$H$10)</f>
        <v>1.0677905496477649E-2</v>
      </c>
      <c r="Q411" s="41">
        <v>-1E-4</v>
      </c>
      <c r="R411" s="12">
        <f t="shared" si="122"/>
        <v>1.0777905496477648E-2</v>
      </c>
      <c r="S411" s="6">
        <f t="shared" si="123"/>
        <v>0</v>
      </c>
      <c r="T411" s="12">
        <f>P411-Portfolio_Performance!$C$16</f>
        <v>-5.7322094503522353E-2</v>
      </c>
      <c r="V411" s="7">
        <f t="shared" si="124"/>
        <v>2.4420668118416408E-2</v>
      </c>
      <c r="W411" s="7">
        <f t="shared" si="124"/>
        <v>-2.6266932657710903E-3</v>
      </c>
      <c r="X411" s="7">
        <f t="shared" si="125"/>
        <v>1.1880489650011814E-2</v>
      </c>
      <c r="Y411" s="7">
        <f t="shared" si="126"/>
        <v>3.2180791653113662E-3</v>
      </c>
      <c r="Z411" s="7">
        <f t="shared" si="127"/>
        <v>1.096244331688641E-2</v>
      </c>
      <c r="AA411" s="7">
        <f t="shared" si="128"/>
        <v>4.5543503493803749E-3</v>
      </c>
      <c r="AB411">
        <f t="shared" si="129"/>
        <v>0</v>
      </c>
      <c r="AC411">
        <f t="shared" si="130"/>
        <v>-2.6266932657710903E-3</v>
      </c>
      <c r="AD411">
        <f t="shared" si="131"/>
        <v>0</v>
      </c>
      <c r="AE411">
        <f t="shared" si="132"/>
        <v>0</v>
      </c>
      <c r="AF411">
        <f t="shared" si="133"/>
        <v>0</v>
      </c>
      <c r="AG411">
        <f t="shared" si="134"/>
        <v>0</v>
      </c>
      <c r="AH411" s="7">
        <f>J411-Portfolio_Performance!$C$16</f>
        <v>-4.36793318815836E-2</v>
      </c>
      <c r="AI411" s="7">
        <f>K411-Portfolio_Performance!$C$16</f>
        <v>-5.9848787769293449E-2</v>
      </c>
      <c r="AJ411" s="7">
        <f>L411-Portfolio_Performance!$C$16</f>
        <v>-5.6219510349988192E-2</v>
      </c>
      <c r="AK411" s="7">
        <f>M411-Portfolio_Performance!$C$16</f>
        <v>-6.4881920834688633E-2</v>
      </c>
      <c r="AL411" s="7">
        <f>N411-Portfolio_Performance!$C$16</f>
        <v>-5.7137556683113593E-2</v>
      </c>
      <c r="AM411" s="7">
        <f>O411-Portfolio_Performance!$C$16</f>
        <v>-6.3545649650619623E-2</v>
      </c>
    </row>
    <row r="412" spans="2:39" x14ac:dyDescent="0.2">
      <c r="B412" s="39">
        <v>45159</v>
      </c>
      <c r="C412" s="40">
        <v>145.69</v>
      </c>
      <c r="D412" s="40">
        <v>53.61</v>
      </c>
      <c r="E412" s="40">
        <v>26.39</v>
      </c>
      <c r="F412" s="40">
        <v>61.3</v>
      </c>
      <c r="G412" s="40">
        <v>91.71</v>
      </c>
      <c r="H412" s="40">
        <v>11.32</v>
      </c>
      <c r="J412" s="4">
        <f t="shared" si="116"/>
        <v>-5.5443517912174842E-3</v>
      </c>
      <c r="K412" s="4">
        <f t="shared" si="117"/>
        <v>-1.0945290606154181E-2</v>
      </c>
      <c r="L412" s="4">
        <f t="shared" si="118"/>
        <v>-3.0268657237771165E-3</v>
      </c>
      <c r="M412" s="4">
        <f t="shared" si="119"/>
        <v>4.4142963857621287E-3</v>
      </c>
      <c r="N412" s="4">
        <f t="shared" si="120"/>
        <v>1.0963819944000088E-2</v>
      </c>
      <c r="O412" s="4">
        <f t="shared" si="121"/>
        <v>6.202944124607865E-3</v>
      </c>
      <c r="P412" s="6">
        <f>SUMPRODUCT(J412:O412,Portfolio_Performance!$C$10:$H$10)</f>
        <v>1.9889908735219635E-3</v>
      </c>
      <c r="Q412" s="41">
        <v>6.8999999999999999E-3</v>
      </c>
      <c r="R412" s="12">
        <f t="shared" si="122"/>
        <v>-4.9110091264780364E-3</v>
      </c>
      <c r="S412" s="6">
        <f t="shared" si="123"/>
        <v>-4.9110091264780364E-3</v>
      </c>
      <c r="T412" s="12">
        <f>P412-Portfolio_Performance!$C$16</f>
        <v>-6.6011009126478046E-2</v>
      </c>
      <c r="V412" s="7">
        <f t="shared" si="124"/>
        <v>-1.2444351791217483E-2</v>
      </c>
      <c r="W412" s="7">
        <f t="shared" si="124"/>
        <v>-6.0342814796761441E-3</v>
      </c>
      <c r="X412" s="7">
        <f t="shared" si="125"/>
        <v>-9.9268657237771164E-3</v>
      </c>
      <c r="Y412" s="7">
        <f t="shared" si="126"/>
        <v>-2.4857036142378712E-3</v>
      </c>
      <c r="Z412" s="7">
        <f t="shared" si="127"/>
        <v>4.0638199440000879E-3</v>
      </c>
      <c r="AA412" s="7">
        <f t="shared" si="128"/>
        <v>-6.9705587539213489E-4</v>
      </c>
      <c r="AB412">
        <f t="shared" si="129"/>
        <v>-1.2444351791217483E-2</v>
      </c>
      <c r="AC412">
        <f t="shared" si="130"/>
        <v>-6.0342814796761441E-3</v>
      </c>
      <c r="AD412">
        <f t="shared" si="131"/>
        <v>-9.9268657237771164E-3</v>
      </c>
      <c r="AE412">
        <f t="shared" si="132"/>
        <v>-2.4857036142378712E-3</v>
      </c>
      <c r="AF412">
        <f t="shared" si="133"/>
        <v>0</v>
      </c>
      <c r="AG412">
        <f t="shared" si="134"/>
        <v>-6.9705587539213489E-4</v>
      </c>
      <c r="AH412" s="7">
        <f>J412-Portfolio_Performance!$C$16</f>
        <v>-7.3544351791217488E-2</v>
      </c>
      <c r="AI412" s="7">
        <f>K412-Portfolio_Performance!$C$16</f>
        <v>-7.8945290606154184E-2</v>
      </c>
      <c r="AJ412" s="7">
        <f>L412-Portfolio_Performance!$C$16</f>
        <v>-7.1026865723777116E-2</v>
      </c>
      <c r="AK412" s="7">
        <f>M412-Portfolio_Performance!$C$16</f>
        <v>-6.3585703614237876E-2</v>
      </c>
      <c r="AL412" s="7">
        <f>N412-Portfolio_Performance!$C$16</f>
        <v>-5.7036180055999919E-2</v>
      </c>
      <c r="AM412" s="7">
        <f>O412-Portfolio_Performance!$C$16</f>
        <v>-6.1797055875392137E-2</v>
      </c>
    </row>
    <row r="413" spans="2:39" x14ac:dyDescent="0.2">
      <c r="B413" s="39">
        <v>45160</v>
      </c>
      <c r="C413" s="40">
        <v>148.01</v>
      </c>
      <c r="D413" s="40">
        <v>54.02</v>
      </c>
      <c r="E413" s="40">
        <v>25.28</v>
      </c>
      <c r="F413" s="40">
        <v>61.53</v>
      </c>
      <c r="G413" s="40">
        <v>91.7</v>
      </c>
      <c r="H413" s="40">
        <v>11.2</v>
      </c>
      <c r="J413" s="4">
        <f t="shared" si="116"/>
        <v>1.5798762383192839E-2</v>
      </c>
      <c r="K413" s="4">
        <f t="shared" si="117"/>
        <v>7.6187305250232998E-3</v>
      </c>
      <c r="L413" s="4">
        <f t="shared" si="118"/>
        <v>-4.2971581236576024E-2</v>
      </c>
      <c r="M413" s="4">
        <f t="shared" si="119"/>
        <v>3.7450178102332917E-3</v>
      </c>
      <c r="N413" s="4">
        <f t="shared" si="120"/>
        <v>-1.0904530843359473E-4</v>
      </c>
      <c r="O413" s="4">
        <f t="shared" si="121"/>
        <v>-1.0657294473988093E-2</v>
      </c>
      <c r="P413" s="6">
        <f>SUMPRODUCT(J413:O413,Portfolio_Performance!$C$10:$H$10)</f>
        <v>-3.2200282173765224E-3</v>
      </c>
      <c r="Q413" s="41">
        <v>-2.8E-3</v>
      </c>
      <c r="R413" s="12">
        <f t="shared" si="122"/>
        <v>-4.2002821737652241E-4</v>
      </c>
      <c r="S413" s="6">
        <f t="shared" si="123"/>
        <v>-4.2002821737652241E-4</v>
      </c>
      <c r="T413" s="12">
        <f>P413-Portfolio_Performance!$C$16</f>
        <v>-7.1220028217376524E-2</v>
      </c>
      <c r="V413" s="7">
        <f t="shared" si="124"/>
        <v>1.859876238319284E-2</v>
      </c>
      <c r="W413" s="7">
        <f t="shared" si="124"/>
        <v>8.0387587423998222E-3</v>
      </c>
      <c r="X413" s="7">
        <f t="shared" si="125"/>
        <v>-4.0171581236576027E-2</v>
      </c>
      <c r="Y413" s="7">
        <f t="shared" si="126"/>
        <v>6.5450178102332921E-3</v>
      </c>
      <c r="Z413" s="7">
        <f t="shared" si="127"/>
        <v>2.6909546915664054E-3</v>
      </c>
      <c r="AA413" s="7">
        <f t="shared" si="128"/>
        <v>-7.8572944739880926E-3</v>
      </c>
      <c r="AB413">
        <f t="shared" si="129"/>
        <v>0</v>
      </c>
      <c r="AC413">
        <f t="shared" si="130"/>
        <v>0</v>
      </c>
      <c r="AD413">
        <f t="shared" si="131"/>
        <v>-4.0171581236576027E-2</v>
      </c>
      <c r="AE413">
        <f t="shared" si="132"/>
        <v>0</v>
      </c>
      <c r="AF413">
        <f t="shared" si="133"/>
        <v>0</v>
      </c>
      <c r="AG413">
        <f t="shared" si="134"/>
        <v>-7.8572944739880926E-3</v>
      </c>
      <c r="AH413" s="7">
        <f>J413-Portfolio_Performance!$C$16</f>
        <v>-5.2201237616807165E-2</v>
      </c>
      <c r="AI413" s="7">
        <f>K413-Portfolio_Performance!$C$16</f>
        <v>-6.0381269474976705E-2</v>
      </c>
      <c r="AJ413" s="7">
        <f>L413-Portfolio_Performance!$C$16</f>
        <v>-0.11097158123657602</v>
      </c>
      <c r="AK413" s="7">
        <f>M413-Portfolio_Performance!$C$16</f>
        <v>-6.4254982189766718E-2</v>
      </c>
      <c r="AL413" s="7">
        <f>N413-Portfolio_Performance!$C$16</f>
        <v>-6.8109045308433605E-2</v>
      </c>
      <c r="AM413" s="7">
        <f>O413-Portfolio_Performance!$C$16</f>
        <v>-7.8657294473988101E-2</v>
      </c>
    </row>
    <row r="414" spans="2:39" x14ac:dyDescent="0.2">
      <c r="B414" s="39">
        <v>45161</v>
      </c>
      <c r="C414" s="40">
        <v>151.08000000000001</v>
      </c>
      <c r="D414" s="40">
        <v>54.05</v>
      </c>
      <c r="E414" s="40">
        <v>25.55</v>
      </c>
      <c r="F414" s="40">
        <v>63.9</v>
      </c>
      <c r="G414" s="40">
        <v>92.44</v>
      </c>
      <c r="H414" s="40">
        <v>11.32</v>
      </c>
      <c r="J414" s="4">
        <f t="shared" si="116"/>
        <v>2.0529658795158914E-2</v>
      </c>
      <c r="K414" s="4">
        <f t="shared" si="117"/>
        <v>5.5519572074768156E-4</v>
      </c>
      <c r="L414" s="4">
        <f t="shared" si="118"/>
        <v>1.0623747371056659E-2</v>
      </c>
      <c r="M414" s="4">
        <f t="shared" si="119"/>
        <v>3.7794500631090251E-2</v>
      </c>
      <c r="N414" s="4">
        <f t="shared" si="120"/>
        <v>8.0374061437607971E-3</v>
      </c>
      <c r="O414" s="4">
        <f t="shared" si="121"/>
        <v>1.0657294473988199E-2</v>
      </c>
      <c r="P414" s="6">
        <f>SUMPRODUCT(J414:O414,Portfolio_Performance!$C$10:$H$10)</f>
        <v>1.3807945702269862E-2</v>
      </c>
      <c r="Q414" s="41">
        <v>1.0999999999999999E-2</v>
      </c>
      <c r="R414" s="12">
        <f t="shared" si="122"/>
        <v>2.807945702269863E-3</v>
      </c>
      <c r="S414" s="6">
        <f t="shared" si="123"/>
        <v>0</v>
      </c>
      <c r="T414" s="12">
        <f>P414-Portfolio_Performance!$C$16</f>
        <v>-5.4192054297730143E-2</v>
      </c>
      <c r="V414" s="7">
        <f t="shared" si="124"/>
        <v>9.5296587951589143E-3</v>
      </c>
      <c r="W414" s="7">
        <f t="shared" si="124"/>
        <v>-2.2527499815221813E-3</v>
      </c>
      <c r="X414" s="7">
        <f t="shared" si="125"/>
        <v>-3.7625262894334065E-4</v>
      </c>
      <c r="Y414" s="7">
        <f t="shared" si="126"/>
        <v>2.6794500631090252E-2</v>
      </c>
      <c r="Z414" s="7">
        <f t="shared" si="127"/>
        <v>-2.9625938562392023E-3</v>
      </c>
      <c r="AA414" s="7">
        <f t="shared" si="128"/>
        <v>-3.4270552601180053E-4</v>
      </c>
      <c r="AB414">
        <f t="shared" si="129"/>
        <v>0</v>
      </c>
      <c r="AC414">
        <f t="shared" si="130"/>
        <v>-2.2527499815221813E-3</v>
      </c>
      <c r="AD414">
        <f t="shared" si="131"/>
        <v>-3.7625262894334065E-4</v>
      </c>
      <c r="AE414">
        <f t="shared" si="132"/>
        <v>0</v>
      </c>
      <c r="AF414">
        <f t="shared" si="133"/>
        <v>-2.9625938562392023E-3</v>
      </c>
      <c r="AG414">
        <f t="shared" si="134"/>
        <v>-3.4270552601180053E-4</v>
      </c>
      <c r="AH414" s="7">
        <f>J414-Portfolio_Performance!$C$16</f>
        <v>-4.7470341204841088E-2</v>
      </c>
      <c r="AI414" s="7">
        <f>K414-Portfolio_Performance!$C$16</f>
        <v>-6.7444804279252327E-2</v>
      </c>
      <c r="AJ414" s="7">
        <f>L414-Portfolio_Performance!$C$16</f>
        <v>-5.7376252628943344E-2</v>
      </c>
      <c r="AK414" s="7">
        <f>M414-Portfolio_Performance!$C$16</f>
        <v>-3.0205499368909754E-2</v>
      </c>
      <c r="AL414" s="7">
        <f>N414-Portfolio_Performance!$C$16</f>
        <v>-5.9962593856239206E-2</v>
      </c>
      <c r="AM414" s="7">
        <f>O414-Portfolio_Performance!$C$16</f>
        <v>-5.7342705526011804E-2</v>
      </c>
    </row>
    <row r="415" spans="2:39" x14ac:dyDescent="0.2">
      <c r="B415" s="39">
        <v>45162</v>
      </c>
      <c r="C415" s="40">
        <v>152.09</v>
      </c>
      <c r="D415" s="40">
        <v>53.38</v>
      </c>
      <c r="E415" s="40">
        <v>25.72</v>
      </c>
      <c r="F415" s="40">
        <v>62.91</v>
      </c>
      <c r="G415" s="40">
        <v>90.93</v>
      </c>
      <c r="H415" s="40">
        <v>11.19</v>
      </c>
      <c r="J415" s="4">
        <f t="shared" si="116"/>
        <v>6.6629530400211879E-3</v>
      </c>
      <c r="K415" s="4">
        <f t="shared" si="117"/>
        <v>-1.2473400108839126E-2</v>
      </c>
      <c r="L415" s="4">
        <f t="shared" si="118"/>
        <v>6.6315827197051857E-3</v>
      </c>
      <c r="M415" s="4">
        <f t="shared" si="119"/>
        <v>-1.5614227801550827E-2</v>
      </c>
      <c r="N415" s="4">
        <f t="shared" si="120"/>
        <v>-1.6469805668358418E-2</v>
      </c>
      <c r="O415" s="4">
        <f t="shared" si="121"/>
        <v>-1.1550550451203094E-2</v>
      </c>
      <c r="P415" s="6">
        <f>SUMPRODUCT(J415:O415,Portfolio_Performance!$C$10:$H$10)</f>
        <v>-7.5721401800968504E-3</v>
      </c>
      <c r="Q415" s="41">
        <v>-1.35E-2</v>
      </c>
      <c r="R415" s="12">
        <f t="shared" si="122"/>
        <v>5.9278598199031494E-3</v>
      </c>
      <c r="S415" s="6">
        <f t="shared" si="123"/>
        <v>0</v>
      </c>
      <c r="T415" s="12">
        <f>P415-Portfolio_Performance!$C$16</f>
        <v>-7.557214018009685E-2</v>
      </c>
      <c r="V415" s="7">
        <f t="shared" si="124"/>
        <v>2.0162953040021189E-2</v>
      </c>
      <c r="W415" s="7">
        <f t="shared" si="124"/>
        <v>-1.8401259928742274E-2</v>
      </c>
      <c r="X415" s="7">
        <f t="shared" si="125"/>
        <v>2.0131582719705186E-2</v>
      </c>
      <c r="Y415" s="7">
        <f t="shared" si="126"/>
        <v>-2.1142278015508272E-3</v>
      </c>
      <c r="Z415" s="7">
        <f t="shared" si="127"/>
        <v>-2.9698056683584179E-3</v>
      </c>
      <c r="AA415" s="7">
        <f t="shared" si="128"/>
        <v>1.9494495487969062E-3</v>
      </c>
      <c r="AB415">
        <f t="shared" si="129"/>
        <v>0</v>
      </c>
      <c r="AC415">
        <f t="shared" si="130"/>
        <v>-1.8401259928742274E-2</v>
      </c>
      <c r="AD415">
        <f t="shared" si="131"/>
        <v>0</v>
      </c>
      <c r="AE415">
        <f t="shared" si="132"/>
        <v>-2.1142278015508272E-3</v>
      </c>
      <c r="AF415">
        <f t="shared" si="133"/>
        <v>-2.9698056683584179E-3</v>
      </c>
      <c r="AG415">
        <f t="shared" si="134"/>
        <v>0</v>
      </c>
      <c r="AH415" s="7">
        <f>J415-Portfolio_Performance!$C$16</f>
        <v>-6.1337046959978818E-2</v>
      </c>
      <c r="AI415" s="7">
        <f>K415-Portfolio_Performance!$C$16</f>
        <v>-8.0473400108839133E-2</v>
      </c>
      <c r="AJ415" s="7">
        <f>L415-Portfolio_Performance!$C$16</f>
        <v>-6.1368417280294817E-2</v>
      </c>
      <c r="AK415" s="7">
        <f>M415-Portfolio_Performance!$C$16</f>
        <v>-8.3614227801550839E-2</v>
      </c>
      <c r="AL415" s="7">
        <f>N415-Portfolio_Performance!$C$16</f>
        <v>-8.4469805668358419E-2</v>
      </c>
      <c r="AM415" s="7">
        <f>O415-Portfolio_Performance!$C$16</f>
        <v>-7.95505504512031E-2</v>
      </c>
    </row>
    <row r="416" spans="2:39" x14ac:dyDescent="0.2">
      <c r="B416" s="39">
        <v>45163</v>
      </c>
      <c r="C416" s="40">
        <v>153.04</v>
      </c>
      <c r="D416" s="40">
        <v>53.78</v>
      </c>
      <c r="E416" s="40">
        <v>25.2</v>
      </c>
      <c r="F416" s="40">
        <v>64.180000000000007</v>
      </c>
      <c r="G416" s="40">
        <v>91.69</v>
      </c>
      <c r="H416" s="40">
        <v>11.33</v>
      </c>
      <c r="J416" s="4">
        <f t="shared" si="116"/>
        <v>6.2268742477200054E-3</v>
      </c>
      <c r="K416" s="4">
        <f t="shared" si="117"/>
        <v>7.4655068643404397E-3</v>
      </c>
      <c r="L416" s="4">
        <f t="shared" si="118"/>
        <v>-2.0424904852041004E-2</v>
      </c>
      <c r="M416" s="4">
        <f t="shared" si="119"/>
        <v>1.9986502099772787E-2</v>
      </c>
      <c r="N416" s="4">
        <f t="shared" si="120"/>
        <v>8.3233423239877681E-3</v>
      </c>
      <c r="O416" s="4">
        <f t="shared" si="121"/>
        <v>1.2433552716081164E-2</v>
      </c>
      <c r="P416" s="6">
        <f>SUMPRODUCT(J416:O416,Portfolio_Performance!$C$10:$H$10)</f>
        <v>7.342819540373126E-3</v>
      </c>
      <c r="Q416" s="41">
        <v>6.7000000000000002E-3</v>
      </c>
      <c r="R416" s="12">
        <f t="shared" si="122"/>
        <v>6.4281954037312579E-4</v>
      </c>
      <c r="S416" s="6">
        <f t="shared" si="123"/>
        <v>0</v>
      </c>
      <c r="T416" s="12">
        <f>P416-Portfolio_Performance!$C$16</f>
        <v>-6.0657180459626876E-2</v>
      </c>
      <c r="V416" s="7">
        <f t="shared" si="124"/>
        <v>-4.7312575227999483E-4</v>
      </c>
      <c r="W416" s="7">
        <f t="shared" si="124"/>
        <v>6.8226873239673139E-3</v>
      </c>
      <c r="X416" s="7">
        <f t="shared" si="125"/>
        <v>-2.7124904852041005E-2</v>
      </c>
      <c r="Y416" s="7">
        <f t="shared" si="126"/>
        <v>1.3286502099772786E-2</v>
      </c>
      <c r="Z416" s="7">
        <f t="shared" si="127"/>
        <v>1.6233423239877679E-3</v>
      </c>
      <c r="AA416" s="7">
        <f t="shared" si="128"/>
        <v>5.7335527160811634E-3</v>
      </c>
      <c r="AB416">
        <f t="shared" si="129"/>
        <v>-4.7312575227999483E-4</v>
      </c>
      <c r="AC416">
        <f t="shared" si="130"/>
        <v>0</v>
      </c>
      <c r="AD416">
        <f t="shared" si="131"/>
        <v>-2.7124904852041005E-2</v>
      </c>
      <c r="AE416">
        <f t="shared" si="132"/>
        <v>0</v>
      </c>
      <c r="AF416">
        <f t="shared" si="133"/>
        <v>0</v>
      </c>
      <c r="AG416">
        <f t="shared" si="134"/>
        <v>0</v>
      </c>
      <c r="AH416" s="7">
        <f>J416-Portfolio_Performance!$C$16</f>
        <v>-6.177312575228E-2</v>
      </c>
      <c r="AI416" s="7">
        <f>K416-Portfolio_Performance!$C$16</f>
        <v>-6.0534493135659562E-2</v>
      </c>
      <c r="AJ416" s="7">
        <f>L416-Portfolio_Performance!$C$16</f>
        <v>-8.8424904852041006E-2</v>
      </c>
      <c r="AK416" s="7">
        <f>M416-Portfolio_Performance!$C$16</f>
        <v>-4.8013497900227214E-2</v>
      </c>
      <c r="AL416" s="7">
        <f>N416-Portfolio_Performance!$C$16</f>
        <v>-5.967665767601224E-2</v>
      </c>
      <c r="AM416" s="7">
        <f>O416-Portfolio_Performance!$C$16</f>
        <v>-5.5566447283918838E-2</v>
      </c>
    </row>
    <row r="417" spans="2:39" x14ac:dyDescent="0.2">
      <c r="B417" s="39">
        <v>45166</v>
      </c>
      <c r="C417" s="40">
        <v>153</v>
      </c>
      <c r="D417" s="40">
        <v>53.87</v>
      </c>
      <c r="E417" s="40">
        <v>25.27</v>
      </c>
      <c r="F417" s="40">
        <v>64.209999999999994</v>
      </c>
      <c r="G417" s="40">
        <v>92.77</v>
      </c>
      <c r="H417" s="40">
        <v>11.45</v>
      </c>
      <c r="J417" s="4">
        <f t="shared" si="116"/>
        <v>-2.6140373956186965E-4</v>
      </c>
      <c r="K417" s="4">
        <f t="shared" si="117"/>
        <v>1.6720858517237608E-3</v>
      </c>
      <c r="L417" s="4">
        <f t="shared" si="118"/>
        <v>2.7739268827252244E-3</v>
      </c>
      <c r="M417" s="4">
        <f t="shared" si="119"/>
        <v>4.6732612424596313E-4</v>
      </c>
      <c r="N417" s="4">
        <f t="shared" si="120"/>
        <v>1.1709989603370803E-2</v>
      </c>
      <c r="O417" s="4">
        <f t="shared" si="121"/>
        <v>1.0535654960333584E-2</v>
      </c>
      <c r="P417" s="6">
        <f>SUMPRODUCT(J417:O417,Portfolio_Performance!$C$10:$H$10)</f>
        <v>5.9417475467313571E-3</v>
      </c>
      <c r="Q417" s="41">
        <v>6.3E-3</v>
      </c>
      <c r="R417" s="12">
        <f t="shared" si="122"/>
        <v>-3.5825245326864298E-4</v>
      </c>
      <c r="S417" s="6">
        <f t="shared" si="123"/>
        <v>-3.5825245326864298E-4</v>
      </c>
      <c r="T417" s="12">
        <f>P417-Portfolio_Performance!$C$16</f>
        <v>-6.2058252453268646E-2</v>
      </c>
      <c r="V417" s="7">
        <f t="shared" si="124"/>
        <v>-6.5614037395618696E-3</v>
      </c>
      <c r="W417" s="7">
        <f t="shared" si="124"/>
        <v>2.0303383049924037E-3</v>
      </c>
      <c r="X417" s="7">
        <f t="shared" si="125"/>
        <v>-3.5260731172747756E-3</v>
      </c>
      <c r="Y417" s="7">
        <f t="shared" si="126"/>
        <v>-5.832673875754037E-3</v>
      </c>
      <c r="Z417" s="7">
        <f t="shared" si="127"/>
        <v>5.4099896033708034E-3</v>
      </c>
      <c r="AA417" s="7">
        <f t="shared" si="128"/>
        <v>4.2356549603335836E-3</v>
      </c>
      <c r="AB417">
        <f t="shared" si="129"/>
        <v>-6.5614037395618696E-3</v>
      </c>
      <c r="AC417">
        <f t="shared" si="130"/>
        <v>0</v>
      </c>
      <c r="AD417">
        <f t="shared" si="131"/>
        <v>-3.5260731172747756E-3</v>
      </c>
      <c r="AE417">
        <f t="shared" si="132"/>
        <v>-5.832673875754037E-3</v>
      </c>
      <c r="AF417">
        <f t="shared" si="133"/>
        <v>0</v>
      </c>
      <c r="AG417">
        <f t="shared" si="134"/>
        <v>0</v>
      </c>
      <c r="AH417" s="7">
        <f>J417-Portfolio_Performance!$C$16</f>
        <v>-6.8261403739561868E-2</v>
      </c>
      <c r="AI417" s="7">
        <f>K417-Portfolio_Performance!$C$16</f>
        <v>-6.632791414827624E-2</v>
      </c>
      <c r="AJ417" s="7">
        <f>L417-Portfolio_Performance!$C$16</f>
        <v>-6.5226073117274783E-2</v>
      </c>
      <c r="AK417" s="7">
        <f>M417-Portfolio_Performance!$C$16</f>
        <v>-6.753267387575404E-2</v>
      </c>
      <c r="AL417" s="7">
        <f>N417-Portfolio_Performance!$C$16</f>
        <v>-5.6290010396629203E-2</v>
      </c>
      <c r="AM417" s="7">
        <f>O417-Portfolio_Performance!$C$16</f>
        <v>-5.7464345039666423E-2</v>
      </c>
    </row>
    <row r="418" spans="2:39" x14ac:dyDescent="0.2">
      <c r="B418" s="39">
        <v>45167</v>
      </c>
      <c r="C418" s="40">
        <v>153.44</v>
      </c>
      <c r="D418" s="40">
        <v>53.79</v>
      </c>
      <c r="E418" s="40">
        <v>25.54</v>
      </c>
      <c r="F418" s="40">
        <v>65.52</v>
      </c>
      <c r="G418" s="40">
        <v>94.84</v>
      </c>
      <c r="H418" s="40">
        <v>11.65</v>
      </c>
      <c r="J418" s="4">
        <f t="shared" si="116"/>
        <v>2.8716897426925283E-3</v>
      </c>
      <c r="K418" s="4">
        <f t="shared" si="117"/>
        <v>-1.4861604072911633E-3</v>
      </c>
      <c r="L418" s="4">
        <f t="shared" si="118"/>
        <v>1.0627929204290338E-2</v>
      </c>
      <c r="M418" s="4">
        <f t="shared" si="119"/>
        <v>2.0196477738857115E-2</v>
      </c>
      <c r="N418" s="4">
        <f t="shared" si="120"/>
        <v>2.2067949532024674E-2</v>
      </c>
      <c r="O418" s="4">
        <f t="shared" si="121"/>
        <v>1.7316450011460958E-2</v>
      </c>
      <c r="P418" s="6">
        <f>SUMPRODUCT(J418:O418,Portfolio_Performance!$C$10:$H$10)</f>
        <v>1.3116687511967358E-2</v>
      </c>
      <c r="Q418" s="41">
        <v>1.4500000000000001E-2</v>
      </c>
      <c r="R418" s="12">
        <f t="shared" si="122"/>
        <v>-1.3833124880326432E-3</v>
      </c>
      <c r="S418" s="6">
        <f t="shared" si="123"/>
        <v>-1.3833124880326432E-3</v>
      </c>
      <c r="T418" s="12">
        <f>P418-Portfolio_Performance!$C$16</f>
        <v>-5.4883312488032646E-2</v>
      </c>
      <c r="V418" s="7">
        <f t="shared" si="124"/>
        <v>-1.1628310257307473E-2</v>
      </c>
      <c r="W418" s="7">
        <f t="shared" si="124"/>
        <v>-1.0284791925852009E-4</v>
      </c>
      <c r="X418" s="7">
        <f t="shared" si="125"/>
        <v>-3.8720707957096631E-3</v>
      </c>
      <c r="Y418" s="7">
        <f t="shared" si="126"/>
        <v>5.6964777388571145E-3</v>
      </c>
      <c r="Z418" s="7">
        <f t="shared" si="127"/>
        <v>7.5679495320246735E-3</v>
      </c>
      <c r="AA418" s="7">
        <f t="shared" si="128"/>
        <v>2.816450011460957E-3</v>
      </c>
      <c r="AB418">
        <f t="shared" si="129"/>
        <v>-1.1628310257307473E-2</v>
      </c>
      <c r="AC418">
        <f t="shared" si="130"/>
        <v>-1.0284791925852009E-4</v>
      </c>
      <c r="AD418">
        <f t="shared" si="131"/>
        <v>-3.8720707957096631E-3</v>
      </c>
      <c r="AE418">
        <f t="shared" si="132"/>
        <v>0</v>
      </c>
      <c r="AF418">
        <f t="shared" si="133"/>
        <v>0</v>
      </c>
      <c r="AG418">
        <f t="shared" si="134"/>
        <v>0</v>
      </c>
      <c r="AH418" s="7">
        <f>J418-Portfolio_Performance!$C$16</f>
        <v>-6.5128310257307476E-2</v>
      </c>
      <c r="AI418" s="7">
        <f>K418-Portfolio_Performance!$C$16</f>
        <v>-6.9486160407291164E-2</v>
      </c>
      <c r="AJ418" s="7">
        <f>L418-Portfolio_Performance!$C$16</f>
        <v>-5.7372070795709669E-2</v>
      </c>
      <c r="AK418" s="7">
        <f>M418-Portfolio_Performance!$C$16</f>
        <v>-4.7803522261142886E-2</v>
      </c>
      <c r="AL418" s="7">
        <f>N418-Portfolio_Performance!$C$16</f>
        <v>-4.5932050467975327E-2</v>
      </c>
      <c r="AM418" s="7">
        <f>O418-Portfolio_Performance!$C$16</f>
        <v>-5.0683549988539051E-2</v>
      </c>
    </row>
    <row r="419" spans="2:39" x14ac:dyDescent="0.2">
      <c r="B419" s="39">
        <v>45168</v>
      </c>
      <c r="C419" s="40">
        <v>153.63999999999999</v>
      </c>
      <c r="D419" s="40">
        <v>53.49</v>
      </c>
      <c r="E419" s="40">
        <v>26.2</v>
      </c>
      <c r="F419" s="40">
        <v>66.63</v>
      </c>
      <c r="G419" s="40">
        <v>95.19</v>
      </c>
      <c r="H419" s="40">
        <v>11.55</v>
      </c>
      <c r="J419" s="4">
        <f t="shared" si="116"/>
        <v>1.3025923425759849E-3</v>
      </c>
      <c r="K419" s="4">
        <f t="shared" si="117"/>
        <v>-5.5928557419924379E-3</v>
      </c>
      <c r="L419" s="4">
        <f t="shared" si="118"/>
        <v>2.5513560162657861E-2</v>
      </c>
      <c r="M419" s="4">
        <f t="shared" si="119"/>
        <v>1.6799487029631723E-2</v>
      </c>
      <c r="N419" s="4">
        <f t="shared" si="120"/>
        <v>3.6836330660090229E-3</v>
      </c>
      <c r="O419" s="4">
        <f t="shared" si="121"/>
        <v>-8.6207430439069754E-3</v>
      </c>
      <c r="P419" s="6">
        <f>SUMPRODUCT(J419:O419,Portfolio_Performance!$C$10:$H$10)</f>
        <v>2.0830413135746236E-3</v>
      </c>
      <c r="Q419" s="41">
        <v>3.8E-3</v>
      </c>
      <c r="R419" s="12">
        <f t="shared" si="122"/>
        <v>-1.7169586864253764E-3</v>
      </c>
      <c r="S419" s="6">
        <f t="shared" si="123"/>
        <v>-1.7169586864253764E-3</v>
      </c>
      <c r="T419" s="12">
        <f>P419-Portfolio_Performance!$C$16</f>
        <v>-6.5916958686425386E-2</v>
      </c>
      <c r="V419" s="7">
        <f t="shared" si="124"/>
        <v>-2.4974076574240151E-3</v>
      </c>
      <c r="W419" s="7">
        <f t="shared" si="124"/>
        <v>-3.8758970555670615E-3</v>
      </c>
      <c r="X419" s="7">
        <f t="shared" si="125"/>
        <v>2.1713560162657859E-2</v>
      </c>
      <c r="Y419" s="7">
        <f t="shared" si="126"/>
        <v>1.2999487029631723E-2</v>
      </c>
      <c r="Z419" s="7">
        <f t="shared" si="127"/>
        <v>-1.1636693399097713E-4</v>
      </c>
      <c r="AA419" s="7">
        <f t="shared" si="128"/>
        <v>-1.2420743043906975E-2</v>
      </c>
      <c r="AB419">
        <f t="shared" si="129"/>
        <v>-2.4974076574240151E-3</v>
      </c>
      <c r="AC419">
        <f t="shared" si="130"/>
        <v>-3.8758970555670615E-3</v>
      </c>
      <c r="AD419">
        <f t="shared" si="131"/>
        <v>0</v>
      </c>
      <c r="AE419">
        <f t="shared" si="132"/>
        <v>0</v>
      </c>
      <c r="AF419">
        <f t="shared" si="133"/>
        <v>-1.1636693399097713E-4</v>
      </c>
      <c r="AG419">
        <f t="shared" si="134"/>
        <v>-1.2420743043906975E-2</v>
      </c>
      <c r="AH419" s="7">
        <f>J419-Portfolio_Performance!$C$16</f>
        <v>-6.6697407657424018E-2</v>
      </c>
      <c r="AI419" s="7">
        <f>K419-Portfolio_Performance!$C$16</f>
        <v>-7.3592855741992438E-2</v>
      </c>
      <c r="AJ419" s="7">
        <f>L419-Portfolio_Performance!$C$16</f>
        <v>-4.2486439837342141E-2</v>
      </c>
      <c r="AK419" s="7">
        <f>M419-Portfolio_Performance!$C$16</f>
        <v>-5.1200512970368282E-2</v>
      </c>
      <c r="AL419" s="7">
        <f>N419-Portfolio_Performance!$C$16</f>
        <v>-6.4316366933990982E-2</v>
      </c>
      <c r="AM419" s="7">
        <f>O419-Portfolio_Performance!$C$16</f>
        <v>-7.662074304390698E-2</v>
      </c>
    </row>
    <row r="420" spans="2:39" x14ac:dyDescent="0.2">
      <c r="B420" s="39">
        <v>45169</v>
      </c>
      <c r="C420" s="40">
        <v>153.43</v>
      </c>
      <c r="D420" s="40">
        <v>52.94</v>
      </c>
      <c r="E420" s="40">
        <v>26.92</v>
      </c>
      <c r="F420" s="40">
        <v>66.48</v>
      </c>
      <c r="G420" s="40">
        <v>95.23</v>
      </c>
      <c r="H420" s="40">
        <v>11.5</v>
      </c>
      <c r="J420" s="4">
        <f t="shared" si="116"/>
        <v>-1.3677665205896023E-3</v>
      </c>
      <c r="K420" s="4">
        <f t="shared" si="117"/>
        <v>-1.0335523744203604E-2</v>
      </c>
      <c r="L420" s="4">
        <f t="shared" si="118"/>
        <v>2.7110094009476018E-2</v>
      </c>
      <c r="M420" s="4">
        <f t="shared" si="119"/>
        <v>-2.2537760272528353E-3</v>
      </c>
      <c r="N420" s="4">
        <f t="shared" si="120"/>
        <v>4.2012394274072902E-4</v>
      </c>
      <c r="O420" s="4">
        <f t="shared" si="121"/>
        <v>-4.3384015985982417E-3</v>
      </c>
      <c r="P420" s="6">
        <f>SUMPRODUCT(J420:O420,Portfolio_Performance!$C$10:$H$10)</f>
        <v>-3.8969571347289168E-5</v>
      </c>
      <c r="Q420" s="41">
        <v>-1.6000000000000001E-3</v>
      </c>
      <c r="R420" s="12">
        <f t="shared" si="122"/>
        <v>1.5610304286527109E-3</v>
      </c>
      <c r="S420" s="6">
        <f t="shared" si="123"/>
        <v>0</v>
      </c>
      <c r="T420" s="12">
        <f>P420-Portfolio_Performance!$C$16</f>
        <v>-6.8038969571347294E-2</v>
      </c>
      <c r="V420" s="7">
        <f t="shared" si="124"/>
        <v>2.3223347941039776E-4</v>
      </c>
      <c r="W420" s="7">
        <f t="shared" si="124"/>
        <v>-1.1896554172856314E-2</v>
      </c>
      <c r="X420" s="7">
        <f t="shared" si="125"/>
        <v>2.8710094009476019E-2</v>
      </c>
      <c r="Y420" s="7">
        <f t="shared" si="126"/>
        <v>-6.537760272528352E-4</v>
      </c>
      <c r="Z420" s="7">
        <f t="shared" si="127"/>
        <v>2.0201239427407292E-3</v>
      </c>
      <c r="AA420" s="7">
        <f t="shared" si="128"/>
        <v>-2.7384015985982418E-3</v>
      </c>
      <c r="AB420">
        <f t="shared" si="129"/>
        <v>0</v>
      </c>
      <c r="AC420">
        <f t="shared" si="130"/>
        <v>-1.1896554172856314E-2</v>
      </c>
      <c r="AD420">
        <f t="shared" si="131"/>
        <v>0</v>
      </c>
      <c r="AE420">
        <f t="shared" si="132"/>
        <v>-6.537760272528352E-4</v>
      </c>
      <c r="AF420">
        <f t="shared" si="133"/>
        <v>0</v>
      </c>
      <c r="AG420">
        <f t="shared" si="134"/>
        <v>-2.7384015985982418E-3</v>
      </c>
      <c r="AH420" s="7">
        <f>J420-Portfolio_Performance!$C$16</f>
        <v>-6.936776652058961E-2</v>
      </c>
      <c r="AI420" s="7">
        <f>K420-Portfolio_Performance!$C$16</f>
        <v>-7.8335523744203606E-2</v>
      </c>
      <c r="AJ420" s="7">
        <f>L420-Portfolio_Performance!$C$16</f>
        <v>-4.0889905990523986E-2</v>
      </c>
      <c r="AK420" s="7">
        <f>M420-Portfolio_Performance!$C$16</f>
        <v>-7.0253776027252843E-2</v>
      </c>
      <c r="AL420" s="7">
        <f>N420-Portfolio_Performance!$C$16</f>
        <v>-6.7579876057259278E-2</v>
      </c>
      <c r="AM420" s="7">
        <f>O420-Portfolio_Performance!$C$16</f>
        <v>-7.2338401598598251E-2</v>
      </c>
    </row>
    <row r="421" spans="2:39" x14ac:dyDescent="0.2">
      <c r="B421" s="39">
        <v>45170</v>
      </c>
      <c r="C421" s="40">
        <v>156.12</v>
      </c>
      <c r="D421" s="40">
        <v>53.22</v>
      </c>
      <c r="E421" s="40">
        <v>28.13</v>
      </c>
      <c r="F421" s="40">
        <v>67.069999999999993</v>
      </c>
      <c r="G421" s="40">
        <v>96.3</v>
      </c>
      <c r="H421" s="40">
        <v>11.57</v>
      </c>
      <c r="J421" s="4">
        <f t="shared" si="116"/>
        <v>1.7380505355299905E-2</v>
      </c>
      <c r="K421" s="4">
        <f t="shared" si="117"/>
        <v>5.2750687505879329E-3</v>
      </c>
      <c r="L421" s="4">
        <f t="shared" si="118"/>
        <v>4.3967117725238272E-2</v>
      </c>
      <c r="M421" s="4">
        <f t="shared" si="119"/>
        <v>8.8356995644528653E-3</v>
      </c>
      <c r="N421" s="4">
        <f t="shared" si="120"/>
        <v>1.1173300598125255E-2</v>
      </c>
      <c r="O421" s="4">
        <f t="shared" si="121"/>
        <v>6.0685058363808787E-3</v>
      </c>
      <c r="P421" s="6">
        <f>SUMPRODUCT(J421:O421,Portfolio_Performance!$C$10:$H$10)</f>
        <v>1.3339101545627202E-2</v>
      </c>
      <c r="Q421" s="41">
        <v>1.8E-3</v>
      </c>
      <c r="R421" s="12">
        <f t="shared" si="122"/>
        <v>1.1539101545627203E-2</v>
      </c>
      <c r="S421" s="6">
        <f t="shared" si="123"/>
        <v>0</v>
      </c>
      <c r="T421" s="12">
        <f>P421-Portfolio_Performance!$C$16</f>
        <v>-5.4660898454372803E-2</v>
      </c>
      <c r="V421" s="7">
        <f t="shared" si="124"/>
        <v>1.5580505355299906E-2</v>
      </c>
      <c r="W421" s="7">
        <f t="shared" si="124"/>
        <v>-6.2640327950392698E-3</v>
      </c>
      <c r="X421" s="7">
        <f t="shared" si="125"/>
        <v>4.2167117725238269E-2</v>
      </c>
      <c r="Y421" s="7">
        <f t="shared" si="126"/>
        <v>7.0356995644528658E-3</v>
      </c>
      <c r="Z421" s="7">
        <f t="shared" si="127"/>
        <v>9.3733005981252553E-3</v>
      </c>
      <c r="AA421" s="7">
        <f t="shared" si="128"/>
        <v>4.2685058363808783E-3</v>
      </c>
      <c r="AB421">
        <f t="shared" si="129"/>
        <v>0</v>
      </c>
      <c r="AC421">
        <f t="shared" si="130"/>
        <v>-6.2640327950392698E-3</v>
      </c>
      <c r="AD421">
        <f t="shared" si="131"/>
        <v>0</v>
      </c>
      <c r="AE421">
        <f t="shared" si="132"/>
        <v>0</v>
      </c>
      <c r="AF421">
        <f t="shared" si="133"/>
        <v>0</v>
      </c>
      <c r="AG421">
        <f t="shared" si="134"/>
        <v>0</v>
      </c>
      <c r="AH421" s="7">
        <f>J421-Portfolio_Performance!$C$16</f>
        <v>-5.06194946447001E-2</v>
      </c>
      <c r="AI421" s="7">
        <f>K421-Portfolio_Performance!$C$16</f>
        <v>-6.2724931249412072E-2</v>
      </c>
      <c r="AJ421" s="7">
        <f>L421-Portfolio_Performance!$C$16</f>
        <v>-2.4032882274761733E-2</v>
      </c>
      <c r="AK421" s="7">
        <f>M421-Portfolio_Performance!$C$16</f>
        <v>-5.9164300435547143E-2</v>
      </c>
      <c r="AL421" s="7">
        <f>N421-Portfolio_Performance!$C$16</f>
        <v>-5.682669940187475E-2</v>
      </c>
      <c r="AM421" s="7">
        <f>O421-Portfolio_Performance!$C$16</f>
        <v>-6.1931494163619129E-2</v>
      </c>
    </row>
    <row r="422" spans="2:39" x14ac:dyDescent="0.2">
      <c r="B422" s="39">
        <v>45174</v>
      </c>
      <c r="C422" s="40">
        <v>154.35</v>
      </c>
      <c r="D422" s="40">
        <v>51.86</v>
      </c>
      <c r="E422" s="40">
        <v>27.65</v>
      </c>
      <c r="F422" s="40">
        <v>65.91</v>
      </c>
      <c r="G422" s="40">
        <v>95.96</v>
      </c>
      <c r="H422" s="40">
        <v>11.4</v>
      </c>
      <c r="J422" s="4">
        <f t="shared" si="116"/>
        <v>-1.1402191364245954E-2</v>
      </c>
      <c r="K422" s="4">
        <f t="shared" si="117"/>
        <v>-2.588648543902481E-2</v>
      </c>
      <c r="L422" s="4">
        <f t="shared" si="118"/>
        <v>-1.7210894533421645E-2</v>
      </c>
      <c r="M422" s="4">
        <f t="shared" si="119"/>
        <v>-1.7446675047017239E-2</v>
      </c>
      <c r="N422" s="4">
        <f t="shared" si="120"/>
        <v>-3.5368808325860778E-3</v>
      </c>
      <c r="O422" s="4">
        <f t="shared" si="121"/>
        <v>-1.4802185805135388E-2</v>
      </c>
      <c r="P422" s="6">
        <f>SUMPRODUCT(J422:O422,Portfolio_Performance!$C$10:$H$10)</f>
        <v>-1.348287568285339E-2</v>
      </c>
      <c r="Q422" s="41">
        <v>-4.1999999999999997E-3</v>
      </c>
      <c r="R422" s="12">
        <f t="shared" si="122"/>
        <v>-9.2828756828533913E-3</v>
      </c>
      <c r="S422" s="6">
        <f t="shared" si="123"/>
        <v>-9.2828756828533913E-3</v>
      </c>
      <c r="T422" s="12">
        <f>P422-Portfolio_Performance!$C$16</f>
        <v>-8.1482875682853395E-2</v>
      </c>
      <c r="V422" s="7">
        <f t="shared" si="124"/>
        <v>-7.2021913642459539E-3</v>
      </c>
      <c r="W422" s="7">
        <f t="shared" si="124"/>
        <v>-1.6603609756171419E-2</v>
      </c>
      <c r="X422" s="7">
        <f t="shared" si="125"/>
        <v>-1.3010894533421646E-2</v>
      </c>
      <c r="Y422" s="7">
        <f t="shared" si="126"/>
        <v>-1.324667504701724E-2</v>
      </c>
      <c r="Z422" s="7">
        <f t="shared" si="127"/>
        <v>6.6311916741392191E-4</v>
      </c>
      <c r="AA422" s="7">
        <f t="shared" si="128"/>
        <v>-1.0602185805135389E-2</v>
      </c>
      <c r="AB422">
        <f t="shared" si="129"/>
        <v>-7.2021913642459539E-3</v>
      </c>
      <c r="AC422">
        <f t="shared" si="130"/>
        <v>-1.6603609756171419E-2</v>
      </c>
      <c r="AD422">
        <f t="shared" si="131"/>
        <v>-1.3010894533421646E-2</v>
      </c>
      <c r="AE422">
        <f t="shared" si="132"/>
        <v>-1.324667504701724E-2</v>
      </c>
      <c r="AF422">
        <f t="shared" si="133"/>
        <v>0</v>
      </c>
      <c r="AG422">
        <f t="shared" si="134"/>
        <v>-1.0602185805135389E-2</v>
      </c>
      <c r="AH422" s="7">
        <f>J422-Portfolio_Performance!$C$16</f>
        <v>-7.9402191364245964E-2</v>
      </c>
      <c r="AI422" s="7">
        <f>K422-Portfolio_Performance!$C$16</f>
        <v>-9.3886485439024808E-2</v>
      </c>
      <c r="AJ422" s="7">
        <f>L422-Portfolio_Performance!$C$16</f>
        <v>-8.5210894533421649E-2</v>
      </c>
      <c r="AK422" s="7">
        <f>M422-Portfolio_Performance!$C$16</f>
        <v>-8.5446675047017251E-2</v>
      </c>
      <c r="AL422" s="7">
        <f>N422-Portfolio_Performance!$C$16</f>
        <v>-7.1536880832586081E-2</v>
      </c>
      <c r="AM422" s="7">
        <f>O422-Portfolio_Performance!$C$16</f>
        <v>-8.2802185805135389E-2</v>
      </c>
    </row>
    <row r="423" spans="2:39" x14ac:dyDescent="0.2">
      <c r="B423" s="39">
        <v>45175</v>
      </c>
      <c r="C423" s="40">
        <v>156.52000000000001</v>
      </c>
      <c r="D423" s="40">
        <v>52.63</v>
      </c>
      <c r="E423" s="40">
        <v>27.22</v>
      </c>
      <c r="F423" s="40">
        <v>65.97</v>
      </c>
      <c r="G423" s="40">
        <v>97.01</v>
      </c>
      <c r="H423" s="40">
        <v>11.06</v>
      </c>
      <c r="J423" s="4">
        <f t="shared" si="116"/>
        <v>1.3961046394043455E-2</v>
      </c>
      <c r="K423" s="4">
        <f t="shared" si="117"/>
        <v>1.4738519255169355E-2</v>
      </c>
      <c r="L423" s="4">
        <f t="shared" si="118"/>
        <v>-1.5673730745023748E-2</v>
      </c>
      <c r="M423" s="4">
        <f t="shared" si="119"/>
        <v>9.0991817015108258E-4</v>
      </c>
      <c r="N423" s="4">
        <f t="shared" si="120"/>
        <v>1.088262800169847E-2</v>
      </c>
      <c r="O423" s="4">
        <f t="shared" si="121"/>
        <v>-3.0278359306261018E-2</v>
      </c>
      <c r="P423" s="6">
        <f>SUMPRODUCT(J423:O423,Portfolio_Performance!$C$10:$H$10)</f>
        <v>-4.1173022447002511E-3</v>
      </c>
      <c r="Q423" s="41">
        <v>-7.0000000000000001E-3</v>
      </c>
      <c r="R423" s="12">
        <f t="shared" si="122"/>
        <v>2.882697755299749E-3</v>
      </c>
      <c r="S423" s="6">
        <f t="shared" si="123"/>
        <v>0</v>
      </c>
      <c r="T423" s="12">
        <f>P423-Portfolio_Performance!$C$16</f>
        <v>-7.2117302244700254E-2</v>
      </c>
      <c r="V423" s="7">
        <f t="shared" si="124"/>
        <v>2.0961046394043455E-2</v>
      </c>
      <c r="W423" s="7">
        <f t="shared" si="124"/>
        <v>1.1855821499869607E-2</v>
      </c>
      <c r="X423" s="7">
        <f t="shared" si="125"/>
        <v>-8.6737307450237486E-3</v>
      </c>
      <c r="Y423" s="7">
        <f t="shared" si="126"/>
        <v>7.9099181701510826E-3</v>
      </c>
      <c r="Z423" s="7">
        <f t="shared" si="127"/>
        <v>1.7882628001698469E-2</v>
      </c>
      <c r="AA423" s="7">
        <f t="shared" si="128"/>
        <v>-2.3278359306261018E-2</v>
      </c>
      <c r="AB423">
        <f t="shared" si="129"/>
        <v>0</v>
      </c>
      <c r="AC423">
        <f t="shared" si="130"/>
        <v>0</v>
      </c>
      <c r="AD423">
        <f t="shared" si="131"/>
        <v>-8.6737307450237486E-3</v>
      </c>
      <c r="AE423">
        <f t="shared" si="132"/>
        <v>0</v>
      </c>
      <c r="AF423">
        <f t="shared" si="133"/>
        <v>0</v>
      </c>
      <c r="AG423">
        <f t="shared" si="134"/>
        <v>-2.3278359306261018E-2</v>
      </c>
      <c r="AH423" s="7">
        <f>J423-Portfolio_Performance!$C$16</f>
        <v>-5.403895360595655E-2</v>
      </c>
      <c r="AI423" s="7">
        <f>K423-Portfolio_Performance!$C$16</f>
        <v>-5.3261480744830648E-2</v>
      </c>
      <c r="AJ423" s="7">
        <f>L423-Portfolio_Performance!$C$16</f>
        <v>-8.3673730745023753E-2</v>
      </c>
      <c r="AK423" s="7">
        <f>M423-Portfolio_Performance!$C$16</f>
        <v>-6.7090081829848922E-2</v>
      </c>
      <c r="AL423" s="7">
        <f>N423-Portfolio_Performance!$C$16</f>
        <v>-5.7117371998301539E-2</v>
      </c>
      <c r="AM423" s="7">
        <f>O423-Portfolio_Performance!$C$16</f>
        <v>-9.8278359306261026E-2</v>
      </c>
    </row>
    <row r="424" spans="2:39" x14ac:dyDescent="0.2">
      <c r="B424" s="39">
        <v>45176</v>
      </c>
      <c r="C424" s="40">
        <v>158.22999999999999</v>
      </c>
      <c r="D424" s="40">
        <v>52.74</v>
      </c>
      <c r="E424" s="40">
        <v>26.57</v>
      </c>
      <c r="F424" s="40">
        <v>65.56</v>
      </c>
      <c r="G424" s="40">
        <v>96.89</v>
      </c>
      <c r="H424" s="40">
        <v>11.18</v>
      </c>
      <c r="J424" s="4">
        <f t="shared" si="116"/>
        <v>1.0865873388679944E-2</v>
      </c>
      <c r="K424" s="4">
        <f t="shared" si="117"/>
        <v>2.0878815594529278E-3</v>
      </c>
      <c r="L424" s="4">
        <f t="shared" si="118"/>
        <v>-2.4169237451597794E-2</v>
      </c>
      <c r="M424" s="4">
        <f t="shared" si="119"/>
        <v>-6.2343393591505654E-3</v>
      </c>
      <c r="N424" s="4">
        <f t="shared" si="120"/>
        <v>-1.2377515762794198E-3</v>
      </c>
      <c r="O424" s="4">
        <f t="shared" si="121"/>
        <v>1.0791471632764386E-2</v>
      </c>
      <c r="P424" s="6">
        <f>SUMPRODUCT(J424:O424,Portfolio_Performance!$C$10:$H$10)</f>
        <v>2.3314963271798776E-3</v>
      </c>
      <c r="Q424" s="41">
        <v>-3.2000000000000002E-3</v>
      </c>
      <c r="R424" s="12">
        <f t="shared" si="122"/>
        <v>5.5314963271798773E-3</v>
      </c>
      <c r="S424" s="6">
        <f t="shared" si="123"/>
        <v>0</v>
      </c>
      <c r="T424" s="12">
        <f>P424-Portfolio_Performance!$C$16</f>
        <v>-6.5668503672820122E-2</v>
      </c>
      <c r="V424" s="7">
        <f t="shared" si="124"/>
        <v>1.4065873388679944E-2</v>
      </c>
      <c r="W424" s="7">
        <f t="shared" si="124"/>
        <v>-3.4436147677269495E-3</v>
      </c>
      <c r="X424" s="7">
        <f t="shared" si="125"/>
        <v>-2.0969237451597792E-2</v>
      </c>
      <c r="Y424" s="7">
        <f t="shared" si="126"/>
        <v>-3.0343393591505652E-3</v>
      </c>
      <c r="Z424" s="7">
        <f t="shared" si="127"/>
        <v>1.9622484237205801E-3</v>
      </c>
      <c r="AA424" s="7">
        <f t="shared" si="128"/>
        <v>1.3991471632764386E-2</v>
      </c>
      <c r="AB424">
        <f t="shared" si="129"/>
        <v>0</v>
      </c>
      <c r="AC424">
        <f t="shared" si="130"/>
        <v>-3.4436147677269495E-3</v>
      </c>
      <c r="AD424">
        <f t="shared" si="131"/>
        <v>-2.0969237451597792E-2</v>
      </c>
      <c r="AE424">
        <f t="shared" si="132"/>
        <v>-3.0343393591505652E-3</v>
      </c>
      <c r="AF424">
        <f t="shared" si="133"/>
        <v>0</v>
      </c>
      <c r="AG424">
        <f t="shared" si="134"/>
        <v>0</v>
      </c>
      <c r="AH424" s="7">
        <f>J424-Portfolio_Performance!$C$16</f>
        <v>-5.7134126611320057E-2</v>
      </c>
      <c r="AI424" s="7">
        <f>K424-Portfolio_Performance!$C$16</f>
        <v>-6.5912118440547077E-2</v>
      </c>
      <c r="AJ424" s="7">
        <f>L424-Portfolio_Performance!$C$16</f>
        <v>-9.2169237451597802E-2</v>
      </c>
      <c r="AK424" s="7">
        <f>M424-Portfolio_Performance!$C$16</f>
        <v>-7.4234339359150567E-2</v>
      </c>
      <c r="AL424" s="7">
        <f>N424-Portfolio_Performance!$C$16</f>
        <v>-6.9237751576279427E-2</v>
      </c>
      <c r="AM424" s="7">
        <f>O424-Portfolio_Performance!$C$16</f>
        <v>-5.7208528367235618E-2</v>
      </c>
    </row>
    <row r="425" spans="2:39" x14ac:dyDescent="0.2">
      <c r="B425" s="39">
        <v>45177</v>
      </c>
      <c r="C425" s="40">
        <v>156.46</v>
      </c>
      <c r="D425" s="40">
        <v>52.85</v>
      </c>
      <c r="E425" s="40">
        <v>27.2</v>
      </c>
      <c r="F425" s="40">
        <v>65.5</v>
      </c>
      <c r="G425" s="40">
        <v>97.44</v>
      </c>
      <c r="H425" s="40">
        <v>11.24</v>
      </c>
      <c r="J425" s="4">
        <f t="shared" si="116"/>
        <v>-1.1249284473957186E-2</v>
      </c>
      <c r="K425" s="4">
        <f t="shared" si="117"/>
        <v>2.0835313911060538E-3</v>
      </c>
      <c r="L425" s="4">
        <f t="shared" si="118"/>
        <v>2.3434213530229363E-2</v>
      </c>
      <c r="M425" s="4">
        <f t="shared" si="119"/>
        <v>-9.1561123442268459E-4</v>
      </c>
      <c r="N425" s="4">
        <f t="shared" si="120"/>
        <v>5.6604895646742035E-3</v>
      </c>
      <c r="O425" s="4">
        <f t="shared" si="121"/>
        <v>5.3523767385920606E-3</v>
      </c>
      <c r="P425" s="6">
        <f>SUMPRODUCT(J425:O425,Portfolio_Performance!$C$10:$H$10)</f>
        <v>2.9481674084122951E-3</v>
      </c>
      <c r="Q425" s="41">
        <v>1.4E-3</v>
      </c>
      <c r="R425" s="12">
        <f t="shared" si="122"/>
        <v>1.5481674084122951E-3</v>
      </c>
      <c r="S425" s="6">
        <f t="shared" si="123"/>
        <v>0</v>
      </c>
      <c r="T425" s="12">
        <f>P425-Portfolio_Performance!$C$16</f>
        <v>-6.5051832591587713E-2</v>
      </c>
      <c r="V425" s="7">
        <f t="shared" si="124"/>
        <v>-1.2649284473957186E-2</v>
      </c>
      <c r="W425" s="7">
        <f t="shared" si="124"/>
        <v>5.3536398269375869E-4</v>
      </c>
      <c r="X425" s="7">
        <f t="shared" si="125"/>
        <v>2.2034213530229364E-2</v>
      </c>
      <c r="Y425" s="7">
        <f t="shared" si="126"/>
        <v>-2.3156112344226848E-3</v>
      </c>
      <c r="Z425" s="7">
        <f t="shared" si="127"/>
        <v>4.2604895646742033E-3</v>
      </c>
      <c r="AA425" s="7">
        <f t="shared" si="128"/>
        <v>3.9523767385920604E-3</v>
      </c>
      <c r="AB425">
        <f t="shared" si="129"/>
        <v>-1.2649284473957186E-2</v>
      </c>
      <c r="AC425">
        <f t="shared" si="130"/>
        <v>0</v>
      </c>
      <c r="AD425">
        <f t="shared" si="131"/>
        <v>0</v>
      </c>
      <c r="AE425">
        <f t="shared" si="132"/>
        <v>-2.3156112344226848E-3</v>
      </c>
      <c r="AF425">
        <f t="shared" si="133"/>
        <v>0</v>
      </c>
      <c r="AG425">
        <f t="shared" si="134"/>
        <v>0</v>
      </c>
      <c r="AH425" s="7">
        <f>J425-Portfolio_Performance!$C$16</f>
        <v>-7.9249284473957196E-2</v>
      </c>
      <c r="AI425" s="7">
        <f>K425-Portfolio_Performance!$C$16</f>
        <v>-6.5916468608893955E-2</v>
      </c>
      <c r="AJ425" s="7">
        <f>L425-Portfolio_Performance!$C$16</f>
        <v>-4.4565786469770642E-2</v>
      </c>
      <c r="AK425" s="7">
        <f>M425-Portfolio_Performance!$C$16</f>
        <v>-6.8915611234422691E-2</v>
      </c>
      <c r="AL425" s="7">
        <f>N425-Portfolio_Performance!$C$16</f>
        <v>-6.2339510435325804E-2</v>
      </c>
      <c r="AM425" s="7">
        <f>O425-Portfolio_Performance!$C$16</f>
        <v>-6.264762326140795E-2</v>
      </c>
    </row>
    <row r="426" spans="2:39" x14ac:dyDescent="0.2">
      <c r="B426" s="39">
        <v>45180</v>
      </c>
      <c r="C426" s="40">
        <v>160.52000000000001</v>
      </c>
      <c r="D426" s="40">
        <v>53.58</v>
      </c>
      <c r="E426" s="40">
        <v>27.57</v>
      </c>
      <c r="F426" s="40">
        <v>66.41</v>
      </c>
      <c r="G426" s="40">
        <v>97.55</v>
      </c>
      <c r="H426" s="40">
        <v>10.98</v>
      </c>
      <c r="J426" s="4">
        <f t="shared" si="116"/>
        <v>2.5618159141781369E-2</v>
      </c>
      <c r="K426" s="4">
        <f t="shared" si="117"/>
        <v>1.3718151800216002E-2</v>
      </c>
      <c r="L426" s="4">
        <f t="shared" si="118"/>
        <v>1.3511251733753801E-2</v>
      </c>
      <c r="M426" s="4">
        <f t="shared" si="119"/>
        <v>1.3797504911416037E-2</v>
      </c>
      <c r="N426" s="4">
        <f t="shared" si="120"/>
        <v>1.1282631075332744E-3</v>
      </c>
      <c r="O426" s="4">
        <f t="shared" si="121"/>
        <v>-2.3403408384160423E-2</v>
      </c>
      <c r="P426" s="6">
        <f>SUMPRODUCT(J426:O426,Portfolio_Performance!$C$10:$H$10)</f>
        <v>2.4309527791533869E-3</v>
      </c>
      <c r="Q426" s="41">
        <v>6.7000000000000002E-3</v>
      </c>
      <c r="R426" s="12">
        <f t="shared" si="122"/>
        <v>-4.2690472208466133E-3</v>
      </c>
      <c r="S426" s="6">
        <f t="shared" si="123"/>
        <v>-4.2690472208466133E-3</v>
      </c>
      <c r="T426" s="12">
        <f>P426-Portfolio_Performance!$C$16</f>
        <v>-6.5569047220846624E-2</v>
      </c>
      <c r="V426" s="7">
        <f t="shared" si="124"/>
        <v>1.8918159141781368E-2</v>
      </c>
      <c r="W426" s="7">
        <f t="shared" si="124"/>
        <v>1.7987199021062616E-2</v>
      </c>
      <c r="X426" s="7">
        <f t="shared" si="125"/>
        <v>6.8112517337538007E-3</v>
      </c>
      <c r="Y426" s="7">
        <f t="shared" si="126"/>
        <v>7.0975049114160365E-3</v>
      </c>
      <c r="Z426" s="7">
        <f t="shared" si="127"/>
        <v>-5.5717368924667263E-3</v>
      </c>
      <c r="AA426" s="7">
        <f t="shared" si="128"/>
        <v>-3.0103408384160424E-2</v>
      </c>
      <c r="AB426">
        <f t="shared" si="129"/>
        <v>0</v>
      </c>
      <c r="AC426">
        <f t="shared" si="130"/>
        <v>0</v>
      </c>
      <c r="AD426">
        <f t="shared" si="131"/>
        <v>0</v>
      </c>
      <c r="AE426">
        <f t="shared" si="132"/>
        <v>0</v>
      </c>
      <c r="AF426">
        <f t="shared" si="133"/>
        <v>-5.5717368924667263E-3</v>
      </c>
      <c r="AG426">
        <f t="shared" si="134"/>
        <v>-3.0103408384160424E-2</v>
      </c>
      <c r="AH426" s="7">
        <f>J426-Portfolio_Performance!$C$16</f>
        <v>-4.2381840858218639E-2</v>
      </c>
      <c r="AI426" s="7">
        <f>K426-Portfolio_Performance!$C$16</f>
        <v>-5.4281848199784002E-2</v>
      </c>
      <c r="AJ426" s="7">
        <f>L426-Portfolio_Performance!$C$16</f>
        <v>-5.4488748266246202E-2</v>
      </c>
      <c r="AK426" s="7">
        <f>M426-Portfolio_Performance!$C$16</f>
        <v>-5.420249508858397E-2</v>
      </c>
      <c r="AL426" s="7">
        <f>N426-Portfolio_Performance!$C$16</f>
        <v>-6.6871736892466727E-2</v>
      </c>
      <c r="AM426" s="7">
        <f>O426-Portfolio_Performance!$C$16</f>
        <v>-9.1403408384160431E-2</v>
      </c>
    </row>
    <row r="427" spans="2:39" x14ac:dyDescent="0.2">
      <c r="B427" s="39">
        <v>45181</v>
      </c>
      <c r="C427" s="40">
        <v>158.69999999999999</v>
      </c>
      <c r="D427" s="40">
        <v>53.45</v>
      </c>
      <c r="E427" s="40">
        <v>27.91</v>
      </c>
      <c r="F427" s="40">
        <v>64.150000000000006</v>
      </c>
      <c r="G427" s="40">
        <v>97.11</v>
      </c>
      <c r="H427" s="40">
        <v>11.28</v>
      </c>
      <c r="J427" s="4">
        <f t="shared" si="116"/>
        <v>-1.1402917866352752E-2</v>
      </c>
      <c r="K427" s="4">
        <f t="shared" si="117"/>
        <v>-2.4292266454083488E-3</v>
      </c>
      <c r="L427" s="4">
        <f t="shared" si="118"/>
        <v>1.2256822512525441E-2</v>
      </c>
      <c r="M427" s="4">
        <f t="shared" si="119"/>
        <v>-3.4623556490976704E-2</v>
      </c>
      <c r="N427" s="4">
        <f t="shared" si="120"/>
        <v>-4.520710462857575E-3</v>
      </c>
      <c r="O427" s="4">
        <f t="shared" si="121"/>
        <v>2.695580998852808E-2</v>
      </c>
      <c r="P427" s="6">
        <f>SUMPRODUCT(J427:O427,Portfolio_Performance!$C$10:$H$10)</f>
        <v>2.4224212683303971E-3</v>
      </c>
      <c r="Q427" s="41">
        <v>-5.7000000000000002E-3</v>
      </c>
      <c r="R427" s="12">
        <f t="shared" si="122"/>
        <v>8.1224212683303973E-3</v>
      </c>
      <c r="S427" s="6">
        <f t="shared" si="123"/>
        <v>0</v>
      </c>
      <c r="T427" s="12">
        <f>P427-Portfolio_Performance!$C$16</f>
        <v>-6.5577578731669611E-2</v>
      </c>
      <c r="V427" s="7">
        <f t="shared" si="124"/>
        <v>-5.7029178663527517E-3</v>
      </c>
      <c r="W427" s="7">
        <f t="shared" si="124"/>
        <v>-1.0551647913738745E-2</v>
      </c>
      <c r="X427" s="7">
        <f t="shared" si="125"/>
        <v>1.7956822512525443E-2</v>
      </c>
      <c r="Y427" s="7">
        <f t="shared" si="126"/>
        <v>-2.8923556490976703E-2</v>
      </c>
      <c r="Z427" s="7">
        <f t="shared" si="127"/>
        <v>1.1792895371424252E-3</v>
      </c>
      <c r="AA427" s="7">
        <f t="shared" si="128"/>
        <v>3.265580998852808E-2</v>
      </c>
      <c r="AB427">
        <f t="shared" si="129"/>
        <v>-5.7029178663527517E-3</v>
      </c>
      <c r="AC427">
        <f t="shared" si="130"/>
        <v>-1.0551647913738745E-2</v>
      </c>
      <c r="AD427">
        <f t="shared" si="131"/>
        <v>0</v>
      </c>
      <c r="AE427">
        <f t="shared" si="132"/>
        <v>-2.8923556490976703E-2</v>
      </c>
      <c r="AF427">
        <f t="shared" si="133"/>
        <v>0</v>
      </c>
      <c r="AG427">
        <f t="shared" si="134"/>
        <v>0</v>
      </c>
      <c r="AH427" s="7">
        <f>J427-Portfolio_Performance!$C$16</f>
        <v>-7.9402917866352757E-2</v>
      </c>
      <c r="AI427" s="7">
        <f>K427-Portfolio_Performance!$C$16</f>
        <v>-7.0429226645408349E-2</v>
      </c>
      <c r="AJ427" s="7">
        <f>L427-Portfolio_Performance!$C$16</f>
        <v>-5.5743177487474566E-2</v>
      </c>
      <c r="AK427" s="7">
        <f>M427-Portfolio_Performance!$C$16</f>
        <v>-0.10262355649097671</v>
      </c>
      <c r="AL427" s="7">
        <f>N427-Portfolio_Performance!$C$16</f>
        <v>-7.2520710462857574E-2</v>
      </c>
      <c r="AM427" s="7">
        <f>O427-Portfolio_Performance!$C$16</f>
        <v>-4.1044190011471929E-2</v>
      </c>
    </row>
    <row r="428" spans="2:39" x14ac:dyDescent="0.2">
      <c r="B428" s="39">
        <v>45182</v>
      </c>
      <c r="C428" s="40">
        <v>155.35</v>
      </c>
      <c r="D428" s="40">
        <v>53.7</v>
      </c>
      <c r="E428" s="40">
        <v>27.56</v>
      </c>
      <c r="F428" s="40">
        <v>64.38</v>
      </c>
      <c r="G428" s="40">
        <v>95.64</v>
      </c>
      <c r="H428" s="40">
        <v>11.25</v>
      </c>
      <c r="J428" s="4">
        <f t="shared" si="116"/>
        <v>-2.1334991693306996E-2</v>
      </c>
      <c r="K428" s="4">
        <f t="shared" si="117"/>
        <v>4.6663640437648443E-3</v>
      </c>
      <c r="L428" s="4">
        <f t="shared" si="118"/>
        <v>-1.2619601402773082E-2</v>
      </c>
      <c r="M428" s="4">
        <f t="shared" si="119"/>
        <v>3.5789348090165185E-3</v>
      </c>
      <c r="N428" s="4">
        <f t="shared" si="120"/>
        <v>-1.5253214016138729E-2</v>
      </c>
      <c r="O428" s="4">
        <f t="shared" si="121"/>
        <v>-2.6631174194836618E-3</v>
      </c>
      <c r="P428" s="6">
        <f>SUMPRODUCT(J428:O428,Portfolio_Performance!$C$10:$H$10)</f>
        <v>-8.5540066227334163E-3</v>
      </c>
      <c r="Q428" s="41">
        <v>1.1999999999999999E-3</v>
      </c>
      <c r="R428" s="12">
        <f t="shared" si="122"/>
        <v>-9.754006622733416E-3</v>
      </c>
      <c r="S428" s="6">
        <f t="shared" si="123"/>
        <v>-9.754006622733416E-3</v>
      </c>
      <c r="T428" s="12">
        <f>P428-Portfolio_Performance!$C$16</f>
        <v>-7.6554006622733428E-2</v>
      </c>
      <c r="V428" s="7">
        <f t="shared" si="124"/>
        <v>-2.2534991693306996E-2</v>
      </c>
      <c r="W428" s="7">
        <f t="shared" si="124"/>
        <v>1.4420370666498261E-2</v>
      </c>
      <c r="X428" s="7">
        <f t="shared" si="125"/>
        <v>-1.3819601402773081E-2</v>
      </c>
      <c r="Y428" s="7">
        <f t="shared" si="126"/>
        <v>2.3789348090165188E-3</v>
      </c>
      <c r="Z428" s="7">
        <f t="shared" si="127"/>
        <v>-1.645321401613873E-2</v>
      </c>
      <c r="AA428" s="7">
        <f t="shared" si="128"/>
        <v>-3.8631174194836615E-3</v>
      </c>
      <c r="AB428">
        <f t="shared" si="129"/>
        <v>-2.2534991693306996E-2</v>
      </c>
      <c r="AC428">
        <f t="shared" si="130"/>
        <v>0</v>
      </c>
      <c r="AD428">
        <f t="shared" si="131"/>
        <v>-1.3819601402773081E-2</v>
      </c>
      <c r="AE428">
        <f t="shared" si="132"/>
        <v>0</v>
      </c>
      <c r="AF428">
        <f t="shared" si="133"/>
        <v>-1.645321401613873E-2</v>
      </c>
      <c r="AG428">
        <f t="shared" si="134"/>
        <v>-3.8631174194836615E-3</v>
      </c>
      <c r="AH428" s="7">
        <f>J428-Portfolio_Performance!$C$16</f>
        <v>-8.9334991693306998E-2</v>
      </c>
      <c r="AI428" s="7">
        <f>K428-Portfolio_Performance!$C$16</f>
        <v>-6.333363595623516E-2</v>
      </c>
      <c r="AJ428" s="7">
        <f>L428-Portfolio_Performance!$C$16</f>
        <v>-8.0619601402773092E-2</v>
      </c>
      <c r="AK428" s="7">
        <f>M428-Portfolio_Performance!$C$16</f>
        <v>-6.4421065190983492E-2</v>
      </c>
      <c r="AL428" s="7">
        <f>N428-Portfolio_Performance!$C$16</f>
        <v>-8.3253214016138735E-2</v>
      </c>
      <c r="AM428" s="7">
        <f>O428-Portfolio_Performance!$C$16</f>
        <v>-7.0663117419483668E-2</v>
      </c>
    </row>
    <row r="429" spans="2:39" x14ac:dyDescent="0.2">
      <c r="B429" s="39">
        <v>45183</v>
      </c>
      <c r="C429" s="40">
        <v>156.57</v>
      </c>
      <c r="D429" s="40">
        <v>54.69</v>
      </c>
      <c r="E429" s="40">
        <v>27.7</v>
      </c>
      <c r="F429" s="40">
        <v>65.510000000000005</v>
      </c>
      <c r="G429" s="40">
        <v>94.38</v>
      </c>
      <c r="H429" s="40">
        <v>11.2</v>
      </c>
      <c r="J429" s="4">
        <f t="shared" si="116"/>
        <v>7.8225584843750855E-3</v>
      </c>
      <c r="K429" s="4">
        <f t="shared" si="117"/>
        <v>1.8267875843862257E-2</v>
      </c>
      <c r="L429" s="4">
        <f t="shared" si="118"/>
        <v>5.0669670478349855E-3</v>
      </c>
      <c r="M429" s="4">
        <f t="shared" si="119"/>
        <v>1.7399776873122937E-2</v>
      </c>
      <c r="N429" s="4">
        <f t="shared" si="120"/>
        <v>-1.3261956291882603E-2</v>
      </c>
      <c r="O429" s="4">
        <f t="shared" si="121"/>
        <v>-4.4543503493803087E-3</v>
      </c>
      <c r="P429" s="6">
        <f>SUMPRODUCT(J429:O429,Portfolio_Performance!$C$10:$H$10)</f>
        <v>1.6492773101664218E-3</v>
      </c>
      <c r="Q429" s="41">
        <v>8.3999999999999995E-3</v>
      </c>
      <c r="R429" s="12">
        <f t="shared" si="122"/>
        <v>-6.7507226898335781E-3</v>
      </c>
      <c r="S429" s="6">
        <f t="shared" si="123"/>
        <v>-6.7507226898335781E-3</v>
      </c>
      <c r="T429" s="12">
        <f>P429-Portfolio_Performance!$C$16</f>
        <v>-6.635072268983358E-2</v>
      </c>
      <c r="V429" s="7">
        <f t="shared" si="124"/>
        <v>-5.7744151562491401E-4</v>
      </c>
      <c r="W429" s="7">
        <f t="shared" si="124"/>
        <v>2.5018598533695834E-2</v>
      </c>
      <c r="X429" s="7">
        <f t="shared" si="125"/>
        <v>-3.333032952165014E-3</v>
      </c>
      <c r="Y429" s="7">
        <f t="shared" si="126"/>
        <v>8.9997768731229378E-3</v>
      </c>
      <c r="Z429" s="7">
        <f t="shared" si="127"/>
        <v>-2.1661956291882604E-2</v>
      </c>
      <c r="AA429" s="7">
        <f t="shared" si="128"/>
        <v>-1.2854350349380308E-2</v>
      </c>
      <c r="AB429">
        <f t="shared" si="129"/>
        <v>-5.7744151562491401E-4</v>
      </c>
      <c r="AC429">
        <f t="shared" si="130"/>
        <v>0</v>
      </c>
      <c r="AD429">
        <f t="shared" si="131"/>
        <v>-3.333032952165014E-3</v>
      </c>
      <c r="AE429">
        <f t="shared" si="132"/>
        <v>0</v>
      </c>
      <c r="AF429">
        <f t="shared" si="133"/>
        <v>-2.1661956291882604E-2</v>
      </c>
      <c r="AG429">
        <f t="shared" si="134"/>
        <v>-1.2854350349380308E-2</v>
      </c>
      <c r="AH429" s="7">
        <f>J429-Portfolio_Performance!$C$16</f>
        <v>-6.0177441515624916E-2</v>
      </c>
      <c r="AI429" s="7">
        <f>K429-Portfolio_Performance!$C$16</f>
        <v>-4.9732124156137744E-2</v>
      </c>
      <c r="AJ429" s="7">
        <f>L429-Portfolio_Performance!$C$16</f>
        <v>-6.2933032952165013E-2</v>
      </c>
      <c r="AK429" s="7">
        <f>M429-Portfolio_Performance!$C$16</f>
        <v>-5.0600223126877064E-2</v>
      </c>
      <c r="AL429" s="7">
        <f>N429-Portfolio_Performance!$C$16</f>
        <v>-8.1261956291882612E-2</v>
      </c>
      <c r="AM429" s="7">
        <f>O429-Portfolio_Performance!$C$16</f>
        <v>-7.2454350349380317E-2</v>
      </c>
    </row>
    <row r="430" spans="2:39" x14ac:dyDescent="0.2">
      <c r="B430" s="39">
        <v>45184</v>
      </c>
      <c r="C430" s="40">
        <v>156.01</v>
      </c>
      <c r="D430" s="40">
        <v>54.54</v>
      </c>
      <c r="E430" s="40">
        <v>28.29</v>
      </c>
      <c r="F430" s="40">
        <v>65.42</v>
      </c>
      <c r="G430" s="40">
        <v>95.34</v>
      </c>
      <c r="H430" s="40">
        <v>11.14</v>
      </c>
      <c r="J430" s="4">
        <f t="shared" si="116"/>
        <v>-3.583086564273565E-3</v>
      </c>
      <c r="K430" s="4">
        <f t="shared" si="117"/>
        <v>-2.7464999412388316E-3</v>
      </c>
      <c r="L430" s="4">
        <f t="shared" si="118"/>
        <v>2.1075972120183081E-2</v>
      </c>
      <c r="M430" s="4">
        <f t="shared" si="119"/>
        <v>-1.3747806335471663E-3</v>
      </c>
      <c r="N430" s="4">
        <f t="shared" si="120"/>
        <v>1.0120263478438274E-2</v>
      </c>
      <c r="O430" s="4">
        <f t="shared" si="121"/>
        <v>-5.3715438019107647E-3</v>
      </c>
      <c r="P430" s="6">
        <f>SUMPRODUCT(J430:O430,Portfolio_Performance!$C$10:$H$10)</f>
        <v>1.3914413967994203E-3</v>
      </c>
      <c r="Q430" s="41">
        <v>-1.2200000000000001E-2</v>
      </c>
      <c r="R430" s="12">
        <f t="shared" si="122"/>
        <v>1.3591441396799421E-2</v>
      </c>
      <c r="S430" s="6">
        <f t="shared" si="123"/>
        <v>0</v>
      </c>
      <c r="T430" s="12">
        <f>P430-Portfolio_Performance!$C$16</f>
        <v>-6.6608558603200585E-2</v>
      </c>
      <c r="V430" s="7">
        <f t="shared" si="124"/>
        <v>8.6169134357264362E-3</v>
      </c>
      <c r="W430" s="7">
        <f t="shared" si="124"/>
        <v>-1.6337941338038252E-2</v>
      </c>
      <c r="X430" s="7">
        <f t="shared" si="125"/>
        <v>3.327597212018308E-2</v>
      </c>
      <c r="Y430" s="7">
        <f t="shared" si="126"/>
        <v>1.0825219366452834E-2</v>
      </c>
      <c r="Z430" s="7">
        <f t="shared" si="127"/>
        <v>2.2320263478438275E-2</v>
      </c>
      <c r="AA430" s="7">
        <f t="shared" si="128"/>
        <v>6.8284561980892361E-3</v>
      </c>
      <c r="AB430">
        <f t="shared" si="129"/>
        <v>0</v>
      </c>
      <c r="AC430">
        <f t="shared" si="130"/>
        <v>-1.6337941338038252E-2</v>
      </c>
      <c r="AD430">
        <f t="shared" si="131"/>
        <v>0</v>
      </c>
      <c r="AE430">
        <f t="shared" si="132"/>
        <v>0</v>
      </c>
      <c r="AF430">
        <f t="shared" si="133"/>
        <v>0</v>
      </c>
      <c r="AG430">
        <f t="shared" si="134"/>
        <v>0</v>
      </c>
      <c r="AH430" s="7">
        <f>J430-Portfolio_Performance!$C$16</f>
        <v>-7.1583086564273576E-2</v>
      </c>
      <c r="AI430" s="7">
        <f>K430-Portfolio_Performance!$C$16</f>
        <v>-7.0746499941238841E-2</v>
      </c>
      <c r="AJ430" s="7">
        <f>L430-Portfolio_Performance!$C$16</f>
        <v>-4.6924027879816921E-2</v>
      </c>
      <c r="AK430" s="7">
        <f>M430-Portfolio_Performance!$C$16</f>
        <v>-6.937478063354717E-2</v>
      </c>
      <c r="AL430" s="7">
        <f>N430-Portfolio_Performance!$C$16</f>
        <v>-5.7879736521561732E-2</v>
      </c>
      <c r="AM430" s="7">
        <f>O430-Portfolio_Performance!$C$16</f>
        <v>-7.3371543801910771E-2</v>
      </c>
    </row>
    <row r="431" spans="2:39" x14ac:dyDescent="0.2">
      <c r="B431" s="39">
        <v>45187</v>
      </c>
      <c r="C431" s="40">
        <v>154.88999999999999</v>
      </c>
      <c r="D431" s="40">
        <v>54.17</v>
      </c>
      <c r="E431" s="40">
        <v>27.77</v>
      </c>
      <c r="F431" s="40">
        <v>65.58</v>
      </c>
      <c r="G431" s="40">
        <v>93.38</v>
      </c>
      <c r="H431" s="40">
        <v>11.21</v>
      </c>
      <c r="J431" s="4">
        <f t="shared" si="116"/>
        <v>-7.2049201994906619E-3</v>
      </c>
      <c r="K431" s="4">
        <f t="shared" si="117"/>
        <v>-6.8071277476348937E-3</v>
      </c>
      <c r="L431" s="4">
        <f t="shared" si="118"/>
        <v>-1.8552083994767623E-2</v>
      </c>
      <c r="M431" s="4">
        <f t="shared" si="119"/>
        <v>2.442749306264206E-3</v>
      </c>
      <c r="N431" s="4">
        <f t="shared" si="120"/>
        <v>-2.0772260233888697E-2</v>
      </c>
      <c r="O431" s="4">
        <f t="shared" si="121"/>
        <v>6.2640025849306355E-3</v>
      </c>
      <c r="P431" s="6">
        <f>SUMPRODUCT(J431:O431,Portfolio_Performance!$C$10:$H$10)</f>
        <v>-6.0078815548105131E-3</v>
      </c>
      <c r="Q431" s="41">
        <v>6.9999999999999999E-4</v>
      </c>
      <c r="R431" s="12">
        <f t="shared" si="122"/>
        <v>-6.7078815548105132E-3</v>
      </c>
      <c r="S431" s="6">
        <f t="shared" si="123"/>
        <v>-6.7078815548105132E-3</v>
      </c>
      <c r="T431" s="12">
        <f>P431-Portfolio_Performance!$C$16</f>
        <v>-7.4007881554810515E-2</v>
      </c>
      <c r="V431" s="7">
        <f t="shared" si="124"/>
        <v>-7.9049201994906611E-3</v>
      </c>
      <c r="W431" s="7">
        <f t="shared" si="124"/>
        <v>-9.9246192824380478E-5</v>
      </c>
      <c r="X431" s="7">
        <f t="shared" si="125"/>
        <v>-1.9252083994767622E-2</v>
      </c>
      <c r="Y431" s="7">
        <f t="shared" si="126"/>
        <v>1.7427493062642059E-3</v>
      </c>
      <c r="Z431" s="7">
        <f t="shared" si="127"/>
        <v>-2.1472260233888697E-2</v>
      </c>
      <c r="AA431" s="7">
        <f t="shared" si="128"/>
        <v>5.5640025849306354E-3</v>
      </c>
      <c r="AB431">
        <f t="shared" si="129"/>
        <v>-7.9049201994906611E-3</v>
      </c>
      <c r="AC431">
        <f t="shared" si="130"/>
        <v>-9.9246192824380478E-5</v>
      </c>
      <c r="AD431">
        <f t="shared" si="131"/>
        <v>-1.9252083994767622E-2</v>
      </c>
      <c r="AE431">
        <f t="shared" si="132"/>
        <v>0</v>
      </c>
      <c r="AF431">
        <f t="shared" si="133"/>
        <v>-2.1472260233888697E-2</v>
      </c>
      <c r="AG431">
        <f t="shared" si="134"/>
        <v>0</v>
      </c>
      <c r="AH431" s="7">
        <f>J431-Portfolio_Performance!$C$16</f>
        <v>-7.5204920199490669E-2</v>
      </c>
      <c r="AI431" s="7">
        <f>K431-Portfolio_Performance!$C$16</f>
        <v>-7.4807127747634899E-2</v>
      </c>
      <c r="AJ431" s="7">
        <f>L431-Portfolio_Performance!$C$16</f>
        <v>-8.6552083994767631E-2</v>
      </c>
      <c r="AK431" s="7">
        <f>M431-Portfolio_Performance!$C$16</f>
        <v>-6.5557250693735802E-2</v>
      </c>
      <c r="AL431" s="7">
        <f>N431-Portfolio_Performance!$C$16</f>
        <v>-8.8772260233888706E-2</v>
      </c>
      <c r="AM431" s="7">
        <f>O431-Portfolio_Performance!$C$16</f>
        <v>-6.1735997415069369E-2</v>
      </c>
    </row>
    <row r="432" spans="2:39" x14ac:dyDescent="0.2">
      <c r="B432" s="39">
        <v>45188</v>
      </c>
      <c r="C432" s="40">
        <v>153.62</v>
      </c>
      <c r="D432" s="40">
        <v>53.48</v>
      </c>
      <c r="E432" s="40">
        <v>27.6</v>
      </c>
      <c r="F432" s="40">
        <v>63.94</v>
      </c>
      <c r="G432" s="40">
        <v>93.45</v>
      </c>
      <c r="H432" s="40">
        <v>11.07</v>
      </c>
      <c r="J432" s="4">
        <f t="shared" si="116"/>
        <v>-8.2331669891314799E-3</v>
      </c>
      <c r="K432" s="4">
        <f t="shared" si="117"/>
        <v>-1.281949743606519E-2</v>
      </c>
      <c r="L432" s="4">
        <f t="shared" si="118"/>
        <v>-6.1405285956038095E-3</v>
      </c>
      <c r="M432" s="4">
        <f t="shared" si="119"/>
        <v>-2.5325627784806803E-2</v>
      </c>
      <c r="N432" s="4">
        <f t="shared" si="120"/>
        <v>7.4934435878097974E-4</v>
      </c>
      <c r="O432" s="4">
        <f t="shared" si="121"/>
        <v>-1.2567490363523129E-2</v>
      </c>
      <c r="P432" s="6">
        <f>SUMPRODUCT(J432:O432,Portfolio_Performance!$C$10:$H$10)</f>
        <v>-9.6955770167746185E-3</v>
      </c>
      <c r="Q432" s="41">
        <v>-2.2000000000000001E-3</v>
      </c>
      <c r="R432" s="12">
        <f t="shared" si="122"/>
        <v>-7.4955770167746179E-3</v>
      </c>
      <c r="S432" s="6">
        <f t="shared" si="123"/>
        <v>-7.4955770167746179E-3</v>
      </c>
      <c r="T432" s="12">
        <f>P432-Portfolio_Performance!$C$16</f>
        <v>-7.7695577016774625E-2</v>
      </c>
      <c r="V432" s="7">
        <f t="shared" si="124"/>
        <v>-6.0331669891314794E-3</v>
      </c>
      <c r="W432" s="7">
        <f t="shared" si="124"/>
        <v>-5.3239204192905721E-3</v>
      </c>
      <c r="X432" s="7">
        <f t="shared" si="125"/>
        <v>-3.9405285956038098E-3</v>
      </c>
      <c r="Y432" s="7">
        <f t="shared" si="126"/>
        <v>-2.3125627784806802E-2</v>
      </c>
      <c r="Z432" s="7">
        <f t="shared" si="127"/>
        <v>2.9493443587809798E-3</v>
      </c>
      <c r="AA432" s="7">
        <f t="shared" si="128"/>
        <v>-1.0367490363523128E-2</v>
      </c>
      <c r="AB432">
        <f t="shared" si="129"/>
        <v>-6.0331669891314794E-3</v>
      </c>
      <c r="AC432">
        <f t="shared" si="130"/>
        <v>-5.3239204192905721E-3</v>
      </c>
      <c r="AD432">
        <f t="shared" si="131"/>
        <v>-3.9405285956038098E-3</v>
      </c>
      <c r="AE432">
        <f t="shared" si="132"/>
        <v>-2.3125627784806802E-2</v>
      </c>
      <c r="AF432">
        <f t="shared" si="133"/>
        <v>0</v>
      </c>
      <c r="AG432">
        <f t="shared" si="134"/>
        <v>-1.0367490363523128E-2</v>
      </c>
      <c r="AH432" s="7">
        <f>J432-Portfolio_Performance!$C$16</f>
        <v>-7.623316698913149E-2</v>
      </c>
      <c r="AI432" s="7">
        <f>K432-Portfolio_Performance!$C$16</f>
        <v>-8.0819497436065202E-2</v>
      </c>
      <c r="AJ432" s="7">
        <f>L432-Portfolio_Performance!$C$16</f>
        <v>-7.4140528595603813E-2</v>
      </c>
      <c r="AK432" s="7">
        <f>M432-Portfolio_Performance!$C$16</f>
        <v>-9.3325627784806811E-2</v>
      </c>
      <c r="AL432" s="7">
        <f>N432-Portfolio_Performance!$C$16</f>
        <v>-6.7250655641219029E-2</v>
      </c>
      <c r="AM432" s="7">
        <f>O432-Portfolio_Performance!$C$16</f>
        <v>-8.0567490363523134E-2</v>
      </c>
    </row>
    <row r="433" spans="2:39" x14ac:dyDescent="0.2">
      <c r="B433" s="39">
        <v>45189</v>
      </c>
      <c r="C433" s="40">
        <v>152.58000000000001</v>
      </c>
      <c r="D433" s="40">
        <v>53.62</v>
      </c>
      <c r="E433" s="40">
        <v>26.84</v>
      </c>
      <c r="F433" s="40">
        <v>63.4</v>
      </c>
      <c r="G433" s="40">
        <v>94.15</v>
      </c>
      <c r="H433" s="40">
        <v>11.18</v>
      </c>
      <c r="J433" s="4">
        <f t="shared" si="116"/>
        <v>-6.7929719084525268E-3</v>
      </c>
      <c r="K433" s="4">
        <f t="shared" si="117"/>
        <v>2.6143805740708936E-3</v>
      </c>
      <c r="L433" s="4">
        <f t="shared" si="118"/>
        <v>-2.7922460619623377E-2</v>
      </c>
      <c r="M433" s="4">
        <f t="shared" si="119"/>
        <v>-8.4812821885151754E-3</v>
      </c>
      <c r="N433" s="4">
        <f t="shared" si="120"/>
        <v>7.4627212015895943E-3</v>
      </c>
      <c r="O433" s="4">
        <f t="shared" si="121"/>
        <v>9.8877210064076074E-3</v>
      </c>
      <c r="P433" s="6">
        <f>SUMPRODUCT(J433:O433,Portfolio_Performance!$C$10:$H$10)</f>
        <v>-2.7867006285707107E-4</v>
      </c>
      <c r="Q433" s="41">
        <v>-9.4000000000000004E-3</v>
      </c>
      <c r="R433" s="12">
        <f t="shared" si="122"/>
        <v>9.1213299371429302E-3</v>
      </c>
      <c r="S433" s="6">
        <f t="shared" si="123"/>
        <v>0</v>
      </c>
      <c r="T433" s="12">
        <f>P433-Portfolio_Performance!$C$16</f>
        <v>-6.827867006285708E-2</v>
      </c>
      <c r="V433" s="7">
        <f t="shared" si="124"/>
        <v>2.6070280915474735E-3</v>
      </c>
      <c r="W433" s="7">
        <f t="shared" si="124"/>
        <v>-6.5069493630720366E-3</v>
      </c>
      <c r="X433" s="7">
        <f t="shared" si="125"/>
        <v>-1.8522460619623378E-2</v>
      </c>
      <c r="Y433" s="7">
        <f t="shared" si="126"/>
        <v>9.1871781148482497E-4</v>
      </c>
      <c r="Z433" s="7">
        <f t="shared" si="127"/>
        <v>1.6862721201589596E-2</v>
      </c>
      <c r="AA433" s="7">
        <f t="shared" si="128"/>
        <v>1.9287721006407608E-2</v>
      </c>
      <c r="AB433">
        <f t="shared" si="129"/>
        <v>0</v>
      </c>
      <c r="AC433">
        <f t="shared" si="130"/>
        <v>-6.5069493630720366E-3</v>
      </c>
      <c r="AD433">
        <f t="shared" si="131"/>
        <v>-1.8522460619623378E-2</v>
      </c>
      <c r="AE433">
        <f t="shared" si="132"/>
        <v>0</v>
      </c>
      <c r="AF433">
        <f t="shared" si="133"/>
        <v>0</v>
      </c>
      <c r="AG433">
        <f t="shared" si="134"/>
        <v>0</v>
      </c>
      <c r="AH433" s="7">
        <f>J433-Portfolio_Performance!$C$16</f>
        <v>-7.4792971908452535E-2</v>
      </c>
      <c r="AI433" s="7">
        <f>K433-Portfolio_Performance!$C$16</f>
        <v>-6.5385619425929117E-2</v>
      </c>
      <c r="AJ433" s="7">
        <f>L433-Portfolio_Performance!$C$16</f>
        <v>-9.5922460619623381E-2</v>
      </c>
      <c r="AK433" s="7">
        <f>M433-Portfolio_Performance!$C$16</f>
        <v>-7.6481282188515187E-2</v>
      </c>
      <c r="AL433" s="7">
        <f>N433-Portfolio_Performance!$C$16</f>
        <v>-6.0537278798410407E-2</v>
      </c>
      <c r="AM433" s="7">
        <f>O433-Portfolio_Performance!$C$16</f>
        <v>-5.8112278993592399E-2</v>
      </c>
    </row>
    <row r="434" spans="2:39" x14ac:dyDescent="0.2">
      <c r="B434" s="39">
        <v>45190</v>
      </c>
      <c r="C434" s="40">
        <v>152.96</v>
      </c>
      <c r="D434" s="40">
        <v>53.42</v>
      </c>
      <c r="E434" s="40">
        <v>26.29</v>
      </c>
      <c r="F434" s="40">
        <v>61.64</v>
      </c>
      <c r="G434" s="40">
        <v>93.71</v>
      </c>
      <c r="H434" s="40">
        <v>10.99</v>
      </c>
      <c r="J434" s="4">
        <f t="shared" si="116"/>
        <v>2.4874006410078964E-3</v>
      </c>
      <c r="K434" s="4">
        <f t="shared" si="117"/>
        <v>-3.7369251259983336E-3</v>
      </c>
      <c r="L434" s="4">
        <f t="shared" si="118"/>
        <v>-2.0704673361691281E-2</v>
      </c>
      <c r="M434" s="4">
        <f t="shared" si="119"/>
        <v>-2.8152850991265244E-2</v>
      </c>
      <c r="N434" s="4">
        <f t="shared" si="120"/>
        <v>-4.684347967429287E-3</v>
      </c>
      <c r="O434" s="4">
        <f t="shared" si="121"/>
        <v>-1.7140699311423049E-2</v>
      </c>
      <c r="P434" s="6">
        <f>SUMPRODUCT(J434:O434,Portfolio_Performance!$C$10:$H$10)</f>
        <v>-1.0841044206606679E-2</v>
      </c>
      <c r="Q434" s="41">
        <v>-1.6400000000000001E-2</v>
      </c>
      <c r="R434" s="12">
        <f t="shared" si="122"/>
        <v>5.5589557933933224E-3</v>
      </c>
      <c r="S434" s="6">
        <f t="shared" si="123"/>
        <v>0</v>
      </c>
      <c r="T434" s="12">
        <f>P434-Portfolio_Performance!$C$16</f>
        <v>-7.8841044206606689E-2</v>
      </c>
      <c r="V434" s="7">
        <f t="shared" si="124"/>
        <v>1.8887400641007898E-2</v>
      </c>
      <c r="W434" s="7">
        <f t="shared" si="124"/>
        <v>-9.295880919391656E-3</v>
      </c>
      <c r="X434" s="7">
        <f t="shared" si="125"/>
        <v>-4.3046733616912795E-3</v>
      </c>
      <c r="Y434" s="7">
        <f t="shared" si="126"/>
        <v>-1.1752850991265242E-2</v>
      </c>
      <c r="Z434" s="7">
        <f t="shared" si="127"/>
        <v>1.1715652032570713E-2</v>
      </c>
      <c r="AA434" s="7">
        <f t="shared" si="128"/>
        <v>-7.4069931142304798E-4</v>
      </c>
      <c r="AB434">
        <f t="shared" si="129"/>
        <v>0</v>
      </c>
      <c r="AC434">
        <f t="shared" si="130"/>
        <v>-9.295880919391656E-3</v>
      </c>
      <c r="AD434">
        <f t="shared" si="131"/>
        <v>-4.3046733616912795E-3</v>
      </c>
      <c r="AE434">
        <f t="shared" si="132"/>
        <v>-1.1752850991265242E-2</v>
      </c>
      <c r="AF434">
        <f t="shared" si="133"/>
        <v>0</v>
      </c>
      <c r="AG434">
        <f t="shared" si="134"/>
        <v>-7.4069931142304798E-4</v>
      </c>
      <c r="AH434" s="7">
        <f>J434-Portfolio_Performance!$C$16</f>
        <v>-6.5512599358992105E-2</v>
      </c>
      <c r="AI434" s="7">
        <f>K434-Portfolio_Performance!$C$16</f>
        <v>-7.1736925125998344E-2</v>
      </c>
      <c r="AJ434" s="7">
        <f>L434-Portfolio_Performance!$C$16</f>
        <v>-8.8704673361691286E-2</v>
      </c>
      <c r="AK434" s="7">
        <f>M434-Portfolio_Performance!$C$16</f>
        <v>-9.6152850991265248E-2</v>
      </c>
      <c r="AL434" s="7">
        <f>N434-Portfolio_Performance!$C$16</f>
        <v>-7.2684347967429286E-2</v>
      </c>
      <c r="AM434" s="7">
        <f>O434-Portfolio_Performance!$C$16</f>
        <v>-8.5140699311423054E-2</v>
      </c>
    </row>
    <row r="435" spans="2:39" x14ac:dyDescent="0.2">
      <c r="B435" s="39">
        <v>45191</v>
      </c>
      <c r="C435" s="40">
        <v>153.94999999999999</v>
      </c>
      <c r="D435" s="40">
        <v>53.59</v>
      </c>
      <c r="E435" s="40">
        <v>26.11</v>
      </c>
      <c r="F435" s="40">
        <v>62.27</v>
      </c>
      <c r="G435" s="40">
        <v>93.96</v>
      </c>
      <c r="H435" s="40">
        <v>11.29</v>
      </c>
      <c r="J435" s="4">
        <f t="shared" si="116"/>
        <v>6.4514250674181008E-3</v>
      </c>
      <c r="K435" s="4">
        <f t="shared" si="117"/>
        <v>3.1772758249441037E-3</v>
      </c>
      <c r="L435" s="4">
        <f t="shared" si="118"/>
        <v>-6.8702560307524032E-3</v>
      </c>
      <c r="M435" s="4">
        <f t="shared" si="119"/>
        <v>1.0168758432445571E-2</v>
      </c>
      <c r="N435" s="4">
        <f t="shared" si="120"/>
        <v>2.6642526549797135E-3</v>
      </c>
      <c r="O435" s="4">
        <f t="shared" si="121"/>
        <v>2.6931609746040558E-2</v>
      </c>
      <c r="P435" s="6">
        <f>SUMPRODUCT(J435:O435,Portfolio_Performance!$C$10:$H$10)</f>
        <v>1.0550196290955455E-2</v>
      </c>
      <c r="Q435" s="41">
        <v>-2.3E-3</v>
      </c>
      <c r="R435" s="12">
        <f t="shared" si="122"/>
        <v>1.2850196290955455E-2</v>
      </c>
      <c r="S435" s="6">
        <f t="shared" si="123"/>
        <v>0</v>
      </c>
      <c r="T435" s="12">
        <f>P435-Portfolio_Performance!$C$16</f>
        <v>-5.7449803709044553E-2</v>
      </c>
      <c r="V435" s="7">
        <f t="shared" si="124"/>
        <v>8.7514250674181008E-3</v>
      </c>
      <c r="W435" s="7">
        <f t="shared" si="124"/>
        <v>-9.6729204660113526E-3</v>
      </c>
      <c r="X435" s="7">
        <f t="shared" si="125"/>
        <v>-4.5702560307524032E-3</v>
      </c>
      <c r="Y435" s="7">
        <f t="shared" si="126"/>
        <v>1.2468758432445571E-2</v>
      </c>
      <c r="Z435" s="7">
        <f t="shared" si="127"/>
        <v>4.9642526549797134E-3</v>
      </c>
      <c r="AA435" s="7">
        <f t="shared" si="128"/>
        <v>2.9231609746040558E-2</v>
      </c>
      <c r="AB435">
        <f t="shared" si="129"/>
        <v>0</v>
      </c>
      <c r="AC435">
        <f t="shared" si="130"/>
        <v>-9.6729204660113526E-3</v>
      </c>
      <c r="AD435">
        <f t="shared" si="131"/>
        <v>-4.5702560307524032E-3</v>
      </c>
      <c r="AE435">
        <f t="shared" si="132"/>
        <v>0</v>
      </c>
      <c r="AF435">
        <f t="shared" si="133"/>
        <v>0</v>
      </c>
      <c r="AG435">
        <f t="shared" si="134"/>
        <v>0</v>
      </c>
      <c r="AH435" s="7">
        <f>J435-Portfolio_Performance!$C$16</f>
        <v>-6.1548574932581902E-2</v>
      </c>
      <c r="AI435" s="7">
        <f>K435-Portfolio_Performance!$C$16</f>
        <v>-6.4822724175055899E-2</v>
      </c>
      <c r="AJ435" s="7">
        <f>L435-Portfolio_Performance!$C$16</f>
        <v>-7.4870256030752411E-2</v>
      </c>
      <c r="AK435" s="7">
        <f>M435-Portfolio_Performance!$C$16</f>
        <v>-5.7831241567554433E-2</v>
      </c>
      <c r="AL435" s="7">
        <f>N435-Portfolio_Performance!$C$16</f>
        <v>-6.533574734502029E-2</v>
      </c>
      <c r="AM435" s="7">
        <f>O435-Portfolio_Performance!$C$16</f>
        <v>-4.1068390253959447E-2</v>
      </c>
    </row>
    <row r="436" spans="2:39" x14ac:dyDescent="0.2">
      <c r="B436" s="39">
        <v>45194</v>
      </c>
      <c r="C436" s="40">
        <v>154.74</v>
      </c>
      <c r="D436" s="40">
        <v>53.67</v>
      </c>
      <c r="E436" s="40">
        <v>25.96</v>
      </c>
      <c r="F436" s="40">
        <v>60.9</v>
      </c>
      <c r="G436" s="40">
        <v>95.76</v>
      </c>
      <c r="H436" s="40">
        <v>11.28</v>
      </c>
      <c r="J436" s="4">
        <f t="shared" si="116"/>
        <v>5.1184147507992404E-3</v>
      </c>
      <c r="K436" s="4">
        <f t="shared" si="117"/>
        <v>1.4917026819785001E-3</v>
      </c>
      <c r="L436" s="4">
        <f t="shared" si="118"/>
        <v>-5.7614908751481573E-3</v>
      </c>
      <c r="M436" s="4">
        <f t="shared" si="119"/>
        <v>-2.2246594168509336E-2</v>
      </c>
      <c r="N436" s="4">
        <f t="shared" si="120"/>
        <v>1.8975901459005823E-2</v>
      </c>
      <c r="O436" s="4">
        <f t="shared" si="121"/>
        <v>-8.8613209165779884E-4</v>
      </c>
      <c r="P436" s="6">
        <f>SUMPRODUCT(J436:O436,Portfolio_Performance!$C$10:$H$10)</f>
        <v>1.9013853782957734E-3</v>
      </c>
      <c r="Q436" s="41">
        <v>4.0000000000000001E-3</v>
      </c>
      <c r="R436" s="12">
        <f t="shared" si="122"/>
        <v>-2.0986146217042267E-3</v>
      </c>
      <c r="S436" s="6">
        <f t="shared" si="123"/>
        <v>-2.0986146217042267E-3</v>
      </c>
      <c r="T436" s="12">
        <f>P436-Portfolio_Performance!$C$16</f>
        <v>-6.609861462170423E-2</v>
      </c>
      <c r="V436" s="7">
        <f t="shared" si="124"/>
        <v>1.1184147507992404E-3</v>
      </c>
      <c r="W436" s="7">
        <f t="shared" si="124"/>
        <v>3.5903173036827265E-3</v>
      </c>
      <c r="X436" s="7">
        <f t="shared" si="125"/>
        <v>-9.7614908751481565E-3</v>
      </c>
      <c r="Y436" s="7">
        <f t="shared" si="126"/>
        <v>-2.6246594168509337E-2</v>
      </c>
      <c r="Z436" s="7">
        <f t="shared" si="127"/>
        <v>1.4975901459005823E-2</v>
      </c>
      <c r="AA436" s="7">
        <f t="shared" si="128"/>
        <v>-4.886132091657799E-3</v>
      </c>
      <c r="AB436">
        <f t="shared" si="129"/>
        <v>0</v>
      </c>
      <c r="AC436">
        <f t="shared" si="130"/>
        <v>0</v>
      </c>
      <c r="AD436">
        <f t="shared" si="131"/>
        <v>-9.7614908751481565E-3</v>
      </c>
      <c r="AE436">
        <f t="shared" si="132"/>
        <v>-2.6246594168509337E-2</v>
      </c>
      <c r="AF436">
        <f t="shared" si="133"/>
        <v>0</v>
      </c>
      <c r="AG436">
        <f t="shared" si="134"/>
        <v>-4.886132091657799E-3</v>
      </c>
      <c r="AH436" s="7">
        <f>J436-Portfolio_Performance!$C$16</f>
        <v>-6.2881585249200761E-2</v>
      </c>
      <c r="AI436" s="7">
        <f>K436-Portfolio_Performance!$C$16</f>
        <v>-6.6508297318021506E-2</v>
      </c>
      <c r="AJ436" s="7">
        <f>L436-Portfolio_Performance!$C$16</f>
        <v>-7.3761490875148161E-2</v>
      </c>
      <c r="AK436" s="7">
        <f>M436-Portfolio_Performance!$C$16</f>
        <v>-9.0246594168509345E-2</v>
      </c>
      <c r="AL436" s="7">
        <f>N436-Portfolio_Performance!$C$16</f>
        <v>-4.9024098540994182E-2</v>
      </c>
      <c r="AM436" s="7">
        <f>O436-Portfolio_Performance!$C$16</f>
        <v>-6.8886132091657809E-2</v>
      </c>
    </row>
    <row r="437" spans="2:39" x14ac:dyDescent="0.2">
      <c r="B437" s="39">
        <v>45195</v>
      </c>
      <c r="C437" s="40">
        <v>154.16</v>
      </c>
      <c r="D437" s="40">
        <v>51.95</v>
      </c>
      <c r="E437" s="40">
        <v>25.51</v>
      </c>
      <c r="F437" s="40">
        <v>60.72</v>
      </c>
      <c r="G437" s="40">
        <v>93.47</v>
      </c>
      <c r="H437" s="40">
        <v>11.21</v>
      </c>
      <c r="J437" s="4">
        <f t="shared" si="116"/>
        <v>-3.7552650151975054E-3</v>
      </c>
      <c r="K437" s="4">
        <f t="shared" si="117"/>
        <v>-3.2572468643501051E-2</v>
      </c>
      <c r="L437" s="4">
        <f t="shared" si="118"/>
        <v>-1.7486359682169182E-2</v>
      </c>
      <c r="M437" s="4">
        <f t="shared" si="119"/>
        <v>-2.9600416284768275E-3</v>
      </c>
      <c r="N437" s="4">
        <f t="shared" si="120"/>
        <v>-2.4204532055225714E-2</v>
      </c>
      <c r="O437" s="4">
        <f t="shared" si="121"/>
        <v>-6.2250089858442072E-3</v>
      </c>
      <c r="P437" s="6">
        <f>SUMPRODUCT(J437:O437,Portfolio_Performance!$C$10:$H$10)</f>
        <v>-1.2761349105252612E-2</v>
      </c>
      <c r="Q437" s="41">
        <v>-1.47E-2</v>
      </c>
      <c r="R437" s="12">
        <f t="shared" si="122"/>
        <v>1.9386508947473874E-3</v>
      </c>
      <c r="S437" s="6">
        <f t="shared" si="123"/>
        <v>0</v>
      </c>
      <c r="T437" s="12">
        <f>P437-Portfolio_Performance!$C$16</f>
        <v>-8.0761349105252622E-2</v>
      </c>
      <c r="V437" s="7">
        <f t="shared" si="124"/>
        <v>1.0944734984802494E-2</v>
      </c>
      <c r="W437" s="7">
        <f t="shared" si="124"/>
        <v>-3.4511119538248439E-2</v>
      </c>
      <c r="X437" s="7">
        <f t="shared" si="125"/>
        <v>-2.7863596821691827E-3</v>
      </c>
      <c r="Y437" s="7">
        <f t="shared" si="126"/>
        <v>1.1739958371523172E-2</v>
      </c>
      <c r="Z437" s="7">
        <f t="shared" si="127"/>
        <v>-9.5045320552257142E-3</v>
      </c>
      <c r="AA437" s="7">
        <f t="shared" si="128"/>
        <v>8.4749910141557923E-3</v>
      </c>
      <c r="AB437">
        <f t="shared" si="129"/>
        <v>0</v>
      </c>
      <c r="AC437">
        <f t="shared" si="130"/>
        <v>-3.4511119538248439E-2</v>
      </c>
      <c r="AD437">
        <f t="shared" si="131"/>
        <v>-2.7863596821691827E-3</v>
      </c>
      <c r="AE437">
        <f t="shared" si="132"/>
        <v>0</v>
      </c>
      <c r="AF437">
        <f t="shared" si="133"/>
        <v>-9.5045320552257142E-3</v>
      </c>
      <c r="AG437">
        <f t="shared" si="134"/>
        <v>0</v>
      </c>
      <c r="AH437" s="7">
        <f>J437-Portfolio_Performance!$C$16</f>
        <v>-7.1755265015197509E-2</v>
      </c>
      <c r="AI437" s="7">
        <f>K437-Portfolio_Performance!$C$16</f>
        <v>-0.10057246864350106</v>
      </c>
      <c r="AJ437" s="7">
        <f>L437-Portfolio_Performance!$C$16</f>
        <v>-8.5486359682169194E-2</v>
      </c>
      <c r="AK437" s="7">
        <f>M437-Portfolio_Performance!$C$16</f>
        <v>-7.0960041628476828E-2</v>
      </c>
      <c r="AL437" s="7">
        <f>N437-Portfolio_Performance!$C$16</f>
        <v>-9.2204532055225719E-2</v>
      </c>
      <c r="AM437" s="7">
        <f>O437-Portfolio_Performance!$C$16</f>
        <v>-7.4225008985844207E-2</v>
      </c>
    </row>
    <row r="438" spans="2:39" x14ac:dyDescent="0.2">
      <c r="B438" s="39">
        <v>45196</v>
      </c>
      <c r="C438" s="40">
        <v>155.15</v>
      </c>
      <c r="D438" s="40">
        <v>51.87</v>
      </c>
      <c r="E438" s="40">
        <v>25.7</v>
      </c>
      <c r="F438" s="40">
        <v>60.99</v>
      </c>
      <c r="G438" s="40">
        <v>94.03</v>
      </c>
      <c r="H438" s="40">
        <v>11.39</v>
      </c>
      <c r="J438" s="4">
        <f t="shared" si="116"/>
        <v>6.4013667882784238E-3</v>
      </c>
      <c r="K438" s="4">
        <f t="shared" si="117"/>
        <v>-1.5411291819277249E-3</v>
      </c>
      <c r="L438" s="4">
        <f t="shared" si="118"/>
        <v>7.420459747453997E-3</v>
      </c>
      <c r="M438" s="4">
        <f t="shared" si="119"/>
        <v>4.4367832209904999E-3</v>
      </c>
      <c r="N438" s="4">
        <f t="shared" si="120"/>
        <v>5.9733510944934409E-3</v>
      </c>
      <c r="O438" s="4">
        <f t="shared" si="121"/>
        <v>1.5929540375022255E-2</v>
      </c>
      <c r="P438" s="6">
        <f>SUMPRODUCT(J438:O438,Portfolio_Performance!$C$10:$H$10)</f>
        <v>8.2854170677127276E-3</v>
      </c>
      <c r="Q438" s="41">
        <v>2.0000000000000001E-4</v>
      </c>
      <c r="R438" s="12">
        <f t="shared" si="122"/>
        <v>8.085417067712727E-3</v>
      </c>
      <c r="S438" s="6">
        <f t="shared" si="123"/>
        <v>0</v>
      </c>
      <c r="T438" s="12">
        <f>P438-Portfolio_Performance!$C$16</f>
        <v>-5.9714582932287277E-2</v>
      </c>
      <c r="V438" s="7">
        <f t="shared" si="124"/>
        <v>6.2013667882784241E-3</v>
      </c>
      <c r="W438" s="7">
        <f t="shared" si="124"/>
        <v>-9.6265462496404521E-3</v>
      </c>
      <c r="X438" s="7">
        <f t="shared" si="125"/>
        <v>7.2204597474539974E-3</v>
      </c>
      <c r="Y438" s="7">
        <f t="shared" si="126"/>
        <v>4.2367832209905002E-3</v>
      </c>
      <c r="Z438" s="7">
        <f t="shared" si="127"/>
        <v>5.7733510944934412E-3</v>
      </c>
      <c r="AA438" s="7">
        <f t="shared" si="128"/>
        <v>1.5729540375022256E-2</v>
      </c>
      <c r="AB438">
        <f t="shared" si="129"/>
        <v>0</v>
      </c>
      <c r="AC438">
        <f t="shared" si="130"/>
        <v>-9.6265462496404521E-3</v>
      </c>
      <c r="AD438">
        <f t="shared" si="131"/>
        <v>0</v>
      </c>
      <c r="AE438">
        <f t="shared" si="132"/>
        <v>0</v>
      </c>
      <c r="AF438">
        <f t="shared" si="133"/>
        <v>0</v>
      </c>
      <c r="AG438">
        <f t="shared" si="134"/>
        <v>0</v>
      </c>
      <c r="AH438" s="7">
        <f>J438-Portfolio_Performance!$C$16</f>
        <v>-6.1598633211721585E-2</v>
      </c>
      <c r="AI438" s="7">
        <f>K438-Portfolio_Performance!$C$16</f>
        <v>-6.954112918192773E-2</v>
      </c>
      <c r="AJ438" s="7">
        <f>L438-Portfolio_Performance!$C$16</f>
        <v>-6.0579540252546006E-2</v>
      </c>
      <c r="AK438" s="7">
        <f>M438-Portfolio_Performance!$C$16</f>
        <v>-6.3563216779009502E-2</v>
      </c>
      <c r="AL438" s="7">
        <f>N438-Portfolio_Performance!$C$16</f>
        <v>-6.2026648905506562E-2</v>
      </c>
      <c r="AM438" s="7">
        <f>O438-Portfolio_Performance!$C$16</f>
        <v>-5.207045962497775E-2</v>
      </c>
    </row>
    <row r="439" spans="2:39" x14ac:dyDescent="0.2">
      <c r="B439" s="39">
        <v>45197</v>
      </c>
      <c r="C439" s="40">
        <v>156.72999999999999</v>
      </c>
      <c r="D439" s="40">
        <v>50.69</v>
      </c>
      <c r="E439" s="40">
        <v>25.89</v>
      </c>
      <c r="F439" s="40">
        <v>61.8</v>
      </c>
      <c r="G439" s="40">
        <v>95.6</v>
      </c>
      <c r="H439" s="40">
        <v>11.59</v>
      </c>
      <c r="J439" s="4">
        <f t="shared" si="116"/>
        <v>1.0132188771587556E-2</v>
      </c>
      <c r="K439" s="4">
        <f t="shared" si="117"/>
        <v>-2.3011935879050857E-2</v>
      </c>
      <c r="L439" s="4">
        <f t="shared" si="118"/>
        <v>7.3658018622721286E-3</v>
      </c>
      <c r="M439" s="4">
        <f t="shared" si="119"/>
        <v>1.3193448155280127E-2</v>
      </c>
      <c r="N439" s="4">
        <f t="shared" si="120"/>
        <v>1.655893976836997E-2</v>
      </c>
      <c r="O439" s="4">
        <f t="shared" si="121"/>
        <v>1.7406879892569425E-2</v>
      </c>
      <c r="P439" s="6">
        <f>SUMPRODUCT(J439:O439,Portfolio_Performance!$C$10:$H$10)</f>
        <v>1.0315021089612473E-2</v>
      </c>
      <c r="Q439" s="41">
        <v>5.8999999999999999E-3</v>
      </c>
      <c r="R439" s="12">
        <f t="shared" si="122"/>
        <v>4.4150210896124727E-3</v>
      </c>
      <c r="S439" s="6">
        <f t="shared" si="123"/>
        <v>0</v>
      </c>
      <c r="T439" s="12">
        <f>P439-Portfolio_Performance!$C$16</f>
        <v>-5.7684978910387534E-2</v>
      </c>
      <c r="V439" s="7">
        <f t="shared" si="124"/>
        <v>4.2321887715875564E-3</v>
      </c>
      <c r="W439" s="7">
        <f t="shared" si="124"/>
        <v>-2.7426956968663329E-2</v>
      </c>
      <c r="X439" s="7">
        <f t="shared" si="125"/>
        <v>1.4658018622721288E-3</v>
      </c>
      <c r="Y439" s="7">
        <f t="shared" si="126"/>
        <v>7.2934481552801274E-3</v>
      </c>
      <c r="Z439" s="7">
        <f t="shared" si="127"/>
        <v>1.0658939768369971E-2</v>
      </c>
      <c r="AA439" s="7">
        <f t="shared" si="128"/>
        <v>1.1506879892569426E-2</v>
      </c>
      <c r="AB439">
        <f t="shared" si="129"/>
        <v>0</v>
      </c>
      <c r="AC439">
        <f t="shared" si="130"/>
        <v>-2.7426956968663329E-2</v>
      </c>
      <c r="AD439">
        <f t="shared" si="131"/>
        <v>0</v>
      </c>
      <c r="AE439">
        <f t="shared" si="132"/>
        <v>0</v>
      </c>
      <c r="AF439">
        <f t="shared" si="133"/>
        <v>0</v>
      </c>
      <c r="AG439">
        <f t="shared" si="134"/>
        <v>0</v>
      </c>
      <c r="AH439" s="7">
        <f>J439-Portfolio_Performance!$C$16</f>
        <v>-5.7867811228412447E-2</v>
      </c>
      <c r="AI439" s="7">
        <f>K439-Portfolio_Performance!$C$16</f>
        <v>-9.1011935879050862E-2</v>
      </c>
      <c r="AJ439" s="7">
        <f>L439-Portfolio_Performance!$C$16</f>
        <v>-6.0634198137727878E-2</v>
      </c>
      <c r="AK439" s="7">
        <f>M439-Portfolio_Performance!$C$16</f>
        <v>-5.4806551844719879E-2</v>
      </c>
      <c r="AL439" s="7">
        <f>N439-Portfolio_Performance!$C$16</f>
        <v>-5.1441060231630031E-2</v>
      </c>
      <c r="AM439" s="7">
        <f>O439-Portfolio_Performance!$C$16</f>
        <v>-5.0593120107430584E-2</v>
      </c>
    </row>
    <row r="440" spans="2:39" x14ac:dyDescent="0.2">
      <c r="B440" s="39">
        <v>45198</v>
      </c>
      <c r="C440" s="40">
        <v>153.66999999999999</v>
      </c>
      <c r="D440" s="40">
        <v>50.92</v>
      </c>
      <c r="E440" s="40">
        <v>25.93</v>
      </c>
      <c r="F440" s="40">
        <v>62.56</v>
      </c>
      <c r="G440" s="40">
        <v>94.77</v>
      </c>
      <c r="H440" s="40">
        <v>11.36</v>
      </c>
      <c r="J440" s="4">
        <f t="shared" si="116"/>
        <v>-1.971713359873583E-2</v>
      </c>
      <c r="K440" s="4">
        <f t="shared" si="117"/>
        <v>4.5271212049479374E-3</v>
      </c>
      <c r="L440" s="4">
        <f t="shared" si="118"/>
        <v>1.5438057871266357E-3</v>
      </c>
      <c r="M440" s="4">
        <f t="shared" si="119"/>
        <v>1.2222731773410737E-2</v>
      </c>
      <c r="N440" s="4">
        <f t="shared" si="120"/>
        <v>-8.7199165752520139E-3</v>
      </c>
      <c r="O440" s="4">
        <f t="shared" si="121"/>
        <v>-2.0044244058655066E-2</v>
      </c>
      <c r="P440" s="6">
        <f>SUMPRODUCT(J440:O440,Portfolio_Performance!$C$10:$H$10)</f>
        <v>-9.871317375845557E-3</v>
      </c>
      <c r="Q440" s="41">
        <v>-2.7000000000000001E-3</v>
      </c>
      <c r="R440" s="12">
        <f t="shared" si="122"/>
        <v>-7.1713173758455569E-3</v>
      </c>
      <c r="S440" s="6">
        <f t="shared" si="123"/>
        <v>-7.1713173758455569E-3</v>
      </c>
      <c r="T440" s="12">
        <f>P440-Portfolio_Performance!$C$16</f>
        <v>-7.7871317375845558E-2</v>
      </c>
      <c r="V440" s="7">
        <f t="shared" si="124"/>
        <v>-1.7017133598735829E-2</v>
      </c>
      <c r="W440" s="7">
        <f t="shared" si="124"/>
        <v>1.1698438580793495E-2</v>
      </c>
      <c r="X440" s="7">
        <f t="shared" si="125"/>
        <v>4.2438057871266362E-3</v>
      </c>
      <c r="Y440" s="7">
        <f t="shared" si="126"/>
        <v>1.4922731773410736E-2</v>
      </c>
      <c r="Z440" s="7">
        <f t="shared" si="127"/>
        <v>-6.0199165752520137E-3</v>
      </c>
      <c r="AA440" s="7">
        <f t="shared" si="128"/>
        <v>-1.7344244058655065E-2</v>
      </c>
      <c r="AB440">
        <f t="shared" si="129"/>
        <v>-1.7017133598735829E-2</v>
      </c>
      <c r="AC440">
        <f t="shared" si="130"/>
        <v>0</v>
      </c>
      <c r="AD440">
        <f t="shared" si="131"/>
        <v>0</v>
      </c>
      <c r="AE440">
        <f t="shared" si="132"/>
        <v>0</v>
      </c>
      <c r="AF440">
        <f t="shared" si="133"/>
        <v>-6.0199165752520137E-3</v>
      </c>
      <c r="AG440">
        <f t="shared" si="134"/>
        <v>-1.7344244058655065E-2</v>
      </c>
      <c r="AH440" s="7">
        <f>J440-Portfolio_Performance!$C$16</f>
        <v>-8.7717133598735841E-2</v>
      </c>
      <c r="AI440" s="7">
        <f>K440-Portfolio_Performance!$C$16</f>
        <v>-6.3472878795052062E-2</v>
      </c>
      <c r="AJ440" s="7">
        <f>L440-Portfolio_Performance!$C$16</f>
        <v>-6.6456194212873368E-2</v>
      </c>
      <c r="AK440" s="7">
        <f>M440-Portfolio_Performance!$C$16</f>
        <v>-5.5777268226589266E-2</v>
      </c>
      <c r="AL440" s="7">
        <f>N440-Portfolio_Performance!$C$16</f>
        <v>-7.6719916575252012E-2</v>
      </c>
      <c r="AM440" s="7">
        <f>O440-Portfolio_Performance!$C$16</f>
        <v>-8.8044244058655075E-2</v>
      </c>
    </row>
    <row r="441" spans="2:39" x14ac:dyDescent="0.2">
      <c r="B441" s="39">
        <v>45201</v>
      </c>
      <c r="C441" s="40">
        <v>153.63999999999999</v>
      </c>
      <c r="D441" s="40">
        <v>48.6</v>
      </c>
      <c r="E441" s="40">
        <v>24.94</v>
      </c>
      <c r="F441" s="40">
        <v>62.8</v>
      </c>
      <c r="G441" s="40">
        <v>93.62</v>
      </c>
      <c r="H441" s="40">
        <v>11.09</v>
      </c>
      <c r="J441" s="4">
        <f t="shared" si="116"/>
        <v>-1.9524258953693751E-4</v>
      </c>
      <c r="K441" s="4">
        <f t="shared" si="117"/>
        <v>-4.6632242782757731E-2</v>
      </c>
      <c r="L441" s="4">
        <f t="shared" si="118"/>
        <v>-3.8927659298682603E-2</v>
      </c>
      <c r="M441" s="4">
        <f t="shared" si="119"/>
        <v>3.8289772370972515E-3</v>
      </c>
      <c r="N441" s="4">
        <f t="shared" si="120"/>
        <v>-1.2208867610178864E-2</v>
      </c>
      <c r="O441" s="4">
        <f t="shared" si="121"/>
        <v>-2.4054611930729563E-2</v>
      </c>
      <c r="P441" s="6">
        <f>SUMPRODUCT(J441:O441,Portfolio_Performance!$C$10:$H$10)</f>
        <v>-1.787029810359634E-2</v>
      </c>
      <c r="Q441" s="41">
        <v>1E-4</v>
      </c>
      <c r="R441" s="12">
        <f t="shared" si="122"/>
        <v>-1.7970298103596339E-2</v>
      </c>
      <c r="S441" s="6">
        <f t="shared" si="123"/>
        <v>-1.7970298103596339E-2</v>
      </c>
      <c r="T441" s="12">
        <f>P441-Portfolio_Performance!$C$16</f>
        <v>-8.5870298103596338E-2</v>
      </c>
      <c r="V441" s="7">
        <f t="shared" si="124"/>
        <v>-2.9524258953693753E-4</v>
      </c>
      <c r="W441" s="7">
        <f t="shared" si="124"/>
        <v>-2.8661944679161392E-2</v>
      </c>
      <c r="X441" s="7">
        <f t="shared" si="125"/>
        <v>-3.9027659298682606E-2</v>
      </c>
      <c r="Y441" s="7">
        <f t="shared" si="126"/>
        <v>3.7289772370972516E-3</v>
      </c>
      <c r="Z441" s="7">
        <f t="shared" si="127"/>
        <v>-1.2308867610178863E-2</v>
      </c>
      <c r="AA441" s="7">
        <f t="shared" si="128"/>
        <v>-2.4154611930729562E-2</v>
      </c>
      <c r="AB441">
        <f t="shared" si="129"/>
        <v>-2.9524258953693753E-4</v>
      </c>
      <c r="AC441">
        <f t="shared" si="130"/>
        <v>-2.8661944679161392E-2</v>
      </c>
      <c r="AD441">
        <f t="shared" si="131"/>
        <v>-3.9027659298682606E-2</v>
      </c>
      <c r="AE441">
        <f t="shared" si="132"/>
        <v>0</v>
      </c>
      <c r="AF441">
        <f t="shared" si="133"/>
        <v>-1.2308867610178863E-2</v>
      </c>
      <c r="AG441">
        <f t="shared" si="134"/>
        <v>-2.4154611930729562E-2</v>
      </c>
      <c r="AH441" s="7">
        <f>J441-Portfolio_Performance!$C$16</f>
        <v>-6.8195242589536936E-2</v>
      </c>
      <c r="AI441" s="7">
        <f>K441-Portfolio_Performance!$C$16</f>
        <v>-0.11463224278275774</v>
      </c>
      <c r="AJ441" s="7">
        <f>L441-Portfolio_Performance!$C$16</f>
        <v>-0.10692765929868261</v>
      </c>
      <c r="AK441" s="7">
        <f>M441-Portfolio_Performance!$C$16</f>
        <v>-6.4171022762902749E-2</v>
      </c>
      <c r="AL441" s="7">
        <f>N441-Portfolio_Performance!$C$16</f>
        <v>-8.0208867610178869E-2</v>
      </c>
      <c r="AM441" s="7">
        <f>O441-Portfolio_Performance!$C$16</f>
        <v>-9.2054611930729571E-2</v>
      </c>
    </row>
    <row r="442" spans="2:39" x14ac:dyDescent="0.2">
      <c r="B442" s="39">
        <v>45202</v>
      </c>
      <c r="C442" s="40">
        <v>153.29</v>
      </c>
      <c r="D442" s="40">
        <v>48.68</v>
      </c>
      <c r="E442" s="40">
        <v>24.15</v>
      </c>
      <c r="F442" s="40">
        <v>62.95</v>
      </c>
      <c r="G442" s="40">
        <v>91.13</v>
      </c>
      <c r="H442" s="40">
        <v>11.07</v>
      </c>
      <c r="J442" s="4">
        <f t="shared" si="116"/>
        <v>-2.2806512996879913E-3</v>
      </c>
      <c r="K442" s="4">
        <f t="shared" si="117"/>
        <v>1.644737212878245E-3</v>
      </c>
      <c r="L442" s="4">
        <f t="shared" si="118"/>
        <v>-3.2188560153308822E-2</v>
      </c>
      <c r="M442" s="4">
        <f t="shared" si="119"/>
        <v>2.3856870162033742E-3</v>
      </c>
      <c r="N442" s="4">
        <f t="shared" si="120"/>
        <v>-2.6956977363889193E-2</v>
      </c>
      <c r="O442" s="4">
        <f t="shared" si="121"/>
        <v>-1.8050546417301423E-3</v>
      </c>
      <c r="P442" s="6">
        <f>SUMPRODUCT(J442:O442,Portfolio_Performance!$C$10:$H$10)</f>
        <v>-9.2048557176571989E-3</v>
      </c>
      <c r="Q442" s="41">
        <v>-1.37E-2</v>
      </c>
      <c r="R442" s="12">
        <f t="shared" si="122"/>
        <v>4.4951442823428014E-3</v>
      </c>
      <c r="S442" s="6">
        <f t="shared" si="123"/>
        <v>0</v>
      </c>
      <c r="T442" s="12">
        <f>P442-Portfolio_Performance!$C$16</f>
        <v>-7.72048557176572E-2</v>
      </c>
      <c r="V442" s="7">
        <f t="shared" si="124"/>
        <v>1.1419348700312009E-2</v>
      </c>
      <c r="W442" s="7">
        <f t="shared" si="124"/>
        <v>-2.8504070694645566E-3</v>
      </c>
      <c r="X442" s="7">
        <f t="shared" si="125"/>
        <v>-1.8488560153308822E-2</v>
      </c>
      <c r="Y442" s="7">
        <f t="shared" si="126"/>
        <v>1.6085687016203373E-2</v>
      </c>
      <c r="Z442" s="7">
        <f t="shared" si="127"/>
        <v>-1.3256977363889193E-2</v>
      </c>
      <c r="AA442" s="7">
        <f t="shared" si="128"/>
        <v>1.1894945358269859E-2</v>
      </c>
      <c r="AB442">
        <f t="shared" si="129"/>
        <v>0</v>
      </c>
      <c r="AC442">
        <f t="shared" si="130"/>
        <v>-2.8504070694645566E-3</v>
      </c>
      <c r="AD442">
        <f t="shared" si="131"/>
        <v>-1.8488560153308822E-2</v>
      </c>
      <c r="AE442">
        <f t="shared" si="132"/>
        <v>0</v>
      </c>
      <c r="AF442">
        <f t="shared" si="133"/>
        <v>-1.3256977363889193E-2</v>
      </c>
      <c r="AG442">
        <f t="shared" si="134"/>
        <v>0</v>
      </c>
      <c r="AH442" s="7">
        <f>J442-Portfolio_Performance!$C$16</f>
        <v>-7.0280651299687996E-2</v>
      </c>
      <c r="AI442" s="7">
        <f>K442-Portfolio_Performance!$C$16</f>
        <v>-6.6355262787121755E-2</v>
      </c>
      <c r="AJ442" s="7">
        <f>L442-Portfolio_Performance!$C$16</f>
        <v>-0.10018856015330882</v>
      </c>
      <c r="AK442" s="7">
        <f>M442-Portfolio_Performance!$C$16</f>
        <v>-6.5614312983796635E-2</v>
      </c>
      <c r="AL442" s="7">
        <f>N442-Portfolio_Performance!$C$16</f>
        <v>-9.4956977363889195E-2</v>
      </c>
      <c r="AM442" s="7">
        <f>O442-Portfolio_Performance!$C$16</f>
        <v>-6.9805054641730147E-2</v>
      </c>
    </row>
    <row r="443" spans="2:39" x14ac:dyDescent="0.2">
      <c r="B443" s="39">
        <v>45203</v>
      </c>
      <c r="C443" s="40">
        <v>153.66999999999999</v>
      </c>
      <c r="D443" s="40">
        <v>49.94</v>
      </c>
      <c r="E443" s="40">
        <v>24.17</v>
      </c>
      <c r="F443" s="40">
        <v>64.55</v>
      </c>
      <c r="G443" s="40">
        <v>92.12</v>
      </c>
      <c r="H443" s="40">
        <v>11.07</v>
      </c>
      <c r="J443" s="4">
        <f t="shared" si="116"/>
        <v>2.4758938892250094E-3</v>
      </c>
      <c r="K443" s="4">
        <f t="shared" si="117"/>
        <v>2.555401673230066E-2</v>
      </c>
      <c r="L443" s="4">
        <f t="shared" si="118"/>
        <v>8.2781461681018795E-4</v>
      </c>
      <c r="M443" s="4">
        <f t="shared" si="119"/>
        <v>2.5099356802295185E-2</v>
      </c>
      <c r="N443" s="4">
        <f t="shared" si="120"/>
        <v>1.0805016444448994E-2</v>
      </c>
      <c r="O443" s="4">
        <f t="shared" si="121"/>
        <v>0</v>
      </c>
      <c r="P443" s="6">
        <f>SUMPRODUCT(J443:O443,Portfolio_Performance!$C$10:$H$10)</f>
        <v>7.8043008818754044E-3</v>
      </c>
      <c r="Q443" s="41">
        <v>8.0999999999999996E-3</v>
      </c>
      <c r="R443" s="12">
        <f t="shared" si="122"/>
        <v>-2.9569911812459514E-4</v>
      </c>
      <c r="S443" s="6">
        <f t="shared" si="123"/>
        <v>-2.9569911812459514E-4</v>
      </c>
      <c r="T443" s="12">
        <f>P443-Portfolio_Performance!$C$16</f>
        <v>-6.0195699118124599E-2</v>
      </c>
      <c r="V443" s="7">
        <f t="shared" si="124"/>
        <v>-5.6241061107749901E-3</v>
      </c>
      <c r="W443" s="7">
        <f t="shared" si="124"/>
        <v>2.5849715850425253E-2</v>
      </c>
      <c r="X443" s="7">
        <f t="shared" si="125"/>
        <v>-7.2721853831898119E-3</v>
      </c>
      <c r="Y443" s="7">
        <f t="shared" si="126"/>
        <v>1.6999356802295185E-2</v>
      </c>
      <c r="Z443" s="7">
        <f t="shared" si="127"/>
        <v>2.7050164444489943E-3</v>
      </c>
      <c r="AA443" s="7">
        <f t="shared" si="128"/>
        <v>-8.0999999999999996E-3</v>
      </c>
      <c r="AB443">
        <f t="shared" si="129"/>
        <v>-5.6241061107749901E-3</v>
      </c>
      <c r="AC443">
        <f t="shared" si="130"/>
        <v>0</v>
      </c>
      <c r="AD443">
        <f t="shared" si="131"/>
        <v>-7.2721853831898119E-3</v>
      </c>
      <c r="AE443">
        <f t="shared" si="132"/>
        <v>0</v>
      </c>
      <c r="AF443">
        <f t="shared" si="133"/>
        <v>0</v>
      </c>
      <c r="AG443">
        <f t="shared" si="134"/>
        <v>-8.0999999999999996E-3</v>
      </c>
      <c r="AH443" s="7">
        <f>J443-Portfolio_Performance!$C$16</f>
        <v>-6.5524106110774999E-2</v>
      </c>
      <c r="AI443" s="7">
        <f>K443-Portfolio_Performance!$C$16</f>
        <v>-4.2445983267699341E-2</v>
      </c>
      <c r="AJ443" s="7">
        <f>L443-Portfolio_Performance!$C$16</f>
        <v>-6.7172185383189822E-2</v>
      </c>
      <c r="AK443" s="7">
        <f>M443-Portfolio_Performance!$C$16</f>
        <v>-4.290064319770482E-2</v>
      </c>
      <c r="AL443" s="7">
        <f>N443-Portfolio_Performance!$C$16</f>
        <v>-5.7194983555551013E-2</v>
      </c>
      <c r="AM443" s="7">
        <f>O443-Portfolio_Performance!$C$16</f>
        <v>-6.8000000000000005E-2</v>
      </c>
    </row>
    <row r="444" spans="2:39" x14ac:dyDescent="0.2">
      <c r="B444" s="39">
        <v>45204</v>
      </c>
      <c r="C444" s="40">
        <v>153.59</v>
      </c>
      <c r="D444" s="40">
        <v>50.44</v>
      </c>
      <c r="E444" s="40">
        <v>24.43</v>
      </c>
      <c r="F444" s="40">
        <v>65.989999999999995</v>
      </c>
      <c r="G444" s="40">
        <v>91.18</v>
      </c>
      <c r="H444" s="40">
        <v>11.23</v>
      </c>
      <c r="J444" s="4">
        <f t="shared" si="116"/>
        <v>-5.2073163970405825E-4</v>
      </c>
      <c r="K444" s="4">
        <f t="shared" si="117"/>
        <v>9.962226245091705E-3</v>
      </c>
      <c r="L444" s="4">
        <f t="shared" si="118"/>
        <v>1.069969055425735E-2</v>
      </c>
      <c r="M444" s="4">
        <f t="shared" si="119"/>
        <v>2.2063098102678817E-2</v>
      </c>
      <c r="N444" s="4">
        <f t="shared" si="120"/>
        <v>-1.025650016718911E-2</v>
      </c>
      <c r="O444" s="4">
        <f t="shared" si="121"/>
        <v>1.4350022029806307E-2</v>
      </c>
      <c r="P444" s="6">
        <f>SUMPRODUCT(J444:O444,Portfolio_Performance!$C$10:$H$10)</f>
        <v>6.4220617377660442E-3</v>
      </c>
      <c r="Q444" s="41">
        <v>-1.2999999999999999E-3</v>
      </c>
      <c r="R444" s="12">
        <f t="shared" si="122"/>
        <v>7.7220617377660441E-3</v>
      </c>
      <c r="S444" s="6">
        <f t="shared" si="123"/>
        <v>0</v>
      </c>
      <c r="T444" s="12">
        <f>P444-Portfolio_Performance!$C$16</f>
        <v>-6.1577938262233962E-2</v>
      </c>
      <c r="V444" s="7">
        <f t="shared" si="124"/>
        <v>7.7926836029594169E-4</v>
      </c>
      <c r="W444" s="7">
        <f t="shared" si="124"/>
        <v>2.2401645073256609E-3</v>
      </c>
      <c r="X444" s="7">
        <f t="shared" si="125"/>
        <v>1.1999690554257349E-2</v>
      </c>
      <c r="Y444" s="7">
        <f t="shared" si="126"/>
        <v>2.3363098102678816E-2</v>
      </c>
      <c r="Z444" s="7">
        <f t="shared" si="127"/>
        <v>-8.956500167189109E-3</v>
      </c>
      <c r="AA444" s="7">
        <f t="shared" si="128"/>
        <v>1.5650022029806306E-2</v>
      </c>
      <c r="AB444">
        <f t="shared" si="129"/>
        <v>0</v>
      </c>
      <c r="AC444">
        <f t="shared" si="130"/>
        <v>0</v>
      </c>
      <c r="AD444">
        <f t="shared" si="131"/>
        <v>0</v>
      </c>
      <c r="AE444">
        <f t="shared" si="132"/>
        <v>0</v>
      </c>
      <c r="AF444">
        <f t="shared" si="133"/>
        <v>-8.956500167189109E-3</v>
      </c>
      <c r="AG444">
        <f t="shared" si="134"/>
        <v>0</v>
      </c>
      <c r="AH444" s="7">
        <f>J444-Portfolio_Performance!$C$16</f>
        <v>-6.8520731639704069E-2</v>
      </c>
      <c r="AI444" s="7">
        <f>K444-Portfolio_Performance!$C$16</f>
        <v>-5.8037773754908303E-2</v>
      </c>
      <c r="AJ444" s="7">
        <f>L444-Portfolio_Performance!$C$16</f>
        <v>-5.7300309445742659E-2</v>
      </c>
      <c r="AK444" s="7">
        <f>M444-Portfolio_Performance!$C$16</f>
        <v>-4.5936901897321192E-2</v>
      </c>
      <c r="AL444" s="7">
        <f>N444-Portfolio_Performance!$C$16</f>
        <v>-7.8256500167189116E-2</v>
      </c>
      <c r="AM444" s="7">
        <f>O444-Portfolio_Performance!$C$16</f>
        <v>-5.3649977970193698E-2</v>
      </c>
    </row>
    <row r="445" spans="2:39" x14ac:dyDescent="0.2">
      <c r="B445" s="39">
        <v>45205</v>
      </c>
      <c r="C445" s="40">
        <v>155.38</v>
      </c>
      <c r="D445" s="40">
        <v>51.38</v>
      </c>
      <c r="E445" s="40">
        <v>24.53</v>
      </c>
      <c r="F445" s="40">
        <v>65</v>
      </c>
      <c r="G445" s="40">
        <v>94.11</v>
      </c>
      <c r="H445" s="40">
        <v>11.27</v>
      </c>
      <c r="J445" s="4">
        <f t="shared" si="116"/>
        <v>1.1587015094737856E-2</v>
      </c>
      <c r="K445" s="4">
        <f t="shared" si="117"/>
        <v>1.8464480585018862E-2</v>
      </c>
      <c r="L445" s="4">
        <f t="shared" si="118"/>
        <v>4.0849730007488259E-3</v>
      </c>
      <c r="M445" s="4">
        <f t="shared" si="119"/>
        <v>-1.5115945499693069E-2</v>
      </c>
      <c r="N445" s="4">
        <f t="shared" si="120"/>
        <v>3.1628736085401038E-2</v>
      </c>
      <c r="O445" s="4">
        <f t="shared" si="121"/>
        <v>3.5555593013329627E-3</v>
      </c>
      <c r="P445" s="6">
        <f>SUMPRODUCT(J445:O445,Portfolio_Performance!$C$10:$H$10)</f>
        <v>1.045316883503513E-2</v>
      </c>
      <c r="Q445" s="41">
        <v>1.18E-2</v>
      </c>
      <c r="R445" s="12">
        <f t="shared" si="122"/>
        <v>-1.3468311649648696E-3</v>
      </c>
      <c r="S445" s="6">
        <f t="shared" si="123"/>
        <v>-1.3468311649648696E-3</v>
      </c>
      <c r="T445" s="12">
        <f>P445-Portfolio_Performance!$C$16</f>
        <v>-5.7546831164964875E-2</v>
      </c>
      <c r="V445" s="7">
        <f t="shared" si="124"/>
        <v>-2.1298490526214416E-4</v>
      </c>
      <c r="W445" s="7">
        <f t="shared" si="124"/>
        <v>1.9811311749983733E-2</v>
      </c>
      <c r="X445" s="7">
        <f t="shared" si="125"/>
        <v>-7.7150269992511738E-3</v>
      </c>
      <c r="Y445" s="7">
        <f t="shared" si="126"/>
        <v>-2.6915945499693068E-2</v>
      </c>
      <c r="Z445" s="7">
        <f t="shared" si="127"/>
        <v>1.982873608540104E-2</v>
      </c>
      <c r="AA445" s="7">
        <f t="shared" si="128"/>
        <v>-8.2444406986670361E-3</v>
      </c>
      <c r="AB445">
        <f t="shared" si="129"/>
        <v>-2.1298490526214416E-4</v>
      </c>
      <c r="AC445">
        <f t="shared" si="130"/>
        <v>0</v>
      </c>
      <c r="AD445">
        <f t="shared" si="131"/>
        <v>-7.7150269992511738E-3</v>
      </c>
      <c r="AE445">
        <f t="shared" si="132"/>
        <v>-2.6915945499693068E-2</v>
      </c>
      <c r="AF445">
        <f t="shared" si="133"/>
        <v>0</v>
      </c>
      <c r="AG445">
        <f t="shared" si="134"/>
        <v>-8.2444406986670361E-3</v>
      </c>
      <c r="AH445" s="7">
        <f>J445-Portfolio_Performance!$C$16</f>
        <v>-5.6412984905262149E-2</v>
      </c>
      <c r="AI445" s="7">
        <f>K445-Portfolio_Performance!$C$16</f>
        <v>-4.9535519414981147E-2</v>
      </c>
      <c r="AJ445" s="7">
        <f>L445-Portfolio_Performance!$C$16</f>
        <v>-6.3915026999251182E-2</v>
      </c>
      <c r="AK445" s="7">
        <f>M445-Portfolio_Performance!$C$16</f>
        <v>-8.3115945499693075E-2</v>
      </c>
      <c r="AL445" s="7">
        <f>N445-Portfolio_Performance!$C$16</f>
        <v>-3.6371263914598967E-2</v>
      </c>
      <c r="AM445" s="7">
        <f>O445-Portfolio_Performance!$C$16</f>
        <v>-6.4444440698667046E-2</v>
      </c>
    </row>
    <row r="446" spans="2:39" x14ac:dyDescent="0.2">
      <c r="B446" s="39">
        <v>45208</v>
      </c>
      <c r="C446" s="40">
        <v>157.26</v>
      </c>
      <c r="D446" s="40">
        <v>51.24</v>
      </c>
      <c r="E446" s="40">
        <v>24.75</v>
      </c>
      <c r="F446" s="40">
        <v>65.930000000000007</v>
      </c>
      <c r="G446" s="40">
        <v>93.04</v>
      </c>
      <c r="H446" s="40">
        <v>11.52</v>
      </c>
      <c r="J446" s="4">
        <f t="shared" si="116"/>
        <v>1.2026757041095125E-2</v>
      </c>
      <c r="K446" s="4">
        <f t="shared" si="117"/>
        <v>-2.7285146532040625E-3</v>
      </c>
      <c r="L446" s="4">
        <f t="shared" si="118"/>
        <v>8.9286307443013982E-3</v>
      </c>
      <c r="M446" s="4">
        <f t="shared" si="119"/>
        <v>1.420630322957122E-2</v>
      </c>
      <c r="N446" s="4">
        <f t="shared" si="120"/>
        <v>-1.1434802660287445E-2</v>
      </c>
      <c r="O446" s="4">
        <f t="shared" si="121"/>
        <v>2.1940327216060148E-2</v>
      </c>
      <c r="P446" s="6">
        <f>SUMPRODUCT(J446:O446,Portfolio_Performance!$C$10:$H$10)</f>
        <v>8.7411309730464366E-3</v>
      </c>
      <c r="Q446" s="41">
        <v>6.3E-3</v>
      </c>
      <c r="R446" s="12">
        <f t="shared" si="122"/>
        <v>2.4411309730464365E-3</v>
      </c>
      <c r="S446" s="6">
        <f t="shared" si="123"/>
        <v>0</v>
      </c>
      <c r="T446" s="12">
        <f>P446-Portfolio_Performance!$C$16</f>
        <v>-5.925886902695357E-2</v>
      </c>
      <c r="V446" s="7">
        <f t="shared" si="124"/>
        <v>5.7267570410951246E-3</v>
      </c>
      <c r="W446" s="7">
        <f t="shared" si="124"/>
        <v>-5.169645626250499E-3</v>
      </c>
      <c r="X446" s="7">
        <f t="shared" si="125"/>
        <v>2.6286307443013981E-3</v>
      </c>
      <c r="Y446" s="7">
        <f t="shared" si="126"/>
        <v>7.9063032295712196E-3</v>
      </c>
      <c r="Z446" s="7">
        <f t="shared" si="127"/>
        <v>-1.7734802660287444E-2</v>
      </c>
      <c r="AA446" s="7">
        <f t="shared" si="128"/>
        <v>1.5640327216060148E-2</v>
      </c>
      <c r="AB446">
        <f t="shared" si="129"/>
        <v>0</v>
      </c>
      <c r="AC446">
        <f t="shared" si="130"/>
        <v>-5.169645626250499E-3</v>
      </c>
      <c r="AD446">
        <f t="shared" si="131"/>
        <v>0</v>
      </c>
      <c r="AE446">
        <f t="shared" si="132"/>
        <v>0</v>
      </c>
      <c r="AF446">
        <f t="shared" si="133"/>
        <v>-1.7734802660287444E-2</v>
      </c>
      <c r="AG446">
        <f t="shared" si="134"/>
        <v>0</v>
      </c>
      <c r="AH446" s="7">
        <f>J446-Portfolio_Performance!$C$16</f>
        <v>-5.5973242958904879E-2</v>
      </c>
      <c r="AI446" s="7">
        <f>K446-Portfolio_Performance!$C$16</f>
        <v>-7.0728514653204066E-2</v>
      </c>
      <c r="AJ446" s="7">
        <f>L446-Portfolio_Performance!$C$16</f>
        <v>-5.9071369255698607E-2</v>
      </c>
      <c r="AK446" s="7">
        <f>M446-Portfolio_Performance!$C$16</f>
        <v>-5.3793696770428785E-2</v>
      </c>
      <c r="AL446" s="7">
        <f>N446-Portfolio_Performance!$C$16</f>
        <v>-7.9434802660287449E-2</v>
      </c>
      <c r="AM446" s="7">
        <f>O446-Portfolio_Performance!$C$16</f>
        <v>-4.6059672783939853E-2</v>
      </c>
    </row>
    <row r="447" spans="2:39" x14ac:dyDescent="0.2">
      <c r="B447" s="39">
        <v>45209</v>
      </c>
      <c r="C447" s="40">
        <v>157.07</v>
      </c>
      <c r="D447" s="40">
        <v>51.18</v>
      </c>
      <c r="E447" s="40">
        <v>25.23</v>
      </c>
      <c r="F447" s="40">
        <v>67</v>
      </c>
      <c r="G447" s="40">
        <v>95.05</v>
      </c>
      <c r="H447" s="40">
        <v>11.59</v>
      </c>
      <c r="J447" s="4">
        <f t="shared" si="116"/>
        <v>-1.2089207084290394E-3</v>
      </c>
      <c r="K447" s="4">
        <f t="shared" si="117"/>
        <v>-1.1716462968907467E-3</v>
      </c>
      <c r="L447" s="4">
        <f t="shared" si="118"/>
        <v>1.9208273638267191E-2</v>
      </c>
      <c r="M447" s="4">
        <f t="shared" si="119"/>
        <v>1.6099046265757571E-2</v>
      </c>
      <c r="N447" s="4">
        <f t="shared" si="120"/>
        <v>2.1373560724029097E-2</v>
      </c>
      <c r="O447" s="4">
        <f t="shared" si="121"/>
        <v>6.0580020839151108E-3</v>
      </c>
      <c r="P447" s="6">
        <f>SUMPRODUCT(J447:O447,Portfolio_Performance!$C$10:$H$10)</f>
        <v>9.2638959890079461E-3</v>
      </c>
      <c r="Q447" s="41">
        <v>5.1999999999999998E-3</v>
      </c>
      <c r="R447" s="12">
        <f t="shared" si="122"/>
        <v>4.0638959890079464E-3</v>
      </c>
      <c r="S447" s="6">
        <f t="shared" si="123"/>
        <v>0</v>
      </c>
      <c r="T447" s="12">
        <f>P447-Portfolio_Performance!$C$16</f>
        <v>-5.8736104010992059E-2</v>
      </c>
      <c r="V447" s="7">
        <f t="shared" si="124"/>
        <v>-6.4089207084290396E-3</v>
      </c>
      <c r="W447" s="7">
        <f t="shared" si="124"/>
        <v>-5.2355422858986929E-3</v>
      </c>
      <c r="X447" s="7">
        <f t="shared" si="125"/>
        <v>1.4008273638267191E-2</v>
      </c>
      <c r="Y447" s="7">
        <f t="shared" si="126"/>
        <v>1.0899046265757571E-2</v>
      </c>
      <c r="Z447" s="7">
        <f t="shared" si="127"/>
        <v>1.6173560724029097E-2</v>
      </c>
      <c r="AA447" s="7">
        <f t="shared" si="128"/>
        <v>8.5800208391511104E-4</v>
      </c>
      <c r="AB447">
        <f t="shared" si="129"/>
        <v>-6.4089207084290396E-3</v>
      </c>
      <c r="AC447">
        <f t="shared" si="130"/>
        <v>-5.2355422858986929E-3</v>
      </c>
      <c r="AD447">
        <f t="shared" si="131"/>
        <v>0</v>
      </c>
      <c r="AE447">
        <f t="shared" si="132"/>
        <v>0</v>
      </c>
      <c r="AF447">
        <f t="shared" si="133"/>
        <v>0</v>
      </c>
      <c r="AG447">
        <f t="shared" si="134"/>
        <v>0</v>
      </c>
      <c r="AH447" s="7">
        <f>J447-Portfolio_Performance!$C$16</f>
        <v>-6.9208920708429045E-2</v>
      </c>
      <c r="AI447" s="7">
        <f>K447-Portfolio_Performance!$C$16</f>
        <v>-6.9171646296890751E-2</v>
      </c>
      <c r="AJ447" s="7">
        <f>L447-Portfolio_Performance!$C$16</f>
        <v>-4.8791726361732818E-2</v>
      </c>
      <c r="AK447" s="7">
        <f>M447-Portfolio_Performance!$C$16</f>
        <v>-5.190095373424243E-2</v>
      </c>
      <c r="AL447" s="7">
        <f>N447-Portfolio_Performance!$C$16</f>
        <v>-4.6626439275970905E-2</v>
      </c>
      <c r="AM447" s="7">
        <f>O447-Portfolio_Performance!$C$16</f>
        <v>-6.1941997916084894E-2</v>
      </c>
    </row>
    <row r="448" spans="2:39" x14ac:dyDescent="0.2">
      <c r="B448" s="39">
        <v>45210</v>
      </c>
      <c r="C448" s="40">
        <v>160.09</v>
      </c>
      <c r="D448" s="40">
        <v>52.33</v>
      </c>
      <c r="E448" s="40">
        <v>24.7</v>
      </c>
      <c r="F448" s="40">
        <v>67.87</v>
      </c>
      <c r="G448" s="40">
        <v>95.51</v>
      </c>
      <c r="H448" s="40">
        <v>11.67</v>
      </c>
      <c r="J448" s="4">
        <f t="shared" si="116"/>
        <v>1.9044591235062216E-2</v>
      </c>
      <c r="K448" s="4">
        <f t="shared" si="117"/>
        <v>2.2220989652473568E-2</v>
      </c>
      <c r="L448" s="4">
        <f t="shared" si="118"/>
        <v>-2.1230519019034957E-2</v>
      </c>
      <c r="M448" s="4">
        <f t="shared" si="119"/>
        <v>1.290149132470108E-2</v>
      </c>
      <c r="N448" s="4">
        <f t="shared" si="120"/>
        <v>4.8278851122081365E-3</v>
      </c>
      <c r="O448" s="4">
        <f t="shared" si="121"/>
        <v>6.8787889468042715E-3</v>
      </c>
      <c r="P448" s="6">
        <f>SUMPRODUCT(J448:O448,Portfolio_Performance!$C$10:$H$10)</f>
        <v>8.2273281493093209E-3</v>
      </c>
      <c r="Q448" s="41">
        <v>4.3E-3</v>
      </c>
      <c r="R448" s="12">
        <f t="shared" si="122"/>
        <v>3.9273281493093209E-3</v>
      </c>
      <c r="S448" s="6">
        <f t="shared" si="123"/>
        <v>0</v>
      </c>
      <c r="T448" s="12">
        <f>P448-Portfolio_Performance!$C$16</f>
        <v>-5.9772671850690684E-2</v>
      </c>
      <c r="V448" s="7">
        <f t="shared" si="124"/>
        <v>1.4744591235062216E-2</v>
      </c>
      <c r="W448" s="7">
        <f t="shared" si="124"/>
        <v>1.8293661503164249E-2</v>
      </c>
      <c r="X448" s="7">
        <f t="shared" si="125"/>
        <v>-2.5530519019034956E-2</v>
      </c>
      <c r="Y448" s="7">
        <f t="shared" si="126"/>
        <v>8.6014913247010796E-3</v>
      </c>
      <c r="Z448" s="7">
        <f t="shared" si="127"/>
        <v>5.2788511220813652E-4</v>
      </c>
      <c r="AA448" s="7">
        <f t="shared" si="128"/>
        <v>2.5787889468042715E-3</v>
      </c>
      <c r="AB448">
        <f t="shared" si="129"/>
        <v>0</v>
      </c>
      <c r="AC448">
        <f t="shared" si="130"/>
        <v>0</v>
      </c>
      <c r="AD448">
        <f t="shared" si="131"/>
        <v>-2.5530519019034956E-2</v>
      </c>
      <c r="AE448">
        <f t="shared" si="132"/>
        <v>0</v>
      </c>
      <c r="AF448">
        <f t="shared" si="133"/>
        <v>0</v>
      </c>
      <c r="AG448">
        <f t="shared" si="134"/>
        <v>0</v>
      </c>
      <c r="AH448" s="7">
        <f>J448-Portfolio_Performance!$C$16</f>
        <v>-4.8955408764937786E-2</v>
      </c>
      <c r="AI448" s="7">
        <f>K448-Portfolio_Performance!$C$16</f>
        <v>-4.5779010347526433E-2</v>
      </c>
      <c r="AJ448" s="7">
        <f>L448-Portfolio_Performance!$C$16</f>
        <v>-8.9230519019034962E-2</v>
      </c>
      <c r="AK448" s="7">
        <f>M448-Portfolio_Performance!$C$16</f>
        <v>-5.5098508675298925E-2</v>
      </c>
      <c r="AL448" s="7">
        <f>N448-Portfolio_Performance!$C$16</f>
        <v>-6.3172114887791869E-2</v>
      </c>
      <c r="AM448" s="7">
        <f>O448-Portfolio_Performance!$C$16</f>
        <v>-6.1121211053195734E-2</v>
      </c>
    </row>
    <row r="449" spans="2:39" x14ac:dyDescent="0.2">
      <c r="B449" s="39">
        <v>45211</v>
      </c>
      <c r="C449" s="40">
        <v>160.66999999999999</v>
      </c>
      <c r="D449" s="40">
        <v>51.63</v>
      </c>
      <c r="E449" s="40">
        <v>23.99</v>
      </c>
      <c r="F449" s="40">
        <v>66.97</v>
      </c>
      <c r="G449" s="40">
        <v>94.08</v>
      </c>
      <c r="H449" s="40">
        <v>11.66</v>
      </c>
      <c r="J449" s="4">
        <f t="shared" si="116"/>
        <v>3.6164149652405217E-3</v>
      </c>
      <c r="K449" s="4">
        <f t="shared" si="117"/>
        <v>-1.3466921492558617E-2</v>
      </c>
      <c r="L449" s="4">
        <f t="shared" si="118"/>
        <v>-2.9166166782328345E-2</v>
      </c>
      <c r="M449" s="4">
        <f t="shared" si="119"/>
        <v>-1.3349352793708207E-2</v>
      </c>
      <c r="N449" s="4">
        <f t="shared" si="120"/>
        <v>-1.5085469896329444E-2</v>
      </c>
      <c r="O449" s="4">
        <f t="shared" si="121"/>
        <v>-8.5726537611823103E-4</v>
      </c>
      <c r="P449" s="6">
        <f>SUMPRODUCT(J449:O449,Portfolio_Performance!$C$10:$H$10)</f>
        <v>-8.1492347059127709E-3</v>
      </c>
      <c r="Q449" s="41">
        <v>-6.1999999999999998E-3</v>
      </c>
      <c r="R449" s="12">
        <f t="shared" si="122"/>
        <v>-1.9492347059127712E-3</v>
      </c>
      <c r="S449" s="6">
        <f t="shared" si="123"/>
        <v>-1.9492347059127712E-3</v>
      </c>
      <c r="T449" s="12">
        <f>P449-Portfolio_Performance!$C$16</f>
        <v>-7.6149234705912783E-2</v>
      </c>
      <c r="V449" s="7">
        <f t="shared" si="124"/>
        <v>9.8164149652405219E-3</v>
      </c>
      <c r="W449" s="7">
        <f t="shared" si="124"/>
        <v>-1.1517686786645845E-2</v>
      </c>
      <c r="X449" s="7">
        <f t="shared" si="125"/>
        <v>-2.2966166782328344E-2</v>
      </c>
      <c r="Y449" s="7">
        <f t="shared" si="126"/>
        <v>-7.1493527937082071E-3</v>
      </c>
      <c r="Z449" s="7">
        <f t="shared" si="127"/>
        <v>-8.8854698963294447E-3</v>
      </c>
      <c r="AA449" s="7">
        <f t="shared" si="128"/>
        <v>5.3427346238817692E-3</v>
      </c>
      <c r="AB449">
        <f t="shared" si="129"/>
        <v>0</v>
      </c>
      <c r="AC449">
        <f t="shared" si="130"/>
        <v>-1.1517686786645845E-2</v>
      </c>
      <c r="AD449">
        <f t="shared" si="131"/>
        <v>-2.2966166782328344E-2</v>
      </c>
      <c r="AE449">
        <f t="shared" si="132"/>
        <v>-7.1493527937082071E-3</v>
      </c>
      <c r="AF449">
        <f t="shared" si="133"/>
        <v>-8.8854698963294447E-3</v>
      </c>
      <c r="AG449">
        <f t="shared" si="134"/>
        <v>0</v>
      </c>
      <c r="AH449" s="7">
        <f>J449-Portfolio_Performance!$C$16</f>
        <v>-6.438358503475948E-2</v>
      </c>
      <c r="AI449" s="7">
        <f>K449-Portfolio_Performance!$C$16</f>
        <v>-8.1466921492558617E-2</v>
      </c>
      <c r="AJ449" s="7">
        <f>L449-Portfolio_Performance!$C$16</f>
        <v>-9.7166166782328353E-2</v>
      </c>
      <c r="AK449" s="7">
        <f>M449-Portfolio_Performance!$C$16</f>
        <v>-8.134935279370821E-2</v>
      </c>
      <c r="AL449" s="7">
        <f>N449-Portfolio_Performance!$C$16</f>
        <v>-8.308546989632945E-2</v>
      </c>
      <c r="AM449" s="7">
        <f>O449-Portfolio_Performance!$C$16</f>
        <v>-6.8857265376118235E-2</v>
      </c>
    </row>
    <row r="450" spans="2:39" x14ac:dyDescent="0.2">
      <c r="B450" s="39">
        <v>45212</v>
      </c>
      <c r="C450" s="40">
        <v>158.46</v>
      </c>
      <c r="D450" s="40">
        <v>51.89</v>
      </c>
      <c r="E450" s="40">
        <v>23.89</v>
      </c>
      <c r="F450" s="40">
        <v>65.569999999999993</v>
      </c>
      <c r="G450" s="40">
        <v>92.66</v>
      </c>
      <c r="H450" s="40">
        <v>11.83</v>
      </c>
      <c r="J450" s="4">
        <f t="shared" si="116"/>
        <v>-1.3850376518147682E-2</v>
      </c>
      <c r="K450" s="4">
        <f t="shared" si="117"/>
        <v>5.0231944880905696E-3</v>
      </c>
      <c r="L450" s="4">
        <f t="shared" si="118"/>
        <v>-4.1771155138849601E-3</v>
      </c>
      <c r="M450" s="4">
        <f t="shared" si="119"/>
        <v>-2.1126483646430862E-2</v>
      </c>
      <c r="N450" s="4">
        <f t="shared" si="120"/>
        <v>-1.5208604161814486E-2</v>
      </c>
      <c r="O450" s="4">
        <f t="shared" si="121"/>
        <v>1.4474497067949175E-2</v>
      </c>
      <c r="P450" s="6">
        <f>SUMPRODUCT(J450:O450,Portfolio_Performance!$C$10:$H$10)</f>
        <v>-3.497487482830206E-3</v>
      </c>
      <c r="Q450" s="41">
        <v>-5.0000000000000001E-3</v>
      </c>
      <c r="R450" s="12">
        <f t="shared" si="122"/>
        <v>1.5025125171697941E-3</v>
      </c>
      <c r="S450" s="6">
        <f t="shared" si="123"/>
        <v>0</v>
      </c>
      <c r="T450" s="12">
        <f>P450-Portfolio_Performance!$C$16</f>
        <v>-7.1497487482830205E-2</v>
      </c>
      <c r="V450" s="7">
        <f t="shared" si="124"/>
        <v>-8.8503765181476811E-3</v>
      </c>
      <c r="W450" s="7">
        <f t="shared" si="124"/>
        <v>3.5206819709207755E-3</v>
      </c>
      <c r="X450" s="7">
        <f t="shared" si="125"/>
        <v>8.2288448611504E-4</v>
      </c>
      <c r="Y450" s="7">
        <f t="shared" si="126"/>
        <v>-1.6126483646430861E-2</v>
      </c>
      <c r="Z450" s="7">
        <f t="shared" si="127"/>
        <v>-1.0208604161814485E-2</v>
      </c>
      <c r="AA450" s="7">
        <f t="shared" si="128"/>
        <v>1.9474497067949174E-2</v>
      </c>
      <c r="AB450">
        <f t="shared" si="129"/>
        <v>-8.8503765181476811E-3</v>
      </c>
      <c r="AC450">
        <f t="shared" si="130"/>
        <v>0</v>
      </c>
      <c r="AD450">
        <f t="shared" si="131"/>
        <v>0</v>
      </c>
      <c r="AE450">
        <f t="shared" si="132"/>
        <v>-1.6126483646430861E-2</v>
      </c>
      <c r="AF450">
        <f t="shared" si="133"/>
        <v>-1.0208604161814485E-2</v>
      </c>
      <c r="AG450">
        <f t="shared" si="134"/>
        <v>0</v>
      </c>
      <c r="AH450" s="7">
        <f>J450-Portfolio_Performance!$C$16</f>
        <v>-8.1850376518147694E-2</v>
      </c>
      <c r="AI450" s="7">
        <f>K450-Portfolio_Performance!$C$16</f>
        <v>-6.2976805511909428E-2</v>
      </c>
      <c r="AJ450" s="7">
        <f>L450-Portfolio_Performance!$C$16</f>
        <v>-7.2177115513884962E-2</v>
      </c>
      <c r="AK450" s="7">
        <f>M450-Portfolio_Performance!$C$16</f>
        <v>-8.912648364643086E-2</v>
      </c>
      <c r="AL450" s="7">
        <f>N450-Portfolio_Performance!$C$16</f>
        <v>-8.3208604161814498E-2</v>
      </c>
      <c r="AM450" s="7">
        <f>O450-Portfolio_Performance!$C$16</f>
        <v>-5.3525502932050828E-2</v>
      </c>
    </row>
    <row r="451" spans="2:39" x14ac:dyDescent="0.2">
      <c r="B451" s="39">
        <v>45215</v>
      </c>
      <c r="C451" s="40">
        <v>160.04</v>
      </c>
      <c r="D451" s="40">
        <v>52.24</v>
      </c>
      <c r="E451" s="40">
        <v>24.43</v>
      </c>
      <c r="F451" s="40">
        <v>65.37</v>
      </c>
      <c r="G451" s="40">
        <v>93.37</v>
      </c>
      <c r="H451" s="40">
        <v>11.9</v>
      </c>
      <c r="J451" s="4">
        <f t="shared" si="116"/>
        <v>9.9215884519382284E-3</v>
      </c>
      <c r="K451" s="4">
        <f t="shared" si="117"/>
        <v>6.7223915885273426E-3</v>
      </c>
      <c r="L451" s="4">
        <f t="shared" si="118"/>
        <v>2.2351923931930997E-2</v>
      </c>
      <c r="M451" s="4">
        <f t="shared" si="119"/>
        <v>-3.0548366508896608E-3</v>
      </c>
      <c r="N451" s="4">
        <f t="shared" si="120"/>
        <v>7.6332145073322441E-3</v>
      </c>
      <c r="O451" s="4">
        <f t="shared" si="121"/>
        <v>5.899722127188322E-3</v>
      </c>
      <c r="P451" s="6">
        <f>SUMPRODUCT(J451:O451,Portfolio_Performance!$C$10:$H$10)</f>
        <v>7.8828251169674596E-3</v>
      </c>
      <c r="Q451" s="41">
        <v>1.06E-2</v>
      </c>
      <c r="R451" s="12">
        <f t="shared" si="122"/>
        <v>-2.7171748830325405E-3</v>
      </c>
      <c r="S451" s="6">
        <f t="shared" si="123"/>
        <v>-2.7171748830325405E-3</v>
      </c>
      <c r="T451" s="12">
        <f>P451-Portfolio_Performance!$C$16</f>
        <v>-6.0117174883032545E-2</v>
      </c>
      <c r="V451" s="7">
        <f t="shared" si="124"/>
        <v>-6.784115480617716E-4</v>
      </c>
      <c r="W451" s="7">
        <f t="shared" si="124"/>
        <v>9.4395664715598831E-3</v>
      </c>
      <c r="X451" s="7">
        <f t="shared" si="125"/>
        <v>1.1751923931930997E-2</v>
      </c>
      <c r="Y451" s="7">
        <f t="shared" si="126"/>
        <v>-1.3654836650889662E-2</v>
      </c>
      <c r="Z451" s="7">
        <f t="shared" si="127"/>
        <v>-2.966785492667756E-3</v>
      </c>
      <c r="AA451" s="7">
        <f t="shared" si="128"/>
        <v>-4.7002778728116781E-3</v>
      </c>
      <c r="AB451">
        <f t="shared" si="129"/>
        <v>-6.784115480617716E-4</v>
      </c>
      <c r="AC451">
        <f t="shared" si="130"/>
        <v>0</v>
      </c>
      <c r="AD451">
        <f t="shared" si="131"/>
        <v>0</v>
      </c>
      <c r="AE451">
        <f t="shared" si="132"/>
        <v>-1.3654836650889662E-2</v>
      </c>
      <c r="AF451">
        <f t="shared" si="133"/>
        <v>-2.966785492667756E-3</v>
      </c>
      <c r="AG451">
        <f t="shared" si="134"/>
        <v>-4.7002778728116781E-3</v>
      </c>
      <c r="AH451" s="7">
        <f>J451-Portfolio_Performance!$C$16</f>
        <v>-5.8078411548061773E-2</v>
      </c>
      <c r="AI451" s="7">
        <f>K451-Portfolio_Performance!$C$16</f>
        <v>-6.1277608411472659E-2</v>
      </c>
      <c r="AJ451" s="7">
        <f>L451-Portfolio_Performance!$C$16</f>
        <v>-4.5648076068069005E-2</v>
      </c>
      <c r="AK451" s="7">
        <f>M451-Portfolio_Performance!$C$16</f>
        <v>-7.1054836650889672E-2</v>
      </c>
      <c r="AL451" s="7">
        <f>N451-Portfolio_Performance!$C$16</f>
        <v>-6.036678549266776E-2</v>
      </c>
      <c r="AM451" s="7">
        <f>O451-Portfolio_Performance!$C$16</f>
        <v>-6.2100277872811679E-2</v>
      </c>
    </row>
    <row r="452" spans="2:39" x14ac:dyDescent="0.2">
      <c r="B452" s="39">
        <v>45216</v>
      </c>
      <c r="C452" s="40">
        <v>162.47999999999999</v>
      </c>
      <c r="D452" s="40">
        <v>52.3</v>
      </c>
      <c r="E452" s="40">
        <v>24.69</v>
      </c>
      <c r="F452" s="40">
        <v>64.319999999999993</v>
      </c>
      <c r="G452" s="40">
        <v>93.29</v>
      </c>
      <c r="H452" s="40">
        <v>12.02</v>
      </c>
      <c r="J452" s="4">
        <f t="shared" ref="J452:J515" si="135">LN(C452/C451)</f>
        <v>1.513113328309491E-2</v>
      </c>
      <c r="K452" s="4">
        <f t="shared" ref="K452:K515" si="136">LN(D452/D451)</f>
        <v>1.1478861027015177E-3</v>
      </c>
      <c r="L452" s="4">
        <f t="shared" ref="L452:L515" si="137">LN(E452/E451)</f>
        <v>1.0586418087439015E-2</v>
      </c>
      <c r="M452" s="4">
        <f t="shared" ref="M452:M515" si="138">LN(F452/F451)</f>
        <v>-1.6192812753927432E-2</v>
      </c>
      <c r="N452" s="4">
        <f t="shared" ref="N452:N515" si="139">LN(G452/G451)</f>
        <v>-8.5717352296484149E-4</v>
      </c>
      <c r="O452" s="4">
        <f t="shared" ref="O452:O515" si="140">LN(H452/H451)</f>
        <v>1.0033528989577784E-2</v>
      </c>
      <c r="P452" s="6">
        <f>SUMPRODUCT(J452:O452,Portfolio_Performance!$C$10:$H$10)</f>
        <v>5.4189997925206583E-3</v>
      </c>
      <c r="Q452" s="41">
        <v>-1E-4</v>
      </c>
      <c r="R452" s="12">
        <f t="shared" si="122"/>
        <v>5.5189997925206586E-3</v>
      </c>
      <c r="S452" s="6">
        <f t="shared" si="123"/>
        <v>0</v>
      </c>
      <c r="T452" s="12">
        <f>P452-Portfolio_Performance!$C$16</f>
        <v>-6.2581000207479351E-2</v>
      </c>
      <c r="V452" s="7">
        <f t="shared" si="124"/>
        <v>1.5231133283094909E-2</v>
      </c>
      <c r="W452" s="7">
        <f t="shared" si="124"/>
        <v>-4.3711136898191404E-3</v>
      </c>
      <c r="X452" s="7">
        <f t="shared" si="125"/>
        <v>1.0686418087439014E-2</v>
      </c>
      <c r="Y452" s="7">
        <f t="shared" si="126"/>
        <v>-1.6092812753927432E-2</v>
      </c>
      <c r="Z452" s="7">
        <f t="shared" si="127"/>
        <v>-7.5717352296484144E-4</v>
      </c>
      <c r="AA452" s="7">
        <f t="shared" si="128"/>
        <v>1.0133528989577784E-2</v>
      </c>
      <c r="AB452">
        <f t="shared" si="129"/>
        <v>0</v>
      </c>
      <c r="AC452">
        <f t="shared" si="130"/>
        <v>-4.3711136898191404E-3</v>
      </c>
      <c r="AD452">
        <f t="shared" si="131"/>
        <v>0</v>
      </c>
      <c r="AE452">
        <f t="shared" si="132"/>
        <v>-1.6092812753927432E-2</v>
      </c>
      <c r="AF452">
        <f t="shared" si="133"/>
        <v>-7.5717352296484144E-4</v>
      </c>
      <c r="AG452">
        <f t="shared" si="134"/>
        <v>0</v>
      </c>
      <c r="AH452" s="7">
        <f>J452-Portfolio_Performance!$C$16</f>
        <v>-5.2868866716905091E-2</v>
      </c>
      <c r="AI452" s="7">
        <f>K452-Portfolio_Performance!$C$16</f>
        <v>-6.685211389729849E-2</v>
      </c>
      <c r="AJ452" s="7">
        <f>L452-Portfolio_Performance!$C$16</f>
        <v>-5.741358191256099E-2</v>
      </c>
      <c r="AK452" s="7">
        <f>M452-Portfolio_Performance!$C$16</f>
        <v>-8.419281275392744E-2</v>
      </c>
      <c r="AL452" s="7">
        <f>N452-Portfolio_Performance!$C$16</f>
        <v>-6.8857173522964846E-2</v>
      </c>
      <c r="AM452" s="7">
        <f>O452-Portfolio_Performance!$C$16</f>
        <v>-5.7966471010422224E-2</v>
      </c>
    </row>
    <row r="453" spans="2:39" x14ac:dyDescent="0.2">
      <c r="B453" s="39">
        <v>45217</v>
      </c>
      <c r="C453" s="40">
        <v>158.77000000000001</v>
      </c>
      <c r="D453" s="40">
        <v>52</v>
      </c>
      <c r="E453" s="40">
        <v>24.9</v>
      </c>
      <c r="F453" s="40">
        <v>63.63</v>
      </c>
      <c r="G453" s="40">
        <v>91.45</v>
      </c>
      <c r="H453" s="40">
        <v>11.98</v>
      </c>
      <c r="J453" s="4">
        <f t="shared" si="135"/>
        <v>-2.3098303182709026E-2</v>
      </c>
      <c r="K453" s="4">
        <f t="shared" si="136"/>
        <v>-5.752652489449811E-3</v>
      </c>
      <c r="L453" s="4">
        <f t="shared" si="137"/>
        <v>8.4695001135737837E-3</v>
      </c>
      <c r="M453" s="4">
        <f t="shared" si="138"/>
        <v>-1.0785567626010016E-2</v>
      </c>
      <c r="N453" s="4">
        <f t="shared" si="139"/>
        <v>-1.9920546135995049E-2</v>
      </c>
      <c r="O453" s="4">
        <f t="shared" si="140"/>
        <v>-3.333336419758116E-3</v>
      </c>
      <c r="P453" s="6">
        <f>SUMPRODUCT(J453:O453,Portfolio_Performance!$C$10:$H$10)</f>
        <v>-1.0410642789856855E-2</v>
      </c>
      <c r="Q453" s="41">
        <v>-1.34E-2</v>
      </c>
      <c r="R453" s="12">
        <f t="shared" ref="R453:R516" si="141">P453-Q453</f>
        <v>2.9893572101431457E-3</v>
      </c>
      <c r="S453" s="6">
        <f t="shared" ref="S453:S516" si="142">IF(R453&lt;0,R453,0)</f>
        <v>0</v>
      </c>
      <c r="T453" s="12">
        <f>P453-Portfolio_Performance!$C$16</f>
        <v>-7.8410642789856863E-2</v>
      </c>
      <c r="V453" s="7">
        <f t="shared" ref="V453:W516" si="143">J453-Q453</f>
        <v>-9.6983031827090251E-3</v>
      </c>
      <c r="W453" s="7">
        <f t="shared" si="143"/>
        <v>-8.7420096995929567E-3</v>
      </c>
      <c r="X453" s="7">
        <f t="shared" ref="X453:X516" si="144">L453-Q453</f>
        <v>2.1869500113573782E-2</v>
      </c>
      <c r="Y453" s="7">
        <f t="shared" ref="Y453:Y516" si="145">M453-Q453</f>
        <v>2.6144323739899847E-3</v>
      </c>
      <c r="Z453" s="7">
        <f t="shared" ref="Z453:Z516" si="146">N453-Q453</f>
        <v>-6.5205461359950489E-3</v>
      </c>
      <c r="AA453" s="7">
        <f t="shared" ref="AA453:AA516" si="147">O453-Q453</f>
        <v>1.0066663580241884E-2</v>
      </c>
      <c r="AB453">
        <f t="shared" ref="AB453:AB516" si="148">IF(V453&lt;0,V453,0)</f>
        <v>-9.6983031827090251E-3</v>
      </c>
      <c r="AC453">
        <f t="shared" ref="AC453:AC516" si="149">IF(W453&lt;0,W453,0)</f>
        <v>-8.7420096995929567E-3</v>
      </c>
      <c r="AD453">
        <f t="shared" ref="AD453:AD516" si="150">IF(X453&lt;0,X453,0)</f>
        <v>0</v>
      </c>
      <c r="AE453">
        <f t="shared" ref="AE453:AE516" si="151">IF(Y453&lt;0,Y453,0)</f>
        <v>0</v>
      </c>
      <c r="AF453">
        <f t="shared" ref="AF453:AF516" si="152">IF(Z453&lt;0,Z453,0)</f>
        <v>-6.5205461359950489E-3</v>
      </c>
      <c r="AG453">
        <f t="shared" ref="AG453:AG516" si="153">IF(AA453&lt;0,AA453,0)</f>
        <v>0</v>
      </c>
      <c r="AH453" s="7">
        <f>J453-Portfolio_Performance!$C$16</f>
        <v>-9.1098303182709034E-2</v>
      </c>
      <c r="AI453" s="7">
        <f>K453-Portfolio_Performance!$C$16</f>
        <v>-7.3752652489449816E-2</v>
      </c>
      <c r="AJ453" s="7">
        <f>L453-Portfolio_Performance!$C$16</f>
        <v>-5.9530499886426225E-2</v>
      </c>
      <c r="AK453" s="7">
        <f>M453-Portfolio_Performance!$C$16</f>
        <v>-7.8785567626010022E-2</v>
      </c>
      <c r="AL453" s="7">
        <f>N453-Portfolio_Performance!$C$16</f>
        <v>-8.7920546135995051E-2</v>
      </c>
      <c r="AM453" s="7">
        <f>O453-Portfolio_Performance!$C$16</f>
        <v>-7.1333336419758114E-2</v>
      </c>
    </row>
    <row r="454" spans="2:39" x14ac:dyDescent="0.2">
      <c r="B454" s="39">
        <v>45218</v>
      </c>
      <c r="C454" s="40">
        <v>155.21</v>
      </c>
      <c r="D454" s="40">
        <v>51.43</v>
      </c>
      <c r="E454" s="40">
        <v>23.93</v>
      </c>
      <c r="F454" s="40">
        <v>62.54</v>
      </c>
      <c r="G454" s="40">
        <v>88.57</v>
      </c>
      <c r="H454" s="40">
        <v>11.87</v>
      </c>
      <c r="J454" s="4">
        <f t="shared" si="135"/>
        <v>-2.267757542632692E-2</v>
      </c>
      <c r="K454" s="4">
        <f t="shared" si="136"/>
        <v>-1.1022058794602527E-2</v>
      </c>
      <c r="L454" s="4">
        <f t="shared" si="137"/>
        <v>-3.9734901550379877E-2</v>
      </c>
      <c r="M454" s="4">
        <f t="shared" si="138"/>
        <v>-1.7278705215005557E-2</v>
      </c>
      <c r="N454" s="4">
        <f t="shared" si="139"/>
        <v>-3.1999175015383227E-2</v>
      </c>
      <c r="O454" s="4">
        <f t="shared" si="140"/>
        <v>-9.2243840657266953E-3</v>
      </c>
      <c r="P454" s="6">
        <f>SUMPRODUCT(J454:O454,Portfolio_Performance!$C$10:$H$10)</f>
        <v>-2.0506231864058835E-2</v>
      </c>
      <c r="Q454" s="41">
        <v>-8.5000000000000006E-3</v>
      </c>
      <c r="R454" s="12">
        <f t="shared" si="141"/>
        <v>-1.2006231864058834E-2</v>
      </c>
      <c r="S454" s="6">
        <f t="shared" si="142"/>
        <v>-1.2006231864058834E-2</v>
      </c>
      <c r="T454" s="12">
        <f>P454-Portfolio_Performance!$C$16</f>
        <v>-8.8506231864058843E-2</v>
      </c>
      <c r="V454" s="7">
        <f t="shared" si="143"/>
        <v>-1.4177575426326919E-2</v>
      </c>
      <c r="W454" s="7">
        <f t="shared" si="143"/>
        <v>9.8417306945630667E-4</v>
      </c>
      <c r="X454" s="7">
        <f t="shared" si="144"/>
        <v>-3.1234901550379876E-2</v>
      </c>
      <c r="Y454" s="7">
        <f t="shared" si="145"/>
        <v>-8.7787052150055563E-3</v>
      </c>
      <c r="Z454" s="7">
        <f t="shared" si="146"/>
        <v>-2.3499175015383227E-2</v>
      </c>
      <c r="AA454" s="7">
        <f t="shared" si="147"/>
        <v>-7.2438406572669471E-4</v>
      </c>
      <c r="AB454">
        <f t="shared" si="148"/>
        <v>-1.4177575426326919E-2</v>
      </c>
      <c r="AC454">
        <f t="shared" si="149"/>
        <v>0</v>
      </c>
      <c r="AD454">
        <f t="shared" si="150"/>
        <v>-3.1234901550379876E-2</v>
      </c>
      <c r="AE454">
        <f t="shared" si="151"/>
        <v>-8.7787052150055563E-3</v>
      </c>
      <c r="AF454">
        <f t="shared" si="152"/>
        <v>-2.3499175015383227E-2</v>
      </c>
      <c r="AG454">
        <f t="shared" si="153"/>
        <v>-7.2438406572669471E-4</v>
      </c>
      <c r="AH454" s="7">
        <f>J454-Portfolio_Performance!$C$16</f>
        <v>-9.0677575426326928E-2</v>
      </c>
      <c r="AI454" s="7">
        <f>K454-Portfolio_Performance!$C$16</f>
        <v>-7.9022058794602529E-2</v>
      </c>
      <c r="AJ454" s="7">
        <f>L454-Portfolio_Performance!$C$16</f>
        <v>-0.10773490155037987</v>
      </c>
      <c r="AK454" s="7">
        <f>M454-Portfolio_Performance!$C$16</f>
        <v>-8.5278705215005565E-2</v>
      </c>
      <c r="AL454" s="7">
        <f>N454-Portfolio_Performance!$C$16</f>
        <v>-9.9999175015383232E-2</v>
      </c>
      <c r="AM454" s="7">
        <f>O454-Portfolio_Performance!$C$16</f>
        <v>-7.7224384065726695E-2</v>
      </c>
    </row>
    <row r="455" spans="2:39" x14ac:dyDescent="0.2">
      <c r="B455" s="39">
        <v>45219</v>
      </c>
      <c r="C455" s="40">
        <v>152.91999999999999</v>
      </c>
      <c r="D455" s="40">
        <v>50.93</v>
      </c>
      <c r="E455" s="40">
        <v>23.38</v>
      </c>
      <c r="F455" s="40">
        <v>61.14</v>
      </c>
      <c r="G455" s="40">
        <v>94.78</v>
      </c>
      <c r="H455" s="40">
        <v>11.85</v>
      </c>
      <c r="J455" s="4">
        <f t="shared" si="135"/>
        <v>-1.4864129834881281E-2</v>
      </c>
      <c r="K455" s="4">
        <f t="shared" si="136"/>
        <v>-9.7695188903115671E-3</v>
      </c>
      <c r="L455" s="4">
        <f t="shared" si="137"/>
        <v>-2.3251945876359658E-2</v>
      </c>
      <c r="M455" s="4">
        <f t="shared" si="138"/>
        <v>-2.2640035567006778E-2</v>
      </c>
      <c r="N455" s="4">
        <f t="shared" si="139"/>
        <v>6.7765216717950758E-2</v>
      </c>
      <c r="O455" s="4">
        <f t="shared" si="140"/>
        <v>-1.6863410404364776E-3</v>
      </c>
      <c r="P455" s="6">
        <f>SUMPRODUCT(J455:O455,Portfolio_Performance!$C$10:$H$10)</f>
        <v>4.5081650311151519E-3</v>
      </c>
      <c r="Q455" s="41">
        <v>-1.26E-2</v>
      </c>
      <c r="R455" s="12">
        <f t="shared" si="141"/>
        <v>1.7108165031115154E-2</v>
      </c>
      <c r="S455" s="6">
        <f t="shared" si="142"/>
        <v>0</v>
      </c>
      <c r="T455" s="12">
        <f>P455-Portfolio_Performance!$C$16</f>
        <v>-6.3491834968884858E-2</v>
      </c>
      <c r="V455" s="7">
        <f t="shared" si="143"/>
        <v>-2.2641298348812806E-3</v>
      </c>
      <c r="W455" s="7">
        <f t="shared" si="143"/>
        <v>-2.6877683921426719E-2</v>
      </c>
      <c r="X455" s="7">
        <f t="shared" si="144"/>
        <v>-1.0651945876359658E-2</v>
      </c>
      <c r="Y455" s="7">
        <f t="shared" si="145"/>
        <v>-1.0040035567006778E-2</v>
      </c>
      <c r="Z455" s="7">
        <f t="shared" si="146"/>
        <v>8.0365216717950758E-2</v>
      </c>
      <c r="AA455" s="7">
        <f t="shared" si="147"/>
        <v>1.0913658959563522E-2</v>
      </c>
      <c r="AB455">
        <f t="shared" si="148"/>
        <v>-2.2641298348812806E-3</v>
      </c>
      <c r="AC455">
        <f t="shared" si="149"/>
        <v>-2.6877683921426719E-2</v>
      </c>
      <c r="AD455">
        <f t="shared" si="150"/>
        <v>-1.0651945876359658E-2</v>
      </c>
      <c r="AE455">
        <f t="shared" si="151"/>
        <v>-1.0040035567006778E-2</v>
      </c>
      <c r="AF455">
        <f t="shared" si="152"/>
        <v>0</v>
      </c>
      <c r="AG455">
        <f t="shared" si="153"/>
        <v>0</v>
      </c>
      <c r="AH455" s="7">
        <f>J455-Portfolio_Performance!$C$16</f>
        <v>-8.2864129834881284E-2</v>
      </c>
      <c r="AI455" s="7">
        <f>K455-Portfolio_Performance!$C$16</f>
        <v>-7.776951889031157E-2</v>
      </c>
      <c r="AJ455" s="7">
        <f>L455-Portfolio_Performance!$C$16</f>
        <v>-9.1251945876359666E-2</v>
      </c>
      <c r="AK455" s="7">
        <f>M455-Portfolio_Performance!$C$16</f>
        <v>-9.0640035567006783E-2</v>
      </c>
      <c r="AL455" s="7">
        <f>N455-Portfolio_Performance!$C$16</f>
        <v>-2.3478328204924737E-4</v>
      </c>
      <c r="AM455" s="7">
        <f>O455-Portfolio_Performance!$C$16</f>
        <v>-6.9686341040436486E-2</v>
      </c>
    </row>
    <row r="456" spans="2:39" x14ac:dyDescent="0.2">
      <c r="B456" s="39">
        <v>45222</v>
      </c>
      <c r="C456" s="40">
        <v>152.69</v>
      </c>
      <c r="D456" s="40">
        <v>50.53</v>
      </c>
      <c r="E456" s="40">
        <v>22.65</v>
      </c>
      <c r="F456" s="40">
        <v>60.52</v>
      </c>
      <c r="G456" s="40">
        <v>94.33</v>
      </c>
      <c r="H456" s="40">
        <v>11.79</v>
      </c>
      <c r="J456" s="4">
        <f t="shared" si="135"/>
        <v>-1.5051866327917295E-3</v>
      </c>
      <c r="K456" s="4">
        <f t="shared" si="136"/>
        <v>-7.8849215926959926E-3</v>
      </c>
      <c r="L456" s="4">
        <f t="shared" si="137"/>
        <v>-3.1721104114879363E-2</v>
      </c>
      <c r="M456" s="4">
        <f t="shared" si="138"/>
        <v>-1.0192427542533257E-2</v>
      </c>
      <c r="N456" s="4">
        <f t="shared" si="139"/>
        <v>-4.7591438776804574E-3</v>
      </c>
      <c r="O456" s="4">
        <f t="shared" si="140"/>
        <v>-5.0761530318606607E-3</v>
      </c>
      <c r="P456" s="6">
        <f>SUMPRODUCT(J456:O456,Portfolio_Performance!$C$10:$H$10)</f>
        <v>-7.7555573366634972E-3</v>
      </c>
      <c r="Q456" s="41">
        <v>-1.6999999999999999E-3</v>
      </c>
      <c r="R456" s="12">
        <f t="shared" si="141"/>
        <v>-6.055557336663497E-3</v>
      </c>
      <c r="S456" s="6">
        <f t="shared" si="142"/>
        <v>-6.055557336663497E-3</v>
      </c>
      <c r="T456" s="12">
        <f>P456-Portfolio_Performance!$C$16</f>
        <v>-7.5755557336663504E-2</v>
      </c>
      <c r="V456" s="7">
        <f t="shared" si="143"/>
        <v>1.9481336720827036E-4</v>
      </c>
      <c r="W456" s="7">
        <f t="shared" si="143"/>
        <v>-1.8293642560324955E-3</v>
      </c>
      <c r="X456" s="7">
        <f t="shared" si="144"/>
        <v>-3.0021104114879363E-2</v>
      </c>
      <c r="Y456" s="7">
        <f t="shared" si="145"/>
        <v>-8.4924275425332565E-3</v>
      </c>
      <c r="Z456" s="7">
        <f t="shared" si="146"/>
        <v>-3.0591438776804572E-3</v>
      </c>
      <c r="AA456" s="7">
        <f t="shared" si="147"/>
        <v>-3.3761530318606606E-3</v>
      </c>
      <c r="AB456">
        <f t="shared" si="148"/>
        <v>0</v>
      </c>
      <c r="AC456">
        <f t="shared" si="149"/>
        <v>-1.8293642560324955E-3</v>
      </c>
      <c r="AD456">
        <f t="shared" si="150"/>
        <v>-3.0021104114879363E-2</v>
      </c>
      <c r="AE456">
        <f t="shared" si="151"/>
        <v>-8.4924275425332565E-3</v>
      </c>
      <c r="AF456">
        <f t="shared" si="152"/>
        <v>-3.0591438776804572E-3</v>
      </c>
      <c r="AG456">
        <f t="shared" si="153"/>
        <v>-3.3761530318606606E-3</v>
      </c>
      <c r="AH456" s="7">
        <f>J456-Portfolio_Performance!$C$16</f>
        <v>-6.9505186632791732E-2</v>
      </c>
      <c r="AI456" s="7">
        <f>K456-Portfolio_Performance!$C$16</f>
        <v>-7.5884921592695997E-2</v>
      </c>
      <c r="AJ456" s="7">
        <f>L456-Portfolio_Performance!$C$16</f>
        <v>-9.9721104114879361E-2</v>
      </c>
      <c r="AK456" s="7">
        <f>M456-Portfolio_Performance!$C$16</f>
        <v>-7.8192427542533263E-2</v>
      </c>
      <c r="AL456" s="7">
        <f>N456-Portfolio_Performance!$C$16</f>
        <v>-7.2759143877680468E-2</v>
      </c>
      <c r="AM456" s="7">
        <f>O456-Portfolio_Performance!$C$16</f>
        <v>-7.3076153031860672E-2</v>
      </c>
    </row>
    <row r="457" spans="2:39" x14ac:dyDescent="0.2">
      <c r="B457" s="39">
        <v>45223</v>
      </c>
      <c r="C457" s="40">
        <v>152.74</v>
      </c>
      <c r="D457" s="40">
        <v>51.35</v>
      </c>
      <c r="E457" s="40">
        <v>22.12</v>
      </c>
      <c r="F457" s="40">
        <v>61</v>
      </c>
      <c r="G457" s="40">
        <v>94.3</v>
      </c>
      <c r="H457" s="40">
        <v>11.74</v>
      </c>
      <c r="J457" s="4">
        <f t="shared" si="135"/>
        <v>3.2740726481783855E-4</v>
      </c>
      <c r="K457" s="4">
        <f t="shared" si="136"/>
        <v>1.6097717070750101E-2</v>
      </c>
      <c r="L457" s="4">
        <f t="shared" si="137"/>
        <v>-2.3677675274908917E-2</v>
      </c>
      <c r="M457" s="4">
        <f t="shared" si="138"/>
        <v>7.8999752531559303E-3</v>
      </c>
      <c r="N457" s="4">
        <f t="shared" si="139"/>
        <v>-3.1808302235004449E-4</v>
      </c>
      <c r="O457" s="4">
        <f t="shared" si="140"/>
        <v>-4.2499001493290396E-3</v>
      </c>
      <c r="P457" s="6">
        <f>SUMPRODUCT(J457:O457,Portfolio_Performance!$C$10:$H$10)</f>
        <v>-1.2411034914054416E-3</v>
      </c>
      <c r="Q457" s="41">
        <v>7.3000000000000001E-3</v>
      </c>
      <c r="R457" s="12">
        <f t="shared" si="141"/>
        <v>-8.5411034914054419E-3</v>
      </c>
      <c r="S457" s="6">
        <f t="shared" si="142"/>
        <v>-8.5411034914054419E-3</v>
      </c>
      <c r="T457" s="12">
        <f>P457-Portfolio_Performance!$C$16</f>
        <v>-6.9241103491405442E-2</v>
      </c>
      <c r="V457" s="7">
        <f t="shared" si="143"/>
        <v>-6.9725927351821614E-3</v>
      </c>
      <c r="W457" s="7">
        <f t="shared" si="143"/>
        <v>2.4638820562155543E-2</v>
      </c>
      <c r="X457" s="7">
        <f t="shared" si="144"/>
        <v>-3.0977675274908918E-2</v>
      </c>
      <c r="Y457" s="7">
        <f t="shared" si="145"/>
        <v>5.9997525315593023E-4</v>
      </c>
      <c r="Z457" s="7">
        <f t="shared" si="146"/>
        <v>-7.6180830223500449E-3</v>
      </c>
      <c r="AA457" s="7">
        <f t="shared" si="147"/>
        <v>-1.1549900149329041E-2</v>
      </c>
      <c r="AB457">
        <f t="shared" si="148"/>
        <v>-6.9725927351821614E-3</v>
      </c>
      <c r="AC457">
        <f t="shared" si="149"/>
        <v>0</v>
      </c>
      <c r="AD457">
        <f t="shared" si="150"/>
        <v>-3.0977675274908918E-2</v>
      </c>
      <c r="AE457">
        <f t="shared" si="151"/>
        <v>0</v>
      </c>
      <c r="AF457">
        <f t="shared" si="152"/>
        <v>-7.6180830223500449E-3</v>
      </c>
      <c r="AG457">
        <f t="shared" si="153"/>
        <v>-1.1549900149329041E-2</v>
      </c>
      <c r="AH457" s="7">
        <f>J457-Portfolio_Performance!$C$16</f>
        <v>-6.7672592735182169E-2</v>
      </c>
      <c r="AI457" s="7">
        <f>K457-Portfolio_Performance!$C$16</f>
        <v>-5.1902282929249907E-2</v>
      </c>
      <c r="AJ457" s="7">
        <f>L457-Portfolio_Performance!$C$16</f>
        <v>-9.1677675274908915E-2</v>
      </c>
      <c r="AK457" s="7">
        <f>M457-Portfolio_Performance!$C$16</f>
        <v>-6.0100024746844075E-2</v>
      </c>
      <c r="AL457" s="7">
        <f>N457-Portfolio_Performance!$C$16</f>
        <v>-6.8318083022350054E-2</v>
      </c>
      <c r="AM457" s="7">
        <f>O457-Portfolio_Performance!$C$16</f>
        <v>-7.2249900149329041E-2</v>
      </c>
    </row>
    <row r="458" spans="2:39" x14ac:dyDescent="0.2">
      <c r="B458" s="39">
        <v>45224</v>
      </c>
      <c r="C458" s="40">
        <v>151.31</v>
      </c>
      <c r="D458" s="40">
        <v>51.55</v>
      </c>
      <c r="E458" s="40">
        <v>22.78</v>
      </c>
      <c r="F458" s="40">
        <v>59.7</v>
      </c>
      <c r="G458" s="40">
        <v>95.37</v>
      </c>
      <c r="H458" s="40">
        <v>11.75</v>
      </c>
      <c r="J458" s="4">
        <f t="shared" si="135"/>
        <v>-9.4064169967586798E-3</v>
      </c>
      <c r="K458" s="4">
        <f t="shared" si="136"/>
        <v>3.8872740884016476E-3</v>
      </c>
      <c r="L458" s="4">
        <f t="shared" si="137"/>
        <v>2.9400781364901939E-2</v>
      </c>
      <c r="M458" s="4">
        <f t="shared" si="138"/>
        <v>-2.1541843774754803E-2</v>
      </c>
      <c r="N458" s="4">
        <f t="shared" si="139"/>
        <v>1.1282873951409313E-2</v>
      </c>
      <c r="O458" s="4">
        <f t="shared" si="140"/>
        <v>8.5142619021752355E-4</v>
      </c>
      <c r="P458" s="6">
        <f>SUMPRODUCT(J458:O458,Portfolio_Performance!$C$10:$H$10)</f>
        <v>1.8053404158502623E-3</v>
      </c>
      <c r="Q458" s="41">
        <v>-1.43E-2</v>
      </c>
      <c r="R458" s="12">
        <f t="shared" si="141"/>
        <v>1.6105340415850263E-2</v>
      </c>
      <c r="S458" s="6">
        <f t="shared" si="142"/>
        <v>0</v>
      </c>
      <c r="T458" s="12">
        <f>P458-Portfolio_Performance!$C$16</f>
        <v>-6.6194659584149745E-2</v>
      </c>
      <c r="V458" s="7">
        <f t="shared" si="143"/>
        <v>4.8935830032413204E-3</v>
      </c>
      <c r="W458" s="7">
        <f t="shared" si="143"/>
        <v>-1.2218066327448616E-2</v>
      </c>
      <c r="X458" s="7">
        <f t="shared" si="144"/>
        <v>4.3700781364901936E-2</v>
      </c>
      <c r="Y458" s="7">
        <f t="shared" si="145"/>
        <v>-7.2418437747548033E-3</v>
      </c>
      <c r="Z458" s="7">
        <f t="shared" si="146"/>
        <v>2.5582873951409311E-2</v>
      </c>
      <c r="AA458" s="7">
        <f t="shared" si="147"/>
        <v>1.5151426190217523E-2</v>
      </c>
      <c r="AB458">
        <f t="shared" si="148"/>
        <v>0</v>
      </c>
      <c r="AC458">
        <f t="shared" si="149"/>
        <v>-1.2218066327448616E-2</v>
      </c>
      <c r="AD458">
        <f t="shared" si="150"/>
        <v>0</v>
      </c>
      <c r="AE458">
        <f t="shared" si="151"/>
        <v>-7.2418437747548033E-3</v>
      </c>
      <c r="AF458">
        <f t="shared" si="152"/>
        <v>0</v>
      </c>
      <c r="AG458">
        <f t="shared" si="153"/>
        <v>0</v>
      </c>
      <c r="AH458" s="7">
        <f>J458-Portfolio_Performance!$C$16</f>
        <v>-7.7406416996758681E-2</v>
      </c>
      <c r="AI458" s="7">
        <f>K458-Portfolio_Performance!$C$16</f>
        <v>-6.4112725911598362E-2</v>
      </c>
      <c r="AJ458" s="7">
        <f>L458-Portfolio_Performance!$C$16</f>
        <v>-3.8599218635098062E-2</v>
      </c>
      <c r="AK458" s="7">
        <f>M458-Portfolio_Performance!$C$16</f>
        <v>-8.9541843774754812E-2</v>
      </c>
      <c r="AL458" s="7">
        <f>N458-Portfolio_Performance!$C$16</f>
        <v>-5.6717126048590694E-2</v>
      </c>
      <c r="AM458" s="7">
        <f>O458-Portfolio_Performance!$C$16</f>
        <v>-6.714857380978248E-2</v>
      </c>
    </row>
    <row r="459" spans="2:39" x14ac:dyDescent="0.2">
      <c r="B459" s="39">
        <v>45225</v>
      </c>
      <c r="C459" s="40">
        <v>154.03</v>
      </c>
      <c r="D459" s="40">
        <v>51.86</v>
      </c>
      <c r="E459" s="40">
        <v>22.89</v>
      </c>
      <c r="F459" s="40">
        <v>59.64</v>
      </c>
      <c r="G459" s="40">
        <v>93.59</v>
      </c>
      <c r="H459" s="40">
        <v>11.94</v>
      </c>
      <c r="J459" s="4">
        <f t="shared" si="135"/>
        <v>1.7816676172886767E-2</v>
      </c>
      <c r="K459" s="4">
        <f t="shared" si="136"/>
        <v>5.9955696475495011E-3</v>
      </c>
      <c r="L459" s="4">
        <f t="shared" si="137"/>
        <v>4.8171759454391254E-3</v>
      </c>
      <c r="M459" s="4">
        <f t="shared" si="138"/>
        <v>-1.0055305020187607E-3</v>
      </c>
      <c r="N459" s="4">
        <f t="shared" si="139"/>
        <v>-1.8840523421655972E-2</v>
      </c>
      <c r="O459" s="4">
        <f t="shared" si="140"/>
        <v>1.6040867374287931E-2</v>
      </c>
      <c r="P459" s="6">
        <f>SUMPRODUCT(J459:O459,Portfolio_Performance!$C$10:$H$10)</f>
        <v>5.5882122716295248E-3</v>
      </c>
      <c r="Q459" s="41">
        <v>-1.18E-2</v>
      </c>
      <c r="R459" s="12">
        <f t="shared" si="141"/>
        <v>1.7388212271629525E-2</v>
      </c>
      <c r="S459" s="6">
        <f t="shared" si="142"/>
        <v>0</v>
      </c>
      <c r="T459" s="12">
        <f>P459-Portfolio_Performance!$C$16</f>
        <v>-6.2411787728370478E-2</v>
      </c>
      <c r="V459" s="7">
        <f t="shared" si="143"/>
        <v>2.9616676172886769E-2</v>
      </c>
      <c r="W459" s="7">
        <f t="shared" si="143"/>
        <v>-1.1392642624080023E-2</v>
      </c>
      <c r="X459" s="7">
        <f t="shared" si="144"/>
        <v>1.6617175945439124E-2</v>
      </c>
      <c r="Y459" s="7">
        <f t="shared" si="145"/>
        <v>1.0794469497981239E-2</v>
      </c>
      <c r="Z459" s="7">
        <f t="shared" si="146"/>
        <v>-7.0405234216559722E-3</v>
      </c>
      <c r="AA459" s="7">
        <f t="shared" si="147"/>
        <v>2.7840867374287932E-2</v>
      </c>
      <c r="AB459">
        <f t="shared" si="148"/>
        <v>0</v>
      </c>
      <c r="AC459">
        <f t="shared" si="149"/>
        <v>-1.1392642624080023E-2</v>
      </c>
      <c r="AD459">
        <f t="shared" si="150"/>
        <v>0</v>
      </c>
      <c r="AE459">
        <f t="shared" si="151"/>
        <v>0</v>
      </c>
      <c r="AF459">
        <f t="shared" si="152"/>
        <v>-7.0405234216559722E-3</v>
      </c>
      <c r="AG459">
        <f t="shared" si="153"/>
        <v>0</v>
      </c>
      <c r="AH459" s="7">
        <f>J459-Portfolio_Performance!$C$16</f>
        <v>-5.0183323827113241E-2</v>
      </c>
      <c r="AI459" s="7">
        <f>K459-Portfolio_Performance!$C$16</f>
        <v>-6.2004430352450506E-2</v>
      </c>
      <c r="AJ459" s="7">
        <f>L459-Portfolio_Performance!$C$16</f>
        <v>-6.3182824054560882E-2</v>
      </c>
      <c r="AK459" s="7">
        <f>M459-Portfolio_Performance!$C$16</f>
        <v>-6.9005530502018769E-2</v>
      </c>
      <c r="AL459" s="7">
        <f>N459-Portfolio_Performance!$C$16</f>
        <v>-8.6840523421655977E-2</v>
      </c>
      <c r="AM459" s="7">
        <f>O459-Portfolio_Performance!$C$16</f>
        <v>-5.1959132625712071E-2</v>
      </c>
    </row>
    <row r="460" spans="2:39" x14ac:dyDescent="0.2">
      <c r="B460" s="39">
        <v>45226</v>
      </c>
      <c r="C460" s="40">
        <v>149.83000000000001</v>
      </c>
      <c r="D460" s="40">
        <v>50.71</v>
      </c>
      <c r="E460" s="40">
        <v>22.87</v>
      </c>
      <c r="F460" s="40">
        <v>59.49</v>
      </c>
      <c r="G460" s="40">
        <v>90.77</v>
      </c>
      <c r="H460" s="40">
        <v>11.73</v>
      </c>
      <c r="J460" s="4">
        <f t="shared" si="135"/>
        <v>-2.7646070581313343E-2</v>
      </c>
      <c r="K460" s="4">
        <f t="shared" si="136"/>
        <v>-2.242465030359065E-2</v>
      </c>
      <c r="L460" s="4">
        <f t="shared" si="137"/>
        <v>-8.7412592978549915E-4</v>
      </c>
      <c r="M460" s="4">
        <f t="shared" si="138"/>
        <v>-2.5182586967233012E-3</v>
      </c>
      <c r="N460" s="4">
        <f t="shared" si="139"/>
        <v>-3.0594705630629299E-2</v>
      </c>
      <c r="O460" s="4">
        <f t="shared" si="140"/>
        <v>-1.7744445299071841E-2</v>
      </c>
      <c r="P460" s="6">
        <f>SUMPRODUCT(J460:O460,Portfolio_Performance!$C$10:$H$10)</f>
        <v>-1.9553192325120025E-2</v>
      </c>
      <c r="Q460" s="41">
        <v>-4.7999999999999996E-3</v>
      </c>
      <c r="R460" s="12">
        <f t="shared" si="141"/>
        <v>-1.4753192325120026E-2</v>
      </c>
      <c r="S460" s="6">
        <f t="shared" si="142"/>
        <v>-1.4753192325120026E-2</v>
      </c>
      <c r="T460" s="12">
        <f>P460-Portfolio_Performance!$C$16</f>
        <v>-8.755319232512003E-2</v>
      </c>
      <c r="V460" s="7">
        <f t="shared" si="143"/>
        <v>-2.2846070581313344E-2</v>
      </c>
      <c r="W460" s="7">
        <f t="shared" si="143"/>
        <v>-7.6714579784706236E-3</v>
      </c>
      <c r="X460" s="7">
        <f t="shared" si="144"/>
        <v>3.9258740702145002E-3</v>
      </c>
      <c r="Y460" s="7">
        <f t="shared" si="145"/>
        <v>2.2817413032766984E-3</v>
      </c>
      <c r="Z460" s="7">
        <f t="shared" si="146"/>
        <v>-2.57947056306293E-2</v>
      </c>
      <c r="AA460" s="7">
        <f t="shared" si="147"/>
        <v>-1.2944445299071843E-2</v>
      </c>
      <c r="AB460">
        <f t="shared" si="148"/>
        <v>-2.2846070581313344E-2</v>
      </c>
      <c r="AC460">
        <f t="shared" si="149"/>
        <v>-7.6714579784706236E-3</v>
      </c>
      <c r="AD460">
        <f t="shared" si="150"/>
        <v>0</v>
      </c>
      <c r="AE460">
        <f t="shared" si="151"/>
        <v>0</v>
      </c>
      <c r="AF460">
        <f t="shared" si="152"/>
        <v>-2.57947056306293E-2</v>
      </c>
      <c r="AG460">
        <f t="shared" si="153"/>
        <v>-1.2944445299071843E-2</v>
      </c>
      <c r="AH460" s="7">
        <f>J460-Portfolio_Performance!$C$16</f>
        <v>-9.5646070581313344E-2</v>
      </c>
      <c r="AI460" s="7">
        <f>K460-Portfolio_Performance!$C$16</f>
        <v>-9.0424650303590648E-2</v>
      </c>
      <c r="AJ460" s="7">
        <f>L460-Portfolio_Performance!$C$16</f>
        <v>-6.8874125929785507E-2</v>
      </c>
      <c r="AK460" s="7">
        <f>M460-Portfolio_Performance!$C$16</f>
        <v>-7.0518258696723304E-2</v>
      </c>
      <c r="AL460" s="7">
        <f>N460-Portfolio_Performance!$C$16</f>
        <v>-9.8594705630629303E-2</v>
      </c>
      <c r="AM460" s="7">
        <f>O460-Portfolio_Performance!$C$16</f>
        <v>-8.5744445299071853E-2</v>
      </c>
    </row>
    <row r="461" spans="2:39" x14ac:dyDescent="0.2">
      <c r="B461" s="39">
        <v>45229</v>
      </c>
      <c r="C461" s="40">
        <v>150.54</v>
      </c>
      <c r="D461" s="40">
        <v>51.18</v>
      </c>
      <c r="E461" s="40">
        <v>23.22</v>
      </c>
      <c r="F461" s="40">
        <v>59.94</v>
      </c>
      <c r="G461" s="40">
        <v>89.61</v>
      </c>
      <c r="H461" s="40">
        <v>11.79</v>
      </c>
      <c r="J461" s="4">
        <f t="shared" si="135"/>
        <v>4.7275115513330662E-3</v>
      </c>
      <c r="K461" s="4">
        <f t="shared" si="136"/>
        <v>9.2257009247149538E-3</v>
      </c>
      <c r="L461" s="4">
        <f t="shared" si="137"/>
        <v>1.5187968235055603E-2</v>
      </c>
      <c r="M461" s="4">
        <f t="shared" si="138"/>
        <v>7.5358306887027037E-3</v>
      </c>
      <c r="N461" s="4">
        <f t="shared" si="139"/>
        <v>-1.2861913642407697E-2</v>
      </c>
      <c r="O461" s="4">
        <f t="shared" si="140"/>
        <v>5.1020518838953309E-3</v>
      </c>
      <c r="P461" s="6">
        <f>SUMPRODUCT(J461:O461,Portfolio_Performance!$C$10:$H$10)</f>
        <v>3.0986851318009993E-3</v>
      </c>
      <c r="Q461" s="41">
        <v>1.2E-2</v>
      </c>
      <c r="R461" s="12">
        <f t="shared" si="141"/>
        <v>-8.901314868199001E-3</v>
      </c>
      <c r="S461" s="6">
        <f t="shared" si="142"/>
        <v>-8.901314868199001E-3</v>
      </c>
      <c r="T461" s="12">
        <f>P461-Portfolio_Performance!$C$16</f>
        <v>-6.4901314868199E-2</v>
      </c>
      <c r="V461" s="7">
        <f t="shared" si="143"/>
        <v>-7.272488448666934E-3</v>
      </c>
      <c r="W461" s="7">
        <f t="shared" si="143"/>
        <v>1.8127015792913953E-2</v>
      </c>
      <c r="X461" s="7">
        <f t="shared" si="144"/>
        <v>3.1879682350556028E-3</v>
      </c>
      <c r="Y461" s="7">
        <f t="shared" si="145"/>
        <v>-4.4641693112972966E-3</v>
      </c>
      <c r="Z461" s="7">
        <f t="shared" si="146"/>
        <v>-2.4861913642407696E-2</v>
      </c>
      <c r="AA461" s="7">
        <f t="shared" si="147"/>
        <v>-6.8979481161046694E-3</v>
      </c>
      <c r="AB461">
        <f t="shared" si="148"/>
        <v>-7.272488448666934E-3</v>
      </c>
      <c r="AC461">
        <f t="shared" si="149"/>
        <v>0</v>
      </c>
      <c r="AD461">
        <f t="shared" si="150"/>
        <v>0</v>
      </c>
      <c r="AE461">
        <f t="shared" si="151"/>
        <v>-4.4641693112972966E-3</v>
      </c>
      <c r="AF461">
        <f t="shared" si="152"/>
        <v>-2.4861913642407696E-2</v>
      </c>
      <c r="AG461">
        <f t="shared" si="153"/>
        <v>-6.8979481161046694E-3</v>
      </c>
      <c r="AH461" s="7">
        <f>J461-Portfolio_Performance!$C$16</f>
        <v>-6.3272488448666939E-2</v>
      </c>
      <c r="AI461" s="7">
        <f>K461-Portfolio_Performance!$C$16</f>
        <v>-5.8774299075285051E-2</v>
      </c>
      <c r="AJ461" s="7">
        <f>L461-Portfolio_Performance!$C$16</f>
        <v>-5.2812031764944402E-2</v>
      </c>
      <c r="AK461" s="7">
        <f>M461-Portfolio_Performance!$C$16</f>
        <v>-6.0464169311297299E-2</v>
      </c>
      <c r="AL461" s="7">
        <f>N461-Portfolio_Performance!$C$16</f>
        <v>-8.0861913642407704E-2</v>
      </c>
      <c r="AM461" s="7">
        <f>O461-Portfolio_Performance!$C$16</f>
        <v>-6.2897948116104677E-2</v>
      </c>
    </row>
    <row r="462" spans="2:39" x14ac:dyDescent="0.2">
      <c r="B462" s="39">
        <v>45230</v>
      </c>
      <c r="C462" s="40">
        <v>152.58000000000001</v>
      </c>
      <c r="D462" s="40">
        <v>51.63</v>
      </c>
      <c r="E462" s="40">
        <v>23.81</v>
      </c>
      <c r="F462" s="40">
        <v>62.12</v>
      </c>
      <c r="G462" s="40">
        <v>90.03</v>
      </c>
      <c r="H462" s="40">
        <v>11.92</v>
      </c>
      <c r="J462" s="4">
        <f t="shared" si="135"/>
        <v>1.3460219055697581E-2</v>
      </c>
      <c r="K462" s="4">
        <f t="shared" si="136"/>
        <v>8.7540681599150832E-3</v>
      </c>
      <c r="L462" s="4">
        <f t="shared" si="137"/>
        <v>2.5091684229025898E-2</v>
      </c>
      <c r="M462" s="4">
        <f t="shared" si="138"/>
        <v>3.5723936391969129E-2</v>
      </c>
      <c r="N462" s="4">
        <f t="shared" si="139"/>
        <v>4.6760272242573602E-3</v>
      </c>
      <c r="O462" s="4">
        <f t="shared" si="140"/>
        <v>1.0965947087924295E-2</v>
      </c>
      <c r="P462" s="6">
        <f>SUMPRODUCT(J462:O462,Portfolio_Performance!$C$10:$H$10)</f>
        <v>1.3874002260459286E-2</v>
      </c>
      <c r="Q462" s="41">
        <v>6.4999999999999997E-3</v>
      </c>
      <c r="R462" s="12">
        <f t="shared" si="141"/>
        <v>7.3740022604592862E-3</v>
      </c>
      <c r="S462" s="6">
        <f t="shared" si="142"/>
        <v>0</v>
      </c>
      <c r="T462" s="12">
        <f>P462-Portfolio_Performance!$C$16</f>
        <v>-5.4125997739540715E-2</v>
      </c>
      <c r="V462" s="7">
        <f t="shared" si="143"/>
        <v>6.9602190556975812E-3</v>
      </c>
      <c r="W462" s="7">
        <f t="shared" si="143"/>
        <v>1.3800658994557969E-3</v>
      </c>
      <c r="X462" s="7">
        <f t="shared" si="144"/>
        <v>1.85916842290259E-2</v>
      </c>
      <c r="Y462" s="7">
        <f t="shared" si="145"/>
        <v>2.922393639196913E-2</v>
      </c>
      <c r="Z462" s="7">
        <f t="shared" si="146"/>
        <v>-1.8239727757426395E-3</v>
      </c>
      <c r="AA462" s="7">
        <f t="shared" si="147"/>
        <v>4.4659470879242951E-3</v>
      </c>
      <c r="AB462">
        <f t="shared" si="148"/>
        <v>0</v>
      </c>
      <c r="AC462">
        <f t="shared" si="149"/>
        <v>0</v>
      </c>
      <c r="AD462">
        <f t="shared" si="150"/>
        <v>0</v>
      </c>
      <c r="AE462">
        <f t="shared" si="151"/>
        <v>0</v>
      </c>
      <c r="AF462">
        <f t="shared" si="152"/>
        <v>-1.8239727757426395E-3</v>
      </c>
      <c r="AG462">
        <f t="shared" si="153"/>
        <v>0</v>
      </c>
      <c r="AH462" s="7">
        <f>J462-Portfolio_Performance!$C$16</f>
        <v>-5.4539780944302424E-2</v>
      </c>
      <c r="AI462" s="7">
        <f>K462-Portfolio_Performance!$C$16</f>
        <v>-5.924593184008492E-2</v>
      </c>
      <c r="AJ462" s="7">
        <f>L462-Portfolio_Performance!$C$16</f>
        <v>-4.2908315770974106E-2</v>
      </c>
      <c r="AK462" s="7">
        <f>M462-Portfolio_Performance!$C$16</f>
        <v>-3.2276063608030876E-2</v>
      </c>
      <c r="AL462" s="7">
        <f>N462-Portfolio_Performance!$C$16</f>
        <v>-6.3323972775742643E-2</v>
      </c>
      <c r="AM462" s="7">
        <f>O462-Portfolio_Performance!$C$16</f>
        <v>-5.7034052912075708E-2</v>
      </c>
    </row>
    <row r="463" spans="2:39" x14ac:dyDescent="0.2">
      <c r="B463" s="39">
        <v>45231</v>
      </c>
      <c r="C463" s="40">
        <v>154.33000000000001</v>
      </c>
      <c r="D463" s="40">
        <v>51.99</v>
      </c>
      <c r="E463" s="40">
        <v>23.92</v>
      </c>
      <c r="F463" s="40">
        <v>62.1</v>
      </c>
      <c r="G463" s="40">
        <v>91.27</v>
      </c>
      <c r="H463" s="40">
        <v>12.21</v>
      </c>
      <c r="J463" s="4">
        <f t="shared" si="135"/>
        <v>1.1404118250656885E-2</v>
      </c>
      <c r="K463" s="4">
        <f t="shared" si="136"/>
        <v>6.9484935040667242E-3</v>
      </c>
      <c r="L463" s="4">
        <f t="shared" si="137"/>
        <v>4.6092685836596611E-3</v>
      </c>
      <c r="M463" s="4">
        <f t="shared" si="138"/>
        <v>-3.2200934105313381E-4</v>
      </c>
      <c r="N463" s="4">
        <f t="shared" si="139"/>
        <v>1.3679198408400518E-2</v>
      </c>
      <c r="O463" s="4">
        <f t="shared" si="140"/>
        <v>2.4037626485409642E-2</v>
      </c>
      <c r="P463" s="6">
        <f>SUMPRODUCT(J463:O463,Portfolio_Performance!$C$10:$H$10)</f>
        <v>1.3351526552101698E-2</v>
      </c>
      <c r="Q463" s="41">
        <v>1.0500000000000001E-2</v>
      </c>
      <c r="R463" s="12">
        <f t="shared" si="141"/>
        <v>2.8515265521016978E-3</v>
      </c>
      <c r="S463" s="6">
        <f t="shared" si="142"/>
        <v>0</v>
      </c>
      <c r="T463" s="12">
        <f>P463-Portfolio_Performance!$C$16</f>
        <v>-5.4648473447898305E-2</v>
      </c>
      <c r="V463" s="7">
        <f t="shared" si="143"/>
        <v>9.0411825065688477E-4</v>
      </c>
      <c r="W463" s="7">
        <f t="shared" si="143"/>
        <v>4.0969669519650264E-3</v>
      </c>
      <c r="X463" s="7">
        <f t="shared" si="144"/>
        <v>-5.8907314163403396E-3</v>
      </c>
      <c r="Y463" s="7">
        <f t="shared" si="145"/>
        <v>-1.0822009341053134E-2</v>
      </c>
      <c r="Z463" s="7">
        <f t="shared" si="146"/>
        <v>3.1791984084005177E-3</v>
      </c>
      <c r="AA463" s="7">
        <f t="shared" si="147"/>
        <v>1.3537626485409642E-2</v>
      </c>
      <c r="AB463">
        <f t="shared" si="148"/>
        <v>0</v>
      </c>
      <c r="AC463">
        <f t="shared" si="149"/>
        <v>0</v>
      </c>
      <c r="AD463">
        <f t="shared" si="150"/>
        <v>-5.8907314163403396E-3</v>
      </c>
      <c r="AE463">
        <f t="shared" si="151"/>
        <v>-1.0822009341053134E-2</v>
      </c>
      <c r="AF463">
        <f t="shared" si="152"/>
        <v>0</v>
      </c>
      <c r="AG463">
        <f t="shared" si="153"/>
        <v>0</v>
      </c>
      <c r="AH463" s="7">
        <f>J463-Portfolio_Performance!$C$16</f>
        <v>-5.6595881749343116E-2</v>
      </c>
      <c r="AI463" s="7">
        <f>K463-Portfolio_Performance!$C$16</f>
        <v>-6.1051506495933279E-2</v>
      </c>
      <c r="AJ463" s="7">
        <f>L463-Portfolio_Performance!$C$16</f>
        <v>-6.3390731416340343E-2</v>
      </c>
      <c r="AK463" s="7">
        <f>M463-Portfolio_Performance!$C$16</f>
        <v>-6.8322009341053133E-2</v>
      </c>
      <c r="AL463" s="7">
        <f>N463-Portfolio_Performance!$C$16</f>
        <v>-5.4320801591599487E-2</v>
      </c>
      <c r="AM463" s="7">
        <f>O463-Portfolio_Performance!$C$16</f>
        <v>-4.3962373514590362E-2</v>
      </c>
    </row>
    <row r="464" spans="2:39" x14ac:dyDescent="0.2">
      <c r="B464" s="39">
        <v>45232</v>
      </c>
      <c r="C464" s="40">
        <v>153.93</v>
      </c>
      <c r="D464" s="40">
        <v>54.43</v>
      </c>
      <c r="E464" s="40">
        <v>25.56</v>
      </c>
      <c r="F464" s="40">
        <v>59.11</v>
      </c>
      <c r="G464" s="40">
        <v>91.48</v>
      </c>
      <c r="H464" s="40">
        <v>12.51</v>
      </c>
      <c r="J464" s="4">
        <f t="shared" si="135"/>
        <v>-2.5952132907570125E-3</v>
      </c>
      <c r="K464" s="4">
        <f t="shared" si="136"/>
        <v>4.586408005048416E-2</v>
      </c>
      <c r="L464" s="4">
        <f t="shared" si="137"/>
        <v>6.6313700426902919E-2</v>
      </c>
      <c r="M464" s="4">
        <f t="shared" si="138"/>
        <v>-4.9345874103154976E-2</v>
      </c>
      <c r="N464" s="4">
        <f t="shared" si="139"/>
        <v>2.2982226257946227E-3</v>
      </c>
      <c r="O464" s="4">
        <f t="shared" si="140"/>
        <v>2.4273036356206333E-2</v>
      </c>
      <c r="P464" s="6">
        <f>SUMPRODUCT(J464:O464,Portfolio_Performance!$C$10:$H$10)</f>
        <v>1.3505703411292633E-2</v>
      </c>
      <c r="Q464" s="41">
        <v>1.89E-2</v>
      </c>
      <c r="R464" s="12">
        <f t="shared" si="141"/>
        <v>-5.3942965887073674E-3</v>
      </c>
      <c r="S464" s="6">
        <f t="shared" si="142"/>
        <v>-5.3942965887073674E-3</v>
      </c>
      <c r="T464" s="12">
        <f>P464-Portfolio_Performance!$C$16</f>
        <v>-5.4494296588707372E-2</v>
      </c>
      <c r="V464" s="7">
        <f t="shared" si="143"/>
        <v>-2.1495213290757011E-2</v>
      </c>
      <c r="W464" s="7">
        <f t="shared" si="143"/>
        <v>5.1258376639191527E-2</v>
      </c>
      <c r="X464" s="7">
        <f t="shared" si="144"/>
        <v>4.7413700426902919E-2</v>
      </c>
      <c r="Y464" s="7">
        <f t="shared" si="145"/>
        <v>-6.8245874103154969E-2</v>
      </c>
      <c r="Z464" s="7">
        <f t="shared" si="146"/>
        <v>-1.6601777374205377E-2</v>
      </c>
      <c r="AA464" s="7">
        <f t="shared" si="147"/>
        <v>5.373036356206333E-3</v>
      </c>
      <c r="AB464">
        <f t="shared" si="148"/>
        <v>-2.1495213290757011E-2</v>
      </c>
      <c r="AC464">
        <f t="shared" si="149"/>
        <v>0</v>
      </c>
      <c r="AD464">
        <f t="shared" si="150"/>
        <v>0</v>
      </c>
      <c r="AE464">
        <f t="shared" si="151"/>
        <v>-6.8245874103154969E-2</v>
      </c>
      <c r="AF464">
        <f t="shared" si="152"/>
        <v>-1.6601777374205377E-2</v>
      </c>
      <c r="AG464">
        <f t="shared" si="153"/>
        <v>0</v>
      </c>
      <c r="AH464" s="7">
        <f>J464-Portfolio_Performance!$C$16</f>
        <v>-7.059521329075702E-2</v>
      </c>
      <c r="AI464" s="7">
        <f>K464-Portfolio_Performance!$C$16</f>
        <v>-2.2135919949515845E-2</v>
      </c>
      <c r="AJ464" s="7">
        <f>L464-Portfolio_Performance!$C$16</f>
        <v>-1.6862995730970859E-3</v>
      </c>
      <c r="AK464" s="7">
        <f>M464-Portfolio_Performance!$C$16</f>
        <v>-0.11734587410315497</v>
      </c>
      <c r="AL464" s="7">
        <f>N464-Portfolio_Performance!$C$16</f>
        <v>-6.5701777374205378E-2</v>
      </c>
      <c r="AM464" s="7">
        <f>O464-Portfolio_Performance!$C$16</f>
        <v>-4.3726963643793672E-2</v>
      </c>
    </row>
    <row r="465" spans="2:39" x14ac:dyDescent="0.2">
      <c r="B465" s="39">
        <v>45233</v>
      </c>
      <c r="C465" s="40">
        <v>156.13999999999999</v>
      </c>
      <c r="D465" s="40">
        <v>53.98</v>
      </c>
      <c r="E465" s="40">
        <v>26.72</v>
      </c>
      <c r="F465" s="40">
        <v>65.739999999999995</v>
      </c>
      <c r="G465" s="40">
        <v>94.79</v>
      </c>
      <c r="H465" s="40">
        <v>12.48</v>
      </c>
      <c r="J465" s="4">
        <f t="shared" si="135"/>
        <v>1.4255087070161567E-2</v>
      </c>
      <c r="K465" s="4">
        <f t="shared" si="136"/>
        <v>-8.3018648562500925E-3</v>
      </c>
      <c r="L465" s="4">
        <f t="shared" si="137"/>
        <v>4.4383719159110914E-2</v>
      </c>
      <c r="M465" s="4">
        <f t="shared" si="138"/>
        <v>0.10630745339979515</v>
      </c>
      <c r="N465" s="4">
        <f t="shared" si="139"/>
        <v>3.5543549310369786E-2</v>
      </c>
      <c r="O465" s="4">
        <f t="shared" si="140"/>
        <v>-2.4009615375381503E-3</v>
      </c>
      <c r="P465" s="6">
        <f>SUMPRODUCT(J465:O465,Portfolio_Performance!$C$10:$H$10)</f>
        <v>2.3478369585110424E-2</v>
      </c>
      <c r="Q465" s="41">
        <v>9.4000000000000004E-3</v>
      </c>
      <c r="R465" s="12">
        <f t="shared" si="141"/>
        <v>1.4078369585110424E-2</v>
      </c>
      <c r="S465" s="6">
        <f t="shared" si="142"/>
        <v>0</v>
      </c>
      <c r="T465" s="12">
        <f>P465-Portfolio_Performance!$C$16</f>
        <v>-4.4521630414889581E-2</v>
      </c>
      <c r="V465" s="7">
        <f t="shared" si="143"/>
        <v>4.8550870701615668E-3</v>
      </c>
      <c r="W465" s="7">
        <f t="shared" si="143"/>
        <v>-2.2380234441360516E-2</v>
      </c>
      <c r="X465" s="7">
        <f t="shared" si="144"/>
        <v>3.4983719159110915E-2</v>
      </c>
      <c r="Y465" s="7">
        <f t="shared" si="145"/>
        <v>9.6907453399795146E-2</v>
      </c>
      <c r="Z465" s="7">
        <f t="shared" si="146"/>
        <v>2.6143549310369787E-2</v>
      </c>
      <c r="AA465" s="7">
        <f t="shared" si="147"/>
        <v>-1.1800961537538152E-2</v>
      </c>
      <c r="AB465">
        <f t="shared" si="148"/>
        <v>0</v>
      </c>
      <c r="AC465">
        <f t="shared" si="149"/>
        <v>-2.2380234441360516E-2</v>
      </c>
      <c r="AD465">
        <f t="shared" si="150"/>
        <v>0</v>
      </c>
      <c r="AE465">
        <f t="shared" si="151"/>
        <v>0</v>
      </c>
      <c r="AF465">
        <f t="shared" si="152"/>
        <v>0</v>
      </c>
      <c r="AG465">
        <f t="shared" si="153"/>
        <v>-1.1800961537538152E-2</v>
      </c>
      <c r="AH465" s="7">
        <f>J465-Portfolio_Performance!$C$16</f>
        <v>-5.3744912929838434E-2</v>
      </c>
      <c r="AI465" s="7">
        <f>K465-Portfolio_Performance!$C$16</f>
        <v>-7.6301864856250096E-2</v>
      </c>
      <c r="AJ465" s="7">
        <f>L465-Portfolio_Performance!$C$16</f>
        <v>-2.3616280840889091E-2</v>
      </c>
      <c r="AK465" s="7">
        <f>M465-Portfolio_Performance!$C$16</f>
        <v>3.8307453399795147E-2</v>
      </c>
      <c r="AL465" s="7">
        <f>N465-Portfolio_Performance!$C$16</f>
        <v>-3.2456450689630219E-2</v>
      </c>
      <c r="AM465" s="7">
        <f>O465-Portfolio_Performance!$C$16</f>
        <v>-7.0400961537538151E-2</v>
      </c>
    </row>
    <row r="466" spans="2:39" x14ac:dyDescent="0.2">
      <c r="B466" s="39">
        <v>45236</v>
      </c>
      <c r="C466" s="40">
        <v>156.68</v>
      </c>
      <c r="D466" s="40">
        <v>54.41</v>
      </c>
      <c r="E466" s="40">
        <v>26.12</v>
      </c>
      <c r="F466" s="40">
        <v>66.900000000000006</v>
      </c>
      <c r="G466" s="40">
        <v>95.38</v>
      </c>
      <c r="H466" s="40">
        <v>12.43</v>
      </c>
      <c r="J466" s="4">
        <f t="shared" si="135"/>
        <v>3.4524681054858204E-3</v>
      </c>
      <c r="K466" s="4">
        <f t="shared" si="136"/>
        <v>7.9343529079753516E-3</v>
      </c>
      <c r="L466" s="4">
        <f t="shared" si="137"/>
        <v>-2.2711044260214534E-2</v>
      </c>
      <c r="M466" s="4">
        <f t="shared" si="138"/>
        <v>1.7491398898109529E-2</v>
      </c>
      <c r="N466" s="4">
        <f t="shared" si="139"/>
        <v>6.2049944051279417E-3</v>
      </c>
      <c r="O466" s="4">
        <f t="shared" si="140"/>
        <v>-4.0144574186619592E-3</v>
      </c>
      <c r="P466" s="6">
        <f>SUMPRODUCT(J466:O466,Portfolio_Performance!$C$10:$H$10)</f>
        <v>9.9862603111119984E-4</v>
      </c>
      <c r="Q466" s="41">
        <v>1.8E-3</v>
      </c>
      <c r="R466" s="12">
        <f t="shared" si="141"/>
        <v>-8.0137396888880011E-4</v>
      </c>
      <c r="S466" s="6">
        <f t="shared" si="142"/>
        <v>-8.0137396888880011E-4</v>
      </c>
      <c r="T466" s="12">
        <f>P466-Portfolio_Performance!$C$16</f>
        <v>-6.7001373968888805E-2</v>
      </c>
      <c r="V466" s="7">
        <f t="shared" si="143"/>
        <v>1.6524681054858204E-3</v>
      </c>
      <c r="W466" s="7">
        <f t="shared" si="143"/>
        <v>8.7357268768641517E-3</v>
      </c>
      <c r="X466" s="7">
        <f t="shared" si="144"/>
        <v>-2.4511044260214533E-2</v>
      </c>
      <c r="Y466" s="7">
        <f t="shared" si="145"/>
        <v>1.569139889810953E-2</v>
      </c>
      <c r="Z466" s="7">
        <f t="shared" si="146"/>
        <v>4.4049944051279422E-3</v>
      </c>
      <c r="AA466" s="7">
        <f t="shared" si="147"/>
        <v>-5.8144574186619596E-3</v>
      </c>
      <c r="AB466">
        <f t="shared" si="148"/>
        <v>0</v>
      </c>
      <c r="AC466">
        <f t="shared" si="149"/>
        <v>0</v>
      </c>
      <c r="AD466">
        <f t="shared" si="150"/>
        <v>-2.4511044260214533E-2</v>
      </c>
      <c r="AE466">
        <f t="shared" si="151"/>
        <v>0</v>
      </c>
      <c r="AF466">
        <f t="shared" si="152"/>
        <v>0</v>
      </c>
      <c r="AG466">
        <f t="shared" si="153"/>
        <v>-5.8144574186619596E-3</v>
      </c>
      <c r="AH466" s="7">
        <f>J466-Portfolio_Performance!$C$16</f>
        <v>-6.454753189451419E-2</v>
      </c>
      <c r="AI466" s="7">
        <f>K466-Portfolio_Performance!$C$16</f>
        <v>-6.0065647092024652E-2</v>
      </c>
      <c r="AJ466" s="7">
        <f>L466-Portfolio_Performance!$C$16</f>
        <v>-9.0711044260214535E-2</v>
      </c>
      <c r="AK466" s="7">
        <f>M466-Portfolio_Performance!$C$16</f>
        <v>-5.0508601101890475E-2</v>
      </c>
      <c r="AL466" s="7">
        <f>N466-Portfolio_Performance!$C$16</f>
        <v>-6.1795005594872061E-2</v>
      </c>
      <c r="AM466" s="7">
        <f>O466-Portfolio_Performance!$C$16</f>
        <v>-7.201445741866197E-2</v>
      </c>
    </row>
    <row r="467" spans="2:39" x14ac:dyDescent="0.2">
      <c r="B467" s="39">
        <v>45237</v>
      </c>
      <c r="C467" s="40">
        <v>157.03</v>
      </c>
      <c r="D467" s="40">
        <v>53.51</v>
      </c>
      <c r="E467" s="40">
        <v>25.93</v>
      </c>
      <c r="F467" s="40">
        <v>68.45</v>
      </c>
      <c r="G467" s="40">
        <v>95.59</v>
      </c>
      <c r="H467" s="40">
        <v>12.37</v>
      </c>
      <c r="J467" s="4">
        <f t="shared" si="135"/>
        <v>2.231361099231762E-3</v>
      </c>
      <c r="K467" s="4">
        <f t="shared" si="136"/>
        <v>-1.6679408174620731E-2</v>
      </c>
      <c r="L467" s="4">
        <f t="shared" si="137"/>
        <v>-7.3007048576573599E-3</v>
      </c>
      <c r="M467" s="4">
        <f t="shared" si="138"/>
        <v>2.2904584600275012E-2</v>
      </c>
      <c r="N467" s="4">
        <f t="shared" si="139"/>
        <v>2.1992992055930877E-3</v>
      </c>
      <c r="O467" s="4">
        <f t="shared" si="140"/>
        <v>-4.8387191182232211E-3</v>
      </c>
      <c r="P467" s="6">
        <f>SUMPRODUCT(J467:O467,Portfolio_Performance!$C$10:$H$10)</f>
        <v>-6.7303651770230411E-4</v>
      </c>
      <c r="Q467" s="41">
        <v>2.8E-3</v>
      </c>
      <c r="R467" s="12">
        <f t="shared" si="141"/>
        <v>-3.4730365177023043E-3</v>
      </c>
      <c r="S467" s="6">
        <f t="shared" si="142"/>
        <v>-3.4730365177023043E-3</v>
      </c>
      <c r="T467" s="12">
        <f>P467-Portfolio_Performance!$C$16</f>
        <v>-6.8673036517702304E-2</v>
      </c>
      <c r="V467" s="7">
        <f t="shared" si="143"/>
        <v>-5.6863890076823799E-4</v>
      </c>
      <c r="W467" s="7">
        <f t="shared" si="143"/>
        <v>-1.3206371656918427E-2</v>
      </c>
      <c r="X467" s="7">
        <f t="shared" si="144"/>
        <v>-1.010070485765736E-2</v>
      </c>
      <c r="Y467" s="7">
        <f t="shared" si="145"/>
        <v>2.0104584600275012E-2</v>
      </c>
      <c r="Z467" s="7">
        <f t="shared" si="146"/>
        <v>-6.0070079440691223E-4</v>
      </c>
      <c r="AA467" s="7">
        <f t="shared" si="147"/>
        <v>-7.6387191182232216E-3</v>
      </c>
      <c r="AB467">
        <f t="shared" si="148"/>
        <v>-5.6863890076823799E-4</v>
      </c>
      <c r="AC467">
        <f t="shared" si="149"/>
        <v>-1.3206371656918427E-2</v>
      </c>
      <c r="AD467">
        <f t="shared" si="150"/>
        <v>-1.010070485765736E-2</v>
      </c>
      <c r="AE467">
        <f t="shared" si="151"/>
        <v>0</v>
      </c>
      <c r="AF467">
        <f t="shared" si="152"/>
        <v>-6.0070079440691223E-4</v>
      </c>
      <c r="AG467">
        <f t="shared" si="153"/>
        <v>-7.6387191182232216E-3</v>
      </c>
      <c r="AH467" s="7">
        <f>J467-Portfolio_Performance!$C$16</f>
        <v>-6.5768638900768242E-2</v>
      </c>
      <c r="AI467" s="7">
        <f>K467-Portfolio_Performance!$C$16</f>
        <v>-8.4679408174620732E-2</v>
      </c>
      <c r="AJ467" s="7">
        <f>L467-Portfolio_Performance!$C$16</f>
        <v>-7.5300704857657358E-2</v>
      </c>
      <c r="AK467" s="7">
        <f>M467-Portfolio_Performance!$C$16</f>
        <v>-4.5095415399724989E-2</v>
      </c>
      <c r="AL467" s="7">
        <f>N467-Portfolio_Performance!$C$16</f>
        <v>-6.5800700794406919E-2</v>
      </c>
      <c r="AM467" s="7">
        <f>O467-Portfolio_Performance!$C$16</f>
        <v>-7.2838719118223233E-2</v>
      </c>
    </row>
    <row r="468" spans="2:39" x14ac:dyDescent="0.2">
      <c r="B468" s="39">
        <v>45238</v>
      </c>
      <c r="C468" s="40">
        <v>158.07</v>
      </c>
      <c r="D468" s="40">
        <v>52.5</v>
      </c>
      <c r="E468" s="40">
        <v>25.75</v>
      </c>
      <c r="F468" s="40">
        <v>69.349999999999994</v>
      </c>
      <c r="G468" s="40">
        <v>95.2</v>
      </c>
      <c r="H468" s="40">
        <v>12.03</v>
      </c>
      <c r="J468" s="4">
        <f t="shared" si="135"/>
        <v>6.6011029924415371E-3</v>
      </c>
      <c r="K468" s="4">
        <f t="shared" si="136"/>
        <v>-1.9055382725635155E-2</v>
      </c>
      <c r="L468" s="4">
        <f t="shared" si="137"/>
        <v>-6.9659724408278707E-3</v>
      </c>
      <c r="M468" s="4">
        <f t="shared" si="138"/>
        <v>1.3062595026382686E-2</v>
      </c>
      <c r="N468" s="4">
        <f t="shared" si="139"/>
        <v>-4.0882702783515933E-3</v>
      </c>
      <c r="O468" s="4">
        <f t="shared" si="140"/>
        <v>-2.7870656417809014E-2</v>
      </c>
      <c r="P468" s="6">
        <f>SUMPRODUCT(J468:O468,Portfolio_Performance!$C$10:$H$10)</f>
        <v>-9.1545063965327491E-3</v>
      </c>
      <c r="Q468" s="41">
        <v>1E-3</v>
      </c>
      <c r="R468" s="12">
        <f t="shared" si="141"/>
        <v>-1.0154506396532748E-2</v>
      </c>
      <c r="S468" s="6">
        <f t="shared" si="142"/>
        <v>-1.0154506396532748E-2</v>
      </c>
      <c r="T468" s="12">
        <f>P468-Portfolio_Performance!$C$16</f>
        <v>-7.7154506396532749E-2</v>
      </c>
      <c r="V468" s="7">
        <f t="shared" si="143"/>
        <v>5.6011029924415371E-3</v>
      </c>
      <c r="W468" s="7">
        <f t="shared" si="143"/>
        <v>-8.9008763291024071E-3</v>
      </c>
      <c r="X468" s="7">
        <f t="shared" si="144"/>
        <v>-7.9659724408278707E-3</v>
      </c>
      <c r="Y468" s="7">
        <f t="shared" si="145"/>
        <v>1.2062595026382687E-2</v>
      </c>
      <c r="Z468" s="7">
        <f t="shared" si="146"/>
        <v>-5.0882702783515933E-3</v>
      </c>
      <c r="AA468" s="7">
        <f t="shared" si="147"/>
        <v>-2.8870656417809015E-2</v>
      </c>
      <c r="AB468">
        <f t="shared" si="148"/>
        <v>0</v>
      </c>
      <c r="AC468">
        <f t="shared" si="149"/>
        <v>-8.9008763291024071E-3</v>
      </c>
      <c r="AD468">
        <f t="shared" si="150"/>
        <v>-7.9659724408278707E-3</v>
      </c>
      <c r="AE468">
        <f t="shared" si="151"/>
        <v>0</v>
      </c>
      <c r="AF468">
        <f t="shared" si="152"/>
        <v>-5.0882702783515933E-3</v>
      </c>
      <c r="AG468">
        <f t="shared" si="153"/>
        <v>-2.8870656417809015E-2</v>
      </c>
      <c r="AH468" s="7">
        <f>J468-Portfolio_Performance!$C$16</f>
        <v>-6.1398897007558469E-2</v>
      </c>
      <c r="AI468" s="7">
        <f>K468-Portfolio_Performance!$C$16</f>
        <v>-8.7055382725635164E-2</v>
      </c>
      <c r="AJ468" s="7">
        <f>L468-Portfolio_Performance!$C$16</f>
        <v>-7.496597244082788E-2</v>
      </c>
      <c r="AK468" s="7">
        <f>M468-Portfolio_Performance!$C$16</f>
        <v>-5.4937404973617321E-2</v>
      </c>
      <c r="AL468" s="7">
        <f>N468-Portfolio_Performance!$C$16</f>
        <v>-7.2088270278351602E-2</v>
      </c>
      <c r="AM468" s="7">
        <f>O468-Portfolio_Performance!$C$16</f>
        <v>-9.5870656417809022E-2</v>
      </c>
    </row>
    <row r="469" spans="2:39" x14ac:dyDescent="0.2">
      <c r="B469" s="39">
        <v>45239</v>
      </c>
      <c r="C469" s="40">
        <v>156.51</v>
      </c>
      <c r="D469" s="40">
        <v>52.08</v>
      </c>
      <c r="E469" s="40">
        <v>25.27</v>
      </c>
      <c r="F469" s="40">
        <v>69.430000000000007</v>
      </c>
      <c r="G469" s="40">
        <v>92.96</v>
      </c>
      <c r="H469" s="40">
        <v>12.05</v>
      </c>
      <c r="J469" s="4">
        <f t="shared" si="135"/>
        <v>-9.9180671868930991E-3</v>
      </c>
      <c r="K469" s="4">
        <f t="shared" si="136"/>
        <v>-8.0321716972642666E-3</v>
      </c>
      <c r="L469" s="4">
        <f t="shared" si="137"/>
        <v>-1.8816705709642362E-2</v>
      </c>
      <c r="M469" s="4">
        <f t="shared" si="138"/>
        <v>1.1529040043415032E-3</v>
      </c>
      <c r="N469" s="4">
        <f t="shared" si="139"/>
        <v>-2.3810648693718673E-2</v>
      </c>
      <c r="O469" s="4">
        <f t="shared" si="140"/>
        <v>1.6611299500765373E-3</v>
      </c>
      <c r="P469" s="6">
        <f>SUMPRODUCT(J469:O469,Portfolio_Performance!$C$10:$H$10)</f>
        <v>-8.8170015313559068E-3</v>
      </c>
      <c r="Q469" s="41">
        <v>-8.0999999999999996E-3</v>
      </c>
      <c r="R469" s="12">
        <f t="shared" si="141"/>
        <v>-7.1700153135590729E-4</v>
      </c>
      <c r="S469" s="6">
        <f t="shared" si="142"/>
        <v>-7.1700153135590729E-4</v>
      </c>
      <c r="T469" s="12">
        <f>P469-Portfolio_Performance!$C$16</f>
        <v>-7.6817001531355913E-2</v>
      </c>
      <c r="V469" s="7">
        <f t="shared" si="143"/>
        <v>-1.8180671868930996E-3</v>
      </c>
      <c r="W469" s="7">
        <f t="shared" si="143"/>
        <v>-7.3151701659083593E-3</v>
      </c>
      <c r="X469" s="7">
        <f t="shared" si="144"/>
        <v>-1.0716705709642362E-2</v>
      </c>
      <c r="Y469" s="7">
        <f t="shared" si="145"/>
        <v>9.2529040043415021E-3</v>
      </c>
      <c r="Z469" s="7">
        <f t="shared" si="146"/>
        <v>-1.5710648693718673E-2</v>
      </c>
      <c r="AA469" s="7">
        <f t="shared" si="147"/>
        <v>9.7611299500765369E-3</v>
      </c>
      <c r="AB469">
        <f t="shared" si="148"/>
        <v>-1.8180671868930996E-3</v>
      </c>
      <c r="AC469">
        <f t="shared" si="149"/>
        <v>-7.3151701659083593E-3</v>
      </c>
      <c r="AD469">
        <f t="shared" si="150"/>
        <v>-1.0716705709642362E-2</v>
      </c>
      <c r="AE469">
        <f t="shared" si="151"/>
        <v>0</v>
      </c>
      <c r="AF469">
        <f t="shared" si="152"/>
        <v>-1.5710648693718673E-2</v>
      </c>
      <c r="AG469">
        <f t="shared" si="153"/>
        <v>0</v>
      </c>
      <c r="AH469" s="7">
        <f>J469-Portfolio_Performance!$C$16</f>
        <v>-7.7918067186893106E-2</v>
      </c>
      <c r="AI469" s="7">
        <f>K469-Portfolio_Performance!$C$16</f>
        <v>-7.603217169726427E-2</v>
      </c>
      <c r="AJ469" s="7">
        <f>L469-Portfolio_Performance!$C$16</f>
        <v>-8.6816705709642367E-2</v>
      </c>
      <c r="AK469" s="7">
        <f>M469-Portfolio_Performance!$C$16</f>
        <v>-6.6847095995658495E-2</v>
      </c>
      <c r="AL469" s="7">
        <f>N469-Portfolio_Performance!$C$16</f>
        <v>-9.1810648693718674E-2</v>
      </c>
      <c r="AM469" s="7">
        <f>O469-Portfolio_Performance!$C$16</f>
        <v>-6.6338870049923462E-2</v>
      </c>
    </row>
    <row r="470" spans="2:39" x14ac:dyDescent="0.2">
      <c r="B470" s="39">
        <v>45240</v>
      </c>
      <c r="C470" s="40">
        <v>161.19999999999999</v>
      </c>
      <c r="D470" s="40">
        <v>51.96</v>
      </c>
      <c r="E470" s="40">
        <v>25.13</v>
      </c>
      <c r="F470" s="40">
        <v>70.03</v>
      </c>
      <c r="G470" s="40">
        <v>94.95</v>
      </c>
      <c r="H470" s="40">
        <v>12.08</v>
      </c>
      <c r="J470" s="4">
        <f t="shared" si="135"/>
        <v>2.9525924370116845E-2</v>
      </c>
      <c r="K470" s="4">
        <f t="shared" si="136"/>
        <v>-2.3068060979149481E-3</v>
      </c>
      <c r="L470" s="4">
        <f t="shared" si="137"/>
        <v>-5.5555698446021051E-3</v>
      </c>
      <c r="M470" s="4">
        <f t="shared" si="138"/>
        <v>8.6046709022442342E-3</v>
      </c>
      <c r="N470" s="4">
        <f t="shared" si="139"/>
        <v>2.1181144154693816E-2</v>
      </c>
      <c r="O470" s="4">
        <f t="shared" si="140"/>
        <v>2.486532570004878E-3</v>
      </c>
      <c r="P470" s="6">
        <f>SUMPRODUCT(J470:O470,Portfolio_Performance!$C$10:$H$10)</f>
        <v>1.0961602971936314E-2</v>
      </c>
      <c r="Q470" s="41">
        <v>1.5599999999999999E-2</v>
      </c>
      <c r="R470" s="12">
        <f t="shared" si="141"/>
        <v>-4.6383970280636858E-3</v>
      </c>
      <c r="S470" s="6">
        <f t="shared" si="142"/>
        <v>-4.6383970280636858E-3</v>
      </c>
      <c r="T470" s="12">
        <f>P470-Portfolio_Performance!$C$16</f>
        <v>-5.7038397028063695E-2</v>
      </c>
      <c r="V470" s="7">
        <f t="shared" si="143"/>
        <v>1.3925924370116846E-2</v>
      </c>
      <c r="W470" s="7">
        <f t="shared" si="143"/>
        <v>2.3315909301487377E-3</v>
      </c>
      <c r="X470" s="7">
        <f t="shared" si="144"/>
        <v>-2.1155569844602103E-2</v>
      </c>
      <c r="Y470" s="7">
        <f t="shared" si="145"/>
        <v>-6.9953290977557651E-3</v>
      </c>
      <c r="Z470" s="7">
        <f t="shared" si="146"/>
        <v>5.5811441546938165E-3</v>
      </c>
      <c r="AA470" s="7">
        <f t="shared" si="147"/>
        <v>-1.3113467429995121E-2</v>
      </c>
      <c r="AB470">
        <f t="shared" si="148"/>
        <v>0</v>
      </c>
      <c r="AC470">
        <f t="shared" si="149"/>
        <v>0</v>
      </c>
      <c r="AD470">
        <f t="shared" si="150"/>
        <v>-2.1155569844602103E-2</v>
      </c>
      <c r="AE470">
        <f t="shared" si="151"/>
        <v>-6.9953290977557651E-3</v>
      </c>
      <c r="AF470">
        <f t="shared" si="152"/>
        <v>0</v>
      </c>
      <c r="AG470">
        <f t="shared" si="153"/>
        <v>-1.3113467429995121E-2</v>
      </c>
      <c r="AH470" s="7">
        <f>J470-Portfolio_Performance!$C$16</f>
        <v>-3.8474075629883156E-2</v>
      </c>
      <c r="AI470" s="7">
        <f>K470-Portfolio_Performance!$C$16</f>
        <v>-7.0306806097914953E-2</v>
      </c>
      <c r="AJ470" s="7">
        <f>L470-Portfolio_Performance!$C$16</f>
        <v>-7.3555569844602112E-2</v>
      </c>
      <c r="AK470" s="7">
        <f>M470-Portfolio_Performance!$C$16</f>
        <v>-5.9395329097755772E-2</v>
      </c>
      <c r="AL470" s="7">
        <f>N470-Portfolio_Performance!$C$16</f>
        <v>-4.6818855845306193E-2</v>
      </c>
      <c r="AM470" s="7">
        <f>O470-Portfolio_Performance!$C$16</f>
        <v>-6.5513467429995129E-2</v>
      </c>
    </row>
    <row r="471" spans="2:39" x14ac:dyDescent="0.2">
      <c r="B471" s="39">
        <v>45243</v>
      </c>
      <c r="C471" s="40">
        <v>160.38</v>
      </c>
      <c r="D471" s="40">
        <v>51.56</v>
      </c>
      <c r="E471" s="40">
        <v>25.06</v>
      </c>
      <c r="F471" s="40">
        <v>70.349999999999994</v>
      </c>
      <c r="G471" s="40">
        <v>95.38</v>
      </c>
      <c r="H471" s="40">
        <v>12.17</v>
      </c>
      <c r="J471" s="4">
        <f t="shared" si="135"/>
        <v>-5.0998306936452251E-3</v>
      </c>
      <c r="K471" s="4">
        <f t="shared" si="136"/>
        <v>-7.7280137314121155E-3</v>
      </c>
      <c r="L471" s="4">
        <f t="shared" si="137"/>
        <v>-2.7894020875785254E-3</v>
      </c>
      <c r="M471" s="4">
        <f t="shared" si="138"/>
        <v>4.5590618929714985E-3</v>
      </c>
      <c r="N471" s="4">
        <f t="shared" si="139"/>
        <v>4.5184756117832153E-3</v>
      </c>
      <c r="O471" s="4">
        <f t="shared" si="140"/>
        <v>7.4227144927669257E-3</v>
      </c>
      <c r="P471" s="6">
        <f>SUMPRODUCT(J471:O471,Portfolio_Performance!$C$10:$H$10)</f>
        <v>1.5147079388557615E-3</v>
      </c>
      <c r="Q471" s="41">
        <v>-8.0000000000000004E-4</v>
      </c>
      <c r="R471" s="12">
        <f t="shared" si="141"/>
        <v>2.3147079388557614E-3</v>
      </c>
      <c r="S471" s="6">
        <f t="shared" si="142"/>
        <v>0</v>
      </c>
      <c r="T471" s="12">
        <f>P471-Portfolio_Performance!$C$16</f>
        <v>-6.6485292061144244E-2</v>
      </c>
      <c r="V471" s="7">
        <f t="shared" si="143"/>
        <v>-4.2998306936452247E-3</v>
      </c>
      <c r="W471" s="7">
        <f t="shared" si="143"/>
        <v>-1.0042721670267877E-2</v>
      </c>
      <c r="X471" s="7">
        <f t="shared" si="144"/>
        <v>-1.9894020875785255E-3</v>
      </c>
      <c r="Y471" s="7">
        <f t="shared" si="145"/>
        <v>5.3590618929714989E-3</v>
      </c>
      <c r="Z471" s="7">
        <f t="shared" si="146"/>
        <v>5.3184756117832157E-3</v>
      </c>
      <c r="AA471" s="7">
        <f t="shared" si="147"/>
        <v>8.2227144927669252E-3</v>
      </c>
      <c r="AB471">
        <f t="shared" si="148"/>
        <v>-4.2998306936452247E-3</v>
      </c>
      <c r="AC471">
        <f t="shared" si="149"/>
        <v>-1.0042721670267877E-2</v>
      </c>
      <c r="AD471">
        <f t="shared" si="150"/>
        <v>-1.9894020875785255E-3</v>
      </c>
      <c r="AE471">
        <f t="shared" si="151"/>
        <v>0</v>
      </c>
      <c r="AF471">
        <f t="shared" si="152"/>
        <v>0</v>
      </c>
      <c r="AG471">
        <f t="shared" si="153"/>
        <v>0</v>
      </c>
      <c r="AH471" s="7">
        <f>J471-Portfolio_Performance!$C$16</f>
        <v>-7.3099830693645229E-2</v>
      </c>
      <c r="AI471" s="7">
        <f>K471-Portfolio_Performance!$C$16</f>
        <v>-7.5728013731412122E-2</v>
      </c>
      <c r="AJ471" s="7">
        <f>L471-Portfolio_Performance!$C$16</f>
        <v>-7.0789402087578529E-2</v>
      </c>
      <c r="AK471" s="7">
        <f>M471-Portfolio_Performance!$C$16</f>
        <v>-6.3440938107028499E-2</v>
      </c>
      <c r="AL471" s="7">
        <f>N471-Portfolio_Performance!$C$16</f>
        <v>-6.348152438821679E-2</v>
      </c>
      <c r="AM471" s="7">
        <f>O471-Portfolio_Performance!$C$16</f>
        <v>-6.0577285507233077E-2</v>
      </c>
    </row>
    <row r="472" spans="2:39" x14ac:dyDescent="0.2">
      <c r="B472" s="39">
        <v>45244</v>
      </c>
      <c r="C472" s="40">
        <v>166.42</v>
      </c>
      <c r="D472" s="40">
        <v>54.3</v>
      </c>
      <c r="E472" s="40">
        <v>26.62</v>
      </c>
      <c r="F472" s="40">
        <v>74.36</v>
      </c>
      <c r="G472" s="40">
        <v>98.85</v>
      </c>
      <c r="H472" s="40">
        <v>12.37</v>
      </c>
      <c r="J472" s="4">
        <f t="shared" si="135"/>
        <v>3.6968714093401106E-2</v>
      </c>
      <c r="K472" s="4">
        <f t="shared" si="136"/>
        <v>5.1778048868902991E-2</v>
      </c>
      <c r="L472" s="4">
        <f t="shared" si="137"/>
        <v>6.0389863499043434E-2</v>
      </c>
      <c r="M472" s="4">
        <f t="shared" si="138"/>
        <v>5.5435379292845227E-2</v>
      </c>
      <c r="N472" s="4">
        <f t="shared" si="139"/>
        <v>3.5734636746547567E-2</v>
      </c>
      <c r="O472" s="4">
        <f t="shared" si="140"/>
        <v>1.6300279404960656E-2</v>
      </c>
      <c r="P472" s="6">
        <f>SUMPRODUCT(J472:O472,Portfolio_Performance!$C$10:$H$10)</f>
        <v>3.6191083155557094E-2</v>
      </c>
      <c r="Q472" s="41">
        <v>1.9099999999999999E-2</v>
      </c>
      <c r="R472" s="12">
        <f t="shared" si="141"/>
        <v>1.7091083155557095E-2</v>
      </c>
      <c r="S472" s="6">
        <f t="shared" si="142"/>
        <v>0</v>
      </c>
      <c r="T472" s="12">
        <f>P472-Portfolio_Performance!$C$16</f>
        <v>-3.1808916844442911E-2</v>
      </c>
      <c r="V472" s="7">
        <f t="shared" si="143"/>
        <v>1.7868714093401107E-2</v>
      </c>
      <c r="W472" s="7">
        <f t="shared" si="143"/>
        <v>3.4686965713345896E-2</v>
      </c>
      <c r="X472" s="7">
        <f t="shared" si="144"/>
        <v>4.1289863499043435E-2</v>
      </c>
      <c r="Y472" s="7">
        <f t="shared" si="145"/>
        <v>3.6335379292845228E-2</v>
      </c>
      <c r="Z472" s="7">
        <f t="shared" si="146"/>
        <v>1.6634636746547568E-2</v>
      </c>
      <c r="AA472" s="7">
        <f t="shared" si="147"/>
        <v>-2.7997205950393428E-3</v>
      </c>
      <c r="AB472">
        <f t="shared" si="148"/>
        <v>0</v>
      </c>
      <c r="AC472">
        <f t="shared" si="149"/>
        <v>0</v>
      </c>
      <c r="AD472">
        <f t="shared" si="150"/>
        <v>0</v>
      </c>
      <c r="AE472">
        <f t="shared" si="151"/>
        <v>0</v>
      </c>
      <c r="AF472">
        <f t="shared" si="152"/>
        <v>0</v>
      </c>
      <c r="AG472">
        <f t="shared" si="153"/>
        <v>-2.7997205950393428E-3</v>
      </c>
      <c r="AH472" s="7">
        <f>J472-Portfolio_Performance!$C$16</f>
        <v>-3.1031285906598899E-2</v>
      </c>
      <c r="AI472" s="7">
        <f>K472-Portfolio_Performance!$C$16</f>
        <v>-1.6221951131097014E-2</v>
      </c>
      <c r="AJ472" s="7">
        <f>L472-Portfolio_Performance!$C$16</f>
        <v>-7.6101365009565713E-3</v>
      </c>
      <c r="AK472" s="7">
        <f>M472-Portfolio_Performance!$C$16</f>
        <v>-1.2564620707154778E-2</v>
      </c>
      <c r="AL472" s="7">
        <f>N472-Portfolio_Performance!$C$16</f>
        <v>-3.2265363253452438E-2</v>
      </c>
      <c r="AM472" s="7">
        <f>O472-Portfolio_Performance!$C$16</f>
        <v>-5.1699720595039349E-2</v>
      </c>
    </row>
    <row r="473" spans="2:39" x14ac:dyDescent="0.2">
      <c r="B473" s="39">
        <v>45245</v>
      </c>
      <c r="C473" s="40">
        <v>162.43</v>
      </c>
      <c r="D473" s="40">
        <v>54.3</v>
      </c>
      <c r="E473" s="40">
        <v>27.26</v>
      </c>
      <c r="F473" s="40">
        <v>73.959999999999994</v>
      </c>
      <c r="G473" s="40">
        <v>100.33</v>
      </c>
      <c r="H473" s="40">
        <v>12.45</v>
      </c>
      <c r="J473" s="4">
        <f t="shared" si="135"/>
        <v>-2.4267573740979289E-2</v>
      </c>
      <c r="K473" s="4">
        <f t="shared" si="136"/>
        <v>0</v>
      </c>
      <c r="L473" s="4">
        <f t="shared" si="137"/>
        <v>2.3757613301420961E-2</v>
      </c>
      <c r="M473" s="4">
        <f t="shared" si="138"/>
        <v>-5.3937563343192784E-3</v>
      </c>
      <c r="N473" s="4">
        <f t="shared" si="139"/>
        <v>1.4861203320895583E-2</v>
      </c>
      <c r="O473" s="4">
        <f t="shared" si="140"/>
        <v>6.4464365063200491E-3</v>
      </c>
      <c r="P473" s="6">
        <f>SUMPRODUCT(J473:O473,Portfolio_Performance!$C$10:$H$10)</f>
        <v>1.8890425645894417E-3</v>
      </c>
      <c r="Q473" s="41">
        <v>1.6000000000000001E-3</v>
      </c>
      <c r="R473" s="12">
        <f t="shared" si="141"/>
        <v>2.8904256458944159E-4</v>
      </c>
      <c r="S473" s="6">
        <f t="shared" si="142"/>
        <v>0</v>
      </c>
      <c r="T473" s="12">
        <f>P473-Portfolio_Performance!$C$16</f>
        <v>-6.6110957435410567E-2</v>
      </c>
      <c r="V473" s="7">
        <f t="shared" si="143"/>
        <v>-2.586757374097929E-2</v>
      </c>
      <c r="W473" s="7">
        <f t="shared" si="143"/>
        <v>-2.8904256458944159E-4</v>
      </c>
      <c r="X473" s="7">
        <f t="shared" si="144"/>
        <v>2.2157613301420961E-2</v>
      </c>
      <c r="Y473" s="7">
        <f t="shared" si="145"/>
        <v>-6.9937563343192783E-3</v>
      </c>
      <c r="Z473" s="7">
        <f t="shared" si="146"/>
        <v>1.3261203320895582E-2</v>
      </c>
      <c r="AA473" s="7">
        <f t="shared" si="147"/>
        <v>4.8464365063200492E-3</v>
      </c>
      <c r="AB473">
        <f t="shared" si="148"/>
        <v>-2.586757374097929E-2</v>
      </c>
      <c r="AC473">
        <f t="shared" si="149"/>
        <v>-2.8904256458944159E-4</v>
      </c>
      <c r="AD473">
        <f t="shared" si="150"/>
        <v>0</v>
      </c>
      <c r="AE473">
        <f t="shared" si="151"/>
        <v>-6.9937563343192783E-3</v>
      </c>
      <c r="AF473">
        <f t="shared" si="152"/>
        <v>0</v>
      </c>
      <c r="AG473">
        <f t="shared" si="153"/>
        <v>0</v>
      </c>
      <c r="AH473" s="7">
        <f>J473-Portfolio_Performance!$C$16</f>
        <v>-9.2267573740979297E-2</v>
      </c>
      <c r="AI473" s="7">
        <f>K473-Portfolio_Performance!$C$16</f>
        <v>-6.8000000000000005E-2</v>
      </c>
      <c r="AJ473" s="7">
        <f>L473-Portfolio_Performance!$C$16</f>
        <v>-4.4242386698579043E-2</v>
      </c>
      <c r="AK473" s="7">
        <f>M473-Portfolio_Performance!$C$16</f>
        <v>-7.3393756334319285E-2</v>
      </c>
      <c r="AL473" s="7">
        <f>N473-Portfolio_Performance!$C$16</f>
        <v>-5.3138796679104421E-2</v>
      </c>
      <c r="AM473" s="7">
        <f>O473-Portfolio_Performance!$C$16</f>
        <v>-6.1553563493679957E-2</v>
      </c>
    </row>
    <row r="474" spans="2:39" x14ac:dyDescent="0.2">
      <c r="B474" s="39">
        <v>45246</v>
      </c>
      <c r="C474" s="40">
        <v>160.87</v>
      </c>
      <c r="D474" s="40">
        <v>54.52</v>
      </c>
      <c r="E474" s="40">
        <v>26.74</v>
      </c>
      <c r="F474" s="40">
        <v>72.39</v>
      </c>
      <c r="G474" s="40">
        <v>98.08</v>
      </c>
      <c r="H474" s="40">
        <v>12.35</v>
      </c>
      <c r="J474" s="4">
        <f t="shared" si="135"/>
        <v>-9.6505543290879084E-3</v>
      </c>
      <c r="K474" s="4">
        <f t="shared" si="136"/>
        <v>4.0433798884422553E-3</v>
      </c>
      <c r="L474" s="4">
        <f t="shared" si="137"/>
        <v>-1.9259854594589593E-2</v>
      </c>
      <c r="M474" s="4">
        <f t="shared" si="138"/>
        <v>-2.1456238213874001E-2</v>
      </c>
      <c r="N474" s="4">
        <f t="shared" si="139"/>
        <v>-2.268128074962018E-2</v>
      </c>
      <c r="O474" s="4">
        <f t="shared" si="140"/>
        <v>-8.0645598367304078E-3</v>
      </c>
      <c r="P474" s="6">
        <f>SUMPRODUCT(J474:O474,Portfolio_Performance!$C$10:$H$10)</f>
        <v>-1.2553006258762874E-2</v>
      </c>
      <c r="Q474" s="41">
        <v>1.1999999999999999E-3</v>
      </c>
      <c r="R474" s="12">
        <f t="shared" si="141"/>
        <v>-1.3753006258762874E-2</v>
      </c>
      <c r="S474" s="6">
        <f t="shared" si="142"/>
        <v>-1.3753006258762874E-2</v>
      </c>
      <c r="T474" s="12">
        <f>P474-Portfolio_Performance!$C$16</f>
        <v>-8.0553006258762883E-2</v>
      </c>
      <c r="V474" s="7">
        <f t="shared" si="143"/>
        <v>-1.0850554329087908E-2</v>
      </c>
      <c r="W474" s="7">
        <f t="shared" si="143"/>
        <v>1.7796386147205127E-2</v>
      </c>
      <c r="X474" s="7">
        <f t="shared" si="144"/>
        <v>-2.0459854594589592E-2</v>
      </c>
      <c r="Y474" s="7">
        <f t="shared" si="145"/>
        <v>-2.2656238213874001E-2</v>
      </c>
      <c r="Z474" s="7">
        <f t="shared" si="146"/>
        <v>-2.388128074962018E-2</v>
      </c>
      <c r="AA474" s="7">
        <f t="shared" si="147"/>
        <v>-9.2645598367304075E-3</v>
      </c>
      <c r="AB474">
        <f t="shared" si="148"/>
        <v>-1.0850554329087908E-2</v>
      </c>
      <c r="AC474">
        <f t="shared" si="149"/>
        <v>0</v>
      </c>
      <c r="AD474">
        <f t="shared" si="150"/>
        <v>-2.0459854594589592E-2</v>
      </c>
      <c r="AE474">
        <f t="shared" si="151"/>
        <v>-2.2656238213874001E-2</v>
      </c>
      <c r="AF474">
        <f t="shared" si="152"/>
        <v>-2.388128074962018E-2</v>
      </c>
      <c r="AG474">
        <f t="shared" si="153"/>
        <v>-9.2645598367304075E-3</v>
      </c>
      <c r="AH474" s="7">
        <f>J474-Portfolio_Performance!$C$16</f>
        <v>-7.7650554329087906E-2</v>
      </c>
      <c r="AI474" s="7">
        <f>K474-Portfolio_Performance!$C$16</f>
        <v>-6.3956620111557755E-2</v>
      </c>
      <c r="AJ474" s="7">
        <f>L474-Portfolio_Performance!$C$16</f>
        <v>-8.7259854594589598E-2</v>
      </c>
      <c r="AK474" s="7">
        <f>M474-Portfolio_Performance!$C$16</f>
        <v>-8.9456238213874009E-2</v>
      </c>
      <c r="AL474" s="7">
        <f>N474-Portfolio_Performance!$C$16</f>
        <v>-9.0681280749620188E-2</v>
      </c>
      <c r="AM474" s="7">
        <f>O474-Portfolio_Performance!$C$16</f>
        <v>-7.6064559836730411E-2</v>
      </c>
    </row>
    <row r="475" spans="2:39" x14ac:dyDescent="0.2">
      <c r="B475" s="39">
        <v>45247</v>
      </c>
      <c r="C475" s="40">
        <v>162.47999999999999</v>
      </c>
      <c r="D475" s="40">
        <v>54.44</v>
      </c>
      <c r="E475" s="40">
        <v>27.08</v>
      </c>
      <c r="F475" s="40">
        <v>74</v>
      </c>
      <c r="G475" s="40">
        <v>100.6</v>
      </c>
      <c r="H475" s="40">
        <v>12.57</v>
      </c>
      <c r="J475" s="4">
        <f t="shared" si="135"/>
        <v>9.9583318699125612E-3</v>
      </c>
      <c r="K475" s="4">
        <f t="shared" si="136"/>
        <v>-1.4684290450666824E-3</v>
      </c>
      <c r="L475" s="4">
        <f t="shared" si="137"/>
        <v>1.2634876370277067E-2</v>
      </c>
      <c r="M475" s="4">
        <f t="shared" si="138"/>
        <v>2.1996924899119679E-2</v>
      </c>
      <c r="N475" s="4">
        <f t="shared" si="139"/>
        <v>2.5368785477737476E-2</v>
      </c>
      <c r="O475" s="4">
        <f t="shared" si="140"/>
        <v>1.7656959528169973E-2</v>
      </c>
      <c r="P475" s="6">
        <f>SUMPRODUCT(J475:O475,Portfolio_Performance!$C$10:$H$10)</f>
        <v>1.5678848550414008E-2</v>
      </c>
      <c r="Q475" s="41">
        <v>1.2999999999999999E-3</v>
      </c>
      <c r="R475" s="12">
        <f t="shared" si="141"/>
        <v>1.4378848550414009E-2</v>
      </c>
      <c r="S475" s="6">
        <f t="shared" si="142"/>
        <v>0</v>
      </c>
      <c r="T475" s="12">
        <f>P475-Portfolio_Performance!$C$16</f>
        <v>-5.2321151449585997E-2</v>
      </c>
      <c r="V475" s="7">
        <f t="shared" si="143"/>
        <v>8.6583318699125604E-3</v>
      </c>
      <c r="W475" s="7">
        <f t="shared" si="143"/>
        <v>-1.5847277595480692E-2</v>
      </c>
      <c r="X475" s="7">
        <f t="shared" si="144"/>
        <v>1.1334876370277067E-2</v>
      </c>
      <c r="Y475" s="7">
        <f t="shared" si="145"/>
        <v>2.069692489911968E-2</v>
      </c>
      <c r="Z475" s="7">
        <f t="shared" si="146"/>
        <v>2.4068785477737477E-2</v>
      </c>
      <c r="AA475" s="7">
        <f t="shared" si="147"/>
        <v>1.6356959528169974E-2</v>
      </c>
      <c r="AB475">
        <f t="shared" si="148"/>
        <v>0</v>
      </c>
      <c r="AC475">
        <f t="shared" si="149"/>
        <v>-1.5847277595480692E-2</v>
      </c>
      <c r="AD475">
        <f t="shared" si="150"/>
        <v>0</v>
      </c>
      <c r="AE475">
        <f t="shared" si="151"/>
        <v>0</v>
      </c>
      <c r="AF475">
        <f t="shared" si="152"/>
        <v>0</v>
      </c>
      <c r="AG475">
        <f t="shared" si="153"/>
        <v>0</v>
      </c>
      <c r="AH475" s="7">
        <f>J475-Portfolio_Performance!$C$16</f>
        <v>-5.8041668130087445E-2</v>
      </c>
      <c r="AI475" s="7">
        <f>K475-Portfolio_Performance!$C$16</f>
        <v>-6.9468429045066685E-2</v>
      </c>
      <c r="AJ475" s="7">
        <f>L475-Portfolio_Performance!$C$16</f>
        <v>-5.5365123629722936E-2</v>
      </c>
      <c r="AK475" s="7">
        <f>M475-Portfolio_Performance!$C$16</f>
        <v>-4.6003075100880322E-2</v>
      </c>
      <c r="AL475" s="7">
        <f>N475-Portfolio_Performance!$C$16</f>
        <v>-4.2631214522262526E-2</v>
      </c>
      <c r="AM475" s="7">
        <f>O475-Portfolio_Performance!$C$16</f>
        <v>-5.0343040471830032E-2</v>
      </c>
    </row>
    <row r="476" spans="2:39" x14ac:dyDescent="0.2">
      <c r="B476" s="39">
        <v>45250</v>
      </c>
      <c r="C476" s="40">
        <v>162.04</v>
      </c>
      <c r="D476" s="40">
        <v>54.41</v>
      </c>
      <c r="E476" s="40">
        <v>27.19</v>
      </c>
      <c r="F476" s="40">
        <v>74.16</v>
      </c>
      <c r="G476" s="40">
        <v>100.96</v>
      </c>
      <c r="H476" s="40">
        <v>12.54</v>
      </c>
      <c r="J476" s="4">
        <f t="shared" si="135"/>
        <v>-2.711698937639478E-3</v>
      </c>
      <c r="K476" s="4">
        <f t="shared" si="136"/>
        <v>-5.5121728543138936E-4</v>
      </c>
      <c r="L476" s="4">
        <f t="shared" si="137"/>
        <v>4.0538106003051074E-3</v>
      </c>
      <c r="M476" s="4">
        <f t="shared" si="138"/>
        <v>2.1598280534299379E-3</v>
      </c>
      <c r="N476" s="4">
        <f t="shared" si="139"/>
        <v>3.5721411272642183E-3</v>
      </c>
      <c r="O476" s="4">
        <f t="shared" si="140"/>
        <v>-2.3894873973814672E-3</v>
      </c>
      <c r="P476" s="6">
        <f>SUMPRODUCT(J476:O476,Portfolio_Performance!$C$10:$H$10)</f>
        <v>2.1484355540873543E-5</v>
      </c>
      <c r="Q476" s="41">
        <v>7.4000000000000003E-3</v>
      </c>
      <c r="R476" s="12">
        <f t="shared" si="141"/>
        <v>-7.3785156444591271E-3</v>
      </c>
      <c r="S476" s="6">
        <f t="shared" si="142"/>
        <v>-7.3785156444591271E-3</v>
      </c>
      <c r="T476" s="12">
        <f>P476-Portfolio_Performance!$C$16</f>
        <v>-6.7978515644459128E-2</v>
      </c>
      <c r="V476" s="7">
        <f t="shared" si="143"/>
        <v>-1.0111698937639479E-2</v>
      </c>
      <c r="W476" s="7">
        <f t="shared" si="143"/>
        <v>6.827298359027738E-3</v>
      </c>
      <c r="X476" s="7">
        <f t="shared" si="144"/>
        <v>-3.3461893996948929E-3</v>
      </c>
      <c r="Y476" s="7">
        <f t="shared" si="145"/>
        <v>-5.240171946570062E-3</v>
      </c>
      <c r="Z476" s="7">
        <f t="shared" si="146"/>
        <v>-3.827858872735782E-3</v>
      </c>
      <c r="AA476" s="7">
        <f t="shared" si="147"/>
        <v>-9.7894873973814675E-3</v>
      </c>
      <c r="AB476">
        <f t="shared" si="148"/>
        <v>-1.0111698937639479E-2</v>
      </c>
      <c r="AC476">
        <f t="shared" si="149"/>
        <v>0</v>
      </c>
      <c r="AD476">
        <f t="shared" si="150"/>
        <v>-3.3461893996948929E-3</v>
      </c>
      <c r="AE476">
        <f t="shared" si="151"/>
        <v>-5.240171946570062E-3</v>
      </c>
      <c r="AF476">
        <f t="shared" si="152"/>
        <v>-3.827858872735782E-3</v>
      </c>
      <c r="AG476">
        <f t="shared" si="153"/>
        <v>-9.7894873973814675E-3</v>
      </c>
      <c r="AH476" s="7">
        <f>J476-Portfolio_Performance!$C$16</f>
        <v>-7.0711698937639483E-2</v>
      </c>
      <c r="AI476" s="7">
        <f>K476-Portfolio_Performance!$C$16</f>
        <v>-6.8551217285431398E-2</v>
      </c>
      <c r="AJ476" s="7">
        <f>L476-Portfolio_Performance!$C$16</f>
        <v>-6.3946189399694903E-2</v>
      </c>
      <c r="AK476" s="7">
        <f>M476-Portfolio_Performance!$C$16</f>
        <v>-6.5840171946570061E-2</v>
      </c>
      <c r="AL476" s="7">
        <f>N476-Portfolio_Performance!$C$16</f>
        <v>-6.4427858872735791E-2</v>
      </c>
      <c r="AM476" s="7">
        <f>O476-Portfolio_Performance!$C$16</f>
        <v>-7.0389487397381476E-2</v>
      </c>
    </row>
    <row r="477" spans="2:39" x14ac:dyDescent="0.2">
      <c r="B477" s="39">
        <v>45251</v>
      </c>
      <c r="C477" s="40">
        <v>160.07</v>
      </c>
      <c r="D477" s="40">
        <v>53.68</v>
      </c>
      <c r="E477" s="40">
        <v>26.51</v>
      </c>
      <c r="F477" s="40">
        <v>72.430000000000007</v>
      </c>
      <c r="G477" s="40">
        <v>99.77</v>
      </c>
      <c r="H477" s="40">
        <v>12.61</v>
      </c>
      <c r="J477" s="4">
        <f t="shared" si="135"/>
        <v>-1.223199877588362E-2</v>
      </c>
      <c r="K477" s="4">
        <f t="shared" si="136"/>
        <v>-1.3507467834407566E-2</v>
      </c>
      <c r="L477" s="4">
        <f t="shared" si="137"/>
        <v>-2.5327238343445191E-2</v>
      </c>
      <c r="M477" s="4">
        <f t="shared" si="138"/>
        <v>-2.360434305036491E-2</v>
      </c>
      <c r="N477" s="4">
        <f t="shared" si="139"/>
        <v>-1.1856861867487247E-2</v>
      </c>
      <c r="O477" s="4">
        <f t="shared" si="140"/>
        <v>5.5666147720534898E-3</v>
      </c>
      <c r="P477" s="6">
        <f>SUMPRODUCT(J477:O477,Portfolio_Performance!$C$10:$H$10)</f>
        <v>-9.391692619879894E-3</v>
      </c>
      <c r="Q477" s="41">
        <v>-2E-3</v>
      </c>
      <c r="R477" s="12">
        <f t="shared" si="141"/>
        <v>-7.391692619879894E-3</v>
      </c>
      <c r="S477" s="6">
        <f t="shared" si="142"/>
        <v>-7.391692619879894E-3</v>
      </c>
      <c r="T477" s="12">
        <f>P477-Portfolio_Performance!$C$16</f>
        <v>-7.7391692619879895E-2</v>
      </c>
      <c r="V477" s="7">
        <f t="shared" si="143"/>
        <v>-1.023199877588362E-2</v>
      </c>
      <c r="W477" s="7">
        <f t="shared" si="143"/>
        <v>-6.115775214527672E-3</v>
      </c>
      <c r="X477" s="7">
        <f t="shared" si="144"/>
        <v>-2.3327238343445189E-2</v>
      </c>
      <c r="Y477" s="7">
        <f t="shared" si="145"/>
        <v>-2.1604343050364912E-2</v>
      </c>
      <c r="Z477" s="7">
        <f t="shared" si="146"/>
        <v>-9.8568618674872467E-3</v>
      </c>
      <c r="AA477" s="7">
        <f t="shared" si="147"/>
        <v>7.5666147720534899E-3</v>
      </c>
      <c r="AB477">
        <f t="shared" si="148"/>
        <v>-1.023199877588362E-2</v>
      </c>
      <c r="AC477">
        <f t="shared" si="149"/>
        <v>-6.115775214527672E-3</v>
      </c>
      <c r="AD477">
        <f t="shared" si="150"/>
        <v>-2.3327238343445189E-2</v>
      </c>
      <c r="AE477">
        <f t="shared" si="151"/>
        <v>-2.1604343050364912E-2</v>
      </c>
      <c r="AF477">
        <f t="shared" si="152"/>
        <v>-9.8568618674872467E-3</v>
      </c>
      <c r="AG477">
        <f t="shared" si="153"/>
        <v>0</v>
      </c>
      <c r="AH477" s="7">
        <f>J477-Portfolio_Performance!$C$16</f>
        <v>-8.023199877588362E-2</v>
      </c>
      <c r="AI477" s="7">
        <f>K477-Portfolio_Performance!$C$16</f>
        <v>-8.1507467834407571E-2</v>
      </c>
      <c r="AJ477" s="7">
        <f>L477-Portfolio_Performance!$C$16</f>
        <v>-9.3327238343445196E-2</v>
      </c>
      <c r="AK477" s="7">
        <f>M477-Portfolio_Performance!$C$16</f>
        <v>-9.1604343050364911E-2</v>
      </c>
      <c r="AL477" s="7">
        <f>N477-Portfolio_Performance!$C$16</f>
        <v>-7.985686186748725E-2</v>
      </c>
      <c r="AM477" s="7">
        <f>O477-Portfolio_Performance!$C$16</f>
        <v>-6.2433385227946517E-2</v>
      </c>
    </row>
    <row r="478" spans="2:39" x14ac:dyDescent="0.2">
      <c r="B478" s="39">
        <v>45252</v>
      </c>
      <c r="C478" s="40">
        <v>161.24</v>
      </c>
      <c r="D478" s="40">
        <v>53.82</v>
      </c>
      <c r="E478" s="40">
        <v>26.68</v>
      </c>
      <c r="F478" s="40">
        <v>71.739999999999995</v>
      </c>
      <c r="G478" s="40">
        <v>99.87</v>
      </c>
      <c r="H478" s="40">
        <v>12.66</v>
      </c>
      <c r="J478" s="4">
        <f t="shared" si="135"/>
        <v>7.2827186903588661E-3</v>
      </c>
      <c r="K478" s="4">
        <f t="shared" si="136"/>
        <v>2.6046526353334866E-3</v>
      </c>
      <c r="L478" s="4">
        <f t="shared" si="137"/>
        <v>6.3922007464886545E-3</v>
      </c>
      <c r="M478" s="4">
        <f t="shared" si="138"/>
        <v>-9.5721061030983254E-3</v>
      </c>
      <c r="N478" s="4">
        <f t="shared" si="139"/>
        <v>1.0018033296274667E-3</v>
      </c>
      <c r="O478" s="4">
        <f t="shared" si="140"/>
        <v>3.9572667392019246E-3</v>
      </c>
      <c r="P478" s="6">
        <f>SUMPRODUCT(J478:O478,Portfolio_Performance!$C$10:$H$10)</f>
        <v>2.7865591536302249E-3</v>
      </c>
      <c r="Q478" s="41">
        <v>4.1000000000000003E-3</v>
      </c>
      <c r="R478" s="12">
        <f t="shared" si="141"/>
        <v>-1.3134408463697754E-3</v>
      </c>
      <c r="S478" s="6">
        <f t="shared" si="142"/>
        <v>-1.3134408463697754E-3</v>
      </c>
      <c r="T478" s="12">
        <f>P478-Portfolio_Performance!$C$16</f>
        <v>-6.5213440846369777E-2</v>
      </c>
      <c r="V478" s="7">
        <f t="shared" si="143"/>
        <v>3.1827186903588657E-3</v>
      </c>
      <c r="W478" s="7">
        <f t="shared" si="143"/>
        <v>3.9180934817032616E-3</v>
      </c>
      <c r="X478" s="7">
        <f t="shared" si="144"/>
        <v>2.2922007464886542E-3</v>
      </c>
      <c r="Y478" s="7">
        <f t="shared" si="145"/>
        <v>-1.3672106103098325E-2</v>
      </c>
      <c r="Z478" s="7">
        <f t="shared" si="146"/>
        <v>-3.0981966703725336E-3</v>
      </c>
      <c r="AA478" s="7">
        <f t="shared" si="147"/>
        <v>-1.4273326079807577E-4</v>
      </c>
      <c r="AB478">
        <f t="shared" si="148"/>
        <v>0</v>
      </c>
      <c r="AC478">
        <f t="shared" si="149"/>
        <v>0</v>
      </c>
      <c r="AD478">
        <f t="shared" si="150"/>
        <v>0</v>
      </c>
      <c r="AE478">
        <f t="shared" si="151"/>
        <v>-1.3672106103098325E-2</v>
      </c>
      <c r="AF478">
        <f t="shared" si="152"/>
        <v>-3.0981966703725336E-3</v>
      </c>
      <c r="AG478">
        <f t="shared" si="153"/>
        <v>-1.4273326079807577E-4</v>
      </c>
      <c r="AH478" s="7">
        <f>J478-Portfolio_Performance!$C$16</f>
        <v>-6.0717281309641137E-2</v>
      </c>
      <c r="AI478" s="7">
        <f>K478-Portfolio_Performance!$C$16</f>
        <v>-6.5395347364666512E-2</v>
      </c>
      <c r="AJ478" s="7">
        <f>L478-Portfolio_Performance!$C$16</f>
        <v>-6.1607799253511349E-2</v>
      </c>
      <c r="AK478" s="7">
        <f>M478-Portfolio_Performance!$C$16</f>
        <v>-7.7572106103098337E-2</v>
      </c>
      <c r="AL478" s="7">
        <f>N478-Portfolio_Performance!$C$16</f>
        <v>-6.6998196670372545E-2</v>
      </c>
      <c r="AM478" s="7">
        <f>O478-Portfolio_Performance!$C$16</f>
        <v>-6.4042733260798082E-2</v>
      </c>
    </row>
    <row r="479" spans="2:39" x14ac:dyDescent="0.2">
      <c r="B479" s="39">
        <v>45254</v>
      </c>
      <c r="C479" s="40">
        <v>162.94</v>
      </c>
      <c r="D479" s="40">
        <v>54.02</v>
      </c>
      <c r="E479" s="40">
        <v>26.79</v>
      </c>
      <c r="F479" s="40">
        <v>72.290000000000006</v>
      </c>
      <c r="G479" s="40">
        <v>100.65</v>
      </c>
      <c r="H479" s="40">
        <v>12.81</v>
      </c>
      <c r="J479" s="4">
        <f t="shared" si="135"/>
        <v>1.0488096633530699E-2</v>
      </c>
      <c r="K479" s="4">
        <f t="shared" si="136"/>
        <v>3.7092030657097123E-3</v>
      </c>
      <c r="L479" s="4">
        <f t="shared" si="137"/>
        <v>4.1144625090944117E-3</v>
      </c>
      <c r="M479" s="4">
        <f t="shared" si="138"/>
        <v>7.637334908069328E-3</v>
      </c>
      <c r="N479" s="4">
        <f t="shared" si="139"/>
        <v>7.779811830757326E-3</v>
      </c>
      <c r="O479" s="4">
        <f t="shared" si="140"/>
        <v>1.1778699192612705E-2</v>
      </c>
      <c r="P479" s="6">
        <f>SUMPRODUCT(J479:O479,Portfolio_Performance!$C$10:$H$10)</f>
        <v>8.7332914989287618E-3</v>
      </c>
      <c r="Q479" s="41">
        <v>5.9999999999999995E-4</v>
      </c>
      <c r="R479" s="12">
        <f t="shared" si="141"/>
        <v>8.133291498928762E-3</v>
      </c>
      <c r="S479" s="6">
        <f t="shared" si="142"/>
        <v>0</v>
      </c>
      <c r="T479" s="12">
        <f>P479-Portfolio_Performance!$C$16</f>
        <v>-5.9266708501071241E-2</v>
      </c>
      <c r="V479" s="7">
        <f t="shared" si="143"/>
        <v>9.8880966335306991E-3</v>
      </c>
      <c r="W479" s="7">
        <f t="shared" si="143"/>
        <v>-4.4240884332190497E-3</v>
      </c>
      <c r="X479" s="7">
        <f t="shared" si="144"/>
        <v>3.5144625090944119E-3</v>
      </c>
      <c r="Y479" s="7">
        <f t="shared" si="145"/>
        <v>7.0373349080693282E-3</v>
      </c>
      <c r="Z479" s="7">
        <f t="shared" si="146"/>
        <v>7.1798118307573261E-3</v>
      </c>
      <c r="AA479" s="7">
        <f t="shared" si="147"/>
        <v>1.1178699192612706E-2</v>
      </c>
      <c r="AB479">
        <f t="shared" si="148"/>
        <v>0</v>
      </c>
      <c r="AC479">
        <f t="shared" si="149"/>
        <v>-4.4240884332190497E-3</v>
      </c>
      <c r="AD479">
        <f t="shared" si="150"/>
        <v>0</v>
      </c>
      <c r="AE479">
        <f t="shared" si="151"/>
        <v>0</v>
      </c>
      <c r="AF479">
        <f t="shared" si="152"/>
        <v>0</v>
      </c>
      <c r="AG479">
        <f t="shared" si="153"/>
        <v>0</v>
      </c>
      <c r="AH479" s="7">
        <f>J479-Portfolio_Performance!$C$16</f>
        <v>-5.7511903366469302E-2</v>
      </c>
      <c r="AI479" s="7">
        <f>K479-Portfolio_Performance!$C$16</f>
        <v>-6.4290796934290295E-2</v>
      </c>
      <c r="AJ479" s="7">
        <f>L479-Portfolio_Performance!$C$16</f>
        <v>-6.3885537490905586E-2</v>
      </c>
      <c r="AK479" s="7">
        <f>M479-Portfolio_Performance!$C$16</f>
        <v>-6.0362665091930674E-2</v>
      </c>
      <c r="AL479" s="7">
        <f>N479-Portfolio_Performance!$C$16</f>
        <v>-6.0220188169242676E-2</v>
      </c>
      <c r="AM479" s="7">
        <f>O479-Portfolio_Performance!$C$16</f>
        <v>-5.6221300807387298E-2</v>
      </c>
    </row>
    <row r="480" spans="2:39" x14ac:dyDescent="0.2">
      <c r="B480" s="39">
        <v>45257</v>
      </c>
      <c r="C480" s="40">
        <v>163.01</v>
      </c>
      <c r="D480" s="40">
        <v>54.14</v>
      </c>
      <c r="E480" s="40">
        <v>26.34</v>
      </c>
      <c r="F480" s="40">
        <v>71.66</v>
      </c>
      <c r="G480" s="40">
        <v>100.43</v>
      </c>
      <c r="H480" s="40">
        <v>12.69</v>
      </c>
      <c r="J480" s="4">
        <f t="shared" si="135"/>
        <v>4.2951373570265225E-4</v>
      </c>
      <c r="K480" s="4">
        <f t="shared" si="136"/>
        <v>2.2189358216854809E-3</v>
      </c>
      <c r="L480" s="4">
        <f t="shared" si="137"/>
        <v>-1.6939987241382334E-2</v>
      </c>
      <c r="M480" s="4">
        <f t="shared" si="138"/>
        <v>-8.75309513539815E-3</v>
      </c>
      <c r="N480" s="4">
        <f t="shared" si="139"/>
        <v>-2.1881846805527827E-3</v>
      </c>
      <c r="O480" s="4">
        <f t="shared" si="140"/>
        <v>-9.4118341823467063E-3</v>
      </c>
      <c r="P480" s="6">
        <f>SUMPRODUCT(J480:O480,Portfolio_Performance!$C$10:$H$10)</f>
        <v>-5.5226990991835388E-3</v>
      </c>
      <c r="Q480" s="41">
        <v>-2E-3</v>
      </c>
      <c r="R480" s="12">
        <f t="shared" si="141"/>
        <v>-3.5226990991835388E-3</v>
      </c>
      <c r="S480" s="6">
        <f t="shared" si="142"/>
        <v>-3.5226990991835388E-3</v>
      </c>
      <c r="T480" s="12">
        <f>P480-Portfolio_Performance!$C$16</f>
        <v>-7.3522699099183547E-2</v>
      </c>
      <c r="V480" s="7">
        <f t="shared" si="143"/>
        <v>2.4295137357026523E-3</v>
      </c>
      <c r="W480" s="7">
        <f t="shared" si="143"/>
        <v>5.7416349208690197E-3</v>
      </c>
      <c r="X480" s="7">
        <f t="shared" si="144"/>
        <v>-1.4939987241382334E-2</v>
      </c>
      <c r="Y480" s="7">
        <f t="shared" si="145"/>
        <v>-6.7530951353981499E-3</v>
      </c>
      <c r="Z480" s="7">
        <f t="shared" si="146"/>
        <v>-1.8818468055278263E-4</v>
      </c>
      <c r="AA480" s="7">
        <f t="shared" si="147"/>
        <v>-7.4118341823467063E-3</v>
      </c>
      <c r="AB480">
        <f t="shared" si="148"/>
        <v>0</v>
      </c>
      <c r="AC480">
        <f t="shared" si="149"/>
        <v>0</v>
      </c>
      <c r="AD480">
        <f t="shared" si="150"/>
        <v>-1.4939987241382334E-2</v>
      </c>
      <c r="AE480">
        <f t="shared" si="151"/>
        <v>-6.7530951353981499E-3</v>
      </c>
      <c r="AF480">
        <f t="shared" si="152"/>
        <v>-1.8818468055278263E-4</v>
      </c>
      <c r="AG480">
        <f t="shared" si="153"/>
        <v>-7.4118341823467063E-3</v>
      </c>
      <c r="AH480" s="7">
        <f>J480-Portfolio_Performance!$C$16</f>
        <v>-6.7570486264297347E-2</v>
      </c>
      <c r="AI480" s="7">
        <f>K480-Portfolio_Performance!$C$16</f>
        <v>-6.578106417831453E-2</v>
      </c>
      <c r="AJ480" s="7">
        <f>L480-Portfolio_Performance!$C$16</f>
        <v>-8.4939987241382339E-2</v>
      </c>
      <c r="AK480" s="7">
        <f>M480-Portfolio_Performance!$C$16</f>
        <v>-7.6753095135398158E-2</v>
      </c>
      <c r="AL480" s="7">
        <f>N480-Portfolio_Performance!$C$16</f>
        <v>-7.0188184680552781E-2</v>
      </c>
      <c r="AM480" s="7">
        <f>O480-Portfolio_Performance!$C$16</f>
        <v>-7.7411834182346706E-2</v>
      </c>
    </row>
    <row r="481" spans="2:39" x14ac:dyDescent="0.2">
      <c r="B481" s="39">
        <v>45258</v>
      </c>
      <c r="C481" s="40">
        <v>157.19</v>
      </c>
      <c r="D481" s="40">
        <v>54.38</v>
      </c>
      <c r="E481" s="40">
        <v>27.47</v>
      </c>
      <c r="F481" s="40">
        <v>71.569999999999993</v>
      </c>
      <c r="G481" s="40">
        <v>99.79</v>
      </c>
      <c r="H481" s="40">
        <v>12.53</v>
      </c>
      <c r="J481" s="4">
        <f t="shared" si="135"/>
        <v>-3.6356283878051732E-2</v>
      </c>
      <c r="K481" s="4">
        <f t="shared" si="136"/>
        <v>4.4231550181695846E-3</v>
      </c>
      <c r="L481" s="4">
        <f t="shared" si="137"/>
        <v>4.2005803792047457E-2</v>
      </c>
      <c r="M481" s="4">
        <f t="shared" si="138"/>
        <v>-1.2567201263016298E-3</v>
      </c>
      <c r="N481" s="4">
        <f t="shared" si="139"/>
        <v>-6.392989509026478E-3</v>
      </c>
      <c r="O481" s="4">
        <f t="shared" si="140"/>
        <v>-1.2688512818319378E-2</v>
      </c>
      <c r="P481" s="6">
        <f>SUMPRODUCT(J481:O481,Portfolio_Performance!$C$10:$H$10)</f>
        <v>-7.8391846545199147E-3</v>
      </c>
      <c r="Q481" s="41">
        <v>1E-3</v>
      </c>
      <c r="R481" s="12">
        <f t="shared" si="141"/>
        <v>-8.8391846545199139E-3</v>
      </c>
      <c r="S481" s="6">
        <f t="shared" si="142"/>
        <v>-8.8391846545199139E-3</v>
      </c>
      <c r="T481" s="12">
        <f>P481-Portfolio_Performance!$C$16</f>
        <v>-7.5839184654519914E-2</v>
      </c>
      <c r="V481" s="7">
        <f t="shared" si="143"/>
        <v>-3.7356283878051733E-2</v>
      </c>
      <c r="W481" s="7">
        <f t="shared" si="143"/>
        <v>1.3262339672689499E-2</v>
      </c>
      <c r="X481" s="7">
        <f t="shared" si="144"/>
        <v>4.1005803792047456E-2</v>
      </c>
      <c r="Y481" s="7">
        <f t="shared" si="145"/>
        <v>-2.25672012630163E-3</v>
      </c>
      <c r="Z481" s="7">
        <f t="shared" si="146"/>
        <v>-7.3929895090264781E-3</v>
      </c>
      <c r="AA481" s="7">
        <f t="shared" si="147"/>
        <v>-1.3688512818319377E-2</v>
      </c>
      <c r="AB481">
        <f t="shared" si="148"/>
        <v>-3.7356283878051733E-2</v>
      </c>
      <c r="AC481">
        <f t="shared" si="149"/>
        <v>0</v>
      </c>
      <c r="AD481">
        <f t="shared" si="150"/>
        <v>0</v>
      </c>
      <c r="AE481">
        <f t="shared" si="151"/>
        <v>-2.25672012630163E-3</v>
      </c>
      <c r="AF481">
        <f t="shared" si="152"/>
        <v>-7.3929895090264781E-3</v>
      </c>
      <c r="AG481">
        <f t="shared" si="153"/>
        <v>-1.3688512818319377E-2</v>
      </c>
      <c r="AH481" s="7">
        <f>J481-Portfolio_Performance!$C$16</f>
        <v>-0.10435628387805174</v>
      </c>
      <c r="AI481" s="7">
        <f>K481-Portfolio_Performance!$C$16</f>
        <v>-6.3576844981830416E-2</v>
      </c>
      <c r="AJ481" s="7">
        <f>L481-Portfolio_Performance!$C$16</f>
        <v>-2.5994196207952548E-2</v>
      </c>
      <c r="AK481" s="7">
        <f>M481-Portfolio_Performance!$C$16</f>
        <v>-6.925672012630163E-2</v>
      </c>
      <c r="AL481" s="7">
        <f>N481-Portfolio_Performance!$C$16</f>
        <v>-7.439298950902648E-2</v>
      </c>
      <c r="AM481" s="7">
        <f>O481-Portfolio_Performance!$C$16</f>
        <v>-8.0688512818319388E-2</v>
      </c>
    </row>
    <row r="482" spans="2:39" x14ac:dyDescent="0.2">
      <c r="B482" s="39">
        <v>45259</v>
      </c>
      <c r="C482" s="40">
        <v>155.56</v>
      </c>
      <c r="D482" s="40">
        <v>53.83</v>
      </c>
      <c r="E482" s="40">
        <v>28.19</v>
      </c>
      <c r="F482" s="40">
        <v>71.97</v>
      </c>
      <c r="G482" s="40">
        <v>102.15</v>
      </c>
      <c r="H482" s="40">
        <v>12.68</v>
      </c>
      <c r="J482" s="4">
        <f t="shared" si="135"/>
        <v>-1.042375545259998E-2</v>
      </c>
      <c r="K482" s="4">
        <f t="shared" si="136"/>
        <v>-1.0165506631458779E-2</v>
      </c>
      <c r="L482" s="4">
        <f t="shared" si="137"/>
        <v>2.5872805018838728E-2</v>
      </c>
      <c r="M482" s="4">
        <f t="shared" si="138"/>
        <v>5.5733737692068375E-3</v>
      </c>
      <c r="N482" s="4">
        <f t="shared" si="139"/>
        <v>2.3374343367409834E-2</v>
      </c>
      <c r="O482" s="4">
        <f t="shared" si="140"/>
        <v>1.1900180101103037E-2</v>
      </c>
      <c r="P482" s="6">
        <f>SUMPRODUCT(J482:O482,Portfolio_Performance!$C$10:$H$10)</f>
        <v>8.28823882895156E-3</v>
      </c>
      <c r="Q482" s="41">
        <v>-8.9999999999999998E-4</v>
      </c>
      <c r="R482" s="12">
        <f t="shared" si="141"/>
        <v>9.1882388289515598E-3</v>
      </c>
      <c r="S482" s="6">
        <f t="shared" si="142"/>
        <v>0</v>
      </c>
      <c r="T482" s="12">
        <f>P482-Portfolio_Performance!$C$16</f>
        <v>-5.9711761171048441E-2</v>
      </c>
      <c r="V482" s="7">
        <f t="shared" si="143"/>
        <v>-9.5237554525999801E-3</v>
      </c>
      <c r="W482" s="7">
        <f t="shared" si="143"/>
        <v>-1.935374546041034E-2</v>
      </c>
      <c r="X482" s="7">
        <f t="shared" si="144"/>
        <v>2.6772805018838729E-2</v>
      </c>
      <c r="Y482" s="7">
        <f t="shared" si="145"/>
        <v>6.4733737692068373E-3</v>
      </c>
      <c r="Z482" s="7">
        <f t="shared" si="146"/>
        <v>2.4274343367409836E-2</v>
      </c>
      <c r="AA482" s="7">
        <f t="shared" si="147"/>
        <v>1.2800180101103037E-2</v>
      </c>
      <c r="AB482">
        <f t="shared" si="148"/>
        <v>-9.5237554525999801E-3</v>
      </c>
      <c r="AC482">
        <f t="shared" si="149"/>
        <v>-1.935374546041034E-2</v>
      </c>
      <c r="AD482">
        <f t="shared" si="150"/>
        <v>0</v>
      </c>
      <c r="AE482">
        <f t="shared" si="151"/>
        <v>0</v>
      </c>
      <c r="AF482">
        <f t="shared" si="152"/>
        <v>0</v>
      </c>
      <c r="AG482">
        <f t="shared" si="153"/>
        <v>0</v>
      </c>
      <c r="AH482" s="7">
        <f>J482-Portfolio_Performance!$C$16</f>
        <v>-7.8423755452599983E-2</v>
      </c>
      <c r="AI482" s="7">
        <f>K482-Portfolio_Performance!$C$16</f>
        <v>-7.8165506631458784E-2</v>
      </c>
      <c r="AJ482" s="7">
        <f>L482-Portfolio_Performance!$C$16</f>
        <v>-4.2127194981161277E-2</v>
      </c>
      <c r="AK482" s="7">
        <f>M482-Portfolio_Performance!$C$16</f>
        <v>-6.2426626230793168E-2</v>
      </c>
      <c r="AL482" s="7">
        <f>N482-Portfolio_Performance!$C$16</f>
        <v>-4.4625656632590174E-2</v>
      </c>
      <c r="AM482" s="7">
        <f>O482-Portfolio_Performance!$C$16</f>
        <v>-5.6099819898896966E-2</v>
      </c>
    </row>
    <row r="483" spans="2:39" x14ac:dyDescent="0.2">
      <c r="B483" s="39">
        <v>45260</v>
      </c>
      <c r="C483" s="40">
        <v>159.44</v>
      </c>
      <c r="D483" s="40">
        <v>54.19</v>
      </c>
      <c r="E483" s="40">
        <v>28.76</v>
      </c>
      <c r="F483" s="40">
        <v>72.459999999999994</v>
      </c>
      <c r="G483" s="40">
        <v>102.46</v>
      </c>
      <c r="H483" s="40">
        <v>12.87</v>
      </c>
      <c r="J483" s="4">
        <f t="shared" si="135"/>
        <v>2.4636166616992642E-2</v>
      </c>
      <c r="K483" s="4">
        <f t="shared" si="136"/>
        <v>6.6654570051570047E-3</v>
      </c>
      <c r="L483" s="4">
        <f t="shared" si="137"/>
        <v>2.0018227726824815E-2</v>
      </c>
      <c r="M483" s="4">
        <f t="shared" si="138"/>
        <v>6.785319947218294E-3</v>
      </c>
      <c r="N483" s="4">
        <f t="shared" si="139"/>
        <v>3.0301572474249515E-3</v>
      </c>
      <c r="O483" s="4">
        <f t="shared" si="140"/>
        <v>1.4873072598955338E-2</v>
      </c>
      <c r="P483" s="6">
        <f>SUMPRODUCT(J483:O483,Portfolio_Performance!$C$10:$H$10)</f>
        <v>1.3342087020490133E-2</v>
      </c>
      <c r="Q483" s="41">
        <v>3.8E-3</v>
      </c>
      <c r="R483" s="12">
        <f t="shared" si="141"/>
        <v>9.5420870204901333E-3</v>
      </c>
      <c r="S483" s="6">
        <f t="shared" si="142"/>
        <v>0</v>
      </c>
      <c r="T483" s="12">
        <f>P483-Portfolio_Performance!$C$16</f>
        <v>-5.4657912979509872E-2</v>
      </c>
      <c r="V483" s="7">
        <f t="shared" si="143"/>
        <v>2.0836166616992641E-2</v>
      </c>
      <c r="W483" s="7">
        <f t="shared" si="143"/>
        <v>-2.8766300153331287E-3</v>
      </c>
      <c r="X483" s="7">
        <f t="shared" si="144"/>
        <v>1.6218227726824814E-2</v>
      </c>
      <c r="Y483" s="7">
        <f t="shared" si="145"/>
        <v>2.985319947218294E-3</v>
      </c>
      <c r="Z483" s="7">
        <f t="shared" si="146"/>
        <v>-7.6984275257504847E-4</v>
      </c>
      <c r="AA483" s="7">
        <f t="shared" si="147"/>
        <v>1.1073072598955338E-2</v>
      </c>
      <c r="AB483">
        <f t="shared" si="148"/>
        <v>0</v>
      </c>
      <c r="AC483">
        <f t="shared" si="149"/>
        <v>-2.8766300153331287E-3</v>
      </c>
      <c r="AD483">
        <f t="shared" si="150"/>
        <v>0</v>
      </c>
      <c r="AE483">
        <f t="shared" si="151"/>
        <v>0</v>
      </c>
      <c r="AF483">
        <f t="shared" si="152"/>
        <v>-7.6984275257504847E-4</v>
      </c>
      <c r="AG483">
        <f t="shared" si="153"/>
        <v>0</v>
      </c>
      <c r="AH483" s="7">
        <f>J483-Portfolio_Performance!$C$16</f>
        <v>-4.3363833383007366E-2</v>
      </c>
      <c r="AI483" s="7">
        <f>K483-Portfolio_Performance!$C$16</f>
        <v>-6.1334542994842998E-2</v>
      </c>
      <c r="AJ483" s="7">
        <f>L483-Portfolio_Performance!$C$16</f>
        <v>-4.798177227317519E-2</v>
      </c>
      <c r="AK483" s="7">
        <f>M483-Portfolio_Performance!$C$16</f>
        <v>-6.121468005278171E-2</v>
      </c>
      <c r="AL483" s="7">
        <f>N483-Portfolio_Performance!$C$16</f>
        <v>-6.4969842752575058E-2</v>
      </c>
      <c r="AM483" s="7">
        <f>O483-Portfolio_Performance!$C$16</f>
        <v>-5.3126927401044667E-2</v>
      </c>
    </row>
    <row r="484" spans="2:39" x14ac:dyDescent="0.2">
      <c r="B484" s="39">
        <v>45261</v>
      </c>
      <c r="C484" s="40">
        <v>165.07</v>
      </c>
      <c r="D484" s="40">
        <v>54.74</v>
      </c>
      <c r="E484" s="40">
        <v>30.38</v>
      </c>
      <c r="F484" s="40">
        <v>72.3</v>
      </c>
      <c r="G484" s="40">
        <v>103.87</v>
      </c>
      <c r="H484" s="40">
        <v>12.93</v>
      </c>
      <c r="J484" s="4">
        <f t="shared" si="135"/>
        <v>3.4701950454910299E-2</v>
      </c>
      <c r="K484" s="4">
        <f t="shared" si="136"/>
        <v>1.0098314034510312E-2</v>
      </c>
      <c r="L484" s="4">
        <f t="shared" si="137"/>
        <v>5.4798964314780832E-2</v>
      </c>
      <c r="M484" s="4">
        <f t="shared" si="138"/>
        <v>-2.2105563022121249E-3</v>
      </c>
      <c r="N484" s="4">
        <f t="shared" si="139"/>
        <v>1.3667638728663835E-2</v>
      </c>
      <c r="O484" s="4">
        <f t="shared" si="140"/>
        <v>4.6511711757308803E-3</v>
      </c>
      <c r="P484" s="6">
        <f>SUMPRODUCT(J484:O484,Portfolio_Performance!$C$10:$H$10)</f>
        <v>1.7337941394141992E-2</v>
      </c>
      <c r="Q484" s="41">
        <v>5.8999999999999999E-3</v>
      </c>
      <c r="R484" s="12">
        <f t="shared" si="141"/>
        <v>1.1437941394141993E-2</v>
      </c>
      <c r="S484" s="6">
        <f t="shared" si="142"/>
        <v>0</v>
      </c>
      <c r="T484" s="12">
        <f>P484-Portfolio_Performance!$C$16</f>
        <v>-5.0662058605858012E-2</v>
      </c>
      <c r="V484" s="7">
        <f t="shared" si="143"/>
        <v>2.88019504549103E-2</v>
      </c>
      <c r="W484" s="7">
        <f t="shared" si="143"/>
        <v>-1.3396273596316816E-3</v>
      </c>
      <c r="X484" s="7">
        <f t="shared" si="144"/>
        <v>4.8898964314780829E-2</v>
      </c>
      <c r="Y484" s="7">
        <f t="shared" si="145"/>
        <v>-8.1105563022121248E-3</v>
      </c>
      <c r="Z484" s="7">
        <f t="shared" si="146"/>
        <v>7.7676387286638353E-3</v>
      </c>
      <c r="AA484" s="7">
        <f t="shared" si="147"/>
        <v>-1.2488288242691195E-3</v>
      </c>
      <c r="AB484">
        <f t="shared" si="148"/>
        <v>0</v>
      </c>
      <c r="AC484">
        <f t="shared" si="149"/>
        <v>-1.3396273596316816E-3</v>
      </c>
      <c r="AD484">
        <f t="shared" si="150"/>
        <v>0</v>
      </c>
      <c r="AE484">
        <f t="shared" si="151"/>
        <v>-8.1105563022121248E-3</v>
      </c>
      <c r="AF484">
        <f t="shared" si="152"/>
        <v>0</v>
      </c>
      <c r="AG484">
        <f t="shared" si="153"/>
        <v>-1.2488288242691195E-3</v>
      </c>
      <c r="AH484" s="7">
        <f>J484-Portfolio_Performance!$C$16</f>
        <v>-3.3298049545089706E-2</v>
      </c>
      <c r="AI484" s="7">
        <f>K484-Portfolio_Performance!$C$16</f>
        <v>-5.7901685965489696E-2</v>
      </c>
      <c r="AJ484" s="7">
        <f>L484-Portfolio_Performance!$C$16</f>
        <v>-1.3201035685219173E-2</v>
      </c>
      <c r="AK484" s="7">
        <f>M484-Portfolio_Performance!$C$16</f>
        <v>-7.0210556302212124E-2</v>
      </c>
      <c r="AL484" s="7">
        <f>N484-Portfolio_Performance!$C$16</f>
        <v>-5.4332361271336171E-2</v>
      </c>
      <c r="AM484" s="7">
        <f>O484-Portfolio_Performance!$C$16</f>
        <v>-6.3348828824269121E-2</v>
      </c>
    </row>
    <row r="485" spans="2:39" x14ac:dyDescent="0.2">
      <c r="B485" s="39">
        <v>45264</v>
      </c>
      <c r="C485" s="40">
        <v>167.72</v>
      </c>
      <c r="D485" s="40">
        <v>54.94</v>
      </c>
      <c r="E485" s="40">
        <v>30.3</v>
      </c>
      <c r="F485" s="40">
        <v>71.84</v>
      </c>
      <c r="G485" s="40">
        <v>104.14</v>
      </c>
      <c r="H485" s="40">
        <v>12.92</v>
      </c>
      <c r="J485" s="4">
        <f t="shared" si="135"/>
        <v>1.5926295943112387E-2</v>
      </c>
      <c r="K485" s="4">
        <f t="shared" si="136"/>
        <v>3.6469770545947554E-3</v>
      </c>
      <c r="L485" s="4">
        <f t="shared" si="137"/>
        <v>-2.6367846523033278E-3</v>
      </c>
      <c r="M485" s="4">
        <f t="shared" si="138"/>
        <v>-6.3827051707747058E-3</v>
      </c>
      <c r="N485" s="4">
        <f t="shared" si="139"/>
        <v>2.5960304950330307E-3</v>
      </c>
      <c r="O485" s="4">
        <f t="shared" si="140"/>
        <v>-7.7369442931026909E-4</v>
      </c>
      <c r="P485" s="6">
        <f>SUMPRODUCT(J485:O485,Portfolio_Performance!$C$10:$H$10)</f>
        <v>2.9351056819876755E-3</v>
      </c>
      <c r="Q485" s="41">
        <v>-5.4000000000000003E-3</v>
      </c>
      <c r="R485" s="12">
        <f t="shared" si="141"/>
        <v>8.3351056819876753E-3</v>
      </c>
      <c r="S485" s="6">
        <f t="shared" si="142"/>
        <v>0</v>
      </c>
      <c r="T485" s="12">
        <f>P485-Portfolio_Performance!$C$16</f>
        <v>-6.5064894318012323E-2</v>
      </c>
      <c r="V485" s="7">
        <f t="shared" si="143"/>
        <v>2.1326295943112389E-2</v>
      </c>
      <c r="W485" s="7">
        <f t="shared" si="143"/>
        <v>-4.6881286273929203E-3</v>
      </c>
      <c r="X485" s="7">
        <f t="shared" si="144"/>
        <v>2.7632153476966725E-3</v>
      </c>
      <c r="Y485" s="7">
        <f t="shared" si="145"/>
        <v>-9.8270517077470552E-4</v>
      </c>
      <c r="Z485" s="7">
        <f t="shared" si="146"/>
        <v>7.9960304950330314E-3</v>
      </c>
      <c r="AA485" s="7">
        <f t="shared" si="147"/>
        <v>4.6263055706897314E-3</v>
      </c>
      <c r="AB485">
        <f t="shared" si="148"/>
        <v>0</v>
      </c>
      <c r="AC485">
        <f t="shared" si="149"/>
        <v>-4.6881286273929203E-3</v>
      </c>
      <c r="AD485">
        <f t="shared" si="150"/>
        <v>0</v>
      </c>
      <c r="AE485">
        <f t="shared" si="151"/>
        <v>-9.8270517077470552E-4</v>
      </c>
      <c r="AF485">
        <f t="shared" si="152"/>
        <v>0</v>
      </c>
      <c r="AG485">
        <f t="shared" si="153"/>
        <v>0</v>
      </c>
      <c r="AH485" s="7">
        <f>J485-Portfolio_Performance!$C$16</f>
        <v>-5.2073704056887618E-2</v>
      </c>
      <c r="AI485" s="7">
        <f>K485-Portfolio_Performance!$C$16</f>
        <v>-6.435302294540525E-2</v>
      </c>
      <c r="AJ485" s="7">
        <f>L485-Portfolio_Performance!$C$16</f>
        <v>-7.063678465230333E-2</v>
      </c>
      <c r="AK485" s="7">
        <f>M485-Portfolio_Performance!$C$16</f>
        <v>-7.4382705170774707E-2</v>
      </c>
      <c r="AL485" s="7">
        <f>N485-Portfolio_Performance!$C$16</f>
        <v>-6.5403969504966977E-2</v>
      </c>
      <c r="AM485" s="7">
        <f>O485-Portfolio_Performance!$C$16</f>
        <v>-6.8773694429310278E-2</v>
      </c>
    </row>
    <row r="486" spans="2:39" x14ac:dyDescent="0.2">
      <c r="B486" s="39">
        <v>45265</v>
      </c>
      <c r="C486" s="40">
        <v>164.09</v>
      </c>
      <c r="D486" s="40">
        <v>59.34</v>
      </c>
      <c r="E486" s="40">
        <v>30.33</v>
      </c>
      <c r="F486" s="40">
        <v>71</v>
      </c>
      <c r="G486" s="40">
        <v>101.17</v>
      </c>
      <c r="H486" s="40">
        <v>12.66</v>
      </c>
      <c r="J486" s="4">
        <f t="shared" si="135"/>
        <v>-2.1880864515502911E-2</v>
      </c>
      <c r="K486" s="4">
        <f t="shared" si="136"/>
        <v>7.7041934195548001E-2</v>
      </c>
      <c r="L486" s="4">
        <f t="shared" si="137"/>
        <v>9.8960918516628185E-4</v>
      </c>
      <c r="M486" s="4">
        <f t="shared" si="138"/>
        <v>-1.1761546952628757E-2</v>
      </c>
      <c r="N486" s="4">
        <f t="shared" si="139"/>
        <v>-2.8933877516954028E-2</v>
      </c>
      <c r="O486" s="4">
        <f t="shared" si="140"/>
        <v>-2.0329081638425672E-2</v>
      </c>
      <c r="P486" s="6">
        <f>SUMPRODUCT(J486:O486,Portfolio_Performance!$C$10:$H$10)</f>
        <v>-9.6346732552105366E-3</v>
      </c>
      <c r="Q486" s="41">
        <v>-5.9999999999999995E-4</v>
      </c>
      <c r="R486" s="12">
        <f t="shared" si="141"/>
        <v>-9.0346732552105367E-3</v>
      </c>
      <c r="S486" s="6">
        <f t="shared" si="142"/>
        <v>-9.0346732552105367E-3</v>
      </c>
      <c r="T486" s="12">
        <f>P486-Portfolio_Performance!$C$16</f>
        <v>-7.7634673255210535E-2</v>
      </c>
      <c r="V486" s="7">
        <f t="shared" si="143"/>
        <v>-2.1280864515502911E-2</v>
      </c>
      <c r="W486" s="7">
        <f t="shared" si="143"/>
        <v>8.6076607450758541E-2</v>
      </c>
      <c r="X486" s="7">
        <f t="shared" si="144"/>
        <v>1.5896091851662817E-3</v>
      </c>
      <c r="Y486" s="7">
        <f t="shared" si="145"/>
        <v>-1.1161546952628757E-2</v>
      </c>
      <c r="Z486" s="7">
        <f t="shared" si="146"/>
        <v>-2.8333877516954029E-2</v>
      </c>
      <c r="AA486" s="7">
        <f t="shared" si="147"/>
        <v>-1.9729081638425672E-2</v>
      </c>
      <c r="AB486">
        <f t="shared" si="148"/>
        <v>-2.1280864515502911E-2</v>
      </c>
      <c r="AC486">
        <f t="shared" si="149"/>
        <v>0</v>
      </c>
      <c r="AD486">
        <f t="shared" si="150"/>
        <v>0</v>
      </c>
      <c r="AE486">
        <f t="shared" si="151"/>
        <v>-1.1161546952628757E-2</v>
      </c>
      <c r="AF486">
        <f t="shared" si="152"/>
        <v>-2.8333877516954029E-2</v>
      </c>
      <c r="AG486">
        <f t="shared" si="153"/>
        <v>-1.9729081638425672E-2</v>
      </c>
      <c r="AH486" s="7">
        <f>J486-Portfolio_Performance!$C$16</f>
        <v>-8.9880864515502923E-2</v>
      </c>
      <c r="AI486" s="7">
        <f>K486-Portfolio_Performance!$C$16</f>
        <v>9.0419341955479959E-3</v>
      </c>
      <c r="AJ486" s="7">
        <f>L486-Portfolio_Performance!$C$16</f>
        <v>-6.7010390814833717E-2</v>
      </c>
      <c r="AK486" s="7">
        <f>M486-Portfolio_Performance!$C$16</f>
        <v>-7.9761546952628756E-2</v>
      </c>
      <c r="AL486" s="7">
        <f>N486-Portfolio_Performance!$C$16</f>
        <v>-9.6933877516954037E-2</v>
      </c>
      <c r="AM486" s="7">
        <f>O486-Portfolio_Performance!$C$16</f>
        <v>-8.8329081638425677E-2</v>
      </c>
    </row>
    <row r="487" spans="2:39" x14ac:dyDescent="0.2">
      <c r="B487" s="39">
        <v>45266</v>
      </c>
      <c r="C487" s="40">
        <v>163.28</v>
      </c>
      <c r="D487" s="40">
        <v>60.18</v>
      </c>
      <c r="E487" s="40">
        <v>29.09</v>
      </c>
      <c r="F487" s="40">
        <v>70.680000000000007</v>
      </c>
      <c r="G487" s="40">
        <v>100.97</v>
      </c>
      <c r="H487" s="40">
        <v>12.44</v>
      </c>
      <c r="J487" s="4">
        <f t="shared" si="135"/>
        <v>-4.9485392854696436E-3</v>
      </c>
      <c r="K487" s="4">
        <f t="shared" si="136"/>
        <v>1.4056456339223346E-2</v>
      </c>
      <c r="L487" s="4">
        <f t="shared" si="137"/>
        <v>-4.1742849193379387E-2</v>
      </c>
      <c r="M487" s="4">
        <f t="shared" si="138"/>
        <v>-4.5172295898197002E-3</v>
      </c>
      <c r="N487" s="4">
        <f t="shared" si="139"/>
        <v>-1.9788272015693713E-3</v>
      </c>
      <c r="O487" s="4">
        <f t="shared" si="140"/>
        <v>-1.7530329404996776E-2</v>
      </c>
      <c r="P487" s="6">
        <f>SUMPRODUCT(J487:O487,Portfolio_Performance!$C$10:$H$10)</f>
        <v>-9.8649343633044097E-3</v>
      </c>
      <c r="Q487" s="41">
        <v>-3.8999999999999998E-3</v>
      </c>
      <c r="R487" s="12">
        <f t="shared" si="141"/>
        <v>-5.9649343633044099E-3</v>
      </c>
      <c r="S487" s="6">
        <f t="shared" si="142"/>
        <v>-5.9649343633044099E-3</v>
      </c>
      <c r="T487" s="12">
        <f>P487-Portfolio_Performance!$C$16</f>
        <v>-7.7864934363304411E-2</v>
      </c>
      <c r="V487" s="7">
        <f t="shared" si="143"/>
        <v>-1.0485392854696438E-3</v>
      </c>
      <c r="W487" s="7">
        <f t="shared" si="143"/>
        <v>2.0021390702527755E-2</v>
      </c>
      <c r="X487" s="7">
        <f t="shared" si="144"/>
        <v>-3.7842849193379387E-2</v>
      </c>
      <c r="Y487" s="7">
        <f t="shared" si="145"/>
        <v>-6.1722958981970041E-4</v>
      </c>
      <c r="Z487" s="7">
        <f t="shared" si="146"/>
        <v>1.9211727984306285E-3</v>
      </c>
      <c r="AA487" s="7">
        <f t="shared" si="147"/>
        <v>-1.3630329404996776E-2</v>
      </c>
      <c r="AB487">
        <f t="shared" si="148"/>
        <v>-1.0485392854696438E-3</v>
      </c>
      <c r="AC487">
        <f t="shared" si="149"/>
        <v>0</v>
      </c>
      <c r="AD487">
        <f t="shared" si="150"/>
        <v>-3.7842849193379387E-2</v>
      </c>
      <c r="AE487">
        <f t="shared" si="151"/>
        <v>-6.1722958981970041E-4</v>
      </c>
      <c r="AF487">
        <f t="shared" si="152"/>
        <v>0</v>
      </c>
      <c r="AG487">
        <f t="shared" si="153"/>
        <v>-1.3630329404996776E-2</v>
      </c>
      <c r="AH487" s="7">
        <f>J487-Portfolio_Performance!$C$16</f>
        <v>-7.2948539285469655E-2</v>
      </c>
      <c r="AI487" s="7">
        <f>K487-Portfolio_Performance!$C$16</f>
        <v>-5.3943543660776659E-2</v>
      </c>
      <c r="AJ487" s="7">
        <f>L487-Portfolio_Performance!$C$16</f>
        <v>-0.1097428491933794</v>
      </c>
      <c r="AK487" s="7">
        <f>M487-Portfolio_Performance!$C$16</f>
        <v>-7.2517229589819709E-2</v>
      </c>
      <c r="AL487" s="7">
        <f>N487-Portfolio_Performance!$C$16</f>
        <v>-6.997882720156938E-2</v>
      </c>
      <c r="AM487" s="7">
        <f>O487-Portfolio_Performance!$C$16</f>
        <v>-8.5530329404996774E-2</v>
      </c>
    </row>
    <row r="488" spans="2:39" x14ac:dyDescent="0.2">
      <c r="B488" s="39">
        <v>45267</v>
      </c>
      <c r="C488" s="40">
        <v>163.54</v>
      </c>
      <c r="D488" s="40">
        <v>60.29</v>
      </c>
      <c r="E488" s="40">
        <v>28.91</v>
      </c>
      <c r="F488" s="40">
        <v>70.819999999999993</v>
      </c>
      <c r="G488" s="40">
        <v>100.46</v>
      </c>
      <c r="H488" s="40">
        <v>12.28</v>
      </c>
      <c r="J488" s="4">
        <f t="shared" si="135"/>
        <v>1.5910902322419035E-3</v>
      </c>
      <c r="K488" s="4">
        <f t="shared" si="136"/>
        <v>1.8261812994150725E-3</v>
      </c>
      <c r="L488" s="4">
        <f t="shared" si="137"/>
        <v>-6.2069164788555922E-3</v>
      </c>
      <c r="M488" s="4">
        <f t="shared" si="138"/>
        <v>1.9787992322617682E-3</v>
      </c>
      <c r="N488" s="4">
        <f t="shared" si="139"/>
        <v>-5.0638046943311055E-3</v>
      </c>
      <c r="O488" s="4">
        <f t="shared" si="140"/>
        <v>-1.2945164592036963E-2</v>
      </c>
      <c r="P488" s="6">
        <f>SUMPRODUCT(J488:O488,Portfolio_Performance!$C$10:$H$10)</f>
        <v>-4.818285864746804E-3</v>
      </c>
      <c r="Q488" s="41">
        <v>8.0000000000000002E-3</v>
      </c>
      <c r="R488" s="12">
        <f t="shared" si="141"/>
        <v>-1.2818285864746804E-2</v>
      </c>
      <c r="S488" s="6">
        <f t="shared" si="142"/>
        <v>-1.2818285864746804E-2</v>
      </c>
      <c r="T488" s="12">
        <f>P488-Portfolio_Performance!$C$16</f>
        <v>-7.2818285864746812E-2</v>
      </c>
      <c r="V488" s="7">
        <f t="shared" si="143"/>
        <v>-6.4089097677580966E-3</v>
      </c>
      <c r="W488" s="7">
        <f t="shared" si="143"/>
        <v>1.4644467164161876E-2</v>
      </c>
      <c r="X488" s="7">
        <f t="shared" si="144"/>
        <v>-1.4206916478855592E-2</v>
      </c>
      <c r="Y488" s="7">
        <f t="shared" si="145"/>
        <v>-6.0212007677382315E-3</v>
      </c>
      <c r="Z488" s="7">
        <f t="shared" si="146"/>
        <v>-1.3063804694331105E-2</v>
      </c>
      <c r="AA488" s="7">
        <f t="shared" si="147"/>
        <v>-2.0945164592036963E-2</v>
      </c>
      <c r="AB488">
        <f t="shared" si="148"/>
        <v>-6.4089097677580966E-3</v>
      </c>
      <c r="AC488">
        <f t="shared" si="149"/>
        <v>0</v>
      </c>
      <c r="AD488">
        <f t="shared" si="150"/>
        <v>-1.4206916478855592E-2</v>
      </c>
      <c r="AE488">
        <f t="shared" si="151"/>
        <v>-6.0212007677382315E-3</v>
      </c>
      <c r="AF488">
        <f t="shared" si="152"/>
        <v>-1.3063804694331105E-2</v>
      </c>
      <c r="AG488">
        <f t="shared" si="153"/>
        <v>-2.0945164592036963E-2</v>
      </c>
      <c r="AH488" s="7">
        <f>J488-Portfolio_Performance!$C$16</f>
        <v>-6.6408909767758095E-2</v>
      </c>
      <c r="AI488" s="7">
        <f>K488-Portfolio_Performance!$C$16</f>
        <v>-6.6173818700584933E-2</v>
      </c>
      <c r="AJ488" s="7">
        <f>L488-Portfolio_Performance!$C$16</f>
        <v>-7.4206916478855592E-2</v>
      </c>
      <c r="AK488" s="7">
        <f>M488-Portfolio_Performance!$C$16</f>
        <v>-6.6021200767738236E-2</v>
      </c>
      <c r="AL488" s="7">
        <f>N488-Portfolio_Performance!$C$16</f>
        <v>-7.3063804694331116E-2</v>
      </c>
      <c r="AM488" s="7">
        <f>O488-Portfolio_Performance!$C$16</f>
        <v>-8.0945164592036961E-2</v>
      </c>
    </row>
    <row r="489" spans="2:39" x14ac:dyDescent="0.2">
      <c r="B489" s="39">
        <v>45268</v>
      </c>
      <c r="C489" s="40">
        <v>164.53</v>
      </c>
      <c r="D489" s="40">
        <v>59.92</v>
      </c>
      <c r="E489" s="40">
        <v>29.61</v>
      </c>
      <c r="F489" s="40">
        <v>71.349999999999994</v>
      </c>
      <c r="G489" s="40">
        <v>100.28</v>
      </c>
      <c r="H489" s="40">
        <v>12.5</v>
      </c>
      <c r="J489" s="4">
        <f t="shared" si="135"/>
        <v>6.0353156647275207E-3</v>
      </c>
      <c r="K489" s="4">
        <f t="shared" si="136"/>
        <v>-6.1559132923500633E-3</v>
      </c>
      <c r="L489" s="4">
        <f t="shared" si="137"/>
        <v>2.3924586085245243E-2</v>
      </c>
      <c r="M489" s="4">
        <f t="shared" si="138"/>
        <v>7.4558972390876997E-3</v>
      </c>
      <c r="N489" s="4">
        <f t="shared" si="139"/>
        <v>-1.7933650318059857E-3</v>
      </c>
      <c r="O489" s="4">
        <f t="shared" si="140"/>
        <v>1.7756721589259044E-2</v>
      </c>
      <c r="P489" s="6">
        <f>SUMPRODUCT(J489:O489,Portfolio_Performance!$C$10:$H$10)</f>
        <v>8.697863606560309E-3</v>
      </c>
      <c r="Q489" s="41">
        <v>4.1000000000000003E-3</v>
      </c>
      <c r="R489" s="12">
        <f t="shared" si="141"/>
        <v>4.5978636065603087E-3</v>
      </c>
      <c r="S489" s="6">
        <f t="shared" si="142"/>
        <v>0</v>
      </c>
      <c r="T489" s="12">
        <f>P489-Portfolio_Performance!$C$16</f>
        <v>-5.9302136393439696E-2</v>
      </c>
      <c r="V489" s="7">
        <f t="shared" si="143"/>
        <v>1.9353156647275204E-3</v>
      </c>
      <c r="W489" s="7">
        <f t="shared" si="143"/>
        <v>-1.0753776898910373E-2</v>
      </c>
      <c r="X489" s="7">
        <f t="shared" si="144"/>
        <v>1.9824586085245243E-2</v>
      </c>
      <c r="Y489" s="7">
        <f t="shared" si="145"/>
        <v>3.3558972390876993E-3</v>
      </c>
      <c r="Z489" s="7">
        <f t="shared" si="146"/>
        <v>-5.893365031805986E-3</v>
      </c>
      <c r="AA489" s="7">
        <f t="shared" si="147"/>
        <v>1.3656721589259044E-2</v>
      </c>
      <c r="AB489">
        <f t="shared" si="148"/>
        <v>0</v>
      </c>
      <c r="AC489">
        <f t="shared" si="149"/>
        <v>-1.0753776898910373E-2</v>
      </c>
      <c r="AD489">
        <f t="shared" si="150"/>
        <v>0</v>
      </c>
      <c r="AE489">
        <f t="shared" si="151"/>
        <v>0</v>
      </c>
      <c r="AF489">
        <f t="shared" si="152"/>
        <v>-5.893365031805986E-3</v>
      </c>
      <c r="AG489">
        <f t="shared" si="153"/>
        <v>0</v>
      </c>
      <c r="AH489" s="7">
        <f>J489-Portfolio_Performance!$C$16</f>
        <v>-6.1964684335272482E-2</v>
      </c>
      <c r="AI489" s="7">
        <f>K489-Portfolio_Performance!$C$16</f>
        <v>-7.4155913292350065E-2</v>
      </c>
      <c r="AJ489" s="7">
        <f>L489-Portfolio_Performance!$C$16</f>
        <v>-4.4075413914754766E-2</v>
      </c>
      <c r="AK489" s="7">
        <f>M489-Portfolio_Performance!$C$16</f>
        <v>-6.0544102760912308E-2</v>
      </c>
      <c r="AL489" s="7">
        <f>N489-Portfolio_Performance!$C$16</f>
        <v>-6.9793365031805984E-2</v>
      </c>
      <c r="AM489" s="7">
        <f>O489-Portfolio_Performance!$C$16</f>
        <v>-5.0243278410740957E-2</v>
      </c>
    </row>
    <row r="490" spans="2:39" x14ac:dyDescent="0.2">
      <c r="B490" s="39">
        <v>45271</v>
      </c>
      <c r="C490" s="40">
        <v>165.82</v>
      </c>
      <c r="D490" s="40">
        <v>59.77</v>
      </c>
      <c r="E490" s="40">
        <v>29.55</v>
      </c>
      <c r="F490" s="40">
        <v>72.69</v>
      </c>
      <c r="G490" s="40">
        <v>100.28</v>
      </c>
      <c r="H490" s="40">
        <v>12.35</v>
      </c>
      <c r="J490" s="4">
        <f t="shared" si="135"/>
        <v>7.8099382895139733E-3</v>
      </c>
      <c r="K490" s="4">
        <f t="shared" si="136"/>
        <v>-2.5064763728012006E-3</v>
      </c>
      <c r="L490" s="4">
        <f t="shared" si="137"/>
        <v>-2.0283982613926096E-3</v>
      </c>
      <c r="M490" s="4">
        <f t="shared" si="138"/>
        <v>1.8606479573698684E-2</v>
      </c>
      <c r="N490" s="4">
        <f t="shared" si="139"/>
        <v>0</v>
      </c>
      <c r="O490" s="4">
        <f t="shared" si="140"/>
        <v>-1.2072581234269249E-2</v>
      </c>
      <c r="P490" s="6">
        <f>SUMPRODUCT(J490:O490,Portfolio_Performance!$C$10:$H$10)</f>
        <v>-6.5262621842749214E-4</v>
      </c>
      <c r="Q490" s="41">
        <v>3.8999999999999998E-3</v>
      </c>
      <c r="R490" s="12">
        <f t="shared" si="141"/>
        <v>-4.552626218427492E-3</v>
      </c>
      <c r="S490" s="6">
        <f t="shared" si="142"/>
        <v>-4.552626218427492E-3</v>
      </c>
      <c r="T490" s="12">
        <f>P490-Portfolio_Performance!$C$16</f>
        <v>-6.8652626218427493E-2</v>
      </c>
      <c r="V490" s="7">
        <f t="shared" si="143"/>
        <v>3.9099382895139735E-3</v>
      </c>
      <c r="W490" s="7">
        <f t="shared" si="143"/>
        <v>2.0461498456262914E-3</v>
      </c>
      <c r="X490" s="7">
        <f t="shared" si="144"/>
        <v>-5.9283982613926095E-3</v>
      </c>
      <c r="Y490" s="7">
        <f t="shared" si="145"/>
        <v>1.4706479573698684E-2</v>
      </c>
      <c r="Z490" s="7">
        <f t="shared" si="146"/>
        <v>-3.8999999999999998E-3</v>
      </c>
      <c r="AA490" s="7">
        <f t="shared" si="147"/>
        <v>-1.5972581234269249E-2</v>
      </c>
      <c r="AB490">
        <f t="shared" si="148"/>
        <v>0</v>
      </c>
      <c r="AC490">
        <f t="shared" si="149"/>
        <v>0</v>
      </c>
      <c r="AD490">
        <f t="shared" si="150"/>
        <v>-5.9283982613926095E-3</v>
      </c>
      <c r="AE490">
        <f t="shared" si="151"/>
        <v>0</v>
      </c>
      <c r="AF490">
        <f t="shared" si="152"/>
        <v>-3.8999999999999998E-3</v>
      </c>
      <c r="AG490">
        <f t="shared" si="153"/>
        <v>-1.5972581234269249E-2</v>
      </c>
      <c r="AH490" s="7">
        <f>J490-Portfolio_Performance!$C$16</f>
        <v>-6.0190061710486034E-2</v>
      </c>
      <c r="AI490" s="7">
        <f>K490-Portfolio_Performance!$C$16</f>
        <v>-7.0506476372801205E-2</v>
      </c>
      <c r="AJ490" s="7">
        <f>L490-Portfolio_Performance!$C$16</f>
        <v>-7.0028398261392621E-2</v>
      </c>
      <c r="AK490" s="7">
        <f>M490-Portfolio_Performance!$C$16</f>
        <v>-4.9393520426301324E-2</v>
      </c>
      <c r="AL490" s="7">
        <f>N490-Portfolio_Performance!$C$16</f>
        <v>-6.8000000000000005E-2</v>
      </c>
      <c r="AM490" s="7">
        <f>O490-Portfolio_Performance!$C$16</f>
        <v>-8.0072581234269247E-2</v>
      </c>
    </row>
    <row r="491" spans="2:39" x14ac:dyDescent="0.2">
      <c r="B491" s="39">
        <v>45272</v>
      </c>
      <c r="C491" s="40">
        <v>166.88</v>
      </c>
      <c r="D491" s="40">
        <v>59.36</v>
      </c>
      <c r="E491" s="40">
        <v>29.53</v>
      </c>
      <c r="F491" s="40">
        <v>74.150000000000006</v>
      </c>
      <c r="G491" s="40">
        <v>100.16</v>
      </c>
      <c r="H491" s="40">
        <v>12.15</v>
      </c>
      <c r="J491" s="4">
        <f t="shared" si="135"/>
        <v>6.3721285643897852E-3</v>
      </c>
      <c r="K491" s="4">
        <f t="shared" si="136"/>
        <v>-6.8832639770378132E-3</v>
      </c>
      <c r="L491" s="4">
        <f t="shared" si="137"/>
        <v>-6.7704809627591332E-4</v>
      </c>
      <c r="M491" s="4">
        <f t="shared" si="138"/>
        <v>1.9886245087397149E-2</v>
      </c>
      <c r="N491" s="4">
        <f t="shared" si="139"/>
        <v>-1.1973659383043454E-3</v>
      </c>
      <c r="O491" s="4">
        <f t="shared" si="140"/>
        <v>-1.632689328742867E-2</v>
      </c>
      <c r="P491" s="6">
        <f>SUMPRODUCT(J491:O491,Portfolio_Performance!$C$10:$H$10)</f>
        <v>-2.6305221596031698E-3</v>
      </c>
      <c r="Q491" s="41">
        <v>4.5999999999999999E-3</v>
      </c>
      <c r="R491" s="12">
        <f t="shared" si="141"/>
        <v>-7.2305221596031697E-3</v>
      </c>
      <c r="S491" s="6">
        <f t="shared" si="142"/>
        <v>-7.2305221596031697E-3</v>
      </c>
      <c r="T491" s="12">
        <f>P491-Portfolio_Performance!$C$16</f>
        <v>-7.0630522159603179E-2</v>
      </c>
      <c r="V491" s="7">
        <f t="shared" si="143"/>
        <v>1.7721285643897853E-3</v>
      </c>
      <c r="W491" s="7">
        <f t="shared" si="143"/>
        <v>3.4725818256535652E-4</v>
      </c>
      <c r="X491" s="7">
        <f t="shared" si="144"/>
        <v>-5.2770480962759129E-3</v>
      </c>
      <c r="Y491" s="7">
        <f t="shared" si="145"/>
        <v>1.5286245087397149E-2</v>
      </c>
      <c r="Z491" s="7">
        <f t="shared" si="146"/>
        <v>-5.7973659383043453E-3</v>
      </c>
      <c r="AA491" s="7">
        <f t="shared" si="147"/>
        <v>-2.092689328742867E-2</v>
      </c>
      <c r="AB491">
        <f t="shared" si="148"/>
        <v>0</v>
      </c>
      <c r="AC491">
        <f t="shared" si="149"/>
        <v>0</v>
      </c>
      <c r="AD491">
        <f t="shared" si="150"/>
        <v>-5.2770480962759129E-3</v>
      </c>
      <c r="AE491">
        <f t="shared" si="151"/>
        <v>0</v>
      </c>
      <c r="AF491">
        <f t="shared" si="152"/>
        <v>-5.7973659383043453E-3</v>
      </c>
      <c r="AG491">
        <f t="shared" si="153"/>
        <v>-2.092689328742867E-2</v>
      </c>
      <c r="AH491" s="7">
        <f>J491-Portfolio_Performance!$C$16</f>
        <v>-6.1627871435610222E-2</v>
      </c>
      <c r="AI491" s="7">
        <f>K491-Portfolio_Performance!$C$16</f>
        <v>-7.4883263977037817E-2</v>
      </c>
      <c r="AJ491" s="7">
        <f>L491-Portfolio_Performance!$C$16</f>
        <v>-6.8677048096275922E-2</v>
      </c>
      <c r="AK491" s="7">
        <f>M491-Portfolio_Performance!$C$16</f>
        <v>-4.8113754912602856E-2</v>
      </c>
      <c r="AL491" s="7">
        <f>N491-Portfolio_Performance!$C$16</f>
        <v>-6.9197365938304348E-2</v>
      </c>
      <c r="AM491" s="7">
        <f>O491-Portfolio_Performance!$C$16</f>
        <v>-8.4326893287428678E-2</v>
      </c>
    </row>
    <row r="492" spans="2:39" x14ac:dyDescent="0.2">
      <c r="B492" s="39">
        <v>45273</v>
      </c>
      <c r="C492" s="40">
        <v>169.05</v>
      </c>
      <c r="D492" s="40">
        <v>59.87</v>
      </c>
      <c r="E492" s="40">
        <v>31.99</v>
      </c>
      <c r="F492" s="40">
        <v>73.459999999999994</v>
      </c>
      <c r="G492" s="40">
        <v>101.37</v>
      </c>
      <c r="H492" s="40">
        <v>12.25</v>
      </c>
      <c r="J492" s="4">
        <f t="shared" si="135"/>
        <v>1.2919537901432713E-2</v>
      </c>
      <c r="K492" s="4">
        <f t="shared" si="136"/>
        <v>8.5549460781356185E-3</v>
      </c>
      <c r="L492" s="4">
        <f t="shared" si="137"/>
        <v>8.0016658205595337E-2</v>
      </c>
      <c r="M492" s="4">
        <f t="shared" si="138"/>
        <v>-9.3490281924199555E-3</v>
      </c>
      <c r="N492" s="4">
        <f t="shared" si="139"/>
        <v>1.2008282042519847E-2</v>
      </c>
      <c r="O492" s="4">
        <f t="shared" si="140"/>
        <v>8.1967672041784907E-3</v>
      </c>
      <c r="P492" s="6">
        <f>SUMPRODUCT(J492:O492,Portfolio_Performance!$C$10:$H$10)</f>
        <v>1.5366851759175158E-2</v>
      </c>
      <c r="Q492" s="41">
        <v>1.37E-2</v>
      </c>
      <c r="R492" s="12">
        <f t="shared" si="141"/>
        <v>1.6668517591751572E-3</v>
      </c>
      <c r="S492" s="6">
        <f t="shared" si="142"/>
        <v>0</v>
      </c>
      <c r="T492" s="12">
        <f>P492-Portfolio_Performance!$C$16</f>
        <v>-5.2633148240824851E-2</v>
      </c>
      <c r="V492" s="7">
        <f t="shared" si="143"/>
        <v>-7.8046209856728714E-4</v>
      </c>
      <c r="W492" s="7">
        <f t="shared" si="143"/>
        <v>6.8880943189604613E-3</v>
      </c>
      <c r="X492" s="7">
        <f t="shared" si="144"/>
        <v>6.6316658205595333E-2</v>
      </c>
      <c r="Y492" s="7">
        <f t="shared" si="145"/>
        <v>-2.3049028192419954E-2</v>
      </c>
      <c r="Z492" s="7">
        <f t="shared" si="146"/>
        <v>-1.691717957480153E-3</v>
      </c>
      <c r="AA492" s="7">
        <f t="shared" si="147"/>
        <v>-5.5032327958215096E-3</v>
      </c>
      <c r="AB492">
        <f t="shared" si="148"/>
        <v>-7.8046209856728714E-4</v>
      </c>
      <c r="AC492">
        <f t="shared" si="149"/>
        <v>0</v>
      </c>
      <c r="AD492">
        <f t="shared" si="150"/>
        <v>0</v>
      </c>
      <c r="AE492">
        <f t="shared" si="151"/>
        <v>-2.3049028192419954E-2</v>
      </c>
      <c r="AF492">
        <f t="shared" si="152"/>
        <v>-1.691717957480153E-3</v>
      </c>
      <c r="AG492">
        <f t="shared" si="153"/>
        <v>-5.5032327958215096E-3</v>
      </c>
      <c r="AH492" s="7">
        <f>J492-Portfolio_Performance!$C$16</f>
        <v>-5.508046209856729E-2</v>
      </c>
      <c r="AI492" s="7">
        <f>K492-Portfolio_Performance!$C$16</f>
        <v>-5.9445053921864388E-2</v>
      </c>
      <c r="AJ492" s="7">
        <f>L492-Portfolio_Performance!$C$16</f>
        <v>1.2016658205595332E-2</v>
      </c>
      <c r="AK492" s="7">
        <f>M492-Portfolio_Performance!$C$16</f>
        <v>-7.7349028192419955E-2</v>
      </c>
      <c r="AL492" s="7">
        <f>N492-Portfolio_Performance!$C$16</f>
        <v>-5.5991717957480161E-2</v>
      </c>
      <c r="AM492" s="7">
        <f>O492-Portfolio_Performance!$C$16</f>
        <v>-5.9803232795821518E-2</v>
      </c>
    </row>
    <row r="493" spans="2:39" x14ac:dyDescent="0.2">
      <c r="B493" s="39">
        <v>45274</v>
      </c>
      <c r="C493" s="40">
        <v>173.16</v>
      </c>
      <c r="D493" s="40">
        <v>59.29</v>
      </c>
      <c r="E493" s="40">
        <v>34.24</v>
      </c>
      <c r="F493" s="40">
        <v>74.349999999999994</v>
      </c>
      <c r="G493" s="40">
        <v>104.49</v>
      </c>
      <c r="H493" s="40">
        <v>12.24</v>
      </c>
      <c r="J493" s="4">
        <f t="shared" si="135"/>
        <v>2.4021493419884788E-2</v>
      </c>
      <c r="K493" s="4">
        <f t="shared" si="136"/>
        <v>-9.7348872179843088E-3</v>
      </c>
      <c r="L493" s="4">
        <f t="shared" si="137"/>
        <v>6.7971197312114914E-2</v>
      </c>
      <c r="M493" s="4">
        <f t="shared" si="138"/>
        <v>1.2042632514642843E-2</v>
      </c>
      <c r="N493" s="4">
        <f t="shared" si="139"/>
        <v>3.0314183651711134E-2</v>
      </c>
      <c r="O493" s="4">
        <f t="shared" si="140"/>
        <v>-8.1665990655597793E-4</v>
      </c>
      <c r="P493" s="6">
        <f>SUMPRODUCT(J493:O493,Portfolio_Performance!$C$10:$H$10)</f>
        <v>1.7650031703229738E-2</v>
      </c>
      <c r="Q493" s="41">
        <v>2.5999999999999999E-3</v>
      </c>
      <c r="R493" s="12">
        <f t="shared" si="141"/>
        <v>1.5050031703229739E-2</v>
      </c>
      <c r="S493" s="6">
        <f t="shared" si="142"/>
        <v>0</v>
      </c>
      <c r="T493" s="12">
        <f>P493-Portfolio_Performance!$C$16</f>
        <v>-5.034996829677027E-2</v>
      </c>
      <c r="V493" s="7">
        <f t="shared" si="143"/>
        <v>2.1421493419884786E-2</v>
      </c>
      <c r="W493" s="7">
        <f t="shared" si="143"/>
        <v>-2.4784918921214046E-2</v>
      </c>
      <c r="X493" s="7">
        <f t="shared" si="144"/>
        <v>6.5371197312114909E-2</v>
      </c>
      <c r="Y493" s="7">
        <f t="shared" si="145"/>
        <v>9.4426325146428434E-3</v>
      </c>
      <c r="Z493" s="7">
        <f t="shared" si="146"/>
        <v>2.7714183651711133E-2</v>
      </c>
      <c r="AA493" s="7">
        <f t="shared" si="147"/>
        <v>-3.4166599065559777E-3</v>
      </c>
      <c r="AB493">
        <f t="shared" si="148"/>
        <v>0</v>
      </c>
      <c r="AC493">
        <f t="shared" si="149"/>
        <v>-2.4784918921214046E-2</v>
      </c>
      <c r="AD493">
        <f t="shared" si="150"/>
        <v>0</v>
      </c>
      <c r="AE493">
        <f t="shared" si="151"/>
        <v>0</v>
      </c>
      <c r="AF493">
        <f t="shared" si="152"/>
        <v>0</v>
      </c>
      <c r="AG493">
        <f t="shared" si="153"/>
        <v>-3.4166599065559777E-3</v>
      </c>
      <c r="AH493" s="7">
        <f>J493-Portfolio_Performance!$C$16</f>
        <v>-4.397850658011522E-2</v>
      </c>
      <c r="AI493" s="7">
        <f>K493-Portfolio_Performance!$C$16</f>
        <v>-7.7734887217984314E-2</v>
      </c>
      <c r="AJ493" s="7">
        <f>L493-Portfolio_Performance!$C$16</f>
        <v>-2.880268788509055E-5</v>
      </c>
      <c r="AK493" s="7">
        <f>M493-Portfolio_Performance!$C$16</f>
        <v>-5.5957367485357165E-2</v>
      </c>
      <c r="AL493" s="7">
        <f>N493-Portfolio_Performance!$C$16</f>
        <v>-3.7685816348288867E-2</v>
      </c>
      <c r="AM493" s="7">
        <f>O493-Portfolio_Performance!$C$16</f>
        <v>-6.8816659906555985E-2</v>
      </c>
    </row>
    <row r="494" spans="2:39" x14ac:dyDescent="0.2">
      <c r="B494" s="39">
        <v>45275</v>
      </c>
      <c r="C494" s="40">
        <v>172.2</v>
      </c>
      <c r="D494" s="40">
        <v>58.89</v>
      </c>
      <c r="E494" s="40">
        <v>34.340000000000003</v>
      </c>
      <c r="F494" s="40">
        <v>74.180000000000007</v>
      </c>
      <c r="G494" s="40">
        <v>102.18</v>
      </c>
      <c r="H494" s="40">
        <v>11.99</v>
      </c>
      <c r="J494" s="4">
        <f t="shared" si="135"/>
        <v>-5.5594305801494256E-3</v>
      </c>
      <c r="K494" s="4">
        <f t="shared" si="136"/>
        <v>-6.7693607627969084E-3</v>
      </c>
      <c r="L494" s="4">
        <f t="shared" si="137"/>
        <v>2.9163041957882383E-3</v>
      </c>
      <c r="M494" s="4">
        <f t="shared" si="138"/>
        <v>-2.2891008447191667E-3</v>
      </c>
      <c r="N494" s="4">
        <f t="shared" si="139"/>
        <v>-2.2355409143367519E-2</v>
      </c>
      <c r="O494" s="4">
        <f t="shared" si="140"/>
        <v>-2.0636308044757187E-2</v>
      </c>
      <c r="P494" s="6">
        <f>SUMPRODUCT(J494:O494,Portfolio_Performance!$C$10:$H$10)</f>
        <v>-1.2388076099303329E-2</v>
      </c>
      <c r="Q494" s="41">
        <v>-1E-4</v>
      </c>
      <c r="R494" s="12">
        <f t="shared" si="141"/>
        <v>-1.228807609930333E-2</v>
      </c>
      <c r="S494" s="6">
        <f t="shared" si="142"/>
        <v>-1.228807609930333E-2</v>
      </c>
      <c r="T494" s="12">
        <f>P494-Portfolio_Performance!$C$16</f>
        <v>-8.0388076099303332E-2</v>
      </c>
      <c r="V494" s="7">
        <f t="shared" si="143"/>
        <v>-5.4594305801494254E-3</v>
      </c>
      <c r="W494" s="7">
        <f t="shared" si="143"/>
        <v>5.5187153365064212E-3</v>
      </c>
      <c r="X494" s="7">
        <f t="shared" si="144"/>
        <v>3.0163041957882381E-3</v>
      </c>
      <c r="Y494" s="7">
        <f t="shared" si="145"/>
        <v>-2.1891008447191668E-3</v>
      </c>
      <c r="Z494" s="7">
        <f t="shared" si="146"/>
        <v>-2.225540914336752E-2</v>
      </c>
      <c r="AA494" s="7">
        <f t="shared" si="147"/>
        <v>-2.0536308044757187E-2</v>
      </c>
      <c r="AB494">
        <f t="shared" si="148"/>
        <v>-5.4594305801494254E-3</v>
      </c>
      <c r="AC494">
        <f t="shared" si="149"/>
        <v>0</v>
      </c>
      <c r="AD494">
        <f t="shared" si="150"/>
        <v>0</v>
      </c>
      <c r="AE494">
        <f t="shared" si="151"/>
        <v>-2.1891008447191668E-3</v>
      </c>
      <c r="AF494">
        <f t="shared" si="152"/>
        <v>-2.225540914336752E-2</v>
      </c>
      <c r="AG494">
        <f t="shared" si="153"/>
        <v>-2.0536308044757187E-2</v>
      </c>
      <c r="AH494" s="7">
        <f>J494-Portfolio_Performance!$C$16</f>
        <v>-7.3559430580149437E-2</v>
      </c>
      <c r="AI494" s="7">
        <f>K494-Portfolio_Performance!$C$16</f>
        <v>-7.4769360762796916E-2</v>
      </c>
      <c r="AJ494" s="7">
        <f>L494-Portfolio_Performance!$C$16</f>
        <v>-6.5083695804211764E-2</v>
      </c>
      <c r="AK494" s="7">
        <f>M494-Portfolio_Performance!$C$16</f>
        <v>-7.0289100844719177E-2</v>
      </c>
      <c r="AL494" s="7">
        <f>N494-Portfolio_Performance!$C$16</f>
        <v>-9.0355409143367524E-2</v>
      </c>
      <c r="AM494" s="7">
        <f>O494-Portfolio_Performance!$C$16</f>
        <v>-8.8636308044757195E-2</v>
      </c>
    </row>
    <row r="495" spans="2:39" x14ac:dyDescent="0.2">
      <c r="B495" s="39">
        <v>45278</v>
      </c>
      <c r="C495" s="40">
        <v>172.78</v>
      </c>
      <c r="D495" s="40">
        <v>58.54</v>
      </c>
      <c r="E495" s="40">
        <v>33.51</v>
      </c>
      <c r="F495" s="40">
        <v>74.17</v>
      </c>
      <c r="G495" s="40">
        <v>102.97</v>
      </c>
      <c r="H495" s="40">
        <v>12.22</v>
      </c>
      <c r="J495" s="4">
        <f t="shared" si="135"/>
        <v>3.3625169371078556E-3</v>
      </c>
      <c r="K495" s="4">
        <f t="shared" si="136"/>
        <v>-5.9610156927396279E-3</v>
      </c>
      <c r="L495" s="4">
        <f t="shared" si="137"/>
        <v>-2.4466953720110651E-2</v>
      </c>
      <c r="M495" s="4">
        <f t="shared" si="138"/>
        <v>-1.3481631297813357E-4</v>
      </c>
      <c r="N495" s="4">
        <f t="shared" si="139"/>
        <v>7.7017197660075622E-3</v>
      </c>
      <c r="O495" s="4">
        <f t="shared" si="140"/>
        <v>1.9000984704026475E-2</v>
      </c>
      <c r="P495" s="6">
        <f>SUMPRODUCT(J495:O495,Portfolio_Performance!$C$10:$H$10)</f>
        <v>4.8568641792481847E-3</v>
      </c>
      <c r="Q495" s="41">
        <v>4.4999999999999997E-3</v>
      </c>
      <c r="R495" s="12">
        <f t="shared" si="141"/>
        <v>3.5686417924818501E-4</v>
      </c>
      <c r="S495" s="6">
        <f t="shared" si="142"/>
        <v>0</v>
      </c>
      <c r="T495" s="12">
        <f>P495-Portfolio_Performance!$C$16</f>
        <v>-6.3143135820751817E-2</v>
      </c>
      <c r="V495" s="7">
        <f t="shared" si="143"/>
        <v>-1.1374830628921441E-3</v>
      </c>
      <c r="W495" s="7">
        <f t="shared" si="143"/>
        <v>-6.3178798719878129E-3</v>
      </c>
      <c r="X495" s="7">
        <f t="shared" si="144"/>
        <v>-2.8966953720110652E-2</v>
      </c>
      <c r="Y495" s="7">
        <f t="shared" si="145"/>
        <v>-4.6348163129781329E-3</v>
      </c>
      <c r="Z495" s="7">
        <f t="shared" si="146"/>
        <v>3.2017197660075625E-3</v>
      </c>
      <c r="AA495" s="7">
        <f t="shared" si="147"/>
        <v>1.4500984704026474E-2</v>
      </c>
      <c r="AB495">
        <f t="shared" si="148"/>
        <v>-1.1374830628921441E-3</v>
      </c>
      <c r="AC495">
        <f t="shared" si="149"/>
        <v>-6.3178798719878129E-3</v>
      </c>
      <c r="AD495">
        <f t="shared" si="150"/>
        <v>-2.8966953720110652E-2</v>
      </c>
      <c r="AE495">
        <f t="shared" si="151"/>
        <v>-4.6348163129781329E-3</v>
      </c>
      <c r="AF495">
        <f t="shared" si="152"/>
        <v>0</v>
      </c>
      <c r="AG495">
        <f t="shared" si="153"/>
        <v>0</v>
      </c>
      <c r="AH495" s="7">
        <f>J495-Portfolio_Performance!$C$16</f>
        <v>-6.4637483062892145E-2</v>
      </c>
      <c r="AI495" s="7">
        <f>K495-Portfolio_Performance!$C$16</f>
        <v>-7.3961015692739634E-2</v>
      </c>
      <c r="AJ495" s="7">
        <f>L495-Portfolio_Performance!$C$16</f>
        <v>-9.2466953720110656E-2</v>
      </c>
      <c r="AK495" s="7">
        <f>M495-Portfolio_Performance!$C$16</f>
        <v>-6.8134816312978144E-2</v>
      </c>
      <c r="AL495" s="7">
        <f>N495-Portfolio_Performance!$C$16</f>
        <v>-6.0298280233992446E-2</v>
      </c>
      <c r="AM495" s="7">
        <f>O495-Portfolio_Performance!$C$16</f>
        <v>-4.899901529597353E-2</v>
      </c>
    </row>
    <row r="496" spans="2:39" x14ac:dyDescent="0.2">
      <c r="B496" s="39">
        <v>45279</v>
      </c>
      <c r="C496" s="40">
        <v>173.09</v>
      </c>
      <c r="D496" s="40">
        <v>59.49</v>
      </c>
      <c r="E496" s="40">
        <v>34.21</v>
      </c>
      <c r="F496" s="40">
        <v>73.64</v>
      </c>
      <c r="G496" s="40">
        <v>104.38</v>
      </c>
      <c r="H496" s="40">
        <v>12.21</v>
      </c>
      <c r="J496" s="4">
        <f t="shared" si="135"/>
        <v>1.7925815075693933E-3</v>
      </c>
      <c r="K496" s="4">
        <f t="shared" si="136"/>
        <v>1.6097949936074545E-2</v>
      </c>
      <c r="L496" s="4">
        <f t="shared" si="137"/>
        <v>2.0674097240294256E-2</v>
      </c>
      <c r="M496" s="4">
        <f t="shared" si="138"/>
        <v>-7.1713993835895752E-3</v>
      </c>
      <c r="N496" s="4">
        <f t="shared" si="139"/>
        <v>1.3600402546607753E-2</v>
      </c>
      <c r="O496" s="4">
        <f t="shared" si="140"/>
        <v>-8.1866562083588096E-4</v>
      </c>
      <c r="P496" s="6">
        <f>SUMPRODUCT(J496:O496,Portfolio_Performance!$C$10:$H$10)</f>
        <v>5.7930619038625867E-3</v>
      </c>
      <c r="Q496" s="41">
        <v>5.8999999999999999E-3</v>
      </c>
      <c r="R496" s="12">
        <f t="shared" si="141"/>
        <v>-1.0693809613741313E-4</v>
      </c>
      <c r="S496" s="6">
        <f t="shared" si="142"/>
        <v>-1.0693809613741313E-4</v>
      </c>
      <c r="T496" s="12">
        <f>P496-Portfolio_Performance!$C$16</f>
        <v>-6.2206938096137421E-2</v>
      </c>
      <c r="V496" s="7">
        <f t="shared" si="143"/>
        <v>-4.1074184924306065E-3</v>
      </c>
      <c r="W496" s="7">
        <f t="shared" si="143"/>
        <v>1.6204888032211956E-2</v>
      </c>
      <c r="X496" s="7">
        <f t="shared" si="144"/>
        <v>1.4774097240294257E-2</v>
      </c>
      <c r="Y496" s="7">
        <f t="shared" si="145"/>
        <v>-1.3071399383589574E-2</v>
      </c>
      <c r="Z496" s="7">
        <f t="shared" si="146"/>
        <v>7.7004025466077533E-3</v>
      </c>
      <c r="AA496" s="7">
        <f t="shared" si="147"/>
        <v>-6.7186656208358805E-3</v>
      </c>
      <c r="AB496">
        <f t="shared" si="148"/>
        <v>-4.1074184924306065E-3</v>
      </c>
      <c r="AC496">
        <f t="shared" si="149"/>
        <v>0</v>
      </c>
      <c r="AD496">
        <f t="shared" si="150"/>
        <v>0</v>
      </c>
      <c r="AE496">
        <f t="shared" si="151"/>
        <v>-1.3071399383589574E-2</v>
      </c>
      <c r="AF496">
        <f t="shared" si="152"/>
        <v>0</v>
      </c>
      <c r="AG496">
        <f t="shared" si="153"/>
        <v>-6.7186656208358805E-3</v>
      </c>
      <c r="AH496" s="7">
        <f>J496-Portfolio_Performance!$C$16</f>
        <v>-6.6207418492430614E-2</v>
      </c>
      <c r="AI496" s="7">
        <f>K496-Portfolio_Performance!$C$16</f>
        <v>-5.190205006392546E-2</v>
      </c>
      <c r="AJ496" s="7">
        <f>L496-Portfolio_Performance!$C$16</f>
        <v>-4.7325902759705746E-2</v>
      </c>
      <c r="AK496" s="7">
        <f>M496-Portfolio_Performance!$C$16</f>
        <v>-7.5171399383589577E-2</v>
      </c>
      <c r="AL496" s="7">
        <f>N496-Portfolio_Performance!$C$16</f>
        <v>-5.4399597453392248E-2</v>
      </c>
      <c r="AM496" s="7">
        <f>O496-Portfolio_Performance!$C$16</f>
        <v>-6.8818665620835884E-2</v>
      </c>
    </row>
    <row r="497" spans="2:39" x14ac:dyDescent="0.2">
      <c r="B497" s="39">
        <v>45280</v>
      </c>
      <c r="C497" s="40">
        <v>170.42</v>
      </c>
      <c r="D497" s="40">
        <v>59.16</v>
      </c>
      <c r="E497" s="40">
        <v>33.35</v>
      </c>
      <c r="F497" s="40">
        <v>74.23</v>
      </c>
      <c r="G497" s="40">
        <v>104.36</v>
      </c>
      <c r="H497" s="40">
        <v>12.02</v>
      </c>
      <c r="J497" s="4">
        <f t="shared" si="135"/>
        <v>-1.5545712038497587E-2</v>
      </c>
      <c r="K497" s="4">
        <f t="shared" si="136"/>
        <v>-5.5625933572153053E-3</v>
      </c>
      <c r="L497" s="4">
        <f t="shared" si="137"/>
        <v>-2.5460226627880597E-2</v>
      </c>
      <c r="M497" s="4">
        <f t="shared" si="138"/>
        <v>7.9800247645784791E-3</v>
      </c>
      <c r="N497" s="4">
        <f t="shared" si="139"/>
        <v>-1.9162594673947957E-4</v>
      </c>
      <c r="O497" s="4">
        <f t="shared" si="140"/>
        <v>-1.5683359015551866E-2</v>
      </c>
      <c r="P497" s="6">
        <f>SUMPRODUCT(J497:O497,Portfolio_Performance!$C$10:$H$10)</f>
        <v>-1.0156754823764717E-2</v>
      </c>
      <c r="Q497" s="41">
        <v>-1.47E-2</v>
      </c>
      <c r="R497" s="12">
        <f t="shared" si="141"/>
        <v>4.5432451762352829E-3</v>
      </c>
      <c r="S497" s="6">
        <f t="shared" si="142"/>
        <v>0</v>
      </c>
      <c r="T497" s="12">
        <f>P497-Portfolio_Performance!$C$16</f>
        <v>-7.8156754823764718E-2</v>
      </c>
      <c r="V497" s="7">
        <f t="shared" si="143"/>
        <v>-8.4571203849758726E-4</v>
      </c>
      <c r="W497" s="7">
        <f t="shared" si="143"/>
        <v>-1.0105838533450588E-2</v>
      </c>
      <c r="X497" s="7">
        <f t="shared" si="144"/>
        <v>-1.0760226627880598E-2</v>
      </c>
      <c r="Y497" s="7">
        <f t="shared" si="145"/>
        <v>2.2680024764578477E-2</v>
      </c>
      <c r="Z497" s="7">
        <f t="shared" si="146"/>
        <v>1.450837405326052E-2</v>
      </c>
      <c r="AA497" s="7">
        <f t="shared" si="147"/>
        <v>-9.8335901555186671E-4</v>
      </c>
      <c r="AB497">
        <f t="shared" si="148"/>
        <v>-8.4571203849758726E-4</v>
      </c>
      <c r="AC497">
        <f t="shared" si="149"/>
        <v>-1.0105838533450588E-2</v>
      </c>
      <c r="AD497">
        <f t="shared" si="150"/>
        <v>-1.0760226627880598E-2</v>
      </c>
      <c r="AE497">
        <f t="shared" si="151"/>
        <v>0</v>
      </c>
      <c r="AF497">
        <f t="shared" si="152"/>
        <v>0</v>
      </c>
      <c r="AG497">
        <f t="shared" si="153"/>
        <v>-9.8335901555186671E-4</v>
      </c>
      <c r="AH497" s="7">
        <f>J497-Portfolio_Performance!$C$16</f>
        <v>-8.3545712038497588E-2</v>
      </c>
      <c r="AI497" s="7">
        <f>K497-Portfolio_Performance!$C$16</f>
        <v>-7.3562593357215308E-2</v>
      </c>
      <c r="AJ497" s="7">
        <f>L497-Portfolio_Performance!$C$16</f>
        <v>-9.3460226627880602E-2</v>
      </c>
      <c r="AK497" s="7">
        <f>M497-Portfolio_Performance!$C$16</f>
        <v>-6.0019975235421526E-2</v>
      </c>
      <c r="AL497" s="7">
        <f>N497-Portfolio_Performance!$C$16</f>
        <v>-6.8191625946739484E-2</v>
      </c>
      <c r="AM497" s="7">
        <f>O497-Portfolio_Performance!$C$16</f>
        <v>-8.3683359015551878E-2</v>
      </c>
    </row>
    <row r="498" spans="2:39" x14ac:dyDescent="0.2">
      <c r="B498" s="39">
        <v>45281</v>
      </c>
      <c r="C498" s="40">
        <v>171.3</v>
      </c>
      <c r="D498" s="40">
        <v>59.76</v>
      </c>
      <c r="E498" s="40">
        <v>33.74</v>
      </c>
      <c r="F498" s="40">
        <v>74.709999999999994</v>
      </c>
      <c r="G498" s="40">
        <v>107.28</v>
      </c>
      <c r="H498" s="40">
        <v>12.09</v>
      </c>
      <c r="J498" s="4">
        <f t="shared" si="135"/>
        <v>5.150426930264386E-3</v>
      </c>
      <c r="K498" s="4">
        <f t="shared" si="136"/>
        <v>1.009090298196294E-2</v>
      </c>
      <c r="L498" s="4">
        <f t="shared" si="137"/>
        <v>1.1626304756189436E-2</v>
      </c>
      <c r="M498" s="4">
        <f t="shared" si="138"/>
        <v>6.4455708582541104E-3</v>
      </c>
      <c r="N498" s="4">
        <f t="shared" si="139"/>
        <v>2.7595778704895397E-2</v>
      </c>
      <c r="O498" s="4">
        <f t="shared" si="140"/>
        <v>5.8067355196397795E-3</v>
      </c>
      <c r="P498" s="6">
        <f>SUMPRODUCT(J498:O498,Portfolio_Performance!$C$10:$H$10)</f>
        <v>1.1107539642564539E-2</v>
      </c>
      <c r="Q498" s="41">
        <v>1.03E-2</v>
      </c>
      <c r="R498" s="12">
        <f t="shared" si="141"/>
        <v>8.0753964256453925E-4</v>
      </c>
      <c r="S498" s="6">
        <f t="shared" si="142"/>
        <v>0</v>
      </c>
      <c r="T498" s="12">
        <f>P498-Portfolio_Performance!$C$16</f>
        <v>-5.6892460357435462E-2</v>
      </c>
      <c r="V498" s="7">
        <f t="shared" si="143"/>
        <v>-5.1495730697356142E-3</v>
      </c>
      <c r="W498" s="7">
        <f t="shared" si="143"/>
        <v>9.2833633393984011E-3</v>
      </c>
      <c r="X498" s="7">
        <f t="shared" si="144"/>
        <v>1.3263047561894361E-3</v>
      </c>
      <c r="Y498" s="7">
        <f t="shared" si="145"/>
        <v>-3.8544291417458897E-3</v>
      </c>
      <c r="Z498" s="7">
        <f t="shared" si="146"/>
        <v>1.7295778704895397E-2</v>
      </c>
      <c r="AA498" s="7">
        <f t="shared" si="147"/>
        <v>-4.4932644803602206E-3</v>
      </c>
      <c r="AB498">
        <f t="shared" si="148"/>
        <v>-5.1495730697356142E-3</v>
      </c>
      <c r="AC498">
        <f t="shared" si="149"/>
        <v>0</v>
      </c>
      <c r="AD498">
        <f t="shared" si="150"/>
        <v>0</v>
      </c>
      <c r="AE498">
        <f t="shared" si="151"/>
        <v>-3.8544291417458897E-3</v>
      </c>
      <c r="AF498">
        <f t="shared" si="152"/>
        <v>0</v>
      </c>
      <c r="AG498">
        <f t="shared" si="153"/>
        <v>-4.4932644803602206E-3</v>
      </c>
      <c r="AH498" s="7">
        <f>J498-Portfolio_Performance!$C$16</f>
        <v>-6.2849573069735626E-2</v>
      </c>
      <c r="AI498" s="7">
        <f>K498-Portfolio_Performance!$C$16</f>
        <v>-5.7909097018037065E-2</v>
      </c>
      <c r="AJ498" s="7">
        <f>L498-Portfolio_Performance!$C$16</f>
        <v>-5.637369524381057E-2</v>
      </c>
      <c r="AK498" s="7">
        <f>M498-Portfolio_Performance!$C$16</f>
        <v>-6.1554429141745894E-2</v>
      </c>
      <c r="AL498" s="7">
        <f>N498-Portfolio_Performance!$C$16</f>
        <v>-4.0404221295104611E-2</v>
      </c>
      <c r="AM498" s="7">
        <f>O498-Portfolio_Performance!$C$16</f>
        <v>-6.2193264480360222E-2</v>
      </c>
    </row>
    <row r="499" spans="2:39" x14ac:dyDescent="0.2">
      <c r="B499" s="39">
        <v>45282</v>
      </c>
      <c r="C499" s="40">
        <v>172.76</v>
      </c>
      <c r="D499" s="40">
        <v>60.19</v>
      </c>
      <c r="E499" s="40">
        <v>33.79</v>
      </c>
      <c r="F499" s="40">
        <v>83.29</v>
      </c>
      <c r="G499" s="40">
        <v>108.18</v>
      </c>
      <c r="H499" s="40">
        <v>12.18</v>
      </c>
      <c r="J499" s="4">
        <f t="shared" si="135"/>
        <v>8.4869427624259357E-3</v>
      </c>
      <c r="K499" s="4">
        <f t="shared" si="136"/>
        <v>7.1696847351176646E-3</v>
      </c>
      <c r="L499" s="4">
        <f t="shared" si="137"/>
        <v>1.4808236083763311E-3</v>
      </c>
      <c r="M499" s="4">
        <f t="shared" si="138"/>
        <v>0.10871454195953945</v>
      </c>
      <c r="N499" s="4">
        <f t="shared" si="139"/>
        <v>8.3542674698579445E-3</v>
      </c>
      <c r="O499" s="4">
        <f t="shared" si="140"/>
        <v>7.4165976550496192E-3</v>
      </c>
      <c r="P499" s="6">
        <f>SUMPRODUCT(J499:O499,Portfolio_Performance!$C$10:$H$10)</f>
        <v>1.7329726373275005E-2</v>
      </c>
      <c r="Q499" s="41">
        <v>1.6999999999999999E-3</v>
      </c>
      <c r="R499" s="12">
        <f t="shared" si="141"/>
        <v>1.5629726373275005E-2</v>
      </c>
      <c r="S499" s="6">
        <f t="shared" si="142"/>
        <v>0</v>
      </c>
      <c r="T499" s="12">
        <f>P499-Portfolio_Performance!$C$16</f>
        <v>-5.0670273626725E-2</v>
      </c>
      <c r="V499" s="7">
        <f t="shared" si="143"/>
        <v>6.7869427624259356E-3</v>
      </c>
      <c r="W499" s="7">
        <f t="shared" si="143"/>
        <v>-8.4600416381573409E-3</v>
      </c>
      <c r="X499" s="7">
        <f t="shared" si="144"/>
        <v>-2.1917639162366879E-4</v>
      </c>
      <c r="Y499" s="7">
        <f t="shared" si="145"/>
        <v>0.10701454195953945</v>
      </c>
      <c r="Z499" s="7">
        <f t="shared" si="146"/>
        <v>6.6542674698579444E-3</v>
      </c>
      <c r="AA499" s="7">
        <f t="shared" si="147"/>
        <v>5.7165976550496191E-3</v>
      </c>
      <c r="AB499">
        <f t="shared" si="148"/>
        <v>0</v>
      </c>
      <c r="AC499">
        <f t="shared" si="149"/>
        <v>-8.4600416381573409E-3</v>
      </c>
      <c r="AD499">
        <f t="shared" si="150"/>
        <v>-2.1917639162366879E-4</v>
      </c>
      <c r="AE499">
        <f t="shared" si="151"/>
        <v>0</v>
      </c>
      <c r="AF499">
        <f t="shared" si="152"/>
        <v>0</v>
      </c>
      <c r="AG499">
        <f t="shared" si="153"/>
        <v>0</v>
      </c>
      <c r="AH499" s="7">
        <f>J499-Portfolio_Performance!$C$16</f>
        <v>-5.9513057237574066E-2</v>
      </c>
      <c r="AI499" s="7">
        <f>K499-Portfolio_Performance!$C$16</f>
        <v>-6.0830315264882341E-2</v>
      </c>
      <c r="AJ499" s="7">
        <f>L499-Portfolio_Performance!$C$16</f>
        <v>-6.6519176391623677E-2</v>
      </c>
      <c r="AK499" s="7">
        <f>M499-Portfolio_Performance!$C$16</f>
        <v>4.0714541959539441E-2</v>
      </c>
      <c r="AL499" s="7">
        <f>N499-Portfolio_Performance!$C$16</f>
        <v>-5.9645732530142062E-2</v>
      </c>
      <c r="AM499" s="7">
        <f>O499-Portfolio_Performance!$C$16</f>
        <v>-6.0583402344950382E-2</v>
      </c>
    </row>
    <row r="500" spans="2:39" x14ac:dyDescent="0.2">
      <c r="B500" s="39">
        <v>45286</v>
      </c>
      <c r="C500" s="40">
        <v>174</v>
      </c>
      <c r="D500" s="40">
        <v>60.25</v>
      </c>
      <c r="E500" s="40">
        <v>34.15</v>
      </c>
      <c r="F500" s="40">
        <v>83.94</v>
      </c>
      <c r="G500" s="40">
        <v>109.26</v>
      </c>
      <c r="H500" s="40">
        <v>12.26</v>
      </c>
      <c r="J500" s="4">
        <f t="shared" si="135"/>
        <v>7.1519511220288021E-3</v>
      </c>
      <c r="K500" s="4">
        <f t="shared" si="136"/>
        <v>9.9634681108492335E-4</v>
      </c>
      <c r="L500" s="4">
        <f t="shared" si="137"/>
        <v>1.059768529060052E-2</v>
      </c>
      <c r="M500" s="4">
        <f t="shared" si="138"/>
        <v>7.7737639581956005E-3</v>
      </c>
      <c r="N500" s="4">
        <f t="shared" si="139"/>
        <v>9.9338565242906747E-3</v>
      </c>
      <c r="O500" s="4">
        <f t="shared" si="140"/>
        <v>6.5466682263143677E-3</v>
      </c>
      <c r="P500" s="6">
        <f>SUMPRODUCT(J500:O500,Portfolio_Performance!$C$10:$H$10)</f>
        <v>7.3179416031463104E-3</v>
      </c>
      <c r="Q500" s="41">
        <v>4.1999999999999997E-3</v>
      </c>
      <c r="R500" s="12">
        <f t="shared" si="141"/>
        <v>3.1179416031463106E-3</v>
      </c>
      <c r="S500" s="6">
        <f t="shared" si="142"/>
        <v>0</v>
      </c>
      <c r="T500" s="12">
        <f>P500-Portfolio_Performance!$C$16</f>
        <v>-6.0682058396853693E-2</v>
      </c>
      <c r="V500" s="7">
        <f t="shared" si="143"/>
        <v>2.9519511220288024E-3</v>
      </c>
      <c r="W500" s="7">
        <f t="shared" si="143"/>
        <v>-2.121594792061387E-3</v>
      </c>
      <c r="X500" s="7">
        <f t="shared" si="144"/>
        <v>6.3976852906005204E-3</v>
      </c>
      <c r="Y500" s="7">
        <f t="shared" si="145"/>
        <v>3.5737639581956008E-3</v>
      </c>
      <c r="Z500" s="7">
        <f t="shared" si="146"/>
        <v>5.733856524290675E-3</v>
      </c>
      <c r="AA500" s="7">
        <f t="shared" si="147"/>
        <v>2.346668226314368E-3</v>
      </c>
      <c r="AB500">
        <f t="shared" si="148"/>
        <v>0</v>
      </c>
      <c r="AC500">
        <f t="shared" si="149"/>
        <v>-2.121594792061387E-3</v>
      </c>
      <c r="AD500">
        <f t="shared" si="150"/>
        <v>0</v>
      </c>
      <c r="AE500">
        <f t="shared" si="151"/>
        <v>0</v>
      </c>
      <c r="AF500">
        <f t="shared" si="152"/>
        <v>0</v>
      </c>
      <c r="AG500">
        <f t="shared" si="153"/>
        <v>0</v>
      </c>
      <c r="AH500" s="7">
        <f>J500-Portfolio_Performance!$C$16</f>
        <v>-6.0848048877971204E-2</v>
      </c>
      <c r="AI500" s="7">
        <f>K500-Portfolio_Performance!$C$16</f>
        <v>-6.7003653188915088E-2</v>
      </c>
      <c r="AJ500" s="7">
        <f>L500-Portfolio_Performance!$C$16</f>
        <v>-5.7402314709399486E-2</v>
      </c>
      <c r="AK500" s="7">
        <f>M500-Portfolio_Performance!$C$16</f>
        <v>-6.0226236041804403E-2</v>
      </c>
      <c r="AL500" s="7">
        <f>N500-Portfolio_Performance!$C$16</f>
        <v>-5.8066143475709334E-2</v>
      </c>
      <c r="AM500" s="7">
        <f>O500-Portfolio_Performance!$C$16</f>
        <v>-6.1453331773685636E-2</v>
      </c>
    </row>
    <row r="501" spans="2:39" x14ac:dyDescent="0.2">
      <c r="B501" s="39">
        <v>45287</v>
      </c>
      <c r="C501" s="40">
        <v>173.69</v>
      </c>
      <c r="D501" s="40">
        <v>59.91</v>
      </c>
      <c r="E501" s="40">
        <v>34.32</v>
      </c>
      <c r="F501" s="40">
        <v>84.24</v>
      </c>
      <c r="G501" s="40">
        <v>109.74</v>
      </c>
      <c r="H501" s="40">
        <v>12.19</v>
      </c>
      <c r="J501" s="4">
        <f t="shared" si="135"/>
        <v>-1.7831981486077298E-3</v>
      </c>
      <c r="K501" s="4">
        <f t="shared" si="136"/>
        <v>-5.6591362749308623E-3</v>
      </c>
      <c r="L501" s="4">
        <f t="shared" si="137"/>
        <v>4.9656886029626219E-3</v>
      </c>
      <c r="M501" s="4">
        <f t="shared" si="138"/>
        <v>3.5676099202752473E-3</v>
      </c>
      <c r="N501" s="4">
        <f t="shared" si="139"/>
        <v>4.3835686632575947E-3</v>
      </c>
      <c r="O501" s="4">
        <f t="shared" si="140"/>
        <v>-5.7259870148851887E-3</v>
      </c>
      <c r="P501" s="6">
        <f>SUMPRODUCT(J501:O501,Portfolio_Performance!$C$10:$H$10)</f>
        <v>-9.1030577670488284E-4</v>
      </c>
      <c r="Q501" s="41">
        <v>1.4E-3</v>
      </c>
      <c r="R501" s="12">
        <f t="shared" si="141"/>
        <v>-2.310305776704883E-3</v>
      </c>
      <c r="S501" s="6">
        <f t="shared" si="142"/>
        <v>-2.310305776704883E-3</v>
      </c>
      <c r="T501" s="12">
        <f>P501-Portfolio_Performance!$C$16</f>
        <v>-6.8910305776704886E-2</v>
      </c>
      <c r="V501" s="7">
        <f t="shared" si="143"/>
        <v>-3.1831981486077298E-3</v>
      </c>
      <c r="W501" s="7">
        <f t="shared" si="143"/>
        <v>-3.3488304982259793E-3</v>
      </c>
      <c r="X501" s="7">
        <f t="shared" si="144"/>
        <v>3.5656886029626217E-3</v>
      </c>
      <c r="Y501" s="7">
        <f t="shared" si="145"/>
        <v>2.1676099202752475E-3</v>
      </c>
      <c r="Z501" s="7">
        <f t="shared" si="146"/>
        <v>2.9835686632575945E-3</v>
      </c>
      <c r="AA501" s="7">
        <f t="shared" si="147"/>
        <v>-7.1259870148851889E-3</v>
      </c>
      <c r="AB501">
        <f t="shared" si="148"/>
        <v>-3.1831981486077298E-3</v>
      </c>
      <c r="AC501">
        <f t="shared" si="149"/>
        <v>-3.3488304982259793E-3</v>
      </c>
      <c r="AD501">
        <f t="shared" si="150"/>
        <v>0</v>
      </c>
      <c r="AE501">
        <f t="shared" si="151"/>
        <v>0</v>
      </c>
      <c r="AF501">
        <f t="shared" si="152"/>
        <v>0</v>
      </c>
      <c r="AG501">
        <f t="shared" si="153"/>
        <v>-7.1259870148851889E-3</v>
      </c>
      <c r="AH501" s="7">
        <f>J501-Portfolio_Performance!$C$16</f>
        <v>-6.9783198148607728E-2</v>
      </c>
      <c r="AI501" s="7">
        <f>K501-Portfolio_Performance!$C$16</f>
        <v>-7.365913627493087E-2</v>
      </c>
      <c r="AJ501" s="7">
        <f>L501-Portfolio_Performance!$C$16</f>
        <v>-6.3034311397037385E-2</v>
      </c>
      <c r="AK501" s="7">
        <f>M501-Portfolio_Performance!$C$16</f>
        <v>-6.4432390079724761E-2</v>
      </c>
      <c r="AL501" s="7">
        <f>N501-Portfolio_Performance!$C$16</f>
        <v>-6.3616431336742413E-2</v>
      </c>
      <c r="AM501" s="7">
        <f>O501-Portfolio_Performance!$C$16</f>
        <v>-7.3725987014885197E-2</v>
      </c>
    </row>
    <row r="502" spans="2:39" x14ac:dyDescent="0.2">
      <c r="B502" s="39">
        <v>45288</v>
      </c>
      <c r="C502" s="40">
        <v>173.48</v>
      </c>
      <c r="D502" s="40">
        <v>59.96</v>
      </c>
      <c r="E502" s="40">
        <v>34.57</v>
      </c>
      <c r="F502" s="40">
        <v>84.42</v>
      </c>
      <c r="G502" s="40">
        <v>109.85</v>
      </c>
      <c r="H502" s="40">
        <v>12.17</v>
      </c>
      <c r="J502" s="4">
        <f t="shared" si="135"/>
        <v>-1.2097820987558453E-3</v>
      </c>
      <c r="K502" s="4">
        <f t="shared" si="136"/>
        <v>8.3423713856356431E-4</v>
      </c>
      <c r="L502" s="4">
        <f t="shared" si="137"/>
        <v>7.2579793137715681E-3</v>
      </c>
      <c r="M502" s="4">
        <f t="shared" si="138"/>
        <v>2.1344725286326196E-3</v>
      </c>
      <c r="N502" s="4">
        <f t="shared" si="139"/>
        <v>1.0018671997899711E-3</v>
      </c>
      <c r="O502" s="4">
        <f t="shared" si="140"/>
        <v>-1.6420364937442986E-3</v>
      </c>
      <c r="P502" s="6">
        <f>SUMPRODUCT(J502:O502,Portfolio_Performance!$C$10:$H$10)</f>
        <v>4.884749701803109E-4</v>
      </c>
      <c r="Q502" s="41">
        <v>4.0000000000000002E-4</v>
      </c>
      <c r="R502" s="12">
        <f t="shared" si="141"/>
        <v>8.8474970180310879E-5</v>
      </c>
      <c r="S502" s="6">
        <f t="shared" si="142"/>
        <v>0</v>
      </c>
      <c r="T502" s="12">
        <f>P502-Portfolio_Performance!$C$16</f>
        <v>-6.7511525029819691E-2</v>
      </c>
      <c r="V502" s="7">
        <f t="shared" si="143"/>
        <v>-1.6097820987558452E-3</v>
      </c>
      <c r="W502" s="7">
        <f t="shared" si="143"/>
        <v>7.4576216838325338E-4</v>
      </c>
      <c r="X502" s="7">
        <f t="shared" si="144"/>
        <v>6.8579793137715679E-3</v>
      </c>
      <c r="Y502" s="7">
        <f t="shared" si="145"/>
        <v>1.7344725286326196E-3</v>
      </c>
      <c r="Z502" s="7">
        <f t="shared" si="146"/>
        <v>6.018671997899711E-4</v>
      </c>
      <c r="AA502" s="7">
        <f t="shared" si="147"/>
        <v>-2.0420364937442986E-3</v>
      </c>
      <c r="AB502">
        <f t="shared" si="148"/>
        <v>-1.6097820987558452E-3</v>
      </c>
      <c r="AC502">
        <f t="shared" si="149"/>
        <v>0</v>
      </c>
      <c r="AD502">
        <f t="shared" si="150"/>
        <v>0</v>
      </c>
      <c r="AE502">
        <f t="shared" si="151"/>
        <v>0</v>
      </c>
      <c r="AF502">
        <f t="shared" si="152"/>
        <v>0</v>
      </c>
      <c r="AG502">
        <f t="shared" si="153"/>
        <v>-2.0420364937442986E-3</v>
      </c>
      <c r="AH502" s="7">
        <f>J502-Portfolio_Performance!$C$16</f>
        <v>-6.9209782098755848E-2</v>
      </c>
      <c r="AI502" s="7">
        <f>K502-Portfolio_Performance!$C$16</f>
        <v>-6.716576286143644E-2</v>
      </c>
      <c r="AJ502" s="7">
        <f>L502-Portfolio_Performance!$C$16</f>
        <v>-6.0742020686228436E-2</v>
      </c>
      <c r="AK502" s="7">
        <f>M502-Portfolio_Performance!$C$16</f>
        <v>-6.5865527471367383E-2</v>
      </c>
      <c r="AL502" s="7">
        <f>N502-Portfolio_Performance!$C$16</f>
        <v>-6.6998132800210039E-2</v>
      </c>
      <c r="AM502" s="7">
        <f>O502-Portfolio_Performance!$C$16</f>
        <v>-6.96420364937443E-2</v>
      </c>
    </row>
    <row r="503" spans="2:39" x14ac:dyDescent="0.2">
      <c r="B503" s="39">
        <v>45289</v>
      </c>
      <c r="C503" s="40">
        <v>172.01</v>
      </c>
      <c r="D503" s="40">
        <v>59.73</v>
      </c>
      <c r="E503" s="40">
        <v>34.380000000000003</v>
      </c>
      <c r="F503" s="40">
        <v>84.15</v>
      </c>
      <c r="G503" s="40">
        <v>108.96</v>
      </c>
      <c r="H503" s="40">
        <v>12.1</v>
      </c>
      <c r="J503" s="4">
        <f t="shared" si="135"/>
        <v>-8.5097043088659258E-3</v>
      </c>
      <c r="K503" s="4">
        <f t="shared" si="136"/>
        <v>-3.8432664901824291E-3</v>
      </c>
      <c r="L503" s="4">
        <f t="shared" si="137"/>
        <v>-5.5112539788298685E-3</v>
      </c>
      <c r="M503" s="4">
        <f t="shared" si="138"/>
        <v>-3.2034197175375891E-3</v>
      </c>
      <c r="N503" s="4">
        <f t="shared" si="139"/>
        <v>-8.1349564294169556E-3</v>
      </c>
      <c r="O503" s="4">
        <f t="shared" si="140"/>
        <v>-5.7684543967404201E-3</v>
      </c>
      <c r="P503" s="6">
        <f>SUMPRODUCT(J503:O503,Portfolio_Performance!$C$10:$H$10)</f>
        <v>-6.3152624853336919E-3</v>
      </c>
      <c r="Q503" s="41">
        <v>-2.8E-3</v>
      </c>
      <c r="R503" s="12">
        <f t="shared" si="141"/>
        <v>-3.515262485333692E-3</v>
      </c>
      <c r="S503" s="6">
        <f t="shared" si="142"/>
        <v>-3.515262485333692E-3</v>
      </c>
      <c r="T503" s="12">
        <f>P503-Portfolio_Performance!$C$16</f>
        <v>-7.4315262485333697E-2</v>
      </c>
      <c r="V503" s="7">
        <f t="shared" si="143"/>
        <v>-5.7097043088659254E-3</v>
      </c>
      <c r="W503" s="7">
        <f t="shared" si="143"/>
        <v>-3.2800400484873709E-4</v>
      </c>
      <c r="X503" s="7">
        <f t="shared" si="144"/>
        <v>-2.7112539788298686E-3</v>
      </c>
      <c r="Y503" s="7">
        <f t="shared" si="145"/>
        <v>-4.0341971753758915E-4</v>
      </c>
      <c r="Z503" s="7">
        <f t="shared" si="146"/>
        <v>-5.3349564294169552E-3</v>
      </c>
      <c r="AA503" s="7">
        <f t="shared" si="147"/>
        <v>-2.9684543967404202E-3</v>
      </c>
      <c r="AB503">
        <f t="shared" si="148"/>
        <v>-5.7097043088659254E-3</v>
      </c>
      <c r="AC503">
        <f t="shared" si="149"/>
        <v>-3.2800400484873709E-4</v>
      </c>
      <c r="AD503">
        <f t="shared" si="150"/>
        <v>-2.7112539788298686E-3</v>
      </c>
      <c r="AE503">
        <f t="shared" si="151"/>
        <v>-4.0341971753758915E-4</v>
      </c>
      <c r="AF503">
        <f t="shared" si="152"/>
        <v>-5.3349564294169552E-3</v>
      </c>
      <c r="AG503">
        <f t="shared" si="153"/>
        <v>-2.9684543967404202E-3</v>
      </c>
      <c r="AH503" s="7">
        <f>J503-Portfolio_Performance!$C$16</f>
        <v>-7.6509704308865931E-2</v>
      </c>
      <c r="AI503" s="7">
        <f>K503-Portfolio_Performance!$C$16</f>
        <v>-7.1843266490182439E-2</v>
      </c>
      <c r="AJ503" s="7">
        <f>L503-Portfolio_Performance!$C$16</f>
        <v>-7.3511253978829877E-2</v>
      </c>
      <c r="AK503" s="7">
        <f>M503-Portfolio_Performance!$C$16</f>
        <v>-7.1203419717537589E-2</v>
      </c>
      <c r="AL503" s="7">
        <f>N503-Portfolio_Performance!$C$16</f>
        <v>-7.6134956429416964E-2</v>
      </c>
      <c r="AM503" s="7">
        <f>O503-Portfolio_Performance!$C$16</f>
        <v>-7.3768454396740429E-2</v>
      </c>
    </row>
    <row r="504" spans="2:39" x14ac:dyDescent="0.2">
      <c r="B504" s="39">
        <v>45293</v>
      </c>
      <c r="C504" s="40">
        <v>169.69</v>
      </c>
      <c r="D504" s="40">
        <v>60.84</v>
      </c>
      <c r="E504" s="40">
        <v>34.81</v>
      </c>
      <c r="F504" s="40">
        <v>78.09</v>
      </c>
      <c r="G504" s="40">
        <v>108.67</v>
      </c>
      <c r="H504" s="40">
        <v>12.19</v>
      </c>
      <c r="J504" s="4">
        <f t="shared" si="135"/>
        <v>-1.3579371673564726E-2</v>
      </c>
      <c r="K504" s="4">
        <f t="shared" si="136"/>
        <v>1.8413060646877671E-2</v>
      </c>
      <c r="L504" s="4">
        <f t="shared" si="137"/>
        <v>1.2429701868644328E-2</v>
      </c>
      <c r="M504" s="4">
        <f t="shared" si="138"/>
        <v>-7.4738912962231327E-2</v>
      </c>
      <c r="N504" s="4">
        <f t="shared" si="139"/>
        <v>-2.6650753264419271E-3</v>
      </c>
      <c r="O504" s="4">
        <f t="shared" si="140"/>
        <v>7.4104908904847507E-3</v>
      </c>
      <c r="P504" s="6">
        <f>SUMPRODUCT(J504:O504,Portfolio_Performance!$C$10:$H$10)</f>
        <v>-5.4153571775268378E-3</v>
      </c>
      <c r="Q504" s="41">
        <v>-5.7000000000000002E-3</v>
      </c>
      <c r="R504" s="12">
        <f t="shared" si="141"/>
        <v>2.8464282247316237E-4</v>
      </c>
      <c r="S504" s="6">
        <f t="shared" si="142"/>
        <v>0</v>
      </c>
      <c r="T504" s="12">
        <f>P504-Portfolio_Performance!$C$16</f>
        <v>-7.3415357177526841E-2</v>
      </c>
      <c r="V504" s="7">
        <f t="shared" si="143"/>
        <v>-7.8793716735647262E-3</v>
      </c>
      <c r="W504" s="7">
        <f t="shared" si="143"/>
        <v>1.8128417824404511E-2</v>
      </c>
      <c r="X504" s="7">
        <f t="shared" si="144"/>
        <v>1.8129701868644328E-2</v>
      </c>
      <c r="Y504" s="7">
        <f t="shared" si="145"/>
        <v>-6.903891296223133E-2</v>
      </c>
      <c r="Z504" s="7">
        <f t="shared" si="146"/>
        <v>3.0349246735580731E-3</v>
      </c>
      <c r="AA504" s="7">
        <f t="shared" si="147"/>
        <v>1.3110490890484751E-2</v>
      </c>
      <c r="AB504">
        <f t="shared" si="148"/>
        <v>-7.8793716735647262E-3</v>
      </c>
      <c r="AC504">
        <f t="shared" si="149"/>
        <v>0</v>
      </c>
      <c r="AD504">
        <f t="shared" si="150"/>
        <v>0</v>
      </c>
      <c r="AE504">
        <f t="shared" si="151"/>
        <v>-6.903891296223133E-2</v>
      </c>
      <c r="AF504">
        <f t="shared" si="152"/>
        <v>0</v>
      </c>
      <c r="AG504">
        <f t="shared" si="153"/>
        <v>0</v>
      </c>
      <c r="AH504" s="7">
        <f>J504-Portfolio_Performance!$C$16</f>
        <v>-8.157937167356473E-2</v>
      </c>
      <c r="AI504" s="7">
        <f>K504-Portfolio_Performance!$C$16</f>
        <v>-4.9586939353122333E-2</v>
      </c>
      <c r="AJ504" s="7">
        <f>L504-Portfolio_Performance!$C$16</f>
        <v>-5.557029813135568E-2</v>
      </c>
      <c r="AK504" s="7">
        <f>M504-Portfolio_Performance!$C$16</f>
        <v>-0.14273891296223135</v>
      </c>
      <c r="AL504" s="7">
        <f>N504-Portfolio_Performance!$C$16</f>
        <v>-7.0665075326441937E-2</v>
      </c>
      <c r="AM504" s="7">
        <f>O504-Portfolio_Performance!$C$16</f>
        <v>-6.0589509109515258E-2</v>
      </c>
    </row>
    <row r="505" spans="2:39" x14ac:dyDescent="0.2">
      <c r="B505" s="39">
        <v>45294</v>
      </c>
      <c r="C505" s="40">
        <v>165.99</v>
      </c>
      <c r="D505" s="40">
        <v>61.37</v>
      </c>
      <c r="E505" s="40">
        <v>34.11</v>
      </c>
      <c r="F505" s="40">
        <v>76.510000000000005</v>
      </c>
      <c r="G505" s="40">
        <v>103.57</v>
      </c>
      <c r="H505" s="40">
        <v>12.12</v>
      </c>
      <c r="J505" s="4">
        <f t="shared" si="135"/>
        <v>-2.2045697406606592E-2</v>
      </c>
      <c r="K505" s="4">
        <f t="shared" si="136"/>
        <v>8.6736490099134783E-3</v>
      </c>
      <c r="L505" s="4">
        <f t="shared" si="137"/>
        <v>-2.0314105392793273E-2</v>
      </c>
      <c r="M505" s="4">
        <f t="shared" si="138"/>
        <v>-2.0440556430823122E-2</v>
      </c>
      <c r="N505" s="4">
        <f t="shared" si="139"/>
        <v>-4.8068054473972797E-2</v>
      </c>
      <c r="O505" s="4">
        <f t="shared" si="140"/>
        <v>-5.7589628520117436E-3</v>
      </c>
      <c r="P505" s="6">
        <f>SUMPRODUCT(J505:O505,Portfolio_Performance!$C$10:$H$10)</f>
        <v>-1.8958540513089692E-2</v>
      </c>
      <c r="Q505" s="41">
        <v>-8.0000000000000002E-3</v>
      </c>
      <c r="R505" s="12">
        <f t="shared" si="141"/>
        <v>-1.0958540513089692E-2</v>
      </c>
      <c r="S505" s="6">
        <f t="shared" si="142"/>
        <v>-1.0958540513089692E-2</v>
      </c>
      <c r="T505" s="12">
        <f>P505-Portfolio_Performance!$C$16</f>
        <v>-8.6958540513089697E-2</v>
      </c>
      <c r="V505" s="7">
        <f t="shared" si="143"/>
        <v>-1.4045697406606591E-2</v>
      </c>
      <c r="W505" s="7">
        <f t="shared" si="143"/>
        <v>1.963218952300317E-2</v>
      </c>
      <c r="X505" s="7">
        <f t="shared" si="144"/>
        <v>-1.2314105392793272E-2</v>
      </c>
      <c r="Y505" s="7">
        <f t="shared" si="145"/>
        <v>-1.2440556430823122E-2</v>
      </c>
      <c r="Z505" s="7">
        <f t="shared" si="146"/>
        <v>-4.0068054473972797E-2</v>
      </c>
      <c r="AA505" s="7">
        <f t="shared" si="147"/>
        <v>2.2410371479882566E-3</v>
      </c>
      <c r="AB505">
        <f t="shared" si="148"/>
        <v>-1.4045697406606591E-2</v>
      </c>
      <c r="AC505">
        <f t="shared" si="149"/>
        <v>0</v>
      </c>
      <c r="AD505">
        <f t="shared" si="150"/>
        <v>-1.2314105392793272E-2</v>
      </c>
      <c r="AE505">
        <f t="shared" si="151"/>
        <v>-1.2440556430823122E-2</v>
      </c>
      <c r="AF505">
        <f t="shared" si="152"/>
        <v>-4.0068054473972797E-2</v>
      </c>
      <c r="AG505">
        <f t="shared" si="153"/>
        <v>0</v>
      </c>
      <c r="AH505" s="7">
        <f>J505-Portfolio_Performance!$C$16</f>
        <v>-9.004569740660659E-2</v>
      </c>
      <c r="AI505" s="7">
        <f>K505-Portfolio_Performance!$C$16</f>
        <v>-5.9326350990086527E-2</v>
      </c>
      <c r="AJ505" s="7">
        <f>L505-Portfolio_Performance!$C$16</f>
        <v>-8.8314105392793274E-2</v>
      </c>
      <c r="AK505" s="7">
        <f>M505-Portfolio_Performance!$C$16</f>
        <v>-8.8440556430823131E-2</v>
      </c>
      <c r="AL505" s="7">
        <f>N505-Portfolio_Performance!$C$16</f>
        <v>-0.11606805447397281</v>
      </c>
      <c r="AM505" s="7">
        <f>O505-Portfolio_Performance!$C$16</f>
        <v>-7.375896285201175E-2</v>
      </c>
    </row>
    <row r="506" spans="2:39" x14ac:dyDescent="0.2">
      <c r="B506" s="39">
        <v>45295</v>
      </c>
      <c r="C506" s="40">
        <v>165.95</v>
      </c>
      <c r="D506" s="40">
        <v>61.13</v>
      </c>
      <c r="E506" s="40">
        <v>33.74</v>
      </c>
      <c r="F506" s="40">
        <v>78.14</v>
      </c>
      <c r="G506" s="40">
        <v>102.64</v>
      </c>
      <c r="H506" s="40">
        <v>11.91</v>
      </c>
      <c r="J506" s="4">
        <f t="shared" si="135"/>
        <v>-2.4100741214452901E-4</v>
      </c>
      <c r="K506" s="4">
        <f t="shared" si="136"/>
        <v>-3.9183723603715692E-3</v>
      </c>
      <c r="L506" s="4">
        <f t="shared" si="137"/>
        <v>-1.0906519312732088E-2</v>
      </c>
      <c r="M506" s="4">
        <f t="shared" si="138"/>
        <v>2.1080638383163933E-2</v>
      </c>
      <c r="N506" s="4">
        <f t="shared" si="139"/>
        <v>-9.0199922934063852E-3</v>
      </c>
      <c r="O506" s="4">
        <f t="shared" si="140"/>
        <v>-1.7478597273959558E-2</v>
      </c>
      <c r="P506" s="6">
        <f>SUMPRODUCT(J506:O506,Portfolio_Performance!$C$10:$H$10)</f>
        <v>-6.4702044522920226E-3</v>
      </c>
      <c r="Q506" s="41">
        <v>-3.3999999999999998E-3</v>
      </c>
      <c r="R506" s="12">
        <f t="shared" si="141"/>
        <v>-3.0702044522920228E-3</v>
      </c>
      <c r="S506" s="6">
        <f t="shared" si="142"/>
        <v>-3.0702044522920228E-3</v>
      </c>
      <c r="T506" s="12">
        <f>P506-Portfolio_Performance!$C$16</f>
        <v>-7.4470204452292021E-2</v>
      </c>
      <c r="V506" s="7">
        <f t="shared" si="143"/>
        <v>3.1589925878554707E-3</v>
      </c>
      <c r="W506" s="7">
        <f t="shared" si="143"/>
        <v>-8.4816790807954639E-4</v>
      </c>
      <c r="X506" s="7">
        <f t="shared" si="144"/>
        <v>-7.5065193127320882E-3</v>
      </c>
      <c r="Y506" s="7">
        <f t="shared" si="145"/>
        <v>2.4480638383163934E-2</v>
      </c>
      <c r="Z506" s="7">
        <f t="shared" si="146"/>
        <v>-5.619992293406385E-3</v>
      </c>
      <c r="AA506" s="7">
        <f t="shared" si="147"/>
        <v>-1.4078597273959558E-2</v>
      </c>
      <c r="AB506">
        <f t="shared" si="148"/>
        <v>0</v>
      </c>
      <c r="AC506">
        <f t="shared" si="149"/>
        <v>-8.4816790807954639E-4</v>
      </c>
      <c r="AD506">
        <f t="shared" si="150"/>
        <v>-7.5065193127320882E-3</v>
      </c>
      <c r="AE506">
        <f t="shared" si="151"/>
        <v>0</v>
      </c>
      <c r="AF506">
        <f t="shared" si="152"/>
        <v>-5.619992293406385E-3</v>
      </c>
      <c r="AG506">
        <f t="shared" si="153"/>
        <v>-1.4078597273959558E-2</v>
      </c>
      <c r="AH506" s="7">
        <f>J506-Portfolio_Performance!$C$16</f>
        <v>-6.8241007412144533E-2</v>
      </c>
      <c r="AI506" s="7">
        <f>K506-Portfolio_Performance!$C$16</f>
        <v>-7.1918372360371574E-2</v>
      </c>
      <c r="AJ506" s="7">
        <f>L506-Portfolio_Performance!$C$16</f>
        <v>-7.8906519312732099E-2</v>
      </c>
      <c r="AK506" s="7">
        <f>M506-Portfolio_Performance!$C$16</f>
        <v>-4.6919361616836075E-2</v>
      </c>
      <c r="AL506" s="7">
        <f>N506-Portfolio_Performance!$C$16</f>
        <v>-7.7019992293406392E-2</v>
      </c>
      <c r="AM506" s="7">
        <f>O506-Portfolio_Performance!$C$16</f>
        <v>-8.5478597273959567E-2</v>
      </c>
    </row>
    <row r="507" spans="2:39" x14ac:dyDescent="0.2">
      <c r="B507" s="39">
        <v>45296</v>
      </c>
      <c r="C507" s="40">
        <v>164.24</v>
      </c>
      <c r="D507" s="40">
        <v>60.87</v>
      </c>
      <c r="E507" s="40">
        <v>34.630000000000003</v>
      </c>
      <c r="F507" s="40">
        <v>80</v>
      </c>
      <c r="G507" s="40">
        <v>102.88</v>
      </c>
      <c r="H507" s="40">
        <v>12.03</v>
      </c>
      <c r="J507" s="4">
        <f t="shared" si="135"/>
        <v>-1.0357765455305357E-2</v>
      </c>
      <c r="K507" s="4">
        <f t="shared" si="136"/>
        <v>-4.2623015348010728E-3</v>
      </c>
      <c r="L507" s="4">
        <f t="shared" si="137"/>
        <v>2.603628129650826E-2</v>
      </c>
      <c r="M507" s="4">
        <f t="shared" si="138"/>
        <v>2.3524545046956977E-2</v>
      </c>
      <c r="N507" s="4">
        <f t="shared" si="139"/>
        <v>2.3355401819281701E-3</v>
      </c>
      <c r="O507" s="4">
        <f t="shared" si="140"/>
        <v>1.0025146619378646E-2</v>
      </c>
      <c r="P507" s="6">
        <f>SUMPRODUCT(J507:O507,Portfolio_Performance!$C$10:$H$10)</f>
        <v>5.9329514120045734E-3</v>
      </c>
      <c r="Q507" s="41">
        <v>1.8E-3</v>
      </c>
      <c r="R507" s="12">
        <f t="shared" si="141"/>
        <v>4.1329514120045738E-3</v>
      </c>
      <c r="S507" s="6">
        <f t="shared" si="142"/>
        <v>0</v>
      </c>
      <c r="T507" s="12">
        <f>P507-Portfolio_Performance!$C$16</f>
        <v>-6.206704858799543E-2</v>
      </c>
      <c r="V507" s="7">
        <f t="shared" si="143"/>
        <v>-1.2157765455305357E-2</v>
      </c>
      <c r="W507" s="7">
        <f t="shared" si="143"/>
        <v>-8.3952529468056467E-3</v>
      </c>
      <c r="X507" s="7">
        <f t="shared" si="144"/>
        <v>2.4236281296508261E-2</v>
      </c>
      <c r="Y507" s="7">
        <f t="shared" si="145"/>
        <v>2.1724545046956978E-2</v>
      </c>
      <c r="Z507" s="7">
        <f t="shared" si="146"/>
        <v>5.3554018192817016E-4</v>
      </c>
      <c r="AA507" s="7">
        <f t="shared" si="147"/>
        <v>8.2251466193786465E-3</v>
      </c>
      <c r="AB507">
        <f t="shared" si="148"/>
        <v>-1.2157765455305357E-2</v>
      </c>
      <c r="AC507">
        <f t="shared" si="149"/>
        <v>-8.3952529468056467E-3</v>
      </c>
      <c r="AD507">
        <f t="shared" si="150"/>
        <v>0</v>
      </c>
      <c r="AE507">
        <f t="shared" si="151"/>
        <v>0</v>
      </c>
      <c r="AF507">
        <f t="shared" si="152"/>
        <v>0</v>
      </c>
      <c r="AG507">
        <f t="shared" si="153"/>
        <v>0</v>
      </c>
      <c r="AH507" s="7">
        <f>J507-Portfolio_Performance!$C$16</f>
        <v>-7.8357765455305359E-2</v>
      </c>
      <c r="AI507" s="7">
        <f>K507-Portfolio_Performance!$C$16</f>
        <v>-7.2262301534801079E-2</v>
      </c>
      <c r="AJ507" s="7">
        <f>L507-Portfolio_Performance!$C$16</f>
        <v>-4.1963718703491748E-2</v>
      </c>
      <c r="AK507" s="7">
        <f>M507-Portfolio_Performance!$C$16</f>
        <v>-4.4475454953043031E-2</v>
      </c>
      <c r="AL507" s="7">
        <f>N507-Portfolio_Performance!$C$16</f>
        <v>-6.5664459818071841E-2</v>
      </c>
      <c r="AM507" s="7">
        <f>O507-Portfolio_Performance!$C$16</f>
        <v>-5.7974853380621361E-2</v>
      </c>
    </row>
    <row r="508" spans="2:39" x14ac:dyDescent="0.2">
      <c r="B508" s="39">
        <v>45299</v>
      </c>
      <c r="C508" s="40">
        <v>166.58</v>
      </c>
      <c r="D508" s="40">
        <v>61.03</v>
      </c>
      <c r="E508" s="40">
        <v>34.18</v>
      </c>
      <c r="F508" s="40">
        <v>82.61</v>
      </c>
      <c r="G508" s="40">
        <v>104.31</v>
      </c>
      <c r="H508" s="40">
        <v>11.9</v>
      </c>
      <c r="J508" s="4">
        <f t="shared" si="135"/>
        <v>1.4146901796516389E-2</v>
      </c>
      <c r="K508" s="4">
        <f t="shared" si="136"/>
        <v>2.6251040505706883E-3</v>
      </c>
      <c r="L508" s="4">
        <f t="shared" si="137"/>
        <v>-1.307968072688589E-2</v>
      </c>
      <c r="M508" s="4">
        <f t="shared" si="138"/>
        <v>3.2104103900532213E-2</v>
      </c>
      <c r="N508" s="4">
        <f t="shared" si="139"/>
        <v>1.3803974198570549E-2</v>
      </c>
      <c r="O508" s="4">
        <f t="shared" si="140"/>
        <v>-1.0865129869103764E-2</v>
      </c>
      <c r="P508" s="6">
        <f>SUMPRODUCT(J508:O508,Portfolio_Performance!$C$10:$H$10)</f>
        <v>4.4955889607079594E-3</v>
      </c>
      <c r="Q508" s="41">
        <v>1.41E-2</v>
      </c>
      <c r="R508" s="12">
        <f t="shared" si="141"/>
        <v>-9.6044110392920403E-3</v>
      </c>
      <c r="S508" s="6">
        <f t="shared" si="142"/>
        <v>-9.6044110392920403E-3</v>
      </c>
      <c r="T508" s="12">
        <f>P508-Portfolio_Performance!$C$16</f>
        <v>-6.3504411039292052E-2</v>
      </c>
      <c r="V508" s="7">
        <f t="shared" si="143"/>
        <v>4.6901796516389538E-5</v>
      </c>
      <c r="W508" s="7">
        <f t="shared" si="143"/>
        <v>1.2229515089862728E-2</v>
      </c>
      <c r="X508" s="7">
        <f t="shared" si="144"/>
        <v>-2.7179680726885889E-2</v>
      </c>
      <c r="Y508" s="7">
        <f t="shared" si="145"/>
        <v>1.8004103900532212E-2</v>
      </c>
      <c r="Z508" s="7">
        <f t="shared" si="146"/>
        <v>-2.9602580142945069E-4</v>
      </c>
      <c r="AA508" s="7">
        <f t="shared" si="147"/>
        <v>-2.4965129869103764E-2</v>
      </c>
      <c r="AB508">
        <f t="shared" si="148"/>
        <v>0</v>
      </c>
      <c r="AC508">
        <f t="shared" si="149"/>
        <v>0</v>
      </c>
      <c r="AD508">
        <f t="shared" si="150"/>
        <v>-2.7179680726885889E-2</v>
      </c>
      <c r="AE508">
        <f t="shared" si="151"/>
        <v>0</v>
      </c>
      <c r="AF508">
        <f t="shared" si="152"/>
        <v>-2.9602580142945069E-4</v>
      </c>
      <c r="AG508">
        <f t="shared" si="153"/>
        <v>-2.4965129869103764E-2</v>
      </c>
      <c r="AH508" s="7">
        <f>J508-Portfolio_Performance!$C$16</f>
        <v>-5.3853098203483614E-2</v>
      </c>
      <c r="AI508" s="7">
        <f>K508-Portfolio_Performance!$C$16</f>
        <v>-6.5374895949429315E-2</v>
      </c>
      <c r="AJ508" s="7">
        <f>L508-Portfolio_Performance!$C$16</f>
        <v>-8.10796807268859E-2</v>
      </c>
      <c r="AK508" s="7">
        <f>M508-Portfolio_Performance!$C$16</f>
        <v>-3.5895896099467792E-2</v>
      </c>
      <c r="AL508" s="7">
        <f>N508-Portfolio_Performance!$C$16</f>
        <v>-5.4196025801429459E-2</v>
      </c>
      <c r="AM508" s="7">
        <f>O508-Portfolio_Performance!$C$16</f>
        <v>-7.8865129869103767E-2</v>
      </c>
    </row>
    <row r="509" spans="2:39" x14ac:dyDescent="0.2">
      <c r="B509" s="39">
        <v>45300</v>
      </c>
      <c r="C509" s="40">
        <v>165.31</v>
      </c>
      <c r="D509" s="40">
        <v>60.76</v>
      </c>
      <c r="E509" s="40">
        <v>33.590000000000003</v>
      </c>
      <c r="F509" s="40">
        <v>82</v>
      </c>
      <c r="G509" s="40">
        <v>103.08</v>
      </c>
      <c r="H509" s="40">
        <v>11.83</v>
      </c>
      <c r="J509" s="4">
        <f t="shared" si="135"/>
        <v>-7.6531754422736881E-3</v>
      </c>
      <c r="K509" s="4">
        <f t="shared" si="136"/>
        <v>-4.4338688288314771E-3</v>
      </c>
      <c r="L509" s="4">
        <f t="shared" si="137"/>
        <v>-1.7412274063243319E-2</v>
      </c>
      <c r="M509" s="4">
        <f t="shared" si="138"/>
        <v>-7.411491310160773E-3</v>
      </c>
      <c r="N509" s="4">
        <f t="shared" si="139"/>
        <v>-1.1861848903715394E-2</v>
      </c>
      <c r="O509" s="4">
        <f t="shared" si="140"/>
        <v>-5.8997221271882708E-3</v>
      </c>
      <c r="P509" s="6">
        <f>SUMPRODUCT(J509:O509,Portfolio_Performance!$C$10:$H$10)</f>
        <v>-8.5986849275778536E-3</v>
      </c>
      <c r="Q509" s="41">
        <v>-1.5E-3</v>
      </c>
      <c r="R509" s="12">
        <f t="shared" si="141"/>
        <v>-7.098684927577854E-3</v>
      </c>
      <c r="S509" s="6">
        <f t="shared" si="142"/>
        <v>-7.098684927577854E-3</v>
      </c>
      <c r="T509" s="12">
        <f>P509-Portfolio_Performance!$C$16</f>
        <v>-7.6598684927577862E-2</v>
      </c>
      <c r="V509" s="7">
        <f t="shared" si="143"/>
        <v>-6.1531754422736885E-3</v>
      </c>
      <c r="W509" s="7">
        <f t="shared" si="143"/>
        <v>2.6648160987463769E-3</v>
      </c>
      <c r="X509" s="7">
        <f t="shared" si="144"/>
        <v>-1.5912274063243317E-2</v>
      </c>
      <c r="Y509" s="7">
        <f t="shared" si="145"/>
        <v>-5.9114913101607734E-3</v>
      </c>
      <c r="Z509" s="7">
        <f t="shared" si="146"/>
        <v>-1.0361848903715394E-2</v>
      </c>
      <c r="AA509" s="7">
        <f t="shared" si="147"/>
        <v>-4.3997221271882703E-3</v>
      </c>
      <c r="AB509">
        <f t="shared" si="148"/>
        <v>-6.1531754422736885E-3</v>
      </c>
      <c r="AC509">
        <f t="shared" si="149"/>
        <v>0</v>
      </c>
      <c r="AD509">
        <f t="shared" si="150"/>
        <v>-1.5912274063243317E-2</v>
      </c>
      <c r="AE509">
        <f t="shared" si="151"/>
        <v>-5.9114913101607734E-3</v>
      </c>
      <c r="AF509">
        <f t="shared" si="152"/>
        <v>-1.0361848903715394E-2</v>
      </c>
      <c r="AG509">
        <f t="shared" si="153"/>
        <v>-4.3997221271882703E-3</v>
      </c>
      <c r="AH509" s="7">
        <f>J509-Portfolio_Performance!$C$16</f>
        <v>-7.5653175442273693E-2</v>
      </c>
      <c r="AI509" s="7">
        <f>K509-Portfolio_Performance!$C$16</f>
        <v>-7.2433868828831488E-2</v>
      </c>
      <c r="AJ509" s="7">
        <f>L509-Portfolio_Performance!$C$16</f>
        <v>-8.5412274063243324E-2</v>
      </c>
      <c r="AK509" s="7">
        <f>M509-Portfolio_Performance!$C$16</f>
        <v>-7.5411491310160783E-2</v>
      </c>
      <c r="AL509" s="7">
        <f>N509-Portfolio_Performance!$C$16</f>
        <v>-7.9861848903715393E-2</v>
      </c>
      <c r="AM509" s="7">
        <f>O509-Portfolio_Performance!$C$16</f>
        <v>-7.3899722127188275E-2</v>
      </c>
    </row>
    <row r="510" spans="2:39" x14ac:dyDescent="0.2">
      <c r="B510" s="39">
        <v>45301</v>
      </c>
      <c r="C510" s="40">
        <v>166.24</v>
      </c>
      <c r="D510" s="40">
        <v>60.15</v>
      </c>
      <c r="E510" s="40">
        <v>33.43</v>
      </c>
      <c r="F510" s="40">
        <v>83.53</v>
      </c>
      <c r="G510" s="40">
        <v>103.44</v>
      </c>
      <c r="H510" s="40">
        <v>11.87</v>
      </c>
      <c r="J510" s="4">
        <f t="shared" si="135"/>
        <v>5.6100282859964925E-3</v>
      </c>
      <c r="K510" s="4">
        <f t="shared" si="136"/>
        <v>-1.0090235306884207E-2</v>
      </c>
      <c r="L510" s="4">
        <f t="shared" si="137"/>
        <v>-4.7747031921942049E-3</v>
      </c>
      <c r="M510" s="4">
        <f t="shared" si="138"/>
        <v>1.8486601503561705E-2</v>
      </c>
      <c r="N510" s="4">
        <f t="shared" si="139"/>
        <v>3.4863486794377376E-3</v>
      </c>
      <c r="O510" s="4">
        <f t="shared" si="140"/>
        <v>3.3755306312812138E-3</v>
      </c>
      <c r="P510" s="6">
        <f>SUMPRODUCT(J510:O510,Portfolio_Performance!$C$10:$H$10)</f>
        <v>3.1941008829195396E-3</v>
      </c>
      <c r="Q510" s="41">
        <v>5.7000000000000002E-3</v>
      </c>
      <c r="R510" s="12">
        <f t="shared" si="141"/>
        <v>-2.5058991170804606E-3</v>
      </c>
      <c r="S510" s="6">
        <f t="shared" si="142"/>
        <v>-2.5058991170804606E-3</v>
      </c>
      <c r="T510" s="12">
        <f>P510-Portfolio_Performance!$C$16</f>
        <v>-6.480589911708047E-2</v>
      </c>
      <c r="V510" s="7">
        <f t="shared" si="143"/>
        <v>-8.9971714003507682E-5</v>
      </c>
      <c r="W510" s="7">
        <f t="shared" si="143"/>
        <v>-7.5843361898037462E-3</v>
      </c>
      <c r="X510" s="7">
        <f t="shared" si="144"/>
        <v>-1.0474703192194205E-2</v>
      </c>
      <c r="Y510" s="7">
        <f t="shared" si="145"/>
        <v>1.2786601503561704E-2</v>
      </c>
      <c r="Z510" s="7">
        <f t="shared" si="146"/>
        <v>-2.2136513205622626E-3</v>
      </c>
      <c r="AA510" s="7">
        <f t="shared" si="147"/>
        <v>-2.3244693687187864E-3</v>
      </c>
      <c r="AB510">
        <f t="shared" si="148"/>
        <v>-8.9971714003507682E-5</v>
      </c>
      <c r="AC510">
        <f t="shared" si="149"/>
        <v>-7.5843361898037462E-3</v>
      </c>
      <c r="AD510">
        <f t="shared" si="150"/>
        <v>-1.0474703192194205E-2</v>
      </c>
      <c r="AE510">
        <f t="shared" si="151"/>
        <v>0</v>
      </c>
      <c r="AF510">
        <f t="shared" si="152"/>
        <v>-2.2136513205622626E-3</v>
      </c>
      <c r="AG510">
        <f t="shared" si="153"/>
        <v>-2.3244693687187864E-3</v>
      </c>
      <c r="AH510" s="7">
        <f>J510-Portfolio_Performance!$C$16</f>
        <v>-6.2389971714003511E-2</v>
      </c>
      <c r="AI510" s="7">
        <f>K510-Portfolio_Performance!$C$16</f>
        <v>-7.8090235306884206E-2</v>
      </c>
      <c r="AJ510" s="7">
        <f>L510-Portfolio_Performance!$C$16</f>
        <v>-7.2774703192194215E-2</v>
      </c>
      <c r="AK510" s="7">
        <f>M510-Portfolio_Performance!$C$16</f>
        <v>-4.95133984964383E-2</v>
      </c>
      <c r="AL510" s="7">
        <f>N510-Portfolio_Performance!$C$16</f>
        <v>-6.4513651320562262E-2</v>
      </c>
      <c r="AM510" s="7">
        <f>O510-Portfolio_Performance!$C$16</f>
        <v>-6.4624469368718795E-2</v>
      </c>
    </row>
    <row r="511" spans="2:39" x14ac:dyDescent="0.2">
      <c r="B511" s="39">
        <v>45302</v>
      </c>
      <c r="C511" s="40">
        <v>167.96</v>
      </c>
      <c r="D511" s="40">
        <v>59.45</v>
      </c>
      <c r="E511" s="40">
        <v>33.06</v>
      </c>
      <c r="F511" s="40">
        <v>83.46</v>
      </c>
      <c r="G511" s="40">
        <v>103.97</v>
      </c>
      <c r="H511" s="40">
        <v>11.79</v>
      </c>
      <c r="J511" s="4">
        <f t="shared" si="135"/>
        <v>1.0293328465075365E-2</v>
      </c>
      <c r="K511" s="4">
        <f t="shared" si="136"/>
        <v>-1.1705819283897025E-2</v>
      </c>
      <c r="L511" s="4">
        <f t="shared" si="137"/>
        <v>-1.1129608039129076E-2</v>
      </c>
      <c r="M511" s="4">
        <f t="shared" si="138"/>
        <v>-8.3837360440843769E-4</v>
      </c>
      <c r="N511" s="4">
        <f t="shared" si="139"/>
        <v>5.1106615262768119E-3</v>
      </c>
      <c r="O511" s="4">
        <f t="shared" si="140"/>
        <v>-6.7624940722971127E-3</v>
      </c>
      <c r="P511" s="6">
        <f>SUMPRODUCT(J511:O511,Portfolio_Performance!$C$10:$H$10)</f>
        <v>-1.315330316162152E-3</v>
      </c>
      <c r="Q511" s="41">
        <v>-6.9999999999999999E-4</v>
      </c>
      <c r="R511" s="12">
        <f t="shared" si="141"/>
        <v>-6.1533031616215199E-4</v>
      </c>
      <c r="S511" s="6">
        <f t="shared" si="142"/>
        <v>-6.1533031616215199E-4</v>
      </c>
      <c r="T511" s="12">
        <f>P511-Portfolio_Performance!$C$16</f>
        <v>-6.931533031616216E-2</v>
      </c>
      <c r="V511" s="7">
        <f t="shared" si="143"/>
        <v>1.0993328465075364E-2</v>
      </c>
      <c r="W511" s="7">
        <f t="shared" si="143"/>
        <v>-1.1090488967734872E-2</v>
      </c>
      <c r="X511" s="7">
        <f t="shared" si="144"/>
        <v>-1.0429608039129077E-2</v>
      </c>
      <c r="Y511" s="7">
        <f t="shared" si="145"/>
        <v>-1.383736044084377E-4</v>
      </c>
      <c r="Z511" s="7">
        <f t="shared" si="146"/>
        <v>5.810661526276812E-3</v>
      </c>
      <c r="AA511" s="7">
        <f t="shared" si="147"/>
        <v>-6.0624940722971126E-3</v>
      </c>
      <c r="AB511">
        <f t="shared" si="148"/>
        <v>0</v>
      </c>
      <c r="AC511">
        <f t="shared" si="149"/>
        <v>-1.1090488967734872E-2</v>
      </c>
      <c r="AD511">
        <f t="shared" si="150"/>
        <v>-1.0429608039129077E-2</v>
      </c>
      <c r="AE511">
        <f t="shared" si="151"/>
        <v>-1.383736044084377E-4</v>
      </c>
      <c r="AF511">
        <f t="shared" si="152"/>
        <v>0</v>
      </c>
      <c r="AG511">
        <f t="shared" si="153"/>
        <v>-6.0624940722971126E-3</v>
      </c>
      <c r="AH511" s="7">
        <f>J511-Portfolio_Performance!$C$16</f>
        <v>-5.770667153492464E-2</v>
      </c>
      <c r="AI511" s="7">
        <f>K511-Portfolio_Performance!$C$16</f>
        <v>-7.9705819283897028E-2</v>
      </c>
      <c r="AJ511" s="7">
        <f>L511-Portfolio_Performance!$C$16</f>
        <v>-7.9129608039129079E-2</v>
      </c>
      <c r="AK511" s="7">
        <f>M511-Portfolio_Performance!$C$16</f>
        <v>-6.8838373604408448E-2</v>
      </c>
      <c r="AL511" s="7">
        <f>N511-Portfolio_Performance!$C$16</f>
        <v>-6.2889338473723189E-2</v>
      </c>
      <c r="AM511" s="7">
        <f>O511-Portfolio_Performance!$C$16</f>
        <v>-7.4762494072297112E-2</v>
      </c>
    </row>
    <row r="512" spans="2:39" x14ac:dyDescent="0.2">
      <c r="B512" s="39">
        <v>45303</v>
      </c>
      <c r="C512" s="40">
        <v>168.63</v>
      </c>
      <c r="D512" s="40">
        <v>59.51</v>
      </c>
      <c r="E512" s="40">
        <v>32.520000000000003</v>
      </c>
      <c r="F512" s="40">
        <v>84.23</v>
      </c>
      <c r="G512" s="40">
        <v>103.05</v>
      </c>
      <c r="H512" s="40">
        <v>11.84</v>
      </c>
      <c r="J512" s="4">
        <f t="shared" si="135"/>
        <v>3.9811098661006669E-3</v>
      </c>
      <c r="K512" s="4">
        <f t="shared" si="136"/>
        <v>1.0087425199697539E-3</v>
      </c>
      <c r="L512" s="4">
        <f t="shared" si="137"/>
        <v>-1.6468807713268252E-2</v>
      </c>
      <c r="M512" s="4">
        <f t="shared" si="138"/>
        <v>9.1836771638659897E-3</v>
      </c>
      <c r="N512" s="4">
        <f t="shared" si="139"/>
        <v>-8.8880886534108017E-3</v>
      </c>
      <c r="O512" s="4">
        <f t="shared" si="140"/>
        <v>4.2319149065801571E-3</v>
      </c>
      <c r="P512" s="6">
        <f>SUMPRODUCT(J512:O512,Portfolio_Performance!$C$10:$H$10)</f>
        <v>-3.3946008843123063E-4</v>
      </c>
      <c r="Q512" s="41">
        <v>8.0000000000000004E-4</v>
      </c>
      <c r="R512" s="12">
        <f t="shared" si="141"/>
        <v>-1.1394600884312308E-3</v>
      </c>
      <c r="S512" s="6">
        <f t="shared" si="142"/>
        <v>-1.1394600884312308E-3</v>
      </c>
      <c r="T512" s="12">
        <f>P512-Portfolio_Performance!$C$16</f>
        <v>-6.8339460088431239E-2</v>
      </c>
      <c r="V512" s="7">
        <f t="shared" si="143"/>
        <v>3.181109866100667E-3</v>
      </c>
      <c r="W512" s="7">
        <f t="shared" si="143"/>
        <v>2.1482026084009846E-3</v>
      </c>
      <c r="X512" s="7">
        <f t="shared" si="144"/>
        <v>-1.7268807713268251E-2</v>
      </c>
      <c r="Y512" s="7">
        <f t="shared" si="145"/>
        <v>8.3836771638659893E-3</v>
      </c>
      <c r="Z512" s="7">
        <f t="shared" si="146"/>
        <v>-9.6880886534108021E-3</v>
      </c>
      <c r="AA512" s="7">
        <f t="shared" si="147"/>
        <v>3.4319149065801572E-3</v>
      </c>
      <c r="AB512">
        <f t="shared" si="148"/>
        <v>0</v>
      </c>
      <c r="AC512">
        <f t="shared" si="149"/>
        <v>0</v>
      </c>
      <c r="AD512">
        <f t="shared" si="150"/>
        <v>-1.7268807713268251E-2</v>
      </c>
      <c r="AE512">
        <f t="shared" si="151"/>
        <v>0</v>
      </c>
      <c r="AF512">
        <f t="shared" si="152"/>
        <v>-9.6880886534108021E-3</v>
      </c>
      <c r="AG512">
        <f t="shared" si="153"/>
        <v>0</v>
      </c>
      <c r="AH512" s="7">
        <f>J512-Portfolio_Performance!$C$16</f>
        <v>-6.4018890133899331E-2</v>
      </c>
      <c r="AI512" s="7">
        <f>K512-Portfolio_Performance!$C$16</f>
        <v>-6.699125748003025E-2</v>
      </c>
      <c r="AJ512" s="7">
        <f>L512-Portfolio_Performance!$C$16</f>
        <v>-8.4468807713268257E-2</v>
      </c>
      <c r="AK512" s="7">
        <f>M512-Portfolio_Performance!$C$16</f>
        <v>-5.8816322836134013E-2</v>
      </c>
      <c r="AL512" s="7">
        <f>N512-Portfolio_Performance!$C$16</f>
        <v>-7.6888088653410805E-2</v>
      </c>
      <c r="AM512" s="7">
        <f>O512-Portfolio_Performance!$C$16</f>
        <v>-6.3768085093419843E-2</v>
      </c>
    </row>
    <row r="513" spans="2:39" x14ac:dyDescent="0.2">
      <c r="B513" s="39">
        <v>45307</v>
      </c>
      <c r="C513" s="40">
        <v>167.46</v>
      </c>
      <c r="D513" s="40">
        <v>58.38</v>
      </c>
      <c r="E513" s="40">
        <v>32.53</v>
      </c>
      <c r="F513" s="40">
        <v>84.33</v>
      </c>
      <c r="G513" s="40">
        <v>103.3</v>
      </c>
      <c r="H513" s="40">
        <v>11.87</v>
      </c>
      <c r="J513" s="4">
        <f t="shared" si="135"/>
        <v>-6.9624489058074624E-3</v>
      </c>
      <c r="K513" s="4">
        <f t="shared" si="136"/>
        <v>-1.9171000230791949E-2</v>
      </c>
      <c r="L513" s="4">
        <f t="shared" si="137"/>
        <v>3.0745580565007458E-4</v>
      </c>
      <c r="M513" s="4">
        <f t="shared" si="138"/>
        <v>1.1865212592777833E-3</v>
      </c>
      <c r="N513" s="4">
        <f t="shared" si="139"/>
        <v>2.423068789124818E-3</v>
      </c>
      <c r="O513" s="4">
        <f t="shared" si="140"/>
        <v>2.5305791657170337E-3</v>
      </c>
      <c r="P513" s="6">
        <f>SUMPRODUCT(J513:O513,Portfolio_Performance!$C$10:$H$10)</f>
        <v>-1.9164045902078275E-3</v>
      </c>
      <c r="Q513" s="41">
        <v>-3.7000000000000002E-3</v>
      </c>
      <c r="R513" s="12">
        <f t="shared" si="141"/>
        <v>1.7835954097921727E-3</v>
      </c>
      <c r="S513" s="6">
        <f t="shared" si="142"/>
        <v>0</v>
      </c>
      <c r="T513" s="12">
        <f>P513-Portfolio_Performance!$C$16</f>
        <v>-6.9916404590207828E-2</v>
      </c>
      <c r="V513" s="7">
        <f t="shared" si="143"/>
        <v>-3.2624489058074623E-3</v>
      </c>
      <c r="W513" s="7">
        <f t="shared" si="143"/>
        <v>-2.095459564058412E-2</v>
      </c>
      <c r="X513" s="7">
        <f t="shared" si="144"/>
        <v>4.0074558056500745E-3</v>
      </c>
      <c r="Y513" s="7">
        <f t="shared" si="145"/>
        <v>4.8865212592777837E-3</v>
      </c>
      <c r="Z513" s="7">
        <f t="shared" si="146"/>
        <v>6.1230687891248182E-3</v>
      </c>
      <c r="AA513" s="7">
        <f t="shared" si="147"/>
        <v>6.2305791657170338E-3</v>
      </c>
      <c r="AB513">
        <f t="shared" si="148"/>
        <v>-3.2624489058074623E-3</v>
      </c>
      <c r="AC513">
        <f t="shared" si="149"/>
        <v>-2.095459564058412E-2</v>
      </c>
      <c r="AD513">
        <f t="shared" si="150"/>
        <v>0</v>
      </c>
      <c r="AE513">
        <f t="shared" si="151"/>
        <v>0</v>
      </c>
      <c r="AF513">
        <f t="shared" si="152"/>
        <v>0</v>
      </c>
      <c r="AG513">
        <f t="shared" si="153"/>
        <v>0</v>
      </c>
      <c r="AH513" s="7">
        <f>J513-Portfolio_Performance!$C$16</f>
        <v>-7.4962448905807472E-2</v>
      </c>
      <c r="AI513" s="7">
        <f>K513-Portfolio_Performance!$C$16</f>
        <v>-8.7171000230791953E-2</v>
      </c>
      <c r="AJ513" s="7">
        <f>L513-Portfolio_Performance!$C$16</f>
        <v>-6.7692544194349932E-2</v>
      </c>
      <c r="AK513" s="7">
        <f>M513-Portfolio_Performance!$C$16</f>
        <v>-6.6813478740722215E-2</v>
      </c>
      <c r="AL513" s="7">
        <f>N513-Portfolio_Performance!$C$16</f>
        <v>-6.5576931210875183E-2</v>
      </c>
      <c r="AM513" s="7">
        <f>O513-Portfolio_Performance!$C$16</f>
        <v>-6.5469420834282976E-2</v>
      </c>
    </row>
    <row r="514" spans="2:39" x14ac:dyDescent="0.2">
      <c r="B514" s="39">
        <v>45308</v>
      </c>
      <c r="C514" s="40">
        <v>166.67</v>
      </c>
      <c r="D514" s="40">
        <v>58.01</v>
      </c>
      <c r="E514" s="40">
        <v>32.04</v>
      </c>
      <c r="F514" s="40">
        <v>84.82</v>
      </c>
      <c r="G514" s="40">
        <v>101.16</v>
      </c>
      <c r="H514" s="40">
        <v>11.8</v>
      </c>
      <c r="J514" s="4">
        <f t="shared" si="135"/>
        <v>-4.7287072222012248E-3</v>
      </c>
      <c r="K514" s="4">
        <f t="shared" si="136"/>
        <v>-6.3579559479957932E-3</v>
      </c>
      <c r="L514" s="4">
        <f t="shared" si="137"/>
        <v>-1.5177618285101712E-2</v>
      </c>
      <c r="M514" s="4">
        <f t="shared" si="138"/>
        <v>5.7936904598944565E-3</v>
      </c>
      <c r="N514" s="4">
        <f t="shared" si="139"/>
        <v>-2.0933954323828469E-2</v>
      </c>
      <c r="O514" s="4">
        <f t="shared" si="140"/>
        <v>-5.9146771499574832E-3</v>
      </c>
      <c r="P514" s="6">
        <f>SUMPRODUCT(J514:O514,Portfolio_Performance!$C$10:$H$10)</f>
        <v>-8.4811238315134884E-3</v>
      </c>
      <c r="Q514" s="41">
        <v>-5.5999999999999999E-3</v>
      </c>
      <c r="R514" s="12">
        <f t="shared" si="141"/>
        <v>-2.8811238315134885E-3</v>
      </c>
      <c r="S514" s="6">
        <f t="shared" si="142"/>
        <v>-2.8811238315134885E-3</v>
      </c>
      <c r="T514" s="12">
        <f>P514-Portfolio_Performance!$C$16</f>
        <v>-7.6481123831513495E-2</v>
      </c>
      <c r="V514" s="7">
        <f t="shared" si="143"/>
        <v>8.7129277779877511E-4</v>
      </c>
      <c r="W514" s="7">
        <f t="shared" si="143"/>
        <v>-3.4768321164823047E-3</v>
      </c>
      <c r="X514" s="7">
        <f t="shared" si="144"/>
        <v>-9.5776182851017126E-3</v>
      </c>
      <c r="Y514" s="7">
        <f t="shared" si="145"/>
        <v>1.1393690459894457E-2</v>
      </c>
      <c r="Z514" s="7">
        <f t="shared" si="146"/>
        <v>-1.5333954323828468E-2</v>
      </c>
      <c r="AA514" s="7">
        <f t="shared" si="147"/>
        <v>-3.1467714995748325E-4</v>
      </c>
      <c r="AB514">
        <f t="shared" si="148"/>
        <v>0</v>
      </c>
      <c r="AC514">
        <f t="shared" si="149"/>
        <v>-3.4768321164823047E-3</v>
      </c>
      <c r="AD514">
        <f t="shared" si="150"/>
        <v>-9.5776182851017126E-3</v>
      </c>
      <c r="AE514">
        <f t="shared" si="151"/>
        <v>0</v>
      </c>
      <c r="AF514">
        <f t="shared" si="152"/>
        <v>-1.5333954323828468E-2</v>
      </c>
      <c r="AG514">
        <f t="shared" si="153"/>
        <v>-3.1467714995748325E-4</v>
      </c>
      <c r="AH514" s="7">
        <f>J514-Portfolio_Performance!$C$16</f>
        <v>-7.2728707222201233E-2</v>
      </c>
      <c r="AI514" s="7">
        <f>K514-Portfolio_Performance!$C$16</f>
        <v>-7.4357955947995796E-2</v>
      </c>
      <c r="AJ514" s="7">
        <f>L514-Portfolio_Performance!$C$16</f>
        <v>-8.3177618285101715E-2</v>
      </c>
      <c r="AK514" s="7">
        <f>M514-Portfolio_Performance!$C$16</f>
        <v>-6.2206309540105545E-2</v>
      </c>
      <c r="AL514" s="7">
        <f>N514-Portfolio_Performance!$C$16</f>
        <v>-8.8933954323828474E-2</v>
      </c>
      <c r="AM514" s="7">
        <f>O514-Portfolio_Performance!$C$16</f>
        <v>-7.3914677149957489E-2</v>
      </c>
    </row>
    <row r="515" spans="2:39" x14ac:dyDescent="0.2">
      <c r="B515" s="39">
        <v>45309</v>
      </c>
      <c r="C515" s="40">
        <v>171.99</v>
      </c>
      <c r="D515" s="40">
        <v>57.35</v>
      </c>
      <c r="E515" s="40">
        <v>31.63</v>
      </c>
      <c r="F515" s="40">
        <v>85.16</v>
      </c>
      <c r="G515" s="40">
        <v>102.27</v>
      </c>
      <c r="H515" s="40">
        <v>11.79</v>
      </c>
      <c r="J515" s="4">
        <f t="shared" si="135"/>
        <v>3.1420526034316568E-2</v>
      </c>
      <c r="K515" s="4">
        <f t="shared" si="136"/>
        <v>-1.144256590259321E-2</v>
      </c>
      <c r="L515" s="4">
        <f t="shared" si="137"/>
        <v>-1.2879084882600974E-2</v>
      </c>
      <c r="M515" s="4">
        <f t="shared" si="138"/>
        <v>4.0004759788340666E-3</v>
      </c>
      <c r="N515" s="4">
        <f t="shared" si="139"/>
        <v>1.0912953016157068E-2</v>
      </c>
      <c r="O515" s="4">
        <f t="shared" si="140"/>
        <v>-8.4781692233967039E-4</v>
      </c>
      <c r="P515" s="6">
        <f>SUMPRODUCT(J515:O515,Portfolio_Performance!$C$10:$H$10)</f>
        <v>6.180233252756814E-3</v>
      </c>
      <c r="Q515" s="41">
        <v>8.8000000000000005E-3</v>
      </c>
      <c r="R515" s="12">
        <f t="shared" si="141"/>
        <v>-2.6197667472431865E-3</v>
      </c>
      <c r="S515" s="6">
        <f t="shared" si="142"/>
        <v>-2.6197667472431865E-3</v>
      </c>
      <c r="T515" s="12">
        <f>P515-Portfolio_Performance!$C$16</f>
        <v>-6.1819766747243189E-2</v>
      </c>
      <c r="V515" s="7">
        <f t="shared" si="143"/>
        <v>2.2620526034316565E-2</v>
      </c>
      <c r="W515" s="7">
        <f t="shared" si="143"/>
        <v>-8.8227991553500237E-3</v>
      </c>
      <c r="X515" s="7">
        <f t="shared" si="144"/>
        <v>-2.1679084882600973E-2</v>
      </c>
      <c r="Y515" s="7">
        <f t="shared" si="145"/>
        <v>-4.7995240211659339E-3</v>
      </c>
      <c r="Z515" s="7">
        <f t="shared" si="146"/>
        <v>2.1129530161570678E-3</v>
      </c>
      <c r="AA515" s="7">
        <f t="shared" si="147"/>
        <v>-9.6478169223396717E-3</v>
      </c>
      <c r="AB515">
        <f t="shared" si="148"/>
        <v>0</v>
      </c>
      <c r="AC515">
        <f t="shared" si="149"/>
        <v>-8.8227991553500237E-3</v>
      </c>
      <c r="AD515">
        <f t="shared" si="150"/>
        <v>-2.1679084882600973E-2</v>
      </c>
      <c r="AE515">
        <f t="shared" si="151"/>
        <v>-4.7995240211659339E-3</v>
      </c>
      <c r="AF515">
        <f t="shared" si="152"/>
        <v>0</v>
      </c>
      <c r="AG515">
        <f t="shared" si="153"/>
        <v>-9.6478169223396717E-3</v>
      </c>
      <c r="AH515" s="7">
        <f>J515-Portfolio_Performance!$C$16</f>
        <v>-3.6579473965683437E-2</v>
      </c>
      <c r="AI515" s="7">
        <f>K515-Portfolio_Performance!$C$16</f>
        <v>-7.9442565902593215E-2</v>
      </c>
      <c r="AJ515" s="7">
        <f>L515-Portfolio_Performance!$C$16</f>
        <v>-8.0879084882600982E-2</v>
      </c>
      <c r="AK515" s="7">
        <f>M515-Portfolio_Performance!$C$16</f>
        <v>-6.3999524021165932E-2</v>
      </c>
      <c r="AL515" s="7">
        <f>N515-Portfolio_Performance!$C$16</f>
        <v>-5.708704698384294E-2</v>
      </c>
      <c r="AM515" s="7">
        <f>O515-Portfolio_Performance!$C$16</f>
        <v>-6.8847816922339669E-2</v>
      </c>
    </row>
    <row r="516" spans="2:39" x14ac:dyDescent="0.2">
      <c r="B516" s="39">
        <v>45310</v>
      </c>
      <c r="C516" s="40">
        <v>174.31</v>
      </c>
      <c r="D516" s="40">
        <v>57.35</v>
      </c>
      <c r="E516" s="40">
        <v>35.020000000000003</v>
      </c>
      <c r="F516" s="40">
        <v>85.72</v>
      </c>
      <c r="G516" s="40">
        <v>101.85</v>
      </c>
      <c r="H516" s="40">
        <v>11.74</v>
      </c>
      <c r="J516" s="4">
        <f t="shared" ref="J516:J579" si="154">LN(C516/C515)</f>
        <v>1.339898763837293E-2</v>
      </c>
      <c r="K516" s="4">
        <f t="shared" ref="K516:K579" si="155">LN(D516/D515)</f>
        <v>0</v>
      </c>
      <c r="L516" s="4">
        <f t="shared" ref="L516:L579" si="156">LN(E516/E515)</f>
        <v>0.10181328954014839</v>
      </c>
      <c r="M516" s="4">
        <f t="shared" ref="M516:M579" si="157">LN(F516/F515)</f>
        <v>6.5543305800975019E-3</v>
      </c>
      <c r="N516" s="4">
        <f t="shared" ref="N516:N579" si="158">LN(G516/G515)</f>
        <v>-4.1152321451066549E-3</v>
      </c>
      <c r="O516" s="4">
        <f t="shared" ref="O516:O579" si="159">LN(H516/H515)</f>
        <v>-4.2499001493290396E-3</v>
      </c>
      <c r="P516" s="6">
        <f>SUMPRODUCT(J516:O516,Portfolio_Performance!$C$10:$H$10)</f>
        <v>1.1418543065879132E-2</v>
      </c>
      <c r="Q516" s="41">
        <v>1.23E-2</v>
      </c>
      <c r="R516" s="12">
        <f t="shared" si="141"/>
        <v>-8.8145693412086841E-4</v>
      </c>
      <c r="S516" s="6">
        <f t="shared" si="142"/>
        <v>-8.8145693412086841E-4</v>
      </c>
      <c r="T516" s="12">
        <f>P516-Portfolio_Performance!$C$16</f>
        <v>-5.6581456934120873E-2</v>
      </c>
      <c r="V516" s="7">
        <f t="shared" si="143"/>
        <v>1.0989876383729301E-3</v>
      </c>
      <c r="W516" s="7">
        <f t="shared" si="143"/>
        <v>8.8145693412086841E-4</v>
      </c>
      <c r="X516" s="7">
        <f t="shared" si="144"/>
        <v>8.951328954014838E-2</v>
      </c>
      <c r="Y516" s="7">
        <f t="shared" si="145"/>
        <v>-5.7456694199024983E-3</v>
      </c>
      <c r="Z516" s="7">
        <f t="shared" si="146"/>
        <v>-1.6415232145106654E-2</v>
      </c>
      <c r="AA516" s="7">
        <f t="shared" si="147"/>
        <v>-1.6549900149329042E-2</v>
      </c>
      <c r="AB516">
        <f t="shared" si="148"/>
        <v>0</v>
      </c>
      <c r="AC516">
        <f t="shared" si="149"/>
        <v>0</v>
      </c>
      <c r="AD516">
        <f t="shared" si="150"/>
        <v>0</v>
      </c>
      <c r="AE516">
        <f t="shared" si="151"/>
        <v>-5.7456694199024983E-3</v>
      </c>
      <c r="AF516">
        <f t="shared" si="152"/>
        <v>-1.6415232145106654E-2</v>
      </c>
      <c r="AG516">
        <f t="shared" si="153"/>
        <v>-1.6549900149329042E-2</v>
      </c>
      <c r="AH516" s="7">
        <f>J516-Portfolio_Performance!$C$16</f>
        <v>-5.4601012361627073E-2</v>
      </c>
      <c r="AI516" s="7">
        <f>K516-Portfolio_Performance!$C$16</f>
        <v>-6.8000000000000005E-2</v>
      </c>
      <c r="AJ516" s="7">
        <f>L516-Portfolio_Performance!$C$16</f>
        <v>3.3813289540148381E-2</v>
      </c>
      <c r="AK516" s="7">
        <f>M516-Portfolio_Performance!$C$16</f>
        <v>-6.1445669419902503E-2</v>
      </c>
      <c r="AL516" s="7">
        <f>N516-Portfolio_Performance!$C$16</f>
        <v>-7.2115232145106664E-2</v>
      </c>
      <c r="AM516" s="7">
        <f>O516-Portfolio_Performance!$C$16</f>
        <v>-7.2249900149329041E-2</v>
      </c>
    </row>
    <row r="517" spans="2:39" x14ac:dyDescent="0.2">
      <c r="B517" s="39">
        <v>45313</v>
      </c>
      <c r="C517" s="40">
        <v>176.39</v>
      </c>
      <c r="D517" s="40">
        <v>57.96</v>
      </c>
      <c r="E517" s="40">
        <v>35.75</v>
      </c>
      <c r="F517" s="40">
        <v>88.12</v>
      </c>
      <c r="G517" s="40">
        <v>102.92</v>
      </c>
      <c r="H517" s="40">
        <v>11.95</v>
      </c>
      <c r="J517" s="4">
        <f t="shared" si="154"/>
        <v>1.1862129396611614E-2</v>
      </c>
      <c r="K517" s="4">
        <f t="shared" si="155"/>
        <v>1.0580273877101903E-2</v>
      </c>
      <c r="L517" s="4">
        <f t="shared" si="156"/>
        <v>2.0630942282310848E-2</v>
      </c>
      <c r="M517" s="4">
        <f t="shared" si="157"/>
        <v>2.7613351328766092E-2</v>
      </c>
      <c r="N517" s="4">
        <f t="shared" si="158"/>
        <v>1.0450844740728557E-2</v>
      </c>
      <c r="O517" s="4">
        <f t="shared" si="159"/>
        <v>1.7729463977569242E-2</v>
      </c>
      <c r="P517" s="6">
        <f>SUMPRODUCT(J517:O517,Portfolio_Performance!$C$10:$H$10)</f>
        <v>1.5663890769556692E-2</v>
      </c>
      <c r="Q517" s="41">
        <v>2.2000000000000001E-3</v>
      </c>
      <c r="R517" s="12">
        <f t="shared" ref="R517:R580" si="160">P517-Q517</f>
        <v>1.3463890769556692E-2</v>
      </c>
      <c r="S517" s="6">
        <f t="shared" ref="S517:S580" si="161">IF(R517&lt;0,R517,0)</f>
        <v>0</v>
      </c>
      <c r="T517" s="12">
        <f>P517-Portfolio_Performance!$C$16</f>
        <v>-5.2336109230443309E-2</v>
      </c>
      <c r="V517" s="7">
        <f t="shared" ref="V517:W580" si="162">J517-Q517</f>
        <v>9.6621293966116135E-3</v>
      </c>
      <c r="W517" s="7">
        <f t="shared" si="162"/>
        <v>-2.8836168924547892E-3</v>
      </c>
      <c r="X517" s="7">
        <f t="shared" ref="X517:X580" si="163">L517-Q517</f>
        <v>1.8430942282310847E-2</v>
      </c>
      <c r="Y517" s="7">
        <f t="shared" ref="Y517:Y580" si="164">M517-Q517</f>
        <v>2.5413351328766091E-2</v>
      </c>
      <c r="Z517" s="7">
        <f t="shared" ref="Z517:Z580" si="165">N517-Q517</f>
        <v>8.2508447407285569E-3</v>
      </c>
      <c r="AA517" s="7">
        <f t="shared" ref="AA517:AA580" si="166">O517-Q517</f>
        <v>1.5529463977569241E-2</v>
      </c>
      <c r="AB517">
        <f t="shared" ref="AB517:AB580" si="167">IF(V517&lt;0,V517,0)</f>
        <v>0</v>
      </c>
      <c r="AC517">
        <f t="shared" ref="AC517:AC580" si="168">IF(W517&lt;0,W517,0)</f>
        <v>-2.8836168924547892E-3</v>
      </c>
      <c r="AD517">
        <f t="shared" ref="AD517:AD580" si="169">IF(X517&lt;0,X517,0)</f>
        <v>0</v>
      </c>
      <c r="AE517">
        <f t="shared" ref="AE517:AE580" si="170">IF(Y517&lt;0,Y517,0)</f>
        <v>0</v>
      </c>
      <c r="AF517">
        <f t="shared" ref="AF517:AF580" si="171">IF(Z517&lt;0,Z517,0)</f>
        <v>0</v>
      </c>
      <c r="AG517">
        <f t="shared" ref="AG517:AG580" si="172">IF(AA517&lt;0,AA517,0)</f>
        <v>0</v>
      </c>
      <c r="AH517" s="7">
        <f>J517-Portfolio_Performance!$C$16</f>
        <v>-5.6137870603388387E-2</v>
      </c>
      <c r="AI517" s="7">
        <f>K517-Portfolio_Performance!$C$16</f>
        <v>-5.7419726122898099E-2</v>
      </c>
      <c r="AJ517" s="7">
        <f>L517-Portfolio_Performance!$C$16</f>
        <v>-4.7369057717689157E-2</v>
      </c>
      <c r="AK517" s="7">
        <f>M517-Portfolio_Performance!$C$16</f>
        <v>-4.0386648671233913E-2</v>
      </c>
      <c r="AL517" s="7">
        <f>N517-Portfolio_Performance!$C$16</f>
        <v>-5.7549155259271449E-2</v>
      </c>
      <c r="AM517" s="7">
        <f>O517-Portfolio_Performance!$C$16</f>
        <v>-5.0270536022430763E-2</v>
      </c>
    </row>
    <row r="518" spans="2:39" x14ac:dyDescent="0.2">
      <c r="B518" s="39">
        <v>45314</v>
      </c>
      <c r="C518" s="40">
        <v>176.22</v>
      </c>
      <c r="D518" s="40">
        <v>57.9</v>
      </c>
      <c r="E518" s="40">
        <v>35.979999999999997</v>
      </c>
      <c r="F518" s="40">
        <v>87.68</v>
      </c>
      <c r="G518" s="40">
        <v>102.26</v>
      </c>
      <c r="H518" s="40">
        <v>11.81</v>
      </c>
      <c r="J518" s="4">
        <f t="shared" si="154"/>
        <v>-9.642381848020173E-4</v>
      </c>
      <c r="K518" s="4">
        <f t="shared" si="155"/>
        <v>-1.0357328735320908E-3</v>
      </c>
      <c r="L518" s="4">
        <f t="shared" si="156"/>
        <v>6.4129593823703569E-3</v>
      </c>
      <c r="M518" s="4">
        <f t="shared" si="157"/>
        <v>-5.005698734436969E-3</v>
      </c>
      <c r="N518" s="4">
        <f t="shared" si="158"/>
        <v>-6.4333977616902504E-3</v>
      </c>
      <c r="O518" s="4">
        <f t="shared" si="159"/>
        <v>-1.1784648168248587E-2</v>
      </c>
      <c r="P518" s="6">
        <f>SUMPRODUCT(J518:O518,Portfolio_Performance!$C$10:$H$10)</f>
        <v>-4.9777688623329E-3</v>
      </c>
      <c r="Q518" s="41">
        <v>2.8999999999999998E-3</v>
      </c>
      <c r="R518" s="12">
        <f t="shared" si="160"/>
        <v>-7.8777688623328998E-3</v>
      </c>
      <c r="S518" s="6">
        <f t="shared" si="161"/>
        <v>-7.8777688623328998E-3</v>
      </c>
      <c r="T518" s="12">
        <f>P518-Portfolio_Performance!$C$16</f>
        <v>-7.2977768862332898E-2</v>
      </c>
      <c r="V518" s="7">
        <f t="shared" si="162"/>
        <v>-3.8642381848020173E-3</v>
      </c>
      <c r="W518" s="7">
        <f t="shared" si="162"/>
        <v>6.8420359888008092E-3</v>
      </c>
      <c r="X518" s="7">
        <f t="shared" si="163"/>
        <v>3.5129593823703571E-3</v>
      </c>
      <c r="Y518" s="7">
        <f t="shared" si="164"/>
        <v>-7.9056987344369688E-3</v>
      </c>
      <c r="Z518" s="7">
        <f t="shared" si="165"/>
        <v>-9.3333977616902493E-3</v>
      </c>
      <c r="AA518" s="7">
        <f t="shared" si="166"/>
        <v>-1.4684648168248587E-2</v>
      </c>
      <c r="AB518">
        <f t="shared" si="167"/>
        <v>-3.8642381848020173E-3</v>
      </c>
      <c r="AC518">
        <f t="shared" si="168"/>
        <v>0</v>
      </c>
      <c r="AD518">
        <f t="shared" si="169"/>
        <v>0</v>
      </c>
      <c r="AE518">
        <f t="shared" si="170"/>
        <v>-7.9056987344369688E-3</v>
      </c>
      <c r="AF518">
        <f t="shared" si="171"/>
        <v>-9.3333977616902493E-3</v>
      </c>
      <c r="AG518">
        <f t="shared" si="172"/>
        <v>-1.4684648168248587E-2</v>
      </c>
      <c r="AH518" s="7">
        <f>J518-Portfolio_Performance!$C$16</f>
        <v>-6.8964238184802018E-2</v>
      </c>
      <c r="AI518" s="7">
        <f>K518-Portfolio_Performance!$C$16</f>
        <v>-6.9035732873532096E-2</v>
      </c>
      <c r="AJ518" s="7">
        <f>L518-Portfolio_Performance!$C$16</f>
        <v>-6.1587040617629651E-2</v>
      </c>
      <c r="AK518" s="7">
        <f>M518-Portfolio_Performance!$C$16</f>
        <v>-7.3005698734436977E-2</v>
      </c>
      <c r="AL518" s="7">
        <f>N518-Portfolio_Performance!$C$16</f>
        <v>-7.4433397761690251E-2</v>
      </c>
      <c r="AM518" s="7">
        <f>O518-Portfolio_Performance!$C$16</f>
        <v>-7.9784648168248595E-2</v>
      </c>
    </row>
    <row r="519" spans="2:39" x14ac:dyDescent="0.2">
      <c r="B519" s="39">
        <v>45315</v>
      </c>
      <c r="C519" s="40">
        <v>174.81</v>
      </c>
      <c r="D519" s="40">
        <v>56.59</v>
      </c>
      <c r="E519" s="40">
        <v>35.909999999999997</v>
      </c>
      <c r="F519" s="40">
        <v>85.59</v>
      </c>
      <c r="G519" s="40">
        <v>100.66</v>
      </c>
      <c r="H519" s="40">
        <v>11.94</v>
      </c>
      <c r="J519" s="4">
        <f t="shared" si="154"/>
        <v>-8.0335446154911686E-3</v>
      </c>
      <c r="K519" s="4">
        <f t="shared" si="155"/>
        <v>-2.2885093424517031E-2</v>
      </c>
      <c r="L519" s="4">
        <f t="shared" si="156"/>
        <v>-1.9474202843955666E-3</v>
      </c>
      <c r="M519" s="4">
        <f t="shared" si="157"/>
        <v>-2.4125369306187115E-2</v>
      </c>
      <c r="N519" s="4">
        <f t="shared" si="158"/>
        <v>-1.5770088303639285E-2</v>
      </c>
      <c r="O519" s="4">
        <f t="shared" si="159"/>
        <v>1.0947477755185092E-2</v>
      </c>
      <c r="P519" s="6">
        <f>SUMPRODUCT(J519:O519,Portfolio_Performance!$C$10:$H$10)</f>
        <v>-6.3722715587805354E-3</v>
      </c>
      <c r="Q519" s="41">
        <v>8.0000000000000004E-4</v>
      </c>
      <c r="R519" s="12">
        <f t="shared" si="160"/>
        <v>-7.1722715587805358E-3</v>
      </c>
      <c r="S519" s="6">
        <f t="shared" si="161"/>
        <v>-7.1722715587805358E-3</v>
      </c>
      <c r="T519" s="12">
        <f>P519-Portfolio_Performance!$C$16</f>
        <v>-7.4372271558780539E-2</v>
      </c>
      <c r="V519" s="7">
        <f t="shared" si="162"/>
        <v>-8.8335446154911689E-3</v>
      </c>
      <c r="W519" s="7">
        <f t="shared" si="162"/>
        <v>-1.5712821865736495E-2</v>
      </c>
      <c r="X519" s="7">
        <f t="shared" si="163"/>
        <v>-2.7474202843955665E-3</v>
      </c>
      <c r="Y519" s="7">
        <f t="shared" si="164"/>
        <v>-2.4925369306187113E-2</v>
      </c>
      <c r="Z519" s="7">
        <f t="shared" si="165"/>
        <v>-1.6570088303639284E-2</v>
      </c>
      <c r="AA519" s="7">
        <f t="shared" si="166"/>
        <v>1.0147477755185092E-2</v>
      </c>
      <c r="AB519">
        <f t="shared" si="167"/>
        <v>-8.8335446154911689E-3</v>
      </c>
      <c r="AC519">
        <f t="shared" si="168"/>
        <v>-1.5712821865736495E-2</v>
      </c>
      <c r="AD519">
        <f t="shared" si="169"/>
        <v>-2.7474202843955665E-3</v>
      </c>
      <c r="AE519">
        <f t="shared" si="170"/>
        <v>-2.4925369306187113E-2</v>
      </c>
      <c r="AF519">
        <f t="shared" si="171"/>
        <v>-1.6570088303639284E-2</v>
      </c>
      <c r="AG519">
        <f t="shared" si="172"/>
        <v>0</v>
      </c>
      <c r="AH519" s="7">
        <f>J519-Portfolio_Performance!$C$16</f>
        <v>-7.6033544615491166E-2</v>
      </c>
      <c r="AI519" s="7">
        <f>K519-Portfolio_Performance!$C$16</f>
        <v>-9.0885093424517033E-2</v>
      </c>
      <c r="AJ519" s="7">
        <f>L519-Portfolio_Performance!$C$16</f>
        <v>-6.9947420284395573E-2</v>
      </c>
      <c r="AK519" s="7">
        <f>M519-Portfolio_Performance!$C$16</f>
        <v>-9.2125369306187116E-2</v>
      </c>
      <c r="AL519" s="7">
        <f>N519-Portfolio_Performance!$C$16</f>
        <v>-8.3770088303639287E-2</v>
      </c>
      <c r="AM519" s="7">
        <f>O519-Portfolio_Performance!$C$16</f>
        <v>-5.7052522244814913E-2</v>
      </c>
    </row>
    <row r="520" spans="2:39" x14ac:dyDescent="0.2">
      <c r="B520" s="39">
        <v>45316</v>
      </c>
      <c r="C520" s="40">
        <v>175.76</v>
      </c>
      <c r="D520" s="40">
        <v>58.05</v>
      </c>
      <c r="E520" s="40">
        <v>36.33</v>
      </c>
      <c r="F520" s="40">
        <v>85.5</v>
      </c>
      <c r="G520" s="40">
        <v>102.45</v>
      </c>
      <c r="H520" s="40">
        <v>12.02</v>
      </c>
      <c r="J520" s="4">
        <f t="shared" si="154"/>
        <v>5.4197582532622551E-3</v>
      </c>
      <c r="K520" s="4">
        <f t="shared" si="155"/>
        <v>2.5472416989467925E-2</v>
      </c>
      <c r="L520" s="4">
        <f t="shared" si="156"/>
        <v>1.1628037995119214E-2</v>
      </c>
      <c r="M520" s="4">
        <f t="shared" si="157"/>
        <v>-1.0520779508037803E-3</v>
      </c>
      <c r="N520" s="4">
        <f t="shared" si="158"/>
        <v>1.7626373336694853E-2</v>
      </c>
      <c r="O520" s="4">
        <f t="shared" si="159"/>
        <v>6.6778211426054479E-3</v>
      </c>
      <c r="P520" s="6">
        <f>SUMPRODUCT(J520:O520,Portfolio_Performance!$C$10:$H$10)</f>
        <v>1.0217410364151393E-2</v>
      </c>
      <c r="Q520" s="41">
        <v>5.3E-3</v>
      </c>
      <c r="R520" s="12">
        <f t="shared" si="160"/>
        <v>4.9174103641513927E-3</v>
      </c>
      <c r="S520" s="6">
        <f t="shared" si="161"/>
        <v>0</v>
      </c>
      <c r="T520" s="12">
        <f>P520-Portfolio_Performance!$C$16</f>
        <v>-5.7782589635848612E-2</v>
      </c>
      <c r="V520" s="7">
        <f t="shared" si="162"/>
        <v>1.1975825326225511E-4</v>
      </c>
      <c r="W520" s="7">
        <f t="shared" si="162"/>
        <v>2.0555006625316532E-2</v>
      </c>
      <c r="X520" s="7">
        <f t="shared" si="163"/>
        <v>6.3280379951192135E-3</v>
      </c>
      <c r="Y520" s="7">
        <f t="shared" si="164"/>
        <v>-6.3520779508037806E-3</v>
      </c>
      <c r="Z520" s="7">
        <f t="shared" si="165"/>
        <v>1.2326373336694854E-2</v>
      </c>
      <c r="AA520" s="7">
        <f t="shared" si="166"/>
        <v>1.3778211426054478E-3</v>
      </c>
      <c r="AB520">
        <f t="shared" si="167"/>
        <v>0</v>
      </c>
      <c r="AC520">
        <f t="shared" si="168"/>
        <v>0</v>
      </c>
      <c r="AD520">
        <f t="shared" si="169"/>
        <v>0</v>
      </c>
      <c r="AE520">
        <f t="shared" si="170"/>
        <v>-6.3520779508037806E-3</v>
      </c>
      <c r="AF520">
        <f t="shared" si="171"/>
        <v>0</v>
      </c>
      <c r="AG520">
        <f t="shared" si="172"/>
        <v>0</v>
      </c>
      <c r="AH520" s="7">
        <f>J520-Portfolio_Performance!$C$16</f>
        <v>-6.258024174673775E-2</v>
      </c>
      <c r="AI520" s="7">
        <f>K520-Portfolio_Performance!$C$16</f>
        <v>-4.2527583010532083E-2</v>
      </c>
      <c r="AJ520" s="7">
        <f>L520-Portfolio_Performance!$C$16</f>
        <v>-5.6371962004880788E-2</v>
      </c>
      <c r="AK520" s="7">
        <f>M520-Portfolio_Performance!$C$16</f>
        <v>-6.9052077950803786E-2</v>
      </c>
      <c r="AL520" s="7">
        <f>N520-Portfolio_Performance!$C$16</f>
        <v>-5.0373626663305152E-2</v>
      </c>
      <c r="AM520" s="7">
        <f>O520-Portfolio_Performance!$C$16</f>
        <v>-6.1322178857394556E-2</v>
      </c>
    </row>
    <row r="521" spans="2:39" x14ac:dyDescent="0.2">
      <c r="B521" s="39">
        <v>45317</v>
      </c>
      <c r="C521" s="40">
        <v>176.39</v>
      </c>
      <c r="D521" s="40">
        <v>57.63</v>
      </c>
      <c r="E521" s="40">
        <v>37.03</v>
      </c>
      <c r="F521" s="40">
        <v>85.24</v>
      </c>
      <c r="G521" s="40">
        <v>105.37</v>
      </c>
      <c r="H521" s="40">
        <v>12.06</v>
      </c>
      <c r="J521" s="4">
        <f t="shared" si="154"/>
        <v>3.5780245470310636E-3</v>
      </c>
      <c r="K521" s="4">
        <f t="shared" si="155"/>
        <v>-7.2614426953254855E-3</v>
      </c>
      <c r="L521" s="4">
        <f t="shared" si="156"/>
        <v>1.9084548692410917E-2</v>
      </c>
      <c r="M521" s="4">
        <f t="shared" si="157"/>
        <v>-3.0455687122982571E-3</v>
      </c>
      <c r="N521" s="4">
        <f t="shared" si="158"/>
        <v>2.8103090926527408E-2</v>
      </c>
      <c r="O521" s="4">
        <f t="shared" si="159"/>
        <v>3.3222621919778601E-3</v>
      </c>
      <c r="P521" s="6">
        <f>SUMPRODUCT(J521:O521,Portfolio_Performance!$C$10:$H$10)</f>
        <v>8.2106554807837694E-3</v>
      </c>
      <c r="Q521" s="41">
        <v>-6.9999999999999999E-4</v>
      </c>
      <c r="R521" s="12">
        <f t="shared" si="160"/>
        <v>8.9106554807837687E-3</v>
      </c>
      <c r="S521" s="6">
        <f t="shared" si="161"/>
        <v>0</v>
      </c>
      <c r="T521" s="12">
        <f>P521-Portfolio_Performance!$C$16</f>
        <v>-5.9789344519216234E-2</v>
      </c>
      <c r="V521" s="7">
        <f t="shared" si="162"/>
        <v>4.2780245470310637E-3</v>
      </c>
      <c r="W521" s="7">
        <f t="shared" si="162"/>
        <v>-1.6172098176109255E-2</v>
      </c>
      <c r="X521" s="7">
        <f t="shared" si="163"/>
        <v>1.9784548692410916E-2</v>
      </c>
      <c r="Y521" s="7">
        <f t="shared" si="164"/>
        <v>-2.345568712298257E-3</v>
      </c>
      <c r="Z521" s="7">
        <f t="shared" si="165"/>
        <v>2.8803090926527407E-2</v>
      </c>
      <c r="AA521" s="7">
        <f t="shared" si="166"/>
        <v>4.0222621919778602E-3</v>
      </c>
      <c r="AB521">
        <f t="shared" si="167"/>
        <v>0</v>
      </c>
      <c r="AC521">
        <f t="shared" si="168"/>
        <v>-1.6172098176109255E-2</v>
      </c>
      <c r="AD521">
        <f t="shared" si="169"/>
        <v>0</v>
      </c>
      <c r="AE521">
        <f t="shared" si="170"/>
        <v>-2.345568712298257E-3</v>
      </c>
      <c r="AF521">
        <f t="shared" si="171"/>
        <v>0</v>
      </c>
      <c r="AG521">
        <f t="shared" si="172"/>
        <v>0</v>
      </c>
      <c r="AH521" s="7">
        <f>J521-Portfolio_Performance!$C$16</f>
        <v>-6.4421975452968946E-2</v>
      </c>
      <c r="AI521" s="7">
        <f>K521-Portfolio_Performance!$C$16</f>
        <v>-7.5261442695325489E-2</v>
      </c>
      <c r="AJ521" s="7">
        <f>L521-Portfolio_Performance!$C$16</f>
        <v>-4.8915451307589092E-2</v>
      </c>
      <c r="AK521" s="7">
        <f>M521-Portfolio_Performance!$C$16</f>
        <v>-7.1045568712298265E-2</v>
      </c>
      <c r="AL521" s="7">
        <f>N521-Portfolio_Performance!$C$16</f>
        <v>-3.9896909073472597E-2</v>
      </c>
      <c r="AM521" s="7">
        <f>O521-Portfolio_Performance!$C$16</f>
        <v>-6.4677737808022148E-2</v>
      </c>
    </row>
    <row r="522" spans="2:39" x14ac:dyDescent="0.2">
      <c r="B522" s="39">
        <v>45320</v>
      </c>
      <c r="C522" s="40">
        <v>178.26</v>
      </c>
      <c r="D522" s="40">
        <v>58.29</v>
      </c>
      <c r="E522" s="40">
        <v>37.15</v>
      </c>
      <c r="F522" s="40">
        <v>87.2</v>
      </c>
      <c r="G522" s="40">
        <v>107</v>
      </c>
      <c r="H522" s="40">
        <v>12.19</v>
      </c>
      <c r="J522" s="4">
        <f t="shared" si="154"/>
        <v>1.0545706079185539E-2</v>
      </c>
      <c r="K522" s="4">
        <f t="shared" si="155"/>
        <v>1.1387286608883301E-2</v>
      </c>
      <c r="L522" s="4">
        <f t="shared" si="156"/>
        <v>3.2353762382468202E-3</v>
      </c>
      <c r="M522" s="4">
        <f t="shared" si="157"/>
        <v>2.2733523684517556E-2</v>
      </c>
      <c r="N522" s="4">
        <f t="shared" si="158"/>
        <v>1.5350868850469816E-2</v>
      </c>
      <c r="O522" s="4">
        <f t="shared" si="159"/>
        <v>1.072175219414067E-2</v>
      </c>
      <c r="P522" s="6">
        <f>SUMPRODUCT(J522:O522,Portfolio_Performance!$C$10:$H$10)</f>
        <v>1.213145929733804E-2</v>
      </c>
      <c r="Q522" s="41">
        <v>7.6E-3</v>
      </c>
      <c r="R522" s="12">
        <f t="shared" si="160"/>
        <v>4.5314592973380403E-3</v>
      </c>
      <c r="S522" s="6">
        <f t="shared" si="161"/>
        <v>0</v>
      </c>
      <c r="T522" s="12">
        <f>P522-Portfolio_Performance!$C$16</f>
        <v>-5.5868540702661965E-2</v>
      </c>
      <c r="V522" s="7">
        <f t="shared" si="162"/>
        <v>2.9457060791855385E-3</v>
      </c>
      <c r="W522" s="7">
        <f t="shared" si="162"/>
        <v>6.855827311545261E-3</v>
      </c>
      <c r="X522" s="7">
        <f t="shared" si="163"/>
        <v>-4.3646237617531794E-3</v>
      </c>
      <c r="Y522" s="7">
        <f t="shared" si="164"/>
        <v>1.5133523684517557E-2</v>
      </c>
      <c r="Z522" s="7">
        <f t="shared" si="165"/>
        <v>7.7508688504698163E-3</v>
      </c>
      <c r="AA522" s="7">
        <f t="shared" si="166"/>
        <v>3.1217521941406699E-3</v>
      </c>
      <c r="AB522">
        <f t="shared" si="167"/>
        <v>0</v>
      </c>
      <c r="AC522">
        <f t="shared" si="168"/>
        <v>0</v>
      </c>
      <c r="AD522">
        <f t="shared" si="169"/>
        <v>-4.3646237617531794E-3</v>
      </c>
      <c r="AE522">
        <f t="shared" si="170"/>
        <v>0</v>
      </c>
      <c r="AF522">
        <f t="shared" si="171"/>
        <v>0</v>
      </c>
      <c r="AG522">
        <f t="shared" si="172"/>
        <v>0</v>
      </c>
      <c r="AH522" s="7">
        <f>J522-Portfolio_Performance!$C$16</f>
        <v>-5.745429392081447E-2</v>
      </c>
      <c r="AI522" s="7">
        <f>K522-Portfolio_Performance!$C$16</f>
        <v>-5.6612713391116704E-2</v>
      </c>
      <c r="AJ522" s="7">
        <f>L522-Portfolio_Performance!$C$16</f>
        <v>-6.4764623761753182E-2</v>
      </c>
      <c r="AK522" s="7">
        <f>M522-Portfolio_Performance!$C$16</f>
        <v>-4.5266476315482446E-2</v>
      </c>
      <c r="AL522" s="7">
        <f>N522-Portfolio_Performance!$C$16</f>
        <v>-5.2649131149530189E-2</v>
      </c>
      <c r="AM522" s="7">
        <f>O522-Portfolio_Performance!$C$16</f>
        <v>-5.7278247805859335E-2</v>
      </c>
    </row>
    <row r="523" spans="2:39" x14ac:dyDescent="0.2">
      <c r="B523" s="39">
        <v>45321</v>
      </c>
      <c r="C523" s="40">
        <v>181.39</v>
      </c>
      <c r="D523" s="40">
        <v>58.21</v>
      </c>
      <c r="E523" s="40">
        <v>36.99</v>
      </c>
      <c r="F523" s="40">
        <v>86.82</v>
      </c>
      <c r="G523" s="40">
        <v>107.16</v>
      </c>
      <c r="H523" s="40">
        <v>12.18</v>
      </c>
      <c r="J523" s="4">
        <f t="shared" si="154"/>
        <v>1.740625066730668E-2</v>
      </c>
      <c r="K523" s="4">
        <f t="shared" si="155"/>
        <v>-1.3733907738142455E-3</v>
      </c>
      <c r="L523" s="4">
        <f t="shared" si="156"/>
        <v>-4.3161653194054884E-3</v>
      </c>
      <c r="M523" s="4">
        <f t="shared" si="157"/>
        <v>-4.3673210434865412E-3</v>
      </c>
      <c r="N523" s="4">
        <f t="shared" si="158"/>
        <v>1.4942102145018336E-3</v>
      </c>
      <c r="O523" s="4">
        <f t="shared" si="159"/>
        <v>-8.2068121142922067E-4</v>
      </c>
      <c r="P523" s="6">
        <f>SUMPRODUCT(J523:O523,Portfolio_Performance!$C$10:$H$10)</f>
        <v>2.5282000992623089E-3</v>
      </c>
      <c r="Q523" s="41">
        <v>-5.9999999999999995E-4</v>
      </c>
      <c r="R523" s="12">
        <f t="shared" si="160"/>
        <v>3.1282000992623087E-3</v>
      </c>
      <c r="S523" s="6">
        <f t="shared" si="161"/>
        <v>0</v>
      </c>
      <c r="T523" s="12">
        <f>P523-Portfolio_Performance!$C$16</f>
        <v>-6.547179990073769E-2</v>
      </c>
      <c r="V523" s="7">
        <f t="shared" si="162"/>
        <v>1.800625066730668E-2</v>
      </c>
      <c r="W523" s="7">
        <f t="shared" si="162"/>
        <v>-4.5015908730765544E-3</v>
      </c>
      <c r="X523" s="7">
        <f t="shared" si="163"/>
        <v>-3.7161653194054886E-3</v>
      </c>
      <c r="Y523" s="7">
        <f t="shared" si="164"/>
        <v>-3.7673210434865413E-3</v>
      </c>
      <c r="Z523" s="7">
        <f t="shared" si="165"/>
        <v>2.0942102145018334E-3</v>
      </c>
      <c r="AA523" s="7">
        <f t="shared" si="166"/>
        <v>-2.2068121142922073E-4</v>
      </c>
      <c r="AB523">
        <f t="shared" si="167"/>
        <v>0</v>
      </c>
      <c r="AC523">
        <f t="shared" si="168"/>
        <v>-4.5015908730765544E-3</v>
      </c>
      <c r="AD523">
        <f t="shared" si="169"/>
        <v>-3.7161653194054886E-3</v>
      </c>
      <c r="AE523">
        <f t="shared" si="170"/>
        <v>-3.7673210434865413E-3</v>
      </c>
      <c r="AF523">
        <f t="shared" si="171"/>
        <v>0</v>
      </c>
      <c r="AG523">
        <f t="shared" si="172"/>
        <v>-2.2068121142922073E-4</v>
      </c>
      <c r="AH523" s="7">
        <f>J523-Portfolio_Performance!$C$16</f>
        <v>-5.0593749332693325E-2</v>
      </c>
      <c r="AI523" s="7">
        <f>K523-Portfolio_Performance!$C$16</f>
        <v>-6.9373390773814256E-2</v>
      </c>
      <c r="AJ523" s="7">
        <f>L523-Portfolio_Performance!$C$16</f>
        <v>-7.231616531940549E-2</v>
      </c>
      <c r="AK523" s="7">
        <f>M523-Portfolio_Performance!$C$16</f>
        <v>-7.2367321043486546E-2</v>
      </c>
      <c r="AL523" s="7">
        <f>N523-Portfolio_Performance!$C$16</f>
        <v>-6.6505789785498176E-2</v>
      </c>
      <c r="AM523" s="7">
        <f>O523-Portfolio_Performance!$C$16</f>
        <v>-6.882068121142923E-2</v>
      </c>
    </row>
    <row r="524" spans="2:39" x14ac:dyDescent="0.2">
      <c r="B524" s="39">
        <v>45322</v>
      </c>
      <c r="C524" s="40">
        <v>175.77</v>
      </c>
      <c r="D524" s="40">
        <v>57.73</v>
      </c>
      <c r="E524" s="40">
        <v>36.4</v>
      </c>
      <c r="F524" s="40">
        <v>85.02</v>
      </c>
      <c r="G524" s="40">
        <v>105.92</v>
      </c>
      <c r="H524" s="40">
        <v>12.04</v>
      </c>
      <c r="J524" s="4">
        <f t="shared" si="154"/>
        <v>-3.1473087145070994E-2</v>
      </c>
      <c r="K524" s="4">
        <f t="shared" si="155"/>
        <v>-8.2801922108019649E-3</v>
      </c>
      <c r="L524" s="4">
        <f t="shared" si="156"/>
        <v>-1.6078831201667764E-2</v>
      </c>
      <c r="M524" s="4">
        <f t="shared" si="157"/>
        <v>-2.095048694080338E-2</v>
      </c>
      <c r="N524" s="4">
        <f t="shared" si="158"/>
        <v>-1.1638952487709891E-2</v>
      </c>
      <c r="O524" s="4">
        <f t="shared" si="159"/>
        <v>-1.1560822401076084E-2</v>
      </c>
      <c r="P524" s="6">
        <f>SUMPRODUCT(J524:O524,Portfolio_Performance!$C$10:$H$10)</f>
        <v>-1.6621605682206313E-2</v>
      </c>
      <c r="Q524" s="41">
        <v>-1.61E-2</v>
      </c>
      <c r="R524" s="12">
        <f t="shared" si="160"/>
        <v>-5.2160568220631365E-4</v>
      </c>
      <c r="S524" s="6">
        <f t="shared" si="161"/>
        <v>-5.2160568220631365E-4</v>
      </c>
      <c r="T524" s="12">
        <f>P524-Portfolio_Performance!$C$16</f>
        <v>-8.4621605682206322E-2</v>
      </c>
      <c r="V524" s="7">
        <f t="shared" si="162"/>
        <v>-1.5373087145070994E-2</v>
      </c>
      <c r="W524" s="7">
        <f t="shared" si="162"/>
        <v>-7.7585865285956512E-3</v>
      </c>
      <c r="X524" s="7">
        <f t="shared" si="163"/>
        <v>2.1168798332235617E-5</v>
      </c>
      <c r="Y524" s="7">
        <f t="shared" si="164"/>
        <v>-4.8504869408033807E-3</v>
      </c>
      <c r="Z524" s="7">
        <f t="shared" si="165"/>
        <v>4.4610475122901089E-3</v>
      </c>
      <c r="AA524" s="7">
        <f t="shared" si="166"/>
        <v>4.5391775989239158E-3</v>
      </c>
      <c r="AB524">
        <f t="shared" si="167"/>
        <v>-1.5373087145070994E-2</v>
      </c>
      <c r="AC524">
        <f t="shared" si="168"/>
        <v>-7.7585865285956512E-3</v>
      </c>
      <c r="AD524">
        <f t="shared" si="169"/>
        <v>0</v>
      </c>
      <c r="AE524">
        <f t="shared" si="170"/>
        <v>-4.8504869408033807E-3</v>
      </c>
      <c r="AF524">
        <f t="shared" si="171"/>
        <v>0</v>
      </c>
      <c r="AG524">
        <f t="shared" si="172"/>
        <v>0</v>
      </c>
      <c r="AH524" s="7">
        <f>J524-Portfolio_Performance!$C$16</f>
        <v>-9.9473087145070999E-2</v>
      </c>
      <c r="AI524" s="7">
        <f>K524-Portfolio_Performance!$C$16</f>
        <v>-7.628019221080197E-2</v>
      </c>
      <c r="AJ524" s="7">
        <f>L524-Portfolio_Performance!$C$16</f>
        <v>-8.4078831201667772E-2</v>
      </c>
      <c r="AK524" s="7">
        <f>M524-Portfolio_Performance!$C$16</f>
        <v>-8.8950486940803389E-2</v>
      </c>
      <c r="AL524" s="7">
        <f>N524-Portfolio_Performance!$C$16</f>
        <v>-7.9638952487709899E-2</v>
      </c>
      <c r="AM524" s="7">
        <f>O524-Portfolio_Performance!$C$16</f>
        <v>-7.9560822401076092E-2</v>
      </c>
    </row>
    <row r="525" spans="2:39" x14ac:dyDescent="0.2">
      <c r="B525" s="39">
        <v>45323</v>
      </c>
      <c r="C525" s="40">
        <v>180.96</v>
      </c>
      <c r="D525" s="40">
        <v>59.03</v>
      </c>
      <c r="E525" s="40">
        <v>36.81</v>
      </c>
      <c r="F525" s="40">
        <v>85.97</v>
      </c>
      <c r="G525" s="40">
        <v>109.76</v>
      </c>
      <c r="H525" s="40">
        <v>12.06</v>
      </c>
      <c r="J525" s="4">
        <f t="shared" si="154"/>
        <v>2.909969014300327E-2</v>
      </c>
      <c r="K525" s="4">
        <f t="shared" si="155"/>
        <v>2.2268820179755806E-2</v>
      </c>
      <c r="L525" s="4">
        <f t="shared" si="156"/>
        <v>1.1200772748234965E-2</v>
      </c>
      <c r="M525" s="4">
        <f t="shared" si="157"/>
        <v>1.1111875255708578E-2</v>
      </c>
      <c r="N525" s="4">
        <f t="shared" si="158"/>
        <v>3.5612071788877153E-2</v>
      </c>
      <c r="O525" s="4">
        <f t="shared" si="159"/>
        <v>1.6597514183644708E-3</v>
      </c>
      <c r="P525" s="6">
        <f>SUMPRODUCT(J525:O525,Portfolio_Performance!$C$10:$H$10)</f>
        <v>1.7898424630255361E-2</v>
      </c>
      <c r="Q525" s="41">
        <v>1.2500000000000001E-2</v>
      </c>
      <c r="R525" s="12">
        <f t="shared" si="160"/>
        <v>5.3984246302553607E-3</v>
      </c>
      <c r="S525" s="6">
        <f t="shared" si="161"/>
        <v>0</v>
      </c>
      <c r="T525" s="12">
        <f>P525-Portfolio_Performance!$C$16</f>
        <v>-5.0101575369744647E-2</v>
      </c>
      <c r="V525" s="7">
        <f t="shared" si="162"/>
        <v>1.6599690143003269E-2</v>
      </c>
      <c r="W525" s="7">
        <f t="shared" si="162"/>
        <v>1.6870395549500445E-2</v>
      </c>
      <c r="X525" s="7">
        <f t="shared" si="163"/>
        <v>-1.2992272517650359E-3</v>
      </c>
      <c r="Y525" s="7">
        <f t="shared" si="164"/>
        <v>-1.3881247442914229E-3</v>
      </c>
      <c r="Z525" s="7">
        <f t="shared" si="165"/>
        <v>2.3112071788877152E-2</v>
      </c>
      <c r="AA525" s="7">
        <f t="shared" si="166"/>
        <v>-1.084024858163553E-2</v>
      </c>
      <c r="AB525">
        <f t="shared" si="167"/>
        <v>0</v>
      </c>
      <c r="AC525">
        <f t="shared" si="168"/>
        <v>0</v>
      </c>
      <c r="AD525">
        <f t="shared" si="169"/>
        <v>-1.2992272517650359E-3</v>
      </c>
      <c r="AE525">
        <f t="shared" si="170"/>
        <v>-1.3881247442914229E-3</v>
      </c>
      <c r="AF525">
        <f t="shared" si="171"/>
        <v>0</v>
      </c>
      <c r="AG525">
        <f t="shared" si="172"/>
        <v>-1.084024858163553E-2</v>
      </c>
      <c r="AH525" s="7">
        <f>J525-Portfolio_Performance!$C$16</f>
        <v>-3.8900309856996731E-2</v>
      </c>
      <c r="AI525" s="7">
        <f>K525-Portfolio_Performance!$C$16</f>
        <v>-4.5731179820244203E-2</v>
      </c>
      <c r="AJ525" s="7">
        <f>L525-Portfolio_Performance!$C$16</f>
        <v>-5.679922725176504E-2</v>
      </c>
      <c r="AK525" s="7">
        <f>M525-Portfolio_Performance!$C$16</f>
        <v>-5.6888124744291425E-2</v>
      </c>
      <c r="AL525" s="7">
        <f>N525-Portfolio_Performance!$C$16</f>
        <v>-3.2387928211122852E-2</v>
      </c>
      <c r="AM525" s="7">
        <f>O525-Portfolio_Performance!$C$16</f>
        <v>-6.6340248581635536E-2</v>
      </c>
    </row>
    <row r="526" spans="2:39" x14ac:dyDescent="0.2">
      <c r="B526" s="39">
        <v>45324</v>
      </c>
      <c r="C526" s="40">
        <v>182.21</v>
      </c>
      <c r="D526" s="40">
        <v>57.7</v>
      </c>
      <c r="E526" s="40">
        <v>36.119999999999997</v>
      </c>
      <c r="F526" s="40">
        <v>87.66</v>
      </c>
      <c r="G526" s="40">
        <v>109.6</v>
      </c>
      <c r="H526" s="40">
        <v>12.04</v>
      </c>
      <c r="J526" s="4">
        <f t="shared" si="154"/>
        <v>6.8838556939770775E-3</v>
      </c>
      <c r="K526" s="4">
        <f t="shared" si="155"/>
        <v>-2.2788615738544047E-2</v>
      </c>
      <c r="L526" s="4">
        <f t="shared" si="156"/>
        <v>-1.8922818842145233E-2</v>
      </c>
      <c r="M526" s="4">
        <f t="shared" si="157"/>
        <v>1.9467296804310315E-2</v>
      </c>
      <c r="N526" s="4">
        <f t="shared" si="158"/>
        <v>-1.4587894636599842E-3</v>
      </c>
      <c r="O526" s="4">
        <f t="shared" si="159"/>
        <v>-1.6597514183645081E-3</v>
      </c>
      <c r="P526" s="6">
        <f>SUMPRODUCT(J526:O526,Portfolio_Performance!$C$10:$H$10)</f>
        <v>-1.63732595708383E-3</v>
      </c>
      <c r="Q526" s="41">
        <v>1.0699999999999999E-2</v>
      </c>
      <c r="R526" s="12">
        <f t="shared" si="160"/>
        <v>-1.2337325957083829E-2</v>
      </c>
      <c r="S526" s="6">
        <f t="shared" si="161"/>
        <v>-1.2337325957083829E-2</v>
      </c>
      <c r="T526" s="12">
        <f>P526-Portfolio_Performance!$C$16</f>
        <v>-6.9637325957083829E-2</v>
      </c>
      <c r="V526" s="7">
        <f t="shared" si="162"/>
        <v>-3.8161443060229219E-3</v>
      </c>
      <c r="W526" s="7">
        <f t="shared" si="162"/>
        <v>-1.0451289781460218E-2</v>
      </c>
      <c r="X526" s="7">
        <f t="shared" si="163"/>
        <v>-2.9622818842145231E-2</v>
      </c>
      <c r="Y526" s="7">
        <f t="shared" si="164"/>
        <v>8.7672968043103153E-3</v>
      </c>
      <c r="Z526" s="7">
        <f t="shared" si="165"/>
        <v>-1.2158789463659983E-2</v>
      </c>
      <c r="AA526" s="7">
        <f t="shared" si="166"/>
        <v>-1.2359751418364508E-2</v>
      </c>
      <c r="AB526">
        <f t="shared" si="167"/>
        <v>-3.8161443060229219E-3</v>
      </c>
      <c r="AC526">
        <f t="shared" si="168"/>
        <v>-1.0451289781460218E-2</v>
      </c>
      <c r="AD526">
        <f t="shared" si="169"/>
        <v>-2.9622818842145231E-2</v>
      </c>
      <c r="AE526">
        <f t="shared" si="170"/>
        <v>0</v>
      </c>
      <c r="AF526">
        <f t="shared" si="171"/>
        <v>-1.2158789463659983E-2</v>
      </c>
      <c r="AG526">
        <f t="shared" si="172"/>
        <v>-1.2359751418364508E-2</v>
      </c>
      <c r="AH526" s="7">
        <f>J526-Portfolio_Performance!$C$16</f>
        <v>-6.1116144306022926E-2</v>
      </c>
      <c r="AI526" s="7">
        <f>K526-Portfolio_Performance!$C$16</f>
        <v>-9.0788615738544048E-2</v>
      </c>
      <c r="AJ526" s="7">
        <f>L526-Portfolio_Performance!$C$16</f>
        <v>-8.6922818842145241E-2</v>
      </c>
      <c r="AK526" s="7">
        <f>M526-Portfolio_Performance!$C$16</f>
        <v>-4.853270319568969E-2</v>
      </c>
      <c r="AL526" s="7">
        <f>N526-Portfolio_Performance!$C$16</f>
        <v>-6.9458789463659992E-2</v>
      </c>
      <c r="AM526" s="7">
        <f>O526-Portfolio_Performance!$C$16</f>
        <v>-6.9659751418364516E-2</v>
      </c>
    </row>
    <row r="527" spans="2:39" x14ac:dyDescent="0.2">
      <c r="B527" s="39">
        <v>45327</v>
      </c>
      <c r="C527" s="40">
        <v>178.71</v>
      </c>
      <c r="D527" s="40">
        <v>56.59</v>
      </c>
      <c r="E527" s="40">
        <v>35.49</v>
      </c>
      <c r="F527" s="40">
        <v>86.86</v>
      </c>
      <c r="G527" s="40">
        <v>107.94</v>
      </c>
      <c r="H527" s="40">
        <v>11.9</v>
      </c>
      <c r="J527" s="4">
        <f t="shared" si="154"/>
        <v>-1.9395487753081541E-2</v>
      </c>
      <c r="K527" s="4">
        <f t="shared" si="155"/>
        <v>-1.9424882359621382E-2</v>
      </c>
      <c r="L527" s="4">
        <f t="shared" si="156"/>
        <v>-1.759576189037949E-2</v>
      </c>
      <c r="M527" s="4">
        <f t="shared" si="157"/>
        <v>-9.1680678839872621E-3</v>
      </c>
      <c r="N527" s="4">
        <f t="shared" si="158"/>
        <v>-1.5261857323418407E-2</v>
      </c>
      <c r="O527" s="4">
        <f t="shared" si="159"/>
        <v>-1.1696039763191187E-2</v>
      </c>
      <c r="P527" s="6">
        <f>SUMPRODUCT(J527:O527,Portfolio_Performance!$C$10:$H$10)</f>
        <v>-1.505915215765616E-2</v>
      </c>
      <c r="Q527" s="41">
        <v>-3.2000000000000002E-3</v>
      </c>
      <c r="R527" s="12">
        <f t="shared" si="160"/>
        <v>-1.185915215765616E-2</v>
      </c>
      <c r="S527" s="6">
        <f t="shared" si="161"/>
        <v>-1.185915215765616E-2</v>
      </c>
      <c r="T527" s="12">
        <f>P527-Portfolio_Performance!$C$16</f>
        <v>-8.3059152157656163E-2</v>
      </c>
      <c r="V527" s="7">
        <f t="shared" si="162"/>
        <v>-1.619548775308154E-2</v>
      </c>
      <c r="W527" s="7">
        <f t="shared" si="162"/>
        <v>-7.565730201965222E-3</v>
      </c>
      <c r="X527" s="7">
        <f t="shared" si="163"/>
        <v>-1.4395761890379491E-2</v>
      </c>
      <c r="Y527" s="7">
        <f t="shared" si="164"/>
        <v>-5.9680678839872624E-3</v>
      </c>
      <c r="Z527" s="7">
        <f t="shared" si="165"/>
        <v>-1.2061857323418407E-2</v>
      </c>
      <c r="AA527" s="7">
        <f t="shared" si="166"/>
        <v>-8.4960397631911877E-3</v>
      </c>
      <c r="AB527">
        <f t="shared" si="167"/>
        <v>-1.619548775308154E-2</v>
      </c>
      <c r="AC527">
        <f t="shared" si="168"/>
        <v>-7.565730201965222E-3</v>
      </c>
      <c r="AD527">
        <f t="shared" si="169"/>
        <v>-1.4395761890379491E-2</v>
      </c>
      <c r="AE527">
        <f t="shared" si="170"/>
        <v>-5.9680678839872624E-3</v>
      </c>
      <c r="AF527">
        <f t="shared" si="171"/>
        <v>-1.2061857323418407E-2</v>
      </c>
      <c r="AG527">
        <f t="shared" si="172"/>
        <v>-8.4960397631911877E-3</v>
      </c>
      <c r="AH527" s="7">
        <f>J527-Portfolio_Performance!$C$16</f>
        <v>-8.7395487753081549E-2</v>
      </c>
      <c r="AI527" s="7">
        <f>K527-Portfolio_Performance!$C$16</f>
        <v>-8.7424882359621384E-2</v>
      </c>
      <c r="AJ527" s="7">
        <f>L527-Portfolio_Performance!$C$16</f>
        <v>-8.5595761890379499E-2</v>
      </c>
      <c r="AK527" s="7">
        <f>M527-Portfolio_Performance!$C$16</f>
        <v>-7.7168067883987265E-2</v>
      </c>
      <c r="AL527" s="7">
        <f>N527-Portfolio_Performance!$C$16</f>
        <v>-8.3261857323418412E-2</v>
      </c>
      <c r="AM527" s="7">
        <f>O527-Portfolio_Performance!$C$16</f>
        <v>-7.9696039763191187E-2</v>
      </c>
    </row>
    <row r="528" spans="2:39" x14ac:dyDescent="0.2">
      <c r="B528" s="39">
        <v>45328</v>
      </c>
      <c r="C528" s="40">
        <v>179.98</v>
      </c>
      <c r="D528" s="40">
        <v>56.85</v>
      </c>
      <c r="E528" s="40">
        <v>35.6</v>
      </c>
      <c r="F528" s="40">
        <v>88.69</v>
      </c>
      <c r="G528" s="40">
        <v>109.19</v>
      </c>
      <c r="H528" s="40">
        <v>11.78</v>
      </c>
      <c r="J528" s="4">
        <f t="shared" si="154"/>
        <v>7.0813532970965872E-3</v>
      </c>
      <c r="K528" s="4">
        <f t="shared" si="155"/>
        <v>4.5839290421126272E-3</v>
      </c>
      <c r="L528" s="4">
        <f t="shared" si="156"/>
        <v>3.0946711995795935E-3</v>
      </c>
      <c r="M528" s="4">
        <f t="shared" si="157"/>
        <v>2.0849516281685142E-2</v>
      </c>
      <c r="N528" s="4">
        <f t="shared" si="158"/>
        <v>1.15139668354781E-2</v>
      </c>
      <c r="O528" s="4">
        <f t="shared" si="159"/>
        <v>-1.0135221894043129E-2</v>
      </c>
      <c r="P528" s="6">
        <f>SUMPRODUCT(J528:O528,Portfolio_Performance!$C$10:$H$10)</f>
        <v>3.5313091106397364E-3</v>
      </c>
      <c r="Q528" s="41">
        <v>2.3E-3</v>
      </c>
      <c r="R528" s="12">
        <f t="shared" si="160"/>
        <v>1.2313091106397364E-3</v>
      </c>
      <c r="S528" s="6">
        <f t="shared" si="161"/>
        <v>0</v>
      </c>
      <c r="T528" s="12">
        <f>P528-Portfolio_Performance!$C$16</f>
        <v>-6.4468690889360275E-2</v>
      </c>
      <c r="V528" s="7">
        <f t="shared" si="162"/>
        <v>4.7813532970965873E-3</v>
      </c>
      <c r="W528" s="7">
        <f t="shared" si="162"/>
        <v>3.3526199314728908E-3</v>
      </c>
      <c r="X528" s="7">
        <f t="shared" si="163"/>
        <v>7.9467119957959357E-4</v>
      </c>
      <c r="Y528" s="7">
        <f t="shared" si="164"/>
        <v>1.8549516281685142E-2</v>
      </c>
      <c r="Z528" s="7">
        <f t="shared" si="165"/>
        <v>9.2139668354781004E-3</v>
      </c>
      <c r="AA528" s="7">
        <f t="shared" si="166"/>
        <v>-1.2435221894043129E-2</v>
      </c>
      <c r="AB528">
        <f t="shared" si="167"/>
        <v>0</v>
      </c>
      <c r="AC528">
        <f t="shared" si="168"/>
        <v>0</v>
      </c>
      <c r="AD528">
        <f t="shared" si="169"/>
        <v>0</v>
      </c>
      <c r="AE528">
        <f t="shared" si="170"/>
        <v>0</v>
      </c>
      <c r="AF528">
        <f t="shared" si="171"/>
        <v>0</v>
      </c>
      <c r="AG528">
        <f t="shared" si="172"/>
        <v>-1.2435221894043129E-2</v>
      </c>
      <c r="AH528" s="7">
        <f>J528-Portfolio_Performance!$C$16</f>
        <v>-6.0918646702903416E-2</v>
      </c>
      <c r="AI528" s="7">
        <f>K528-Portfolio_Performance!$C$16</f>
        <v>-6.3416070957887372E-2</v>
      </c>
      <c r="AJ528" s="7">
        <f>L528-Portfolio_Performance!$C$16</f>
        <v>-6.4905328800420409E-2</v>
      </c>
      <c r="AK528" s="7">
        <f>M528-Portfolio_Performance!$C$16</f>
        <v>-4.7150483718314859E-2</v>
      </c>
      <c r="AL528" s="7">
        <f>N528-Portfolio_Performance!$C$16</f>
        <v>-5.6486033164521901E-2</v>
      </c>
      <c r="AM528" s="7">
        <f>O528-Portfolio_Performance!$C$16</f>
        <v>-7.8135221894043136E-2</v>
      </c>
    </row>
    <row r="529" spans="2:39" x14ac:dyDescent="0.2">
      <c r="B529" s="39">
        <v>45329</v>
      </c>
      <c r="C529" s="40">
        <v>182.55</v>
      </c>
      <c r="D529" s="40">
        <v>56.84</v>
      </c>
      <c r="E529" s="40">
        <v>35.409999999999997</v>
      </c>
      <c r="F529" s="40">
        <v>89.48</v>
      </c>
      <c r="G529" s="40">
        <v>107.24</v>
      </c>
      <c r="H529" s="40">
        <v>11.8</v>
      </c>
      <c r="J529" s="4">
        <f t="shared" si="154"/>
        <v>1.4178374495843573E-2</v>
      </c>
      <c r="K529" s="4">
        <f t="shared" si="155"/>
        <v>-1.7591696764511565E-4</v>
      </c>
      <c r="L529" s="4">
        <f t="shared" si="156"/>
        <v>-5.3513717341725497E-3</v>
      </c>
      <c r="M529" s="4">
        <f t="shared" si="157"/>
        <v>8.8679932335680289E-3</v>
      </c>
      <c r="N529" s="4">
        <f t="shared" si="158"/>
        <v>-1.8020170658216317E-2</v>
      </c>
      <c r="O529" s="4">
        <f t="shared" si="159"/>
        <v>1.6963532481785555E-3</v>
      </c>
      <c r="P529" s="6">
        <f>SUMPRODUCT(J529:O529,Portfolio_Performance!$C$10:$H$10)</f>
        <v>7.4617195154054396E-5</v>
      </c>
      <c r="Q529" s="41">
        <v>8.2000000000000007E-3</v>
      </c>
      <c r="R529" s="12">
        <f t="shared" si="160"/>
        <v>-8.1253828048459455E-3</v>
      </c>
      <c r="S529" s="6">
        <f t="shared" si="161"/>
        <v>-8.1253828048459455E-3</v>
      </c>
      <c r="T529" s="12">
        <f>P529-Portfolio_Performance!$C$16</f>
        <v>-6.7925382804845946E-2</v>
      </c>
      <c r="V529" s="7">
        <f t="shared" si="162"/>
        <v>5.9783744958435726E-3</v>
      </c>
      <c r="W529" s="7">
        <f t="shared" si="162"/>
        <v>7.9494658372008305E-3</v>
      </c>
      <c r="X529" s="7">
        <f t="shared" si="163"/>
        <v>-1.355137173417255E-2</v>
      </c>
      <c r="Y529" s="7">
        <f t="shared" si="164"/>
        <v>6.6799323356802817E-4</v>
      </c>
      <c r="Z529" s="7">
        <f t="shared" si="165"/>
        <v>-2.6220170658216316E-2</v>
      </c>
      <c r="AA529" s="7">
        <f t="shared" si="166"/>
        <v>-6.5036467518214455E-3</v>
      </c>
      <c r="AB529">
        <f t="shared" si="167"/>
        <v>0</v>
      </c>
      <c r="AC529">
        <f t="shared" si="168"/>
        <v>0</v>
      </c>
      <c r="AD529">
        <f t="shared" si="169"/>
        <v>-1.355137173417255E-2</v>
      </c>
      <c r="AE529">
        <f t="shared" si="170"/>
        <v>0</v>
      </c>
      <c r="AF529">
        <f t="shared" si="171"/>
        <v>-2.6220170658216316E-2</v>
      </c>
      <c r="AG529">
        <f t="shared" si="172"/>
        <v>-6.5036467518214455E-3</v>
      </c>
      <c r="AH529" s="7">
        <f>J529-Portfolio_Performance!$C$16</f>
        <v>-5.382162550415643E-2</v>
      </c>
      <c r="AI529" s="7">
        <f>K529-Portfolio_Performance!$C$16</f>
        <v>-6.817591696764512E-2</v>
      </c>
      <c r="AJ529" s="7">
        <f>L529-Portfolio_Performance!$C$16</f>
        <v>-7.3351371734172555E-2</v>
      </c>
      <c r="AK529" s="7">
        <f>M529-Portfolio_Performance!$C$16</f>
        <v>-5.9132006766431974E-2</v>
      </c>
      <c r="AL529" s="7">
        <f>N529-Portfolio_Performance!$C$16</f>
        <v>-8.6020170658216322E-2</v>
      </c>
      <c r="AM529" s="7">
        <f>O529-Portfolio_Performance!$C$16</f>
        <v>-6.6303646751821446E-2</v>
      </c>
    </row>
    <row r="530" spans="2:39" x14ac:dyDescent="0.2">
      <c r="B530" s="39">
        <v>45330</v>
      </c>
      <c r="C530" s="40">
        <v>183.83</v>
      </c>
      <c r="D530" s="40">
        <v>56.4</v>
      </c>
      <c r="E530" s="40">
        <v>35.909999999999997</v>
      </c>
      <c r="F530" s="40">
        <v>90.11</v>
      </c>
      <c r="G530" s="40">
        <v>108.28</v>
      </c>
      <c r="H530" s="40">
        <v>11.73</v>
      </c>
      <c r="J530" s="4">
        <f t="shared" si="154"/>
        <v>6.9873093931345142E-3</v>
      </c>
      <c r="K530" s="4">
        <f t="shared" si="155"/>
        <v>-7.7711447248867459E-3</v>
      </c>
      <c r="L530" s="4">
        <f t="shared" si="156"/>
        <v>1.4021542114179209E-2</v>
      </c>
      <c r="M530" s="4">
        <f t="shared" si="157"/>
        <v>7.0160096250171059E-3</v>
      </c>
      <c r="N530" s="4">
        <f t="shared" si="158"/>
        <v>9.6511513783419361E-3</v>
      </c>
      <c r="O530" s="4">
        <f t="shared" si="159"/>
        <v>-5.9498688062350549E-3</v>
      </c>
      <c r="P530" s="6">
        <f>SUMPRODUCT(J530:O530,Portfolio_Performance!$C$10:$H$10)</f>
        <v>2.8693722138557311E-3</v>
      </c>
      <c r="Q530" s="41">
        <v>5.9999999999999995E-4</v>
      </c>
      <c r="R530" s="12">
        <f t="shared" si="160"/>
        <v>2.2693722138557313E-3</v>
      </c>
      <c r="S530" s="6">
        <f t="shared" si="161"/>
        <v>0</v>
      </c>
      <c r="T530" s="12">
        <f>P530-Portfolio_Performance!$C$16</f>
        <v>-6.5130627786144271E-2</v>
      </c>
      <c r="V530" s="7">
        <f t="shared" si="162"/>
        <v>6.3873093931345144E-3</v>
      </c>
      <c r="W530" s="7">
        <f t="shared" si="162"/>
        <v>-1.0040516938742477E-2</v>
      </c>
      <c r="X530" s="7">
        <f t="shared" si="163"/>
        <v>1.3421542114179209E-2</v>
      </c>
      <c r="Y530" s="7">
        <f t="shared" si="164"/>
        <v>6.4160096250171061E-3</v>
      </c>
      <c r="Z530" s="7">
        <f t="shared" si="165"/>
        <v>9.0511513783419362E-3</v>
      </c>
      <c r="AA530" s="7">
        <f t="shared" si="166"/>
        <v>-6.5498688062350548E-3</v>
      </c>
      <c r="AB530">
        <f t="shared" si="167"/>
        <v>0</v>
      </c>
      <c r="AC530">
        <f t="shared" si="168"/>
        <v>-1.0040516938742477E-2</v>
      </c>
      <c r="AD530">
        <f t="shared" si="169"/>
        <v>0</v>
      </c>
      <c r="AE530">
        <f t="shared" si="170"/>
        <v>0</v>
      </c>
      <c r="AF530">
        <f t="shared" si="171"/>
        <v>0</v>
      </c>
      <c r="AG530">
        <f t="shared" si="172"/>
        <v>-6.5498688062350548E-3</v>
      </c>
      <c r="AH530" s="7">
        <f>J530-Portfolio_Performance!$C$16</f>
        <v>-6.101269060686549E-2</v>
      </c>
      <c r="AI530" s="7">
        <f>K530-Portfolio_Performance!$C$16</f>
        <v>-7.5771144724886746E-2</v>
      </c>
      <c r="AJ530" s="7">
        <f>L530-Portfolio_Performance!$C$16</f>
        <v>-5.3978457885820799E-2</v>
      </c>
      <c r="AK530" s="7">
        <f>M530-Portfolio_Performance!$C$16</f>
        <v>-6.0983990374982901E-2</v>
      </c>
      <c r="AL530" s="7">
        <f>N530-Portfolio_Performance!$C$16</f>
        <v>-5.8348848621658067E-2</v>
      </c>
      <c r="AM530" s="7">
        <f>O530-Portfolio_Performance!$C$16</f>
        <v>-7.3949868806235053E-2</v>
      </c>
    </row>
    <row r="531" spans="2:39" x14ac:dyDescent="0.2">
      <c r="B531" s="39">
        <v>45331</v>
      </c>
      <c r="C531" s="40">
        <v>187.19</v>
      </c>
      <c r="D531" s="40">
        <v>56.93</v>
      </c>
      <c r="E531" s="40">
        <v>35.81</v>
      </c>
      <c r="F531" s="40">
        <v>92.26</v>
      </c>
      <c r="G531" s="40">
        <v>108.77</v>
      </c>
      <c r="H531" s="40">
        <v>11.66</v>
      </c>
      <c r="J531" s="4">
        <f t="shared" si="154"/>
        <v>1.8112726318457398E-2</v>
      </c>
      <c r="K531" s="4">
        <f t="shared" si="155"/>
        <v>9.3532844589773005E-3</v>
      </c>
      <c r="L531" s="4">
        <f t="shared" si="156"/>
        <v>-2.7886242276500268E-3</v>
      </c>
      <c r="M531" s="4">
        <f t="shared" si="157"/>
        <v>2.3579531882728481E-2</v>
      </c>
      <c r="N531" s="4">
        <f t="shared" si="158"/>
        <v>4.5150963596585015E-3</v>
      </c>
      <c r="O531" s="4">
        <f t="shared" si="159"/>
        <v>-5.9854817430378413E-3</v>
      </c>
      <c r="P531" s="6">
        <f>SUMPRODUCT(J531:O531,Portfolio_Performance!$C$10:$H$10)</f>
        <v>5.7443392241174028E-3</v>
      </c>
      <c r="Q531" s="41">
        <v>5.7000000000000002E-3</v>
      </c>
      <c r="R531" s="12">
        <f t="shared" si="160"/>
        <v>4.4339224117402598E-5</v>
      </c>
      <c r="S531" s="6">
        <f t="shared" si="161"/>
        <v>0</v>
      </c>
      <c r="T531" s="12">
        <f>P531-Portfolio_Performance!$C$16</f>
        <v>-6.2255660775882599E-2</v>
      </c>
      <c r="V531" s="7">
        <f t="shared" si="162"/>
        <v>1.2412726318457398E-2</v>
      </c>
      <c r="W531" s="7">
        <f t="shared" si="162"/>
        <v>9.3089452348598979E-3</v>
      </c>
      <c r="X531" s="7">
        <f t="shared" si="163"/>
        <v>-8.4886242276500275E-3</v>
      </c>
      <c r="Y531" s="7">
        <f t="shared" si="164"/>
        <v>1.7879531882728481E-2</v>
      </c>
      <c r="Z531" s="7">
        <f t="shared" si="165"/>
        <v>-1.1849036403414987E-3</v>
      </c>
      <c r="AA531" s="7">
        <f t="shared" si="166"/>
        <v>-1.1685481743037841E-2</v>
      </c>
      <c r="AB531">
        <f t="shared" si="167"/>
        <v>0</v>
      </c>
      <c r="AC531">
        <f t="shared" si="168"/>
        <v>0</v>
      </c>
      <c r="AD531">
        <f t="shared" si="169"/>
        <v>-8.4886242276500275E-3</v>
      </c>
      <c r="AE531">
        <f t="shared" si="170"/>
        <v>0</v>
      </c>
      <c r="AF531">
        <f t="shared" si="171"/>
        <v>-1.1849036403414987E-3</v>
      </c>
      <c r="AG531">
        <f t="shared" si="172"/>
        <v>-1.1685481743037841E-2</v>
      </c>
      <c r="AH531" s="7">
        <f>J531-Portfolio_Performance!$C$16</f>
        <v>-4.988727368154261E-2</v>
      </c>
      <c r="AI531" s="7">
        <f>K531-Portfolio_Performance!$C$16</f>
        <v>-5.8646715541022701E-2</v>
      </c>
      <c r="AJ531" s="7">
        <f>L531-Portfolio_Performance!$C$16</f>
        <v>-7.0788624227650032E-2</v>
      </c>
      <c r="AK531" s="7">
        <f>M531-Portfolio_Performance!$C$16</f>
        <v>-4.4420468117271524E-2</v>
      </c>
      <c r="AL531" s="7">
        <f>N531-Portfolio_Performance!$C$16</f>
        <v>-6.3484903640341497E-2</v>
      </c>
      <c r="AM531" s="7">
        <f>O531-Portfolio_Performance!$C$16</f>
        <v>-7.3985481743037845E-2</v>
      </c>
    </row>
    <row r="532" spans="2:39" x14ac:dyDescent="0.2">
      <c r="B532" s="39">
        <v>45334</v>
      </c>
      <c r="C532" s="40">
        <v>186.39</v>
      </c>
      <c r="D532" s="40">
        <v>57.75</v>
      </c>
      <c r="E532" s="40">
        <v>36.75</v>
      </c>
      <c r="F532" s="40">
        <v>90.02</v>
      </c>
      <c r="G532" s="40">
        <v>109.7</v>
      </c>
      <c r="H532" s="40">
        <v>11.78</v>
      </c>
      <c r="J532" s="4">
        <f t="shared" si="154"/>
        <v>-4.2828910695257068E-3</v>
      </c>
      <c r="K532" s="4">
        <f t="shared" si="155"/>
        <v>1.4300906438912377E-2</v>
      </c>
      <c r="L532" s="4">
        <f t="shared" si="156"/>
        <v>2.5911041648504281E-2</v>
      </c>
      <c r="M532" s="4">
        <f t="shared" si="157"/>
        <v>-2.4578810264887917E-2</v>
      </c>
      <c r="N532" s="4">
        <f t="shared" si="158"/>
        <v>8.5138061754257369E-3</v>
      </c>
      <c r="O532" s="4">
        <f t="shared" si="159"/>
        <v>1.0238997301094286E-2</v>
      </c>
      <c r="P532" s="6">
        <f>SUMPRODUCT(J532:O532,Portfolio_Performance!$C$10:$H$10)</f>
        <v>5.4811959937611666E-3</v>
      </c>
      <c r="Q532" s="41">
        <v>-8.9999999999999998E-4</v>
      </c>
      <c r="R532" s="12">
        <f t="shared" si="160"/>
        <v>6.3811959937611663E-3</v>
      </c>
      <c r="S532" s="6">
        <f t="shared" si="161"/>
        <v>0</v>
      </c>
      <c r="T532" s="12">
        <f>P532-Portfolio_Performance!$C$16</f>
        <v>-6.251880400623884E-2</v>
      </c>
      <c r="V532" s="7">
        <f t="shared" si="162"/>
        <v>-3.3828910695257071E-3</v>
      </c>
      <c r="W532" s="7">
        <f t="shared" si="162"/>
        <v>7.919710445151211E-3</v>
      </c>
      <c r="X532" s="7">
        <f t="shared" si="163"/>
        <v>2.6811041648504282E-2</v>
      </c>
      <c r="Y532" s="7">
        <f t="shared" si="164"/>
        <v>-2.3678810264887915E-2</v>
      </c>
      <c r="Z532" s="7">
        <f t="shared" si="165"/>
        <v>9.4138061754257367E-3</v>
      </c>
      <c r="AA532" s="7">
        <f t="shared" si="166"/>
        <v>1.1138997301094286E-2</v>
      </c>
      <c r="AB532">
        <f t="shared" si="167"/>
        <v>-3.3828910695257071E-3</v>
      </c>
      <c r="AC532">
        <f t="shared" si="168"/>
        <v>0</v>
      </c>
      <c r="AD532">
        <f t="shared" si="169"/>
        <v>0</v>
      </c>
      <c r="AE532">
        <f t="shared" si="170"/>
        <v>-2.3678810264887915E-2</v>
      </c>
      <c r="AF532">
        <f t="shared" si="171"/>
        <v>0</v>
      </c>
      <c r="AG532">
        <f t="shared" si="172"/>
        <v>0</v>
      </c>
      <c r="AH532" s="7">
        <f>J532-Portfolio_Performance!$C$16</f>
        <v>-7.2282891069525707E-2</v>
      </c>
      <c r="AI532" s="7">
        <f>K532-Portfolio_Performance!$C$16</f>
        <v>-5.3699093561087624E-2</v>
      </c>
      <c r="AJ532" s="7">
        <f>L532-Portfolio_Performance!$C$16</f>
        <v>-4.2088958351495724E-2</v>
      </c>
      <c r="AK532" s="7">
        <f>M532-Portfolio_Performance!$C$16</f>
        <v>-9.2578810264887929E-2</v>
      </c>
      <c r="AL532" s="7">
        <f>N532-Portfolio_Performance!$C$16</f>
        <v>-5.948619382457427E-2</v>
      </c>
      <c r="AM532" s="7">
        <f>O532-Portfolio_Performance!$C$16</f>
        <v>-5.7761002698905717E-2</v>
      </c>
    </row>
    <row r="533" spans="2:39" x14ac:dyDescent="0.2">
      <c r="B533" s="39">
        <v>45335</v>
      </c>
      <c r="C533" s="40">
        <v>181.37</v>
      </c>
      <c r="D533" s="40">
        <v>55.78</v>
      </c>
      <c r="E533" s="40">
        <v>35.07</v>
      </c>
      <c r="F533" s="40">
        <v>85.9</v>
      </c>
      <c r="G533" s="40">
        <v>106.55</v>
      </c>
      <c r="H533" s="40">
        <v>11.49</v>
      </c>
      <c r="J533" s="4">
        <f t="shared" si="154"/>
        <v>-2.7302109114380135E-2</v>
      </c>
      <c r="K533" s="4">
        <f t="shared" si="155"/>
        <v>-3.470796720256001E-2</v>
      </c>
      <c r="L533" s="4">
        <f t="shared" si="156"/>
        <v>-4.6792161506758939E-2</v>
      </c>
      <c r="M533" s="4">
        <f t="shared" si="157"/>
        <v>-4.6848038874576815E-2</v>
      </c>
      <c r="N533" s="4">
        <f t="shared" si="158"/>
        <v>-2.9135008736558464E-2</v>
      </c>
      <c r="O533" s="4">
        <f t="shared" si="159"/>
        <v>-2.4926086362776288E-2</v>
      </c>
      <c r="P533" s="6">
        <f>SUMPRODUCT(J533:O533,Portfolio_Performance!$C$10:$H$10)</f>
        <v>-3.1600066237410185E-2</v>
      </c>
      <c r="Q533" s="41">
        <v>-1.37E-2</v>
      </c>
      <c r="R533" s="12">
        <f t="shared" si="160"/>
        <v>-1.7900066237410184E-2</v>
      </c>
      <c r="S533" s="6">
        <f t="shared" si="161"/>
        <v>-1.7900066237410184E-2</v>
      </c>
      <c r="T533" s="12">
        <f>P533-Portfolio_Performance!$C$16</f>
        <v>-9.960006623741019E-2</v>
      </c>
      <c r="V533" s="7">
        <f t="shared" si="162"/>
        <v>-1.3602109114380135E-2</v>
      </c>
      <c r="W533" s="7">
        <f t="shared" si="162"/>
        <v>-1.6807900965149825E-2</v>
      </c>
      <c r="X533" s="7">
        <f t="shared" si="163"/>
        <v>-3.3092161506758935E-2</v>
      </c>
      <c r="Y533" s="7">
        <f t="shared" si="164"/>
        <v>-3.3148038874576818E-2</v>
      </c>
      <c r="Z533" s="7">
        <f t="shared" si="165"/>
        <v>-1.5435008736558464E-2</v>
      </c>
      <c r="AA533" s="7">
        <f t="shared" si="166"/>
        <v>-1.1226086362776288E-2</v>
      </c>
      <c r="AB533">
        <f t="shared" si="167"/>
        <v>-1.3602109114380135E-2</v>
      </c>
      <c r="AC533">
        <f t="shared" si="168"/>
        <v>-1.6807900965149825E-2</v>
      </c>
      <c r="AD533">
        <f t="shared" si="169"/>
        <v>-3.3092161506758935E-2</v>
      </c>
      <c r="AE533">
        <f t="shared" si="170"/>
        <v>-3.3148038874576818E-2</v>
      </c>
      <c r="AF533">
        <f t="shared" si="171"/>
        <v>-1.5435008736558464E-2</v>
      </c>
      <c r="AG533">
        <f t="shared" si="172"/>
        <v>-1.1226086362776288E-2</v>
      </c>
      <c r="AH533" s="7">
        <f>J533-Portfolio_Performance!$C$16</f>
        <v>-9.530210911438014E-2</v>
      </c>
      <c r="AI533" s="7">
        <f>K533-Portfolio_Performance!$C$16</f>
        <v>-0.10270796720256001</v>
      </c>
      <c r="AJ533" s="7">
        <f>L533-Portfolio_Performance!$C$16</f>
        <v>-0.11479216150675894</v>
      </c>
      <c r="AK533" s="7">
        <f>M533-Portfolio_Performance!$C$16</f>
        <v>-0.11484803887457681</v>
      </c>
      <c r="AL533" s="7">
        <f>N533-Portfolio_Performance!$C$16</f>
        <v>-9.7135008736558476E-2</v>
      </c>
      <c r="AM533" s="7">
        <f>O533-Portfolio_Performance!$C$16</f>
        <v>-9.29260863627763E-2</v>
      </c>
    </row>
    <row r="534" spans="2:39" x14ac:dyDescent="0.2">
      <c r="B534" s="39">
        <v>45336</v>
      </c>
      <c r="C534" s="40">
        <v>186</v>
      </c>
      <c r="D534" s="40">
        <v>56.77</v>
      </c>
      <c r="E534" s="40">
        <v>35.76</v>
      </c>
      <c r="F534" s="40">
        <v>88.96</v>
      </c>
      <c r="G534" s="40">
        <v>108.1</v>
      </c>
      <c r="H534" s="40">
        <v>11.51</v>
      </c>
      <c r="J534" s="4">
        <f t="shared" si="154"/>
        <v>2.5207530083869389E-2</v>
      </c>
      <c r="K534" s="4">
        <f t="shared" si="155"/>
        <v>1.7592634983292017E-2</v>
      </c>
      <c r="L534" s="4">
        <f t="shared" si="156"/>
        <v>1.9483886153226639E-2</v>
      </c>
      <c r="M534" s="4">
        <f t="shared" si="157"/>
        <v>3.5003001512062371E-2</v>
      </c>
      <c r="N534" s="4">
        <f t="shared" si="158"/>
        <v>1.4442366100536319E-2</v>
      </c>
      <c r="O534" s="4">
        <f t="shared" si="159"/>
        <v>1.7391308731268974E-3</v>
      </c>
      <c r="P534" s="6">
        <f>SUMPRODUCT(J534:O534,Portfolio_Performance!$C$10:$H$10)</f>
        <v>1.5659670763677313E-2</v>
      </c>
      <c r="Q534" s="41">
        <v>9.5999999999999992E-3</v>
      </c>
      <c r="R534" s="12">
        <f t="shared" si="160"/>
        <v>6.0596707636773137E-3</v>
      </c>
      <c r="S534" s="6">
        <f t="shared" si="161"/>
        <v>0</v>
      </c>
      <c r="T534" s="12">
        <f>P534-Portfolio_Performance!$C$16</f>
        <v>-5.2340329236322689E-2</v>
      </c>
      <c r="V534" s="7">
        <f t="shared" si="162"/>
        <v>1.560753008386939E-2</v>
      </c>
      <c r="W534" s="7">
        <f t="shared" si="162"/>
        <v>1.1532964219614703E-2</v>
      </c>
      <c r="X534" s="7">
        <f t="shared" si="163"/>
        <v>9.8838861532266394E-3</v>
      </c>
      <c r="Y534" s="7">
        <f t="shared" si="164"/>
        <v>2.5403001512062373E-2</v>
      </c>
      <c r="Z534" s="7">
        <f t="shared" si="165"/>
        <v>4.8423661005363196E-3</v>
      </c>
      <c r="AA534" s="7">
        <f t="shared" si="166"/>
        <v>-7.8608691268731018E-3</v>
      </c>
      <c r="AB534">
        <f t="shared" si="167"/>
        <v>0</v>
      </c>
      <c r="AC534">
        <f t="shared" si="168"/>
        <v>0</v>
      </c>
      <c r="AD534">
        <f t="shared" si="169"/>
        <v>0</v>
      </c>
      <c r="AE534">
        <f t="shared" si="170"/>
        <v>0</v>
      </c>
      <c r="AF534">
        <f t="shared" si="171"/>
        <v>0</v>
      </c>
      <c r="AG534">
        <f t="shared" si="172"/>
        <v>-7.8608691268731018E-3</v>
      </c>
      <c r="AH534" s="7">
        <f>J534-Portfolio_Performance!$C$16</f>
        <v>-4.2792469916130615E-2</v>
      </c>
      <c r="AI534" s="7">
        <f>K534-Portfolio_Performance!$C$16</f>
        <v>-5.0407365016707992E-2</v>
      </c>
      <c r="AJ534" s="7">
        <f>L534-Portfolio_Performance!$C$16</f>
        <v>-4.8516113846773366E-2</v>
      </c>
      <c r="AK534" s="7">
        <f>M534-Portfolio_Performance!$C$16</f>
        <v>-3.2996998487937634E-2</v>
      </c>
      <c r="AL534" s="7">
        <f>N534-Portfolio_Performance!$C$16</f>
        <v>-5.3557633899463684E-2</v>
      </c>
      <c r="AM534" s="7">
        <f>O534-Portfolio_Performance!$C$16</f>
        <v>-6.6260869126873109E-2</v>
      </c>
    </row>
    <row r="535" spans="2:39" x14ac:dyDescent="0.2">
      <c r="B535" s="39">
        <v>45337</v>
      </c>
      <c r="C535" s="40">
        <v>188.48</v>
      </c>
      <c r="D535" s="40">
        <v>58.06</v>
      </c>
      <c r="E535" s="40">
        <v>36.53</v>
      </c>
      <c r="F535" s="40">
        <v>91.68</v>
      </c>
      <c r="G535" s="40">
        <v>111.37</v>
      </c>
      <c r="H535" s="40">
        <v>12.2</v>
      </c>
      <c r="J535" s="4">
        <f t="shared" si="154"/>
        <v>1.3245226750020505E-2</v>
      </c>
      <c r="K535" s="4">
        <f t="shared" si="155"/>
        <v>2.2468941413848878E-2</v>
      </c>
      <c r="L535" s="4">
        <f t="shared" si="156"/>
        <v>2.1303890501877733E-2</v>
      </c>
      <c r="M535" s="4">
        <f t="shared" si="157"/>
        <v>3.0117422464157436E-2</v>
      </c>
      <c r="N535" s="4">
        <f t="shared" si="158"/>
        <v>2.9801266759846318E-2</v>
      </c>
      <c r="O535" s="4">
        <f t="shared" si="159"/>
        <v>5.8219729005419607E-2</v>
      </c>
      <c r="P535" s="6">
        <f>SUMPRODUCT(J535:O535,Portfolio_Performance!$C$10:$H$10)</f>
        <v>3.3464242841587652E-2</v>
      </c>
      <c r="Q535" s="41">
        <v>5.7999999999999996E-3</v>
      </c>
      <c r="R535" s="12">
        <f t="shared" si="160"/>
        <v>2.7664242841587652E-2</v>
      </c>
      <c r="S535" s="6">
        <f t="shared" si="161"/>
        <v>0</v>
      </c>
      <c r="T535" s="12">
        <f>P535-Portfolio_Performance!$C$16</f>
        <v>-3.4535757158412353E-2</v>
      </c>
      <c r="V535" s="7">
        <f t="shared" si="162"/>
        <v>7.445226750020505E-3</v>
      </c>
      <c r="W535" s="7">
        <f t="shared" si="162"/>
        <v>-5.1953014277387743E-3</v>
      </c>
      <c r="X535" s="7">
        <f t="shared" si="163"/>
        <v>1.5503890501877733E-2</v>
      </c>
      <c r="Y535" s="7">
        <f t="shared" si="164"/>
        <v>2.4317422464157436E-2</v>
      </c>
      <c r="Z535" s="7">
        <f t="shared" si="165"/>
        <v>2.4001266759846318E-2</v>
      </c>
      <c r="AA535" s="7">
        <f t="shared" si="166"/>
        <v>5.2419729005419607E-2</v>
      </c>
      <c r="AB535">
        <f t="shared" si="167"/>
        <v>0</v>
      </c>
      <c r="AC535">
        <f t="shared" si="168"/>
        <v>-5.1953014277387743E-3</v>
      </c>
      <c r="AD535">
        <f t="shared" si="169"/>
        <v>0</v>
      </c>
      <c r="AE535">
        <f t="shared" si="170"/>
        <v>0</v>
      </c>
      <c r="AF535">
        <f t="shared" si="171"/>
        <v>0</v>
      </c>
      <c r="AG535">
        <f t="shared" si="172"/>
        <v>0</v>
      </c>
      <c r="AH535" s="7">
        <f>J535-Portfolio_Performance!$C$16</f>
        <v>-5.4754773249979502E-2</v>
      </c>
      <c r="AI535" s="7">
        <f>K535-Portfolio_Performance!$C$16</f>
        <v>-4.5531058586151127E-2</v>
      </c>
      <c r="AJ535" s="7">
        <f>L535-Portfolio_Performance!$C$16</f>
        <v>-4.6696109498122272E-2</v>
      </c>
      <c r="AK535" s="7">
        <f>M535-Portfolio_Performance!$C$16</f>
        <v>-3.7882577535842565E-2</v>
      </c>
      <c r="AL535" s="7">
        <f>N535-Portfolio_Performance!$C$16</f>
        <v>-3.8198733240153687E-2</v>
      </c>
      <c r="AM535" s="7">
        <f>O535-Portfolio_Performance!$C$16</f>
        <v>-9.7802709945803978E-3</v>
      </c>
    </row>
    <row r="536" spans="2:39" x14ac:dyDescent="0.2">
      <c r="B536" s="39">
        <v>45338</v>
      </c>
      <c r="C536" s="40">
        <v>188.68</v>
      </c>
      <c r="D536" s="40">
        <v>57.95</v>
      </c>
      <c r="E536" s="40">
        <v>35.700000000000003</v>
      </c>
      <c r="F536" s="40">
        <v>90.47</v>
      </c>
      <c r="G536" s="40">
        <v>110.24</v>
      </c>
      <c r="H536" s="40">
        <v>12.21</v>
      </c>
      <c r="J536" s="4">
        <f t="shared" si="154"/>
        <v>1.0605579528390899E-3</v>
      </c>
      <c r="K536" s="4">
        <f t="shared" si="155"/>
        <v>-1.8963888107231281E-3</v>
      </c>
      <c r="L536" s="4">
        <f t="shared" si="156"/>
        <v>-2.2983152021597692E-2</v>
      </c>
      <c r="M536" s="4">
        <f t="shared" si="157"/>
        <v>-1.3285948928779261E-2</v>
      </c>
      <c r="N536" s="4">
        <f t="shared" si="158"/>
        <v>-1.0198184139660496E-2</v>
      </c>
      <c r="O536" s="4">
        <f t="shared" si="159"/>
        <v>8.193363834026493E-4</v>
      </c>
      <c r="P536" s="6">
        <f>SUMPRODUCT(J536:O536,Portfolio_Performance!$C$10:$H$10)</f>
        <v>-5.3982732984534949E-3</v>
      </c>
      <c r="Q536" s="41">
        <v>-4.7999999999999996E-3</v>
      </c>
      <c r="R536" s="12">
        <f t="shared" si="160"/>
        <v>-5.9827329845349528E-4</v>
      </c>
      <c r="S536" s="6">
        <f t="shared" si="161"/>
        <v>-5.9827329845349528E-4</v>
      </c>
      <c r="T536" s="12">
        <f>P536-Portfolio_Performance!$C$16</f>
        <v>-7.3398273298453498E-2</v>
      </c>
      <c r="V536" s="7">
        <f t="shared" si="162"/>
        <v>5.8605579528390895E-3</v>
      </c>
      <c r="W536" s="7">
        <f t="shared" si="162"/>
        <v>-1.2981155122696328E-3</v>
      </c>
      <c r="X536" s="7">
        <f t="shared" si="163"/>
        <v>-1.8183152021597693E-2</v>
      </c>
      <c r="Y536" s="7">
        <f t="shared" si="164"/>
        <v>-8.4859489287792619E-3</v>
      </c>
      <c r="Z536" s="7">
        <f t="shared" si="165"/>
        <v>-5.3981841396604962E-3</v>
      </c>
      <c r="AA536" s="7">
        <f t="shared" si="166"/>
        <v>5.619336383402649E-3</v>
      </c>
      <c r="AB536">
        <f t="shared" si="167"/>
        <v>0</v>
      </c>
      <c r="AC536">
        <f t="shared" si="168"/>
        <v>-1.2981155122696328E-3</v>
      </c>
      <c r="AD536">
        <f t="shared" si="169"/>
        <v>-1.8183152021597693E-2</v>
      </c>
      <c r="AE536">
        <f t="shared" si="170"/>
        <v>-8.4859489287792619E-3</v>
      </c>
      <c r="AF536">
        <f t="shared" si="171"/>
        <v>-5.3981841396604962E-3</v>
      </c>
      <c r="AG536">
        <f t="shared" si="172"/>
        <v>0</v>
      </c>
      <c r="AH536" s="7">
        <f>J536-Portfolio_Performance!$C$16</f>
        <v>-6.6939442047160916E-2</v>
      </c>
      <c r="AI536" s="7">
        <f>K536-Portfolio_Performance!$C$16</f>
        <v>-6.9896388810723131E-2</v>
      </c>
      <c r="AJ536" s="7">
        <f>L536-Portfolio_Performance!$C$16</f>
        <v>-9.0983152021597694E-2</v>
      </c>
      <c r="AK536" s="7">
        <f>M536-Portfolio_Performance!$C$16</f>
        <v>-8.1285948928779272E-2</v>
      </c>
      <c r="AL536" s="7">
        <f>N536-Portfolio_Performance!$C$16</f>
        <v>-7.8198184139660495E-2</v>
      </c>
      <c r="AM536" s="7">
        <f>O536-Portfolio_Performance!$C$16</f>
        <v>-6.7180663616597358E-2</v>
      </c>
    </row>
    <row r="537" spans="2:39" x14ac:dyDescent="0.2">
      <c r="B537" s="39">
        <v>45342</v>
      </c>
      <c r="C537" s="40">
        <v>186.19</v>
      </c>
      <c r="D537" s="40">
        <v>57.04</v>
      </c>
      <c r="E537" s="40">
        <v>36.409999999999997</v>
      </c>
      <c r="F537" s="40">
        <v>87.84</v>
      </c>
      <c r="G537" s="40">
        <v>108.93</v>
      </c>
      <c r="H537" s="40">
        <v>12.27</v>
      </c>
      <c r="J537" s="4">
        <f t="shared" si="154"/>
        <v>-1.3284800708100078E-2</v>
      </c>
      <c r="K537" s="4">
        <f t="shared" si="155"/>
        <v>-1.5827793679720304E-2</v>
      </c>
      <c r="L537" s="4">
        <f t="shared" si="156"/>
        <v>1.9692773401748614E-2</v>
      </c>
      <c r="M537" s="4">
        <f t="shared" si="157"/>
        <v>-2.9501326276429689E-2</v>
      </c>
      <c r="N537" s="4">
        <f t="shared" si="158"/>
        <v>-1.1954333170994171E-2</v>
      </c>
      <c r="O537" s="4">
        <f t="shared" si="159"/>
        <v>4.9019706002066876E-3</v>
      </c>
      <c r="P537" s="6">
        <f>SUMPRODUCT(J537:O537,Portfolio_Performance!$C$10:$H$10)</f>
        <v>-6.1408702511969821E-3</v>
      </c>
      <c r="Q537" s="41">
        <v>-6.0000000000000001E-3</v>
      </c>
      <c r="R537" s="12">
        <f t="shared" si="160"/>
        <v>-1.4087025119698202E-4</v>
      </c>
      <c r="S537" s="6">
        <f t="shared" si="161"/>
        <v>-1.4087025119698202E-4</v>
      </c>
      <c r="T537" s="12">
        <f>P537-Portfolio_Performance!$C$16</f>
        <v>-7.4140870251196991E-2</v>
      </c>
      <c r="V537" s="7">
        <f t="shared" si="162"/>
        <v>-7.2848007081000778E-3</v>
      </c>
      <c r="W537" s="7">
        <f t="shared" si="162"/>
        <v>-1.5686923428523323E-2</v>
      </c>
      <c r="X537" s="7">
        <f t="shared" si="163"/>
        <v>2.5692773401748616E-2</v>
      </c>
      <c r="Y537" s="7">
        <f t="shared" si="164"/>
        <v>-2.3501326276429688E-2</v>
      </c>
      <c r="Z537" s="7">
        <f t="shared" si="165"/>
        <v>-5.9543331709941711E-3</v>
      </c>
      <c r="AA537" s="7">
        <f t="shared" si="166"/>
        <v>1.0901970600206687E-2</v>
      </c>
      <c r="AB537">
        <f t="shared" si="167"/>
        <v>-7.2848007081000778E-3</v>
      </c>
      <c r="AC537">
        <f t="shared" si="168"/>
        <v>-1.5686923428523323E-2</v>
      </c>
      <c r="AD537">
        <f t="shared" si="169"/>
        <v>0</v>
      </c>
      <c r="AE537">
        <f t="shared" si="170"/>
        <v>-2.3501326276429688E-2</v>
      </c>
      <c r="AF537">
        <f t="shared" si="171"/>
        <v>-5.9543331709941711E-3</v>
      </c>
      <c r="AG537">
        <f t="shared" si="172"/>
        <v>0</v>
      </c>
      <c r="AH537" s="7">
        <f>J537-Portfolio_Performance!$C$16</f>
        <v>-8.1284800708100083E-2</v>
      </c>
      <c r="AI537" s="7">
        <f>K537-Portfolio_Performance!$C$16</f>
        <v>-8.3827793679720305E-2</v>
      </c>
      <c r="AJ537" s="7">
        <f>L537-Portfolio_Performance!$C$16</f>
        <v>-4.8307226598251388E-2</v>
      </c>
      <c r="AK537" s="7">
        <f>M537-Portfolio_Performance!$C$16</f>
        <v>-9.7501326276429698E-2</v>
      </c>
      <c r="AL537" s="7">
        <f>N537-Portfolio_Performance!$C$16</f>
        <v>-7.995433317099418E-2</v>
      </c>
      <c r="AM537" s="7">
        <f>O537-Portfolio_Performance!$C$16</f>
        <v>-6.3098029399793323E-2</v>
      </c>
    </row>
    <row r="538" spans="2:39" x14ac:dyDescent="0.2">
      <c r="B538" s="39">
        <v>45343</v>
      </c>
      <c r="C538" s="40">
        <v>185.93</v>
      </c>
      <c r="D538" s="40">
        <v>56.52</v>
      </c>
      <c r="E538" s="40">
        <v>36.020000000000003</v>
      </c>
      <c r="F538" s="40">
        <v>86.91</v>
      </c>
      <c r="G538" s="40">
        <v>109.28</v>
      </c>
      <c r="H538" s="40">
        <v>12.72</v>
      </c>
      <c r="J538" s="4">
        <f t="shared" si="154"/>
        <v>-1.3973989159894579E-3</v>
      </c>
      <c r="K538" s="4">
        <f t="shared" si="155"/>
        <v>-9.1582182897137644E-3</v>
      </c>
      <c r="L538" s="4">
        <f t="shared" si="156"/>
        <v>-1.0769122439531915E-2</v>
      </c>
      <c r="M538" s="4">
        <f t="shared" si="157"/>
        <v>-1.0643877311851832E-2</v>
      </c>
      <c r="N538" s="4">
        <f t="shared" si="158"/>
        <v>3.2079217281258416E-3</v>
      </c>
      <c r="O538" s="4">
        <f t="shared" si="159"/>
        <v>3.6018299189156125E-2</v>
      </c>
      <c r="P538" s="6">
        <f>SUMPRODUCT(J538:O538,Portfolio_Performance!$C$10:$H$10)</f>
        <v>8.1104725150643615E-3</v>
      </c>
      <c r="Q538" s="41">
        <v>1.2999999999999999E-3</v>
      </c>
      <c r="R538" s="12">
        <f t="shared" si="160"/>
        <v>6.8104725150643615E-3</v>
      </c>
      <c r="S538" s="6">
        <f t="shared" si="161"/>
        <v>0</v>
      </c>
      <c r="T538" s="12">
        <f>P538-Portfolio_Performance!$C$16</f>
        <v>-5.9889527484935645E-2</v>
      </c>
      <c r="V538" s="7">
        <f t="shared" si="162"/>
        <v>-2.6973989159894581E-3</v>
      </c>
      <c r="W538" s="7">
        <f t="shared" si="162"/>
        <v>-1.5968690804778127E-2</v>
      </c>
      <c r="X538" s="7">
        <f t="shared" si="163"/>
        <v>-1.2069122439531916E-2</v>
      </c>
      <c r="Y538" s="7">
        <f t="shared" si="164"/>
        <v>-1.1943877311851831E-2</v>
      </c>
      <c r="Z538" s="7">
        <f t="shared" si="165"/>
        <v>1.9079217281258417E-3</v>
      </c>
      <c r="AA538" s="7">
        <f t="shared" si="166"/>
        <v>3.4718299189156122E-2</v>
      </c>
      <c r="AB538">
        <f t="shared" si="167"/>
        <v>-2.6973989159894581E-3</v>
      </c>
      <c r="AC538">
        <f t="shared" si="168"/>
        <v>-1.5968690804778127E-2</v>
      </c>
      <c r="AD538">
        <f t="shared" si="169"/>
        <v>-1.2069122439531916E-2</v>
      </c>
      <c r="AE538">
        <f t="shared" si="170"/>
        <v>-1.1943877311851831E-2</v>
      </c>
      <c r="AF538">
        <f t="shared" si="171"/>
        <v>0</v>
      </c>
      <c r="AG538">
        <f t="shared" si="172"/>
        <v>0</v>
      </c>
      <c r="AH538" s="7">
        <f>J538-Portfolio_Performance!$C$16</f>
        <v>-6.9397398915989464E-2</v>
      </c>
      <c r="AI538" s="7">
        <f>K538-Portfolio_Performance!$C$16</f>
        <v>-7.7158218289713768E-2</v>
      </c>
      <c r="AJ538" s="7">
        <f>L538-Portfolio_Performance!$C$16</f>
        <v>-7.8769122439531922E-2</v>
      </c>
      <c r="AK538" s="7">
        <f>M538-Portfolio_Performance!$C$16</f>
        <v>-7.8643877311851837E-2</v>
      </c>
      <c r="AL538" s="7">
        <f>N538-Portfolio_Performance!$C$16</f>
        <v>-6.4792078271874165E-2</v>
      </c>
      <c r="AM538" s="7">
        <f>O538-Portfolio_Performance!$C$16</f>
        <v>-3.198170081084388E-2</v>
      </c>
    </row>
    <row r="539" spans="2:39" x14ac:dyDescent="0.2">
      <c r="B539" s="39">
        <v>45344</v>
      </c>
      <c r="C539" s="40">
        <v>187.51</v>
      </c>
      <c r="D539" s="40">
        <v>56.32</v>
      </c>
      <c r="E539" s="40">
        <v>35.72</v>
      </c>
      <c r="F539" s="40">
        <v>89.86</v>
      </c>
      <c r="G539" s="40">
        <v>110.05</v>
      </c>
      <c r="H539" s="40">
        <v>12.84</v>
      </c>
      <c r="J539" s="4">
        <f t="shared" si="154"/>
        <v>8.4619185296558319E-3</v>
      </c>
      <c r="K539" s="4">
        <f t="shared" si="155"/>
        <v>-3.5448459665397667E-3</v>
      </c>
      <c r="L539" s="4">
        <f t="shared" si="156"/>
        <v>-8.3635837395118259E-3</v>
      </c>
      <c r="M539" s="4">
        <f t="shared" si="157"/>
        <v>3.3379803192645274E-2</v>
      </c>
      <c r="N539" s="4">
        <f t="shared" si="158"/>
        <v>7.021412149990784E-3</v>
      </c>
      <c r="O539" s="4">
        <f t="shared" si="159"/>
        <v>9.3897403498389171E-3</v>
      </c>
      <c r="P539" s="6">
        <f>SUMPRODUCT(J539:O539,Portfolio_Performance!$C$10:$H$10)</f>
        <v>8.0607255895403657E-3</v>
      </c>
      <c r="Q539" s="41">
        <v>2.1100000000000001E-2</v>
      </c>
      <c r="R539" s="12">
        <f t="shared" si="160"/>
        <v>-1.3039274410459635E-2</v>
      </c>
      <c r="S539" s="6">
        <f t="shared" si="161"/>
        <v>-1.3039274410459635E-2</v>
      </c>
      <c r="T539" s="12">
        <f>P539-Portfolio_Performance!$C$16</f>
        <v>-5.9939274410459639E-2</v>
      </c>
      <c r="V539" s="7">
        <f t="shared" si="162"/>
        <v>-1.2638081470344169E-2</v>
      </c>
      <c r="W539" s="7">
        <f t="shared" si="162"/>
        <v>9.4944284439198688E-3</v>
      </c>
      <c r="X539" s="7">
        <f t="shared" si="163"/>
        <v>-2.9463583739511828E-2</v>
      </c>
      <c r="Y539" s="7">
        <f t="shared" si="164"/>
        <v>1.2279803192645274E-2</v>
      </c>
      <c r="Z539" s="7">
        <f t="shared" si="165"/>
        <v>-1.4078587850009216E-2</v>
      </c>
      <c r="AA539" s="7">
        <f t="shared" si="166"/>
        <v>-1.1710259650161084E-2</v>
      </c>
      <c r="AB539">
        <f t="shared" si="167"/>
        <v>-1.2638081470344169E-2</v>
      </c>
      <c r="AC539">
        <f t="shared" si="168"/>
        <v>0</v>
      </c>
      <c r="AD539">
        <f t="shared" si="169"/>
        <v>-2.9463583739511828E-2</v>
      </c>
      <c r="AE539">
        <f t="shared" si="170"/>
        <v>0</v>
      </c>
      <c r="AF539">
        <f t="shared" si="171"/>
        <v>-1.4078587850009216E-2</v>
      </c>
      <c r="AG539">
        <f t="shared" si="172"/>
        <v>-1.1710259650161084E-2</v>
      </c>
      <c r="AH539" s="7">
        <f>J539-Portfolio_Performance!$C$16</f>
        <v>-5.9538081470344173E-2</v>
      </c>
      <c r="AI539" s="7">
        <f>K539-Portfolio_Performance!$C$16</f>
        <v>-7.1544845966539775E-2</v>
      </c>
      <c r="AJ539" s="7">
        <f>L539-Portfolio_Performance!$C$16</f>
        <v>-7.6363583739511826E-2</v>
      </c>
      <c r="AK539" s="7">
        <f>M539-Portfolio_Performance!$C$16</f>
        <v>-3.4620196807354731E-2</v>
      </c>
      <c r="AL539" s="7">
        <f>N539-Portfolio_Performance!$C$16</f>
        <v>-6.0978587850009223E-2</v>
      </c>
      <c r="AM539" s="7">
        <f>O539-Portfolio_Performance!$C$16</f>
        <v>-5.861025965016109E-2</v>
      </c>
    </row>
    <row r="540" spans="2:39" x14ac:dyDescent="0.2">
      <c r="B540" s="39">
        <v>45345</v>
      </c>
      <c r="C540" s="40">
        <v>188.23</v>
      </c>
      <c r="D540" s="40">
        <v>56.49</v>
      </c>
      <c r="E540" s="40">
        <v>35.93</v>
      </c>
      <c r="F540" s="40">
        <v>85.52</v>
      </c>
      <c r="G540" s="40">
        <v>111.07</v>
      </c>
      <c r="H540" s="40">
        <v>12.91</v>
      </c>
      <c r="J540" s="4">
        <f t="shared" si="154"/>
        <v>3.8324420144594871E-3</v>
      </c>
      <c r="K540" s="4">
        <f t="shared" si="155"/>
        <v>3.0139194873836936E-3</v>
      </c>
      <c r="L540" s="4">
        <f t="shared" si="156"/>
        <v>5.8618451171291788E-3</v>
      </c>
      <c r="M540" s="4">
        <f t="shared" si="157"/>
        <v>-4.9502636925224129E-2</v>
      </c>
      <c r="N540" s="4">
        <f t="shared" si="158"/>
        <v>9.2258252065578784E-3</v>
      </c>
      <c r="O540" s="4">
        <f t="shared" si="159"/>
        <v>5.4369065967360443E-3</v>
      </c>
      <c r="P540" s="6">
        <f>SUMPRODUCT(J540:O540,Portfolio_Performance!$C$10:$H$10)</f>
        <v>1.8003819115316013E-4</v>
      </c>
      <c r="Q540" s="41">
        <v>2.9999999999999997E-4</v>
      </c>
      <c r="R540" s="12">
        <f t="shared" si="160"/>
        <v>-1.1996180884683985E-4</v>
      </c>
      <c r="S540" s="6">
        <f t="shared" si="161"/>
        <v>-1.1996180884683985E-4</v>
      </c>
      <c r="T540" s="12">
        <f>P540-Portfolio_Performance!$C$16</f>
        <v>-6.7819961808846849E-2</v>
      </c>
      <c r="V540" s="7">
        <f t="shared" si="162"/>
        <v>3.5324420144594872E-3</v>
      </c>
      <c r="W540" s="7">
        <f t="shared" si="162"/>
        <v>3.1338812962305334E-3</v>
      </c>
      <c r="X540" s="7">
        <f t="shared" si="163"/>
        <v>5.5618451171291789E-3</v>
      </c>
      <c r="Y540" s="7">
        <f t="shared" si="164"/>
        <v>-4.9802636925224131E-2</v>
      </c>
      <c r="Z540" s="7">
        <f t="shared" si="165"/>
        <v>8.9258252065578785E-3</v>
      </c>
      <c r="AA540" s="7">
        <f t="shared" si="166"/>
        <v>5.1369065967360444E-3</v>
      </c>
      <c r="AB540">
        <f t="shared" si="167"/>
        <v>0</v>
      </c>
      <c r="AC540">
        <f t="shared" si="168"/>
        <v>0</v>
      </c>
      <c r="AD540">
        <f t="shared" si="169"/>
        <v>0</v>
      </c>
      <c r="AE540">
        <f t="shared" si="170"/>
        <v>-4.9802636925224131E-2</v>
      </c>
      <c r="AF540">
        <f t="shared" si="171"/>
        <v>0</v>
      </c>
      <c r="AG540">
        <f t="shared" si="172"/>
        <v>0</v>
      </c>
      <c r="AH540" s="7">
        <f>J540-Portfolio_Performance!$C$16</f>
        <v>-6.4167557985540524E-2</v>
      </c>
      <c r="AI540" s="7">
        <f>K540-Portfolio_Performance!$C$16</f>
        <v>-6.4986080512616312E-2</v>
      </c>
      <c r="AJ540" s="7">
        <f>L540-Portfolio_Performance!$C$16</f>
        <v>-6.2138154882870826E-2</v>
      </c>
      <c r="AK540" s="7">
        <f>M540-Portfolio_Performance!$C$16</f>
        <v>-0.11750263692522414</v>
      </c>
      <c r="AL540" s="7">
        <f>N540-Portfolio_Performance!$C$16</f>
        <v>-5.877417479344213E-2</v>
      </c>
      <c r="AM540" s="7">
        <f>O540-Portfolio_Performance!$C$16</f>
        <v>-6.2563093403263964E-2</v>
      </c>
    </row>
    <row r="541" spans="2:39" x14ac:dyDescent="0.2">
      <c r="B541" s="39">
        <v>45348</v>
      </c>
      <c r="C541" s="40">
        <v>187.28</v>
      </c>
      <c r="D541" s="40">
        <v>55.6</v>
      </c>
      <c r="E541" s="40">
        <v>35.76</v>
      </c>
      <c r="F541" s="40">
        <v>85.27</v>
      </c>
      <c r="G541" s="40">
        <v>111.61</v>
      </c>
      <c r="H541" s="40">
        <v>13.02</v>
      </c>
      <c r="J541" s="4">
        <f t="shared" si="154"/>
        <v>-5.0597961534311819E-3</v>
      </c>
      <c r="K541" s="4">
        <f t="shared" si="155"/>
        <v>-1.5880430080634025E-2</v>
      </c>
      <c r="L541" s="4">
        <f t="shared" si="156"/>
        <v>-4.7426508201140437E-3</v>
      </c>
      <c r="M541" s="4">
        <f t="shared" si="157"/>
        <v>-2.9275739628315577E-3</v>
      </c>
      <c r="N541" s="4">
        <f t="shared" si="158"/>
        <v>4.850018488594985E-3</v>
      </c>
      <c r="O541" s="4">
        <f t="shared" si="159"/>
        <v>8.4844319218719093E-3</v>
      </c>
      <c r="P541" s="6">
        <f>SUMPRODUCT(J541:O541,Portfolio_Performance!$C$10:$H$10)</f>
        <v>1.4830855723637053E-4</v>
      </c>
      <c r="Q541" s="41">
        <v>-3.8E-3</v>
      </c>
      <c r="R541" s="12">
        <f t="shared" si="160"/>
        <v>3.948308557236371E-3</v>
      </c>
      <c r="S541" s="6">
        <f t="shared" si="161"/>
        <v>0</v>
      </c>
      <c r="T541" s="12">
        <f>P541-Portfolio_Performance!$C$16</f>
        <v>-6.7851691442763637E-2</v>
      </c>
      <c r="V541" s="7">
        <f t="shared" si="162"/>
        <v>-1.2597961534311819E-3</v>
      </c>
      <c r="W541" s="7">
        <f t="shared" si="162"/>
        <v>-1.9828738637870394E-2</v>
      </c>
      <c r="X541" s="7">
        <f t="shared" si="163"/>
        <v>-9.4265082011404369E-4</v>
      </c>
      <c r="Y541" s="7">
        <f t="shared" si="164"/>
        <v>8.724260371684423E-4</v>
      </c>
      <c r="Z541" s="7">
        <f t="shared" si="165"/>
        <v>8.6500184885949846E-3</v>
      </c>
      <c r="AA541" s="7">
        <f t="shared" si="166"/>
        <v>1.2284431921871909E-2</v>
      </c>
      <c r="AB541">
        <f t="shared" si="167"/>
        <v>-1.2597961534311819E-3</v>
      </c>
      <c r="AC541">
        <f t="shared" si="168"/>
        <v>-1.9828738637870394E-2</v>
      </c>
      <c r="AD541">
        <f t="shared" si="169"/>
        <v>-9.4265082011404369E-4</v>
      </c>
      <c r="AE541">
        <f t="shared" si="170"/>
        <v>0</v>
      </c>
      <c r="AF541">
        <f t="shared" si="171"/>
        <v>0</v>
      </c>
      <c r="AG541">
        <f t="shared" si="172"/>
        <v>0</v>
      </c>
      <c r="AH541" s="7">
        <f>J541-Portfolio_Performance!$C$16</f>
        <v>-7.3059796153431181E-2</v>
      </c>
      <c r="AI541" s="7">
        <f>K541-Portfolio_Performance!$C$16</f>
        <v>-8.3880430080634033E-2</v>
      </c>
      <c r="AJ541" s="7">
        <f>L541-Portfolio_Performance!$C$16</f>
        <v>-7.2742650820114052E-2</v>
      </c>
      <c r="AK541" s="7">
        <f>M541-Portfolio_Performance!$C$16</f>
        <v>-7.0927573962831558E-2</v>
      </c>
      <c r="AL541" s="7">
        <f>N541-Portfolio_Performance!$C$16</f>
        <v>-6.3149981511405023E-2</v>
      </c>
      <c r="AM541" s="7">
        <f>O541-Portfolio_Performance!$C$16</f>
        <v>-5.9515568078128092E-2</v>
      </c>
    </row>
    <row r="542" spans="2:39" x14ac:dyDescent="0.2">
      <c r="B542" s="39">
        <v>45349</v>
      </c>
      <c r="C542" s="40">
        <v>188.46</v>
      </c>
      <c r="D542" s="40">
        <v>56.03</v>
      </c>
      <c r="E542" s="40">
        <v>36.32</v>
      </c>
      <c r="F542" s="40">
        <v>84.56</v>
      </c>
      <c r="G542" s="40">
        <v>113.35</v>
      </c>
      <c r="H542" s="40">
        <v>12.96</v>
      </c>
      <c r="J542" s="4">
        <f t="shared" si="154"/>
        <v>6.2809595959548974E-3</v>
      </c>
      <c r="K542" s="4">
        <f t="shared" si="155"/>
        <v>7.7040603206564385E-3</v>
      </c>
      <c r="L542" s="4">
        <f t="shared" si="156"/>
        <v>1.5538603427779166E-2</v>
      </c>
      <c r="M542" s="4">
        <f t="shared" si="157"/>
        <v>-8.3613511919759381E-3</v>
      </c>
      <c r="N542" s="4">
        <f t="shared" si="158"/>
        <v>1.5469725285914459E-2</v>
      </c>
      <c r="O542" s="4">
        <f t="shared" si="159"/>
        <v>-4.6189458562944166E-3</v>
      </c>
      <c r="P542" s="6">
        <f>SUMPRODUCT(J542:O542,Portfolio_Performance!$C$10:$H$10)</f>
        <v>4.4525844751315139E-3</v>
      </c>
      <c r="Q542" s="41">
        <v>1.6999999999999999E-3</v>
      </c>
      <c r="R542" s="12">
        <f t="shared" si="160"/>
        <v>2.7525844751315138E-3</v>
      </c>
      <c r="S542" s="6">
        <f t="shared" si="161"/>
        <v>0</v>
      </c>
      <c r="T542" s="12">
        <f>P542-Portfolio_Performance!$C$16</f>
        <v>-6.3547415524868492E-2</v>
      </c>
      <c r="V542" s="7">
        <f t="shared" si="162"/>
        <v>4.5809595959548973E-3</v>
      </c>
      <c r="W542" s="7">
        <f t="shared" si="162"/>
        <v>4.9514758455249247E-3</v>
      </c>
      <c r="X542" s="7">
        <f t="shared" si="163"/>
        <v>1.3838603427779166E-2</v>
      </c>
      <c r="Y542" s="7">
        <f t="shared" si="164"/>
        <v>-1.0061351191975938E-2</v>
      </c>
      <c r="Z542" s="7">
        <f t="shared" si="165"/>
        <v>1.3769725285914459E-2</v>
      </c>
      <c r="AA542" s="7">
        <f t="shared" si="166"/>
        <v>-6.3189458562944167E-3</v>
      </c>
      <c r="AB542">
        <f t="shared" si="167"/>
        <v>0</v>
      </c>
      <c r="AC542">
        <f t="shared" si="168"/>
        <v>0</v>
      </c>
      <c r="AD542">
        <f t="shared" si="169"/>
        <v>0</v>
      </c>
      <c r="AE542">
        <f t="shared" si="170"/>
        <v>-1.0061351191975938E-2</v>
      </c>
      <c r="AF542">
        <f t="shared" si="171"/>
        <v>0</v>
      </c>
      <c r="AG542">
        <f t="shared" si="172"/>
        <v>-6.3189458562944167E-3</v>
      </c>
      <c r="AH542" s="7">
        <f>J542-Portfolio_Performance!$C$16</f>
        <v>-6.1719040404045106E-2</v>
      </c>
      <c r="AI542" s="7">
        <f>K542-Portfolio_Performance!$C$16</f>
        <v>-6.0295939679343567E-2</v>
      </c>
      <c r="AJ542" s="7">
        <f>L542-Portfolio_Performance!$C$16</f>
        <v>-5.2461396572220841E-2</v>
      </c>
      <c r="AK542" s="7">
        <f>M542-Portfolio_Performance!$C$16</f>
        <v>-7.6361351191975943E-2</v>
      </c>
      <c r="AL542" s="7">
        <f>N542-Portfolio_Performance!$C$16</f>
        <v>-5.2530274714085542E-2</v>
      </c>
      <c r="AM542" s="7">
        <f>O542-Portfolio_Performance!$C$16</f>
        <v>-7.2618945856294415E-2</v>
      </c>
    </row>
    <row r="543" spans="2:39" x14ac:dyDescent="0.2">
      <c r="B543" s="39">
        <v>45350</v>
      </c>
      <c r="C543" s="40">
        <v>190.57</v>
      </c>
      <c r="D543" s="40">
        <v>55.47</v>
      </c>
      <c r="E543" s="40">
        <v>35.950000000000003</v>
      </c>
      <c r="F543" s="40">
        <v>84.64</v>
      </c>
      <c r="G543" s="40">
        <v>113.04</v>
      </c>
      <c r="H543" s="40">
        <v>13.04</v>
      </c>
      <c r="J543" s="4">
        <f t="shared" si="154"/>
        <v>1.1133798361674442E-2</v>
      </c>
      <c r="K543" s="4">
        <f t="shared" si="155"/>
        <v>-1.0044927510050029E-2</v>
      </c>
      <c r="L543" s="4">
        <f t="shared" si="156"/>
        <v>-1.0239469566036748E-2</v>
      </c>
      <c r="M543" s="4">
        <f t="shared" si="157"/>
        <v>9.4562654800703025E-4</v>
      </c>
      <c r="N543" s="4">
        <f t="shared" si="158"/>
        <v>-2.7386385772659371E-3</v>
      </c>
      <c r="O543" s="4">
        <f t="shared" si="159"/>
        <v>6.1538655743780656E-3</v>
      </c>
      <c r="P543" s="6">
        <f>SUMPRODUCT(J543:O543,Portfolio_Performance!$C$10:$H$10)</f>
        <v>1.5913145763871461E-3</v>
      </c>
      <c r="Q543" s="41">
        <v>-1.6999999999999999E-3</v>
      </c>
      <c r="R543" s="12">
        <f t="shared" si="160"/>
        <v>3.291314576387146E-3</v>
      </c>
      <c r="S543" s="6">
        <f t="shared" si="161"/>
        <v>0</v>
      </c>
      <c r="T543" s="12">
        <f>P543-Portfolio_Performance!$C$16</f>
        <v>-6.6408685423612862E-2</v>
      </c>
      <c r="V543" s="7">
        <f t="shared" si="162"/>
        <v>1.2833798361674443E-2</v>
      </c>
      <c r="W543" s="7">
        <f t="shared" si="162"/>
        <v>-1.3336242086437175E-2</v>
      </c>
      <c r="X543" s="7">
        <f t="shared" si="163"/>
        <v>-8.5394695660367479E-3</v>
      </c>
      <c r="Y543" s="7">
        <f t="shared" si="164"/>
        <v>2.6456265480070303E-3</v>
      </c>
      <c r="Z543" s="7">
        <f t="shared" si="165"/>
        <v>-1.0386385772659372E-3</v>
      </c>
      <c r="AA543" s="7">
        <f t="shared" si="166"/>
        <v>7.8538655743780657E-3</v>
      </c>
      <c r="AB543">
        <f t="shared" si="167"/>
        <v>0</v>
      </c>
      <c r="AC543">
        <f t="shared" si="168"/>
        <v>-1.3336242086437175E-2</v>
      </c>
      <c r="AD543">
        <f t="shared" si="169"/>
        <v>-8.5394695660367479E-3</v>
      </c>
      <c r="AE543">
        <f t="shared" si="170"/>
        <v>0</v>
      </c>
      <c r="AF543">
        <f t="shared" si="171"/>
        <v>-1.0386385772659372E-3</v>
      </c>
      <c r="AG543">
        <f t="shared" si="172"/>
        <v>0</v>
      </c>
      <c r="AH543" s="7">
        <f>J543-Portfolio_Performance!$C$16</f>
        <v>-5.6866201638325564E-2</v>
      </c>
      <c r="AI543" s="7">
        <f>K543-Portfolio_Performance!$C$16</f>
        <v>-7.804492751005003E-2</v>
      </c>
      <c r="AJ543" s="7">
        <f>L543-Portfolio_Performance!$C$16</f>
        <v>-7.8239469566036751E-2</v>
      </c>
      <c r="AK543" s="7">
        <f>M543-Portfolio_Performance!$C$16</f>
        <v>-6.7054373451992971E-2</v>
      </c>
      <c r="AL543" s="7">
        <f>N543-Portfolio_Performance!$C$16</f>
        <v>-7.0738638577265936E-2</v>
      </c>
      <c r="AM543" s="7">
        <f>O543-Portfolio_Performance!$C$16</f>
        <v>-6.1846134425621938E-2</v>
      </c>
    </row>
    <row r="544" spans="2:39" x14ac:dyDescent="0.2">
      <c r="B544" s="39">
        <v>45351</v>
      </c>
      <c r="C544" s="40">
        <v>189.53</v>
      </c>
      <c r="D544" s="40">
        <v>56.01</v>
      </c>
      <c r="E544" s="40">
        <v>36.71</v>
      </c>
      <c r="F544" s="40">
        <v>85.08</v>
      </c>
      <c r="G544" s="40">
        <v>114.73</v>
      </c>
      <c r="H544" s="40">
        <v>13.18</v>
      </c>
      <c r="J544" s="4">
        <f t="shared" si="154"/>
        <v>-5.4722578020757863E-3</v>
      </c>
      <c r="K544" s="4">
        <f t="shared" si="155"/>
        <v>9.687912154597713E-3</v>
      </c>
      <c r="L544" s="4">
        <f t="shared" si="156"/>
        <v>2.0920113341687183E-2</v>
      </c>
      <c r="M544" s="4">
        <f t="shared" si="157"/>
        <v>5.1850222220471845E-3</v>
      </c>
      <c r="N544" s="4">
        <f t="shared" si="158"/>
        <v>1.4839803434779681E-2</v>
      </c>
      <c r="O544" s="4">
        <f t="shared" si="159"/>
        <v>1.0678972575854314E-2</v>
      </c>
      <c r="P544" s="6">
        <f>SUMPRODUCT(J544:O544,Portfolio_Performance!$C$10:$H$10)</f>
        <v>8.6565056711302817E-3</v>
      </c>
      <c r="Q544" s="41">
        <v>5.1999999999999998E-3</v>
      </c>
      <c r="R544" s="12">
        <f t="shared" si="160"/>
        <v>3.4565056711302819E-3</v>
      </c>
      <c r="S544" s="6">
        <f t="shared" si="161"/>
        <v>0</v>
      </c>
      <c r="T544" s="12">
        <f>P544-Portfolio_Performance!$C$16</f>
        <v>-5.934349432886972E-2</v>
      </c>
      <c r="V544" s="7">
        <f t="shared" si="162"/>
        <v>-1.0672257802075785E-2</v>
      </c>
      <c r="W544" s="7">
        <f t="shared" si="162"/>
        <v>6.2314064834674311E-3</v>
      </c>
      <c r="X544" s="7">
        <f t="shared" si="163"/>
        <v>1.5720113341687183E-2</v>
      </c>
      <c r="Y544" s="7">
        <f t="shared" si="164"/>
        <v>-1.4977777952815234E-5</v>
      </c>
      <c r="Z544" s="7">
        <f t="shared" si="165"/>
        <v>9.6398034347796816E-3</v>
      </c>
      <c r="AA544" s="7">
        <f t="shared" si="166"/>
        <v>5.4789725758543142E-3</v>
      </c>
      <c r="AB544">
        <f t="shared" si="167"/>
        <v>-1.0672257802075785E-2</v>
      </c>
      <c r="AC544">
        <f t="shared" si="168"/>
        <v>0</v>
      </c>
      <c r="AD544">
        <f t="shared" si="169"/>
        <v>0</v>
      </c>
      <c r="AE544">
        <f t="shared" si="170"/>
        <v>-1.4977777952815234E-5</v>
      </c>
      <c r="AF544">
        <f t="shared" si="171"/>
        <v>0</v>
      </c>
      <c r="AG544">
        <f t="shared" si="172"/>
        <v>0</v>
      </c>
      <c r="AH544" s="7">
        <f>J544-Portfolio_Performance!$C$16</f>
        <v>-7.3472257802075794E-2</v>
      </c>
      <c r="AI544" s="7">
        <f>K544-Portfolio_Performance!$C$16</f>
        <v>-5.8312087845402288E-2</v>
      </c>
      <c r="AJ544" s="7">
        <f>L544-Portfolio_Performance!$C$16</f>
        <v>-4.7079886658312822E-2</v>
      </c>
      <c r="AK544" s="7">
        <f>M544-Portfolio_Performance!$C$16</f>
        <v>-6.2814977777952821E-2</v>
      </c>
      <c r="AL544" s="7">
        <f>N544-Portfolio_Performance!$C$16</f>
        <v>-5.3160196565220322E-2</v>
      </c>
      <c r="AM544" s="7">
        <f>O544-Portfolio_Performance!$C$16</f>
        <v>-5.7321027424145687E-2</v>
      </c>
    </row>
    <row r="545" spans="2:39" x14ac:dyDescent="0.2">
      <c r="B545" s="39">
        <v>45352</v>
      </c>
      <c r="C545" s="40">
        <v>192.01</v>
      </c>
      <c r="D545" s="40">
        <v>55.96</v>
      </c>
      <c r="E545" s="40">
        <v>37.04</v>
      </c>
      <c r="F545" s="40">
        <v>85.68</v>
      </c>
      <c r="G545" s="40">
        <v>115.43</v>
      </c>
      <c r="H545" s="40">
        <v>13.29</v>
      </c>
      <c r="J545" s="4">
        <f t="shared" si="154"/>
        <v>1.3000130666616335E-2</v>
      </c>
      <c r="K545" s="4">
        <f t="shared" si="155"/>
        <v>-8.9309642446049444E-4</v>
      </c>
      <c r="L545" s="4">
        <f t="shared" si="156"/>
        <v>8.9492122692355538E-3</v>
      </c>
      <c r="M545" s="4">
        <f t="shared" si="157"/>
        <v>7.0274358074570963E-3</v>
      </c>
      <c r="N545" s="4">
        <f t="shared" si="158"/>
        <v>6.0827438157693287E-3</v>
      </c>
      <c r="O545" s="4">
        <f t="shared" si="159"/>
        <v>8.3113436507926807E-3</v>
      </c>
      <c r="P545" s="6">
        <f>SUMPRODUCT(J545:O545,Portfolio_Performance!$C$10:$H$10)</f>
        <v>7.8183331569381537E-3</v>
      </c>
      <c r="Q545" s="41">
        <v>8.0000000000000002E-3</v>
      </c>
      <c r="R545" s="12">
        <f t="shared" si="160"/>
        <v>-1.8166684306184649E-4</v>
      </c>
      <c r="S545" s="6">
        <f t="shared" si="161"/>
        <v>-1.8166684306184649E-4</v>
      </c>
      <c r="T545" s="12">
        <f>P545-Portfolio_Performance!$C$16</f>
        <v>-6.0181666843061851E-2</v>
      </c>
      <c r="V545" s="7">
        <f t="shared" si="162"/>
        <v>5.0001306666163352E-3</v>
      </c>
      <c r="W545" s="7">
        <f t="shared" si="162"/>
        <v>-7.1142958139864794E-4</v>
      </c>
      <c r="X545" s="7">
        <f t="shared" si="163"/>
        <v>9.4921226923555362E-4</v>
      </c>
      <c r="Y545" s="7">
        <f t="shared" si="164"/>
        <v>-9.7256419254290391E-4</v>
      </c>
      <c r="Z545" s="7">
        <f t="shared" si="165"/>
        <v>-1.9172561842306715E-3</v>
      </c>
      <c r="AA545" s="7">
        <f t="shared" si="166"/>
        <v>3.1134365079268055E-4</v>
      </c>
      <c r="AB545">
        <f t="shared" si="167"/>
        <v>0</v>
      </c>
      <c r="AC545">
        <f t="shared" si="168"/>
        <v>-7.1142958139864794E-4</v>
      </c>
      <c r="AD545">
        <f t="shared" si="169"/>
        <v>0</v>
      </c>
      <c r="AE545">
        <f t="shared" si="170"/>
        <v>-9.7256419254290391E-4</v>
      </c>
      <c r="AF545">
        <f t="shared" si="171"/>
        <v>-1.9172561842306715E-3</v>
      </c>
      <c r="AG545">
        <f t="shared" si="172"/>
        <v>0</v>
      </c>
      <c r="AH545" s="7">
        <f>J545-Portfolio_Performance!$C$16</f>
        <v>-5.4999869333383668E-2</v>
      </c>
      <c r="AI545" s="7">
        <f>K545-Portfolio_Performance!$C$16</f>
        <v>-6.8893096424460495E-2</v>
      </c>
      <c r="AJ545" s="7">
        <f>L545-Portfolio_Performance!$C$16</f>
        <v>-5.9050787730764449E-2</v>
      </c>
      <c r="AK545" s="7">
        <f>M545-Portfolio_Performance!$C$16</f>
        <v>-6.0972564192542905E-2</v>
      </c>
      <c r="AL545" s="7">
        <f>N545-Portfolio_Performance!$C$16</f>
        <v>-6.1917256184230676E-2</v>
      </c>
      <c r="AM545" s="7">
        <f>O545-Portfolio_Performance!$C$16</f>
        <v>-5.9688656349207322E-2</v>
      </c>
    </row>
    <row r="546" spans="2:39" x14ac:dyDescent="0.2">
      <c r="B546" s="39">
        <v>45355</v>
      </c>
      <c r="C546" s="40">
        <v>185.94</v>
      </c>
      <c r="D546" s="40">
        <v>57.19</v>
      </c>
      <c r="E546" s="40">
        <v>36.590000000000003</v>
      </c>
      <c r="F546" s="40">
        <v>85.79</v>
      </c>
      <c r="G546" s="40">
        <v>116.07</v>
      </c>
      <c r="H546" s="40">
        <v>13.31</v>
      </c>
      <c r="J546" s="4">
        <f t="shared" si="154"/>
        <v>-3.2123412977113242E-2</v>
      </c>
      <c r="K546" s="4">
        <f t="shared" si="155"/>
        <v>2.1741908129944389E-2</v>
      </c>
      <c r="L546" s="4">
        <f t="shared" si="156"/>
        <v>-1.2223430746863053E-2</v>
      </c>
      <c r="M546" s="4">
        <f t="shared" si="157"/>
        <v>1.2830234453805312E-3</v>
      </c>
      <c r="N546" s="4">
        <f t="shared" si="158"/>
        <v>5.5291717537104277E-3</v>
      </c>
      <c r="O546" s="4">
        <f t="shared" si="159"/>
        <v>1.503759681866502E-3</v>
      </c>
      <c r="P546" s="6">
        <f>SUMPRODUCT(J546:O546,Portfolio_Performance!$C$10:$H$10)</f>
        <v>-3.7875702572744262E-3</v>
      </c>
      <c r="Q546" s="41">
        <v>-1.1999999999999999E-3</v>
      </c>
      <c r="R546" s="12">
        <f t="shared" si="160"/>
        <v>-2.5875702572744266E-3</v>
      </c>
      <c r="S546" s="6">
        <f t="shared" si="161"/>
        <v>-2.5875702572744266E-3</v>
      </c>
      <c r="T546" s="12">
        <f>P546-Portfolio_Performance!$C$16</f>
        <v>-7.1787570257274433E-2</v>
      </c>
      <c r="V546" s="7">
        <f t="shared" si="162"/>
        <v>-3.0923412977113242E-2</v>
      </c>
      <c r="W546" s="7">
        <f t="shared" si="162"/>
        <v>2.4329478387218814E-2</v>
      </c>
      <c r="X546" s="7">
        <f t="shared" si="163"/>
        <v>-1.1023430746863053E-2</v>
      </c>
      <c r="Y546" s="7">
        <f t="shared" si="164"/>
        <v>2.4830234453805311E-3</v>
      </c>
      <c r="Z546" s="7">
        <f t="shared" si="165"/>
        <v>6.7291717537104273E-3</v>
      </c>
      <c r="AA546" s="7">
        <f t="shared" si="166"/>
        <v>2.7037596818665017E-3</v>
      </c>
      <c r="AB546">
        <f t="shared" si="167"/>
        <v>-3.0923412977113242E-2</v>
      </c>
      <c r="AC546">
        <f t="shared" si="168"/>
        <v>0</v>
      </c>
      <c r="AD546">
        <f t="shared" si="169"/>
        <v>-1.1023430746863053E-2</v>
      </c>
      <c r="AE546">
        <f t="shared" si="170"/>
        <v>0</v>
      </c>
      <c r="AF546">
        <f t="shared" si="171"/>
        <v>0</v>
      </c>
      <c r="AG546">
        <f t="shared" si="172"/>
        <v>0</v>
      </c>
      <c r="AH546" s="7">
        <f>J546-Portfolio_Performance!$C$16</f>
        <v>-0.10012341297711325</v>
      </c>
      <c r="AI546" s="7">
        <f>K546-Portfolio_Performance!$C$16</f>
        <v>-4.6258091870055612E-2</v>
      </c>
      <c r="AJ546" s="7">
        <f>L546-Portfolio_Performance!$C$16</f>
        <v>-8.0223430746863056E-2</v>
      </c>
      <c r="AK546" s="7">
        <f>M546-Portfolio_Performance!$C$16</f>
        <v>-6.6716976554619473E-2</v>
      </c>
      <c r="AL546" s="7">
        <f>N546-Portfolio_Performance!$C$16</f>
        <v>-6.2470828246289578E-2</v>
      </c>
      <c r="AM546" s="7">
        <f>O546-Portfolio_Performance!$C$16</f>
        <v>-6.6496240318133504E-2</v>
      </c>
    </row>
    <row r="547" spans="2:39" x14ac:dyDescent="0.2">
      <c r="B547" s="39">
        <v>45356</v>
      </c>
      <c r="C547" s="40">
        <v>181.95</v>
      </c>
      <c r="D547" s="40">
        <v>56.69</v>
      </c>
      <c r="E547" s="40">
        <v>36.22</v>
      </c>
      <c r="F547" s="40">
        <v>81.52</v>
      </c>
      <c r="G547" s="40">
        <v>115.69</v>
      </c>
      <c r="H547" s="40">
        <v>13.36</v>
      </c>
      <c r="J547" s="4">
        <f t="shared" si="154"/>
        <v>-2.1692116969543099E-2</v>
      </c>
      <c r="K547" s="4">
        <f t="shared" si="155"/>
        <v>-8.7812295910124974E-3</v>
      </c>
      <c r="L547" s="4">
        <f t="shared" si="156"/>
        <v>-1.0163526575848195E-2</v>
      </c>
      <c r="M547" s="4">
        <f t="shared" si="157"/>
        <v>-5.1054060670404647E-2</v>
      </c>
      <c r="N547" s="4">
        <f t="shared" si="158"/>
        <v>-3.2792573397337718E-3</v>
      </c>
      <c r="O547" s="4">
        <f t="shared" si="159"/>
        <v>3.7495357014793104E-3</v>
      </c>
      <c r="P547" s="6">
        <f>SUMPRODUCT(J547:O547,Portfolio_Performance!$C$10:$H$10)</f>
        <v>-1.0869295835138118E-2</v>
      </c>
      <c r="Q547" s="41">
        <v>-1.0200000000000001E-2</v>
      </c>
      <c r="R547" s="12">
        <f t="shared" si="160"/>
        <v>-6.6929583513811695E-4</v>
      </c>
      <c r="S547" s="6">
        <f t="shared" si="161"/>
        <v>-6.6929583513811695E-4</v>
      </c>
      <c r="T547" s="12">
        <f>P547-Portfolio_Performance!$C$16</f>
        <v>-7.8869295835138117E-2</v>
      </c>
      <c r="V547" s="7">
        <f t="shared" si="162"/>
        <v>-1.1492116969543099E-2</v>
      </c>
      <c r="W547" s="7">
        <f t="shared" si="162"/>
        <v>-8.1119337558743804E-3</v>
      </c>
      <c r="X547" s="7">
        <f t="shared" si="163"/>
        <v>3.64734241518061E-5</v>
      </c>
      <c r="Y547" s="7">
        <f t="shared" si="164"/>
        <v>-4.0854060670404646E-2</v>
      </c>
      <c r="Z547" s="7">
        <f t="shared" si="165"/>
        <v>6.9207426602662294E-3</v>
      </c>
      <c r="AA547" s="7">
        <f t="shared" si="166"/>
        <v>1.3949535701479311E-2</v>
      </c>
      <c r="AB547">
        <f t="shared" si="167"/>
        <v>-1.1492116969543099E-2</v>
      </c>
      <c r="AC547">
        <f t="shared" si="168"/>
        <v>-8.1119337558743804E-3</v>
      </c>
      <c r="AD547">
        <f t="shared" si="169"/>
        <v>0</v>
      </c>
      <c r="AE547">
        <f t="shared" si="170"/>
        <v>-4.0854060670404646E-2</v>
      </c>
      <c r="AF547">
        <f t="shared" si="171"/>
        <v>0</v>
      </c>
      <c r="AG547">
        <f t="shared" si="172"/>
        <v>0</v>
      </c>
      <c r="AH547" s="7">
        <f>J547-Portfolio_Performance!$C$16</f>
        <v>-8.9692116969543101E-2</v>
      </c>
      <c r="AI547" s="7">
        <f>K547-Portfolio_Performance!$C$16</f>
        <v>-7.6781229591012495E-2</v>
      </c>
      <c r="AJ547" s="7">
        <f>L547-Portfolio_Performance!$C$16</f>
        <v>-7.81635265758482E-2</v>
      </c>
      <c r="AK547" s="7">
        <f>M547-Portfolio_Performance!$C$16</f>
        <v>-0.11905406067040465</v>
      </c>
      <c r="AL547" s="7">
        <f>N547-Portfolio_Performance!$C$16</f>
        <v>-7.1279257339733781E-2</v>
      </c>
      <c r="AM547" s="7">
        <f>O547-Portfolio_Performance!$C$16</f>
        <v>-6.4250464298520688E-2</v>
      </c>
    </row>
    <row r="548" spans="2:39" x14ac:dyDescent="0.2">
      <c r="B548" s="39">
        <v>45357</v>
      </c>
      <c r="C548" s="40">
        <v>183.6</v>
      </c>
      <c r="D548" s="40">
        <v>57.05</v>
      </c>
      <c r="E548" s="40">
        <v>35.78</v>
      </c>
      <c r="F548" s="40">
        <v>82.6</v>
      </c>
      <c r="G548" s="40">
        <v>116.66</v>
      </c>
      <c r="H548" s="40">
        <v>13.36</v>
      </c>
      <c r="J548" s="4">
        <f t="shared" si="154"/>
        <v>9.0275541282213035E-3</v>
      </c>
      <c r="K548" s="4">
        <f t="shared" si="155"/>
        <v>6.3302479718723905E-3</v>
      </c>
      <c r="L548" s="4">
        <f t="shared" si="156"/>
        <v>-1.2222374374694188E-2</v>
      </c>
      <c r="M548" s="4">
        <f t="shared" si="157"/>
        <v>1.3161291612463094E-2</v>
      </c>
      <c r="N548" s="4">
        <f t="shared" si="158"/>
        <v>8.349521284694069E-3</v>
      </c>
      <c r="O548" s="4">
        <f t="shared" si="159"/>
        <v>0</v>
      </c>
      <c r="P548" s="6">
        <f>SUMPRODUCT(J548:O548,Portfolio_Performance!$C$10:$H$10)</f>
        <v>4.2023316035472045E-3</v>
      </c>
      <c r="Q548" s="41">
        <v>5.1000000000000004E-3</v>
      </c>
      <c r="R548" s="12">
        <f t="shared" si="160"/>
        <v>-8.9766839645279584E-4</v>
      </c>
      <c r="S548" s="6">
        <f t="shared" si="161"/>
        <v>-8.9766839645279584E-4</v>
      </c>
      <c r="T548" s="12">
        <f>P548-Portfolio_Performance!$C$16</f>
        <v>-6.3797668396452803E-2</v>
      </c>
      <c r="V548" s="7">
        <f t="shared" si="162"/>
        <v>3.9275541282213031E-3</v>
      </c>
      <c r="W548" s="7">
        <f t="shared" si="162"/>
        <v>7.2279163683251864E-3</v>
      </c>
      <c r="X548" s="7">
        <f t="shared" si="163"/>
        <v>-1.7322374374694187E-2</v>
      </c>
      <c r="Y548" s="7">
        <f t="shared" si="164"/>
        <v>8.0612916124630941E-3</v>
      </c>
      <c r="Z548" s="7">
        <f t="shared" si="165"/>
        <v>3.2495212846940687E-3</v>
      </c>
      <c r="AA548" s="7">
        <f t="shared" si="166"/>
        <v>-5.1000000000000004E-3</v>
      </c>
      <c r="AB548">
        <f t="shared" si="167"/>
        <v>0</v>
      </c>
      <c r="AC548">
        <f t="shared" si="168"/>
        <v>0</v>
      </c>
      <c r="AD548">
        <f t="shared" si="169"/>
        <v>-1.7322374374694187E-2</v>
      </c>
      <c r="AE548">
        <f t="shared" si="170"/>
        <v>0</v>
      </c>
      <c r="AF548">
        <f t="shared" si="171"/>
        <v>0</v>
      </c>
      <c r="AG548">
        <f t="shared" si="172"/>
        <v>-5.1000000000000004E-3</v>
      </c>
      <c r="AH548" s="7">
        <f>J548-Portfolio_Performance!$C$16</f>
        <v>-5.8972445871778703E-2</v>
      </c>
      <c r="AI548" s="7">
        <f>K548-Portfolio_Performance!$C$16</f>
        <v>-6.1669752028127613E-2</v>
      </c>
      <c r="AJ548" s="7">
        <f>L548-Portfolio_Performance!$C$16</f>
        <v>-8.0222374374694191E-2</v>
      </c>
      <c r="AK548" s="7">
        <f>M548-Portfolio_Performance!$C$16</f>
        <v>-5.4838708387536912E-2</v>
      </c>
      <c r="AL548" s="7">
        <f>N548-Portfolio_Performance!$C$16</f>
        <v>-5.9650478715305932E-2</v>
      </c>
      <c r="AM548" s="7">
        <f>O548-Portfolio_Performance!$C$16</f>
        <v>-6.8000000000000005E-2</v>
      </c>
    </row>
    <row r="549" spans="2:39" x14ac:dyDescent="0.2">
      <c r="B549" s="39">
        <v>45358</v>
      </c>
      <c r="C549" s="40">
        <v>184.8</v>
      </c>
      <c r="D549" s="40">
        <v>56.71</v>
      </c>
      <c r="E549" s="40">
        <v>36.26</v>
      </c>
      <c r="F549" s="40">
        <v>83.5</v>
      </c>
      <c r="G549" s="40">
        <v>117.6</v>
      </c>
      <c r="H549" s="40">
        <v>13.22</v>
      </c>
      <c r="J549" s="4">
        <f t="shared" si="154"/>
        <v>6.5146810211938935E-3</v>
      </c>
      <c r="K549" s="4">
        <f t="shared" si="155"/>
        <v>-5.9775142821479402E-3</v>
      </c>
      <c r="L549" s="4">
        <f t="shared" si="156"/>
        <v>1.3326127246131872E-2</v>
      </c>
      <c r="M549" s="4">
        <f t="shared" si="157"/>
        <v>1.083695132987742E-2</v>
      </c>
      <c r="N549" s="4">
        <f t="shared" si="158"/>
        <v>8.0253141390349714E-3</v>
      </c>
      <c r="O549" s="4">
        <f t="shared" si="159"/>
        <v>-1.0534333684959327E-2</v>
      </c>
      <c r="P549" s="6">
        <f>SUMPRODUCT(J549:O549,Portfolio_Performance!$C$10:$H$10)</f>
        <v>1.5662553559441105E-3</v>
      </c>
      <c r="Q549" s="41">
        <v>1.03E-2</v>
      </c>
      <c r="R549" s="12">
        <f t="shared" si="160"/>
        <v>-8.7337446440558901E-3</v>
      </c>
      <c r="S549" s="6">
        <f t="shared" si="161"/>
        <v>-8.7337446440558901E-3</v>
      </c>
      <c r="T549" s="12">
        <f>P549-Portfolio_Performance!$C$16</f>
        <v>-6.6433744644055895E-2</v>
      </c>
      <c r="V549" s="7">
        <f t="shared" si="162"/>
        <v>-3.7853189788061067E-3</v>
      </c>
      <c r="W549" s="7">
        <f t="shared" si="162"/>
        <v>2.7562303619079499E-3</v>
      </c>
      <c r="X549" s="7">
        <f t="shared" si="163"/>
        <v>3.0261272461318718E-3</v>
      </c>
      <c r="Y549" s="7">
        <f t="shared" si="164"/>
        <v>5.3695132987741957E-4</v>
      </c>
      <c r="Z549" s="7">
        <f t="shared" si="165"/>
        <v>-2.2746858609650287E-3</v>
      </c>
      <c r="AA549" s="7">
        <f t="shared" si="166"/>
        <v>-2.0834333684959329E-2</v>
      </c>
      <c r="AB549">
        <f t="shared" si="167"/>
        <v>-3.7853189788061067E-3</v>
      </c>
      <c r="AC549">
        <f t="shared" si="168"/>
        <v>0</v>
      </c>
      <c r="AD549">
        <f t="shared" si="169"/>
        <v>0</v>
      </c>
      <c r="AE549">
        <f t="shared" si="170"/>
        <v>0</v>
      </c>
      <c r="AF549">
        <f t="shared" si="171"/>
        <v>-2.2746858609650287E-3</v>
      </c>
      <c r="AG549">
        <f t="shared" si="172"/>
        <v>-2.0834333684959329E-2</v>
      </c>
      <c r="AH549" s="7">
        <f>J549-Portfolio_Performance!$C$16</f>
        <v>-6.148531897880611E-2</v>
      </c>
      <c r="AI549" s="7">
        <f>K549-Portfolio_Performance!$C$16</f>
        <v>-7.3977514282147938E-2</v>
      </c>
      <c r="AJ549" s="7">
        <f>L549-Portfolio_Performance!$C$16</f>
        <v>-5.4673872753868133E-2</v>
      </c>
      <c r="AK549" s="7">
        <f>M549-Portfolio_Performance!$C$16</f>
        <v>-5.7163048670122583E-2</v>
      </c>
      <c r="AL549" s="7">
        <f>N549-Portfolio_Performance!$C$16</f>
        <v>-5.9974685860965035E-2</v>
      </c>
      <c r="AM549" s="7">
        <f>O549-Portfolio_Performance!$C$16</f>
        <v>-7.8534333684959337E-2</v>
      </c>
    </row>
    <row r="550" spans="2:39" x14ac:dyDescent="0.2">
      <c r="B550" s="39">
        <v>45359</v>
      </c>
      <c r="C550" s="40">
        <v>184.66</v>
      </c>
      <c r="D550" s="40">
        <v>57.12</v>
      </c>
      <c r="E550" s="40">
        <v>37.14</v>
      </c>
      <c r="F550" s="40">
        <v>82.47</v>
      </c>
      <c r="G550" s="40">
        <v>115.8</v>
      </c>
      <c r="H550" s="40">
        <v>13.14</v>
      </c>
      <c r="J550" s="4">
        <f t="shared" si="154"/>
        <v>-7.5786286310202799E-4</v>
      </c>
      <c r="K550" s="4">
        <f t="shared" si="155"/>
        <v>7.2037560053922721E-3</v>
      </c>
      <c r="L550" s="4">
        <f t="shared" si="156"/>
        <v>2.3979350597854755E-2</v>
      </c>
      <c r="M550" s="4">
        <f t="shared" si="157"/>
        <v>-1.2412041011545822E-2</v>
      </c>
      <c r="N550" s="4">
        <f t="shared" si="158"/>
        <v>-1.5424470325631639E-2</v>
      </c>
      <c r="O550" s="4">
        <f t="shared" si="159"/>
        <v>-6.0698213670758337E-3</v>
      </c>
      <c r="P550" s="6">
        <f>SUMPRODUCT(J550:O550,Portfolio_Performance!$C$10:$H$10)</f>
        <v>-3.180306488699363E-3</v>
      </c>
      <c r="Q550" s="41">
        <v>-6.4999999999999997E-3</v>
      </c>
      <c r="R550" s="12">
        <f t="shared" si="160"/>
        <v>3.3196935113006367E-3</v>
      </c>
      <c r="S550" s="6">
        <f t="shared" si="161"/>
        <v>0</v>
      </c>
      <c r="T550" s="12">
        <f>P550-Portfolio_Performance!$C$16</f>
        <v>-7.1180306488699371E-2</v>
      </c>
      <c r="V550" s="7">
        <f t="shared" si="162"/>
        <v>5.7421371368979717E-3</v>
      </c>
      <c r="W550" s="7">
        <f t="shared" si="162"/>
        <v>3.8840624940916354E-3</v>
      </c>
      <c r="X550" s="7">
        <f t="shared" si="163"/>
        <v>3.0479350597854754E-2</v>
      </c>
      <c r="Y550" s="7">
        <f t="shared" si="164"/>
        <v>-5.9120410115458223E-3</v>
      </c>
      <c r="Z550" s="7">
        <f t="shared" si="165"/>
        <v>-8.92447032563164E-3</v>
      </c>
      <c r="AA550" s="7">
        <f t="shared" si="166"/>
        <v>4.3017863292416601E-4</v>
      </c>
      <c r="AB550">
        <f t="shared" si="167"/>
        <v>0</v>
      </c>
      <c r="AC550">
        <f t="shared" si="168"/>
        <v>0</v>
      </c>
      <c r="AD550">
        <f t="shared" si="169"/>
        <v>0</v>
      </c>
      <c r="AE550">
        <f t="shared" si="170"/>
        <v>-5.9120410115458223E-3</v>
      </c>
      <c r="AF550">
        <f t="shared" si="171"/>
        <v>-8.92447032563164E-3</v>
      </c>
      <c r="AG550">
        <f t="shared" si="172"/>
        <v>0</v>
      </c>
      <c r="AH550" s="7">
        <f>J550-Portfolio_Performance!$C$16</f>
        <v>-6.8757862863102037E-2</v>
      </c>
      <c r="AI550" s="7">
        <f>K550-Portfolio_Performance!$C$16</f>
        <v>-6.0796243994607729E-2</v>
      </c>
      <c r="AJ550" s="7">
        <f>L550-Portfolio_Performance!$C$16</f>
        <v>-4.402064940214525E-2</v>
      </c>
      <c r="AK550" s="7">
        <f>M550-Portfolio_Performance!$C$16</f>
        <v>-8.0412041011545823E-2</v>
      </c>
      <c r="AL550" s="7">
        <f>N550-Portfolio_Performance!$C$16</f>
        <v>-8.3424470325631647E-2</v>
      </c>
      <c r="AM550" s="7">
        <f>O550-Portfolio_Performance!$C$16</f>
        <v>-7.4069821367075836E-2</v>
      </c>
    </row>
    <row r="551" spans="2:39" x14ac:dyDescent="0.2">
      <c r="B551" s="39">
        <v>45362</v>
      </c>
      <c r="C551" s="40">
        <v>182.27</v>
      </c>
      <c r="D551" s="40">
        <v>57.7</v>
      </c>
      <c r="E551" s="40">
        <v>37.18</v>
      </c>
      <c r="F551" s="40">
        <v>82.41</v>
      </c>
      <c r="G551" s="40">
        <v>118.08</v>
      </c>
      <c r="H551" s="40">
        <v>13.46</v>
      </c>
      <c r="J551" s="4">
        <f t="shared" si="154"/>
        <v>-1.3027192107639632E-2</v>
      </c>
      <c r="K551" s="4">
        <f t="shared" si="155"/>
        <v>1.0102855482725116E-2</v>
      </c>
      <c r="L551" s="4">
        <f t="shared" si="156"/>
        <v>1.0764263687381911E-3</v>
      </c>
      <c r="M551" s="4">
        <f t="shared" si="157"/>
        <v>-7.2780206997186668E-4</v>
      </c>
      <c r="N551" s="4">
        <f t="shared" si="158"/>
        <v>1.9497795713267523E-2</v>
      </c>
      <c r="O551" s="4">
        <f t="shared" si="159"/>
        <v>2.4061311160117293E-2</v>
      </c>
      <c r="P551" s="6">
        <f>SUMPRODUCT(J551:O551,Portfolio_Performance!$C$10:$H$10)</f>
        <v>9.557662047309911E-3</v>
      </c>
      <c r="Q551" s="41">
        <v>-1.1000000000000001E-3</v>
      </c>
      <c r="R551" s="12">
        <f t="shared" si="160"/>
        <v>1.0657662047309911E-2</v>
      </c>
      <c r="S551" s="6">
        <f t="shared" si="161"/>
        <v>0</v>
      </c>
      <c r="T551" s="12">
        <f>P551-Portfolio_Performance!$C$16</f>
        <v>-5.844233795269009E-2</v>
      </c>
      <c r="V551" s="7">
        <f t="shared" si="162"/>
        <v>-1.1927192107639631E-2</v>
      </c>
      <c r="W551" s="7">
        <f t="shared" si="162"/>
        <v>-5.5480656458479528E-4</v>
      </c>
      <c r="X551" s="7">
        <f t="shared" si="163"/>
        <v>2.1764263687381914E-3</v>
      </c>
      <c r="Y551" s="7">
        <f t="shared" si="164"/>
        <v>3.7219793002813339E-4</v>
      </c>
      <c r="Z551" s="7">
        <f t="shared" si="165"/>
        <v>2.0597795713267524E-2</v>
      </c>
      <c r="AA551" s="7">
        <f t="shared" si="166"/>
        <v>2.5161311160117293E-2</v>
      </c>
      <c r="AB551">
        <f t="shared" si="167"/>
        <v>-1.1927192107639631E-2</v>
      </c>
      <c r="AC551">
        <f t="shared" si="168"/>
        <v>-5.5480656458479528E-4</v>
      </c>
      <c r="AD551">
        <f t="shared" si="169"/>
        <v>0</v>
      </c>
      <c r="AE551">
        <f t="shared" si="170"/>
        <v>0</v>
      </c>
      <c r="AF551">
        <f t="shared" si="171"/>
        <v>0</v>
      </c>
      <c r="AG551">
        <f t="shared" si="172"/>
        <v>0</v>
      </c>
      <c r="AH551" s="7">
        <f>J551-Portfolio_Performance!$C$16</f>
        <v>-8.1027192107639631E-2</v>
      </c>
      <c r="AI551" s="7">
        <f>K551-Portfolio_Performance!$C$16</f>
        <v>-5.7897144517274887E-2</v>
      </c>
      <c r="AJ551" s="7">
        <f>L551-Portfolio_Performance!$C$16</f>
        <v>-6.6923573631261807E-2</v>
      </c>
      <c r="AK551" s="7">
        <f>M551-Portfolio_Performance!$C$16</f>
        <v>-6.8727802069971866E-2</v>
      </c>
      <c r="AL551" s="7">
        <f>N551-Portfolio_Performance!$C$16</f>
        <v>-4.8502204286732478E-2</v>
      </c>
      <c r="AM551" s="7">
        <f>O551-Portfolio_Performance!$C$16</f>
        <v>-4.3938688839882709E-2</v>
      </c>
    </row>
    <row r="552" spans="2:39" x14ac:dyDescent="0.2">
      <c r="B552" s="39">
        <v>45363</v>
      </c>
      <c r="C552" s="40">
        <v>184.91</v>
      </c>
      <c r="D552" s="40">
        <v>56.92</v>
      </c>
      <c r="E552" s="40">
        <v>37.83</v>
      </c>
      <c r="F552" s="40">
        <v>82.15</v>
      </c>
      <c r="G552" s="40">
        <v>119.37</v>
      </c>
      <c r="H552" s="40">
        <v>13.41</v>
      </c>
      <c r="J552" s="4">
        <f t="shared" si="154"/>
        <v>1.4380115982052679E-2</v>
      </c>
      <c r="K552" s="4">
        <f t="shared" si="155"/>
        <v>-1.3610400292402323E-2</v>
      </c>
      <c r="L552" s="4">
        <f t="shared" si="156"/>
        <v>1.7331456351639941E-2</v>
      </c>
      <c r="M552" s="4">
        <f t="shared" si="157"/>
        <v>-3.1599442920149448E-3</v>
      </c>
      <c r="N552" s="4">
        <f t="shared" si="158"/>
        <v>1.0865552254784651E-2</v>
      </c>
      <c r="O552" s="4">
        <f t="shared" si="159"/>
        <v>-3.7216269229946885E-3</v>
      </c>
      <c r="P552" s="6">
        <f>SUMPRODUCT(J552:O552,Portfolio_Performance!$C$10:$H$10)</f>
        <v>3.9887567471913266E-3</v>
      </c>
      <c r="Q552" s="41">
        <v>1.12E-2</v>
      </c>
      <c r="R552" s="12">
        <f t="shared" si="160"/>
        <v>-7.2112432528086733E-3</v>
      </c>
      <c r="S552" s="6">
        <f t="shared" si="161"/>
        <v>-7.2112432528086733E-3</v>
      </c>
      <c r="T552" s="12">
        <f>P552-Portfolio_Performance!$C$16</f>
        <v>-6.4011243252808672E-2</v>
      </c>
      <c r="V552" s="7">
        <f t="shared" si="162"/>
        <v>3.1801159820526795E-3</v>
      </c>
      <c r="W552" s="7">
        <f t="shared" si="162"/>
        <v>-6.3991570395936495E-3</v>
      </c>
      <c r="X552" s="7">
        <f t="shared" si="163"/>
        <v>6.1314563516399415E-3</v>
      </c>
      <c r="Y552" s="7">
        <f t="shared" si="164"/>
        <v>-1.4359944292014945E-2</v>
      </c>
      <c r="Z552" s="7">
        <f t="shared" si="165"/>
        <v>-3.3444774521534937E-4</v>
      </c>
      <c r="AA552" s="7">
        <f t="shared" si="166"/>
        <v>-1.4921626922994688E-2</v>
      </c>
      <c r="AB552">
        <f t="shared" si="167"/>
        <v>0</v>
      </c>
      <c r="AC552">
        <f t="shared" si="168"/>
        <v>-6.3991570395936495E-3</v>
      </c>
      <c r="AD552">
        <f t="shared" si="169"/>
        <v>0</v>
      </c>
      <c r="AE552">
        <f t="shared" si="170"/>
        <v>-1.4359944292014945E-2</v>
      </c>
      <c r="AF552">
        <f t="shared" si="171"/>
        <v>-3.3444774521534937E-4</v>
      </c>
      <c r="AG552">
        <f t="shared" si="172"/>
        <v>-1.4921626922994688E-2</v>
      </c>
      <c r="AH552" s="7">
        <f>J552-Portfolio_Performance!$C$16</f>
        <v>-5.3619884017947324E-2</v>
      </c>
      <c r="AI552" s="7">
        <f>K552-Portfolio_Performance!$C$16</f>
        <v>-8.1610400292402324E-2</v>
      </c>
      <c r="AJ552" s="7">
        <f>L552-Portfolio_Performance!$C$16</f>
        <v>-5.0668543648360063E-2</v>
      </c>
      <c r="AK552" s="7">
        <f>M552-Portfolio_Performance!$C$16</f>
        <v>-7.1159944292014943E-2</v>
      </c>
      <c r="AL552" s="7">
        <f>N552-Portfolio_Performance!$C$16</f>
        <v>-5.7134447745215353E-2</v>
      </c>
      <c r="AM552" s="7">
        <f>O552-Portfolio_Performance!$C$16</f>
        <v>-7.1721626922994691E-2</v>
      </c>
    </row>
    <row r="553" spans="2:39" x14ac:dyDescent="0.2">
      <c r="B553" s="39">
        <v>45364</v>
      </c>
      <c r="C553" s="40">
        <v>185.3</v>
      </c>
      <c r="D553" s="40">
        <v>57.11</v>
      </c>
      <c r="E553" s="40">
        <v>38.08</v>
      </c>
      <c r="F553" s="40">
        <v>81.42</v>
      </c>
      <c r="G553" s="40">
        <v>121.47</v>
      </c>
      <c r="H553" s="40">
        <v>13.44</v>
      </c>
      <c r="J553" s="4">
        <f t="shared" si="154"/>
        <v>2.1069130724193225E-3</v>
      </c>
      <c r="K553" s="4">
        <f t="shared" si="155"/>
        <v>3.3324594551199268E-3</v>
      </c>
      <c r="L553" s="4">
        <f t="shared" si="156"/>
        <v>6.5867712782266595E-3</v>
      </c>
      <c r="M553" s="4">
        <f t="shared" si="157"/>
        <v>-8.9259014084443755E-3</v>
      </c>
      <c r="N553" s="4">
        <f t="shared" si="158"/>
        <v>1.7439405605232463E-2</v>
      </c>
      <c r="O553" s="4">
        <f t="shared" si="159"/>
        <v>2.2346378014163628E-3</v>
      </c>
      <c r="P553" s="6">
        <f>SUMPRODUCT(J553:O553,Portfolio_Performance!$C$10:$H$10)</f>
        <v>4.6789880084454867E-3</v>
      </c>
      <c r="Q553" s="41">
        <v>-1.9E-3</v>
      </c>
      <c r="R553" s="12">
        <f t="shared" si="160"/>
        <v>6.5789880084454865E-3</v>
      </c>
      <c r="S553" s="6">
        <f t="shared" si="161"/>
        <v>0</v>
      </c>
      <c r="T553" s="12">
        <f>P553-Portfolio_Performance!$C$16</f>
        <v>-6.3321011991554516E-2</v>
      </c>
      <c r="V553" s="7">
        <f t="shared" si="162"/>
        <v>4.0069130724193222E-3</v>
      </c>
      <c r="W553" s="7">
        <f t="shared" si="162"/>
        <v>-3.2465285533255597E-3</v>
      </c>
      <c r="X553" s="7">
        <f t="shared" si="163"/>
        <v>8.4867712782266593E-3</v>
      </c>
      <c r="Y553" s="7">
        <f t="shared" si="164"/>
        <v>-7.0259014084443757E-3</v>
      </c>
      <c r="Z553" s="7">
        <f t="shared" si="165"/>
        <v>1.9339405605232462E-2</v>
      </c>
      <c r="AA553" s="7">
        <f t="shared" si="166"/>
        <v>4.134637801416363E-3</v>
      </c>
      <c r="AB553">
        <f t="shared" si="167"/>
        <v>0</v>
      </c>
      <c r="AC553">
        <f t="shared" si="168"/>
        <v>-3.2465285533255597E-3</v>
      </c>
      <c r="AD553">
        <f t="shared" si="169"/>
        <v>0</v>
      </c>
      <c r="AE553">
        <f t="shared" si="170"/>
        <v>-7.0259014084443757E-3</v>
      </c>
      <c r="AF553">
        <f t="shared" si="171"/>
        <v>0</v>
      </c>
      <c r="AG553">
        <f t="shared" si="172"/>
        <v>0</v>
      </c>
      <c r="AH553" s="7">
        <f>J553-Portfolio_Performance!$C$16</f>
        <v>-6.5893086927580682E-2</v>
      </c>
      <c r="AI553" s="7">
        <f>K553-Portfolio_Performance!$C$16</f>
        <v>-6.4667540544880081E-2</v>
      </c>
      <c r="AJ553" s="7">
        <f>L553-Portfolio_Performance!$C$16</f>
        <v>-6.1413228721773343E-2</v>
      </c>
      <c r="AK553" s="7">
        <f>M553-Portfolio_Performance!$C$16</f>
        <v>-7.692590140844438E-2</v>
      </c>
      <c r="AL553" s="7">
        <f>N553-Portfolio_Performance!$C$16</f>
        <v>-5.0560594394767538E-2</v>
      </c>
      <c r="AM553" s="7">
        <f>O553-Portfolio_Performance!$C$16</f>
        <v>-6.5765362198583643E-2</v>
      </c>
    </row>
    <row r="554" spans="2:39" x14ac:dyDescent="0.2">
      <c r="B554" s="39">
        <v>45365</v>
      </c>
      <c r="C554" s="40">
        <v>186.69</v>
      </c>
      <c r="D554" s="40">
        <v>56.78</v>
      </c>
      <c r="E554" s="40">
        <v>37.299999999999997</v>
      </c>
      <c r="F554" s="40">
        <v>81.58</v>
      </c>
      <c r="G554" s="40">
        <v>120.74</v>
      </c>
      <c r="H554" s="40">
        <v>13.17</v>
      </c>
      <c r="J554" s="4">
        <f t="shared" si="154"/>
        <v>7.4733539579220146E-3</v>
      </c>
      <c r="K554" s="4">
        <f t="shared" si="155"/>
        <v>-5.7950816319463794E-3</v>
      </c>
      <c r="L554" s="4">
        <f t="shared" si="156"/>
        <v>-2.0695883273394746E-2</v>
      </c>
      <c r="M554" s="4">
        <f t="shared" si="157"/>
        <v>1.9631908145796213E-3</v>
      </c>
      <c r="N554" s="4">
        <f t="shared" si="158"/>
        <v>-6.0278453438993868E-3</v>
      </c>
      <c r="O554" s="4">
        <f t="shared" si="159"/>
        <v>-2.0293819339813796E-2</v>
      </c>
      <c r="P554" s="6">
        <f>SUMPRODUCT(J554:O554,Portfolio_Performance!$C$10:$H$10)</f>
        <v>-8.2518214882157624E-3</v>
      </c>
      <c r="Q554" s="41">
        <v>-2.8999999999999998E-3</v>
      </c>
      <c r="R554" s="12">
        <f t="shared" si="160"/>
        <v>-5.3518214882157626E-3</v>
      </c>
      <c r="S554" s="6">
        <f t="shared" si="161"/>
        <v>-5.3518214882157626E-3</v>
      </c>
      <c r="T554" s="12">
        <f>P554-Portfolio_Performance!$C$16</f>
        <v>-7.6251821488215771E-2</v>
      </c>
      <c r="V554" s="7">
        <f t="shared" si="162"/>
        <v>1.0373353957922014E-2</v>
      </c>
      <c r="W554" s="7">
        <f t="shared" si="162"/>
        <v>-4.4326014373061683E-4</v>
      </c>
      <c r="X554" s="7">
        <f t="shared" si="163"/>
        <v>-1.7795883273394746E-2</v>
      </c>
      <c r="Y554" s="7">
        <f t="shared" si="164"/>
        <v>4.8631908145796206E-3</v>
      </c>
      <c r="Z554" s="7">
        <f t="shared" si="165"/>
        <v>-3.127845343899387E-3</v>
      </c>
      <c r="AA554" s="7">
        <f t="shared" si="166"/>
        <v>-1.7393819339813796E-2</v>
      </c>
      <c r="AB554">
        <f t="shared" si="167"/>
        <v>0</v>
      </c>
      <c r="AC554">
        <f t="shared" si="168"/>
        <v>-4.4326014373061683E-4</v>
      </c>
      <c r="AD554">
        <f t="shared" si="169"/>
        <v>-1.7795883273394746E-2</v>
      </c>
      <c r="AE554">
        <f t="shared" si="170"/>
        <v>0</v>
      </c>
      <c r="AF554">
        <f t="shared" si="171"/>
        <v>-3.127845343899387E-3</v>
      </c>
      <c r="AG554">
        <f t="shared" si="172"/>
        <v>-1.7393819339813796E-2</v>
      </c>
      <c r="AH554" s="7">
        <f>J554-Portfolio_Performance!$C$16</f>
        <v>-6.052664604207799E-2</v>
      </c>
      <c r="AI554" s="7">
        <f>K554-Portfolio_Performance!$C$16</f>
        <v>-7.3795081631946383E-2</v>
      </c>
      <c r="AJ554" s="7">
        <f>L554-Portfolio_Performance!$C$16</f>
        <v>-8.8695883273394754E-2</v>
      </c>
      <c r="AK554" s="7">
        <f>M554-Portfolio_Performance!$C$16</f>
        <v>-6.6036809185420389E-2</v>
      </c>
      <c r="AL554" s="7">
        <f>N554-Portfolio_Performance!$C$16</f>
        <v>-7.402784534389939E-2</v>
      </c>
      <c r="AM554" s="7">
        <f>O554-Portfolio_Performance!$C$16</f>
        <v>-8.8293819339813798E-2</v>
      </c>
    </row>
    <row r="555" spans="2:39" x14ac:dyDescent="0.2">
      <c r="B555" s="39">
        <v>45366</v>
      </c>
      <c r="C555" s="40">
        <v>189.12</v>
      </c>
      <c r="D555" s="40">
        <v>57.68</v>
      </c>
      <c r="E555" s="40">
        <v>37.33</v>
      </c>
      <c r="F555" s="40">
        <v>79.03</v>
      </c>
      <c r="G555" s="40">
        <v>119.38</v>
      </c>
      <c r="H555" s="40">
        <v>13.15</v>
      </c>
      <c r="J555" s="4">
        <f t="shared" si="154"/>
        <v>1.2932246968497098E-2</v>
      </c>
      <c r="K555" s="4">
        <f t="shared" si="155"/>
        <v>1.5726341931868507E-2</v>
      </c>
      <c r="L555" s="4">
        <f t="shared" si="156"/>
        <v>8.0396627672263876E-4</v>
      </c>
      <c r="M555" s="4">
        <f t="shared" si="157"/>
        <v>-3.1756606672528387E-2</v>
      </c>
      <c r="N555" s="4">
        <f t="shared" si="158"/>
        <v>-1.1327790627776274E-2</v>
      </c>
      <c r="O555" s="4">
        <f t="shared" si="159"/>
        <v>-1.5197571314160771E-3</v>
      </c>
      <c r="P555" s="6">
        <f>SUMPRODUCT(J555:O555,Portfolio_Performance!$C$10:$H$10)</f>
        <v>-1.6576657176743824E-3</v>
      </c>
      <c r="Q555" s="41">
        <v>-6.4999999999999997E-3</v>
      </c>
      <c r="R555" s="12">
        <f t="shared" si="160"/>
        <v>4.8423342823256171E-3</v>
      </c>
      <c r="S555" s="6">
        <f t="shared" si="161"/>
        <v>0</v>
      </c>
      <c r="T555" s="12">
        <f>P555-Portfolio_Performance!$C$16</f>
        <v>-6.9657665717674386E-2</v>
      </c>
      <c r="V555" s="7">
        <f t="shared" si="162"/>
        <v>1.9432246968497099E-2</v>
      </c>
      <c r="W555" s="7">
        <f t="shared" si="162"/>
        <v>1.0884007649542889E-2</v>
      </c>
      <c r="X555" s="7">
        <f t="shared" si="163"/>
        <v>7.3039662767226381E-3</v>
      </c>
      <c r="Y555" s="7">
        <f t="shared" si="164"/>
        <v>-2.5256606672528388E-2</v>
      </c>
      <c r="Z555" s="7">
        <f t="shared" si="165"/>
        <v>-4.8277906277762747E-3</v>
      </c>
      <c r="AA555" s="7">
        <f t="shared" si="166"/>
        <v>4.9802428685839228E-3</v>
      </c>
      <c r="AB555">
        <f t="shared" si="167"/>
        <v>0</v>
      </c>
      <c r="AC555">
        <f t="shared" si="168"/>
        <v>0</v>
      </c>
      <c r="AD555">
        <f t="shared" si="169"/>
        <v>0</v>
      </c>
      <c r="AE555">
        <f t="shared" si="170"/>
        <v>-2.5256606672528388E-2</v>
      </c>
      <c r="AF555">
        <f t="shared" si="171"/>
        <v>-4.8277906277762747E-3</v>
      </c>
      <c r="AG555">
        <f t="shared" si="172"/>
        <v>0</v>
      </c>
      <c r="AH555" s="7">
        <f>J555-Portfolio_Performance!$C$16</f>
        <v>-5.5067753031502908E-2</v>
      </c>
      <c r="AI555" s="7">
        <f>K555-Portfolio_Performance!$C$16</f>
        <v>-5.2273658068131501E-2</v>
      </c>
      <c r="AJ555" s="7">
        <f>L555-Portfolio_Performance!$C$16</f>
        <v>-6.7196033723277371E-2</v>
      </c>
      <c r="AK555" s="7">
        <f>M555-Portfolio_Performance!$C$16</f>
        <v>-9.9756606672528392E-2</v>
      </c>
      <c r="AL555" s="7">
        <f>N555-Portfolio_Performance!$C$16</f>
        <v>-7.9327790627776285E-2</v>
      </c>
      <c r="AM555" s="7">
        <f>O555-Portfolio_Performance!$C$16</f>
        <v>-6.9519757131416088E-2</v>
      </c>
    </row>
    <row r="556" spans="2:39" x14ac:dyDescent="0.2">
      <c r="B556" s="39">
        <v>45369</v>
      </c>
      <c r="C556" s="40">
        <v>192.32</v>
      </c>
      <c r="D556" s="40">
        <v>57.23</v>
      </c>
      <c r="E556" s="40">
        <v>37.69</v>
      </c>
      <c r="F556" s="40">
        <v>80.28</v>
      </c>
      <c r="G556" s="40">
        <v>118.36</v>
      </c>
      <c r="H556" s="40">
        <v>13.19</v>
      </c>
      <c r="J556" s="4">
        <f t="shared" si="154"/>
        <v>1.6778917129109287E-2</v>
      </c>
      <c r="K556" s="4">
        <f t="shared" si="155"/>
        <v>-7.8322565556827838E-3</v>
      </c>
      <c r="L556" s="4">
        <f t="shared" si="156"/>
        <v>9.5975143525515779E-3</v>
      </c>
      <c r="M556" s="4">
        <f t="shared" si="157"/>
        <v>1.5692996711253463E-2</v>
      </c>
      <c r="N556" s="4">
        <f t="shared" si="158"/>
        <v>-8.5808552084948499E-3</v>
      </c>
      <c r="O556" s="4">
        <f t="shared" si="159"/>
        <v>3.0372081054496547E-3</v>
      </c>
      <c r="P556" s="6">
        <f>SUMPRODUCT(J556:O556,Portfolio_Performance!$C$10:$H$10)</f>
        <v>4.2966002665700102E-3</v>
      </c>
      <c r="Q556" s="41">
        <v>6.3E-3</v>
      </c>
      <c r="R556" s="12">
        <f t="shared" si="160"/>
        <v>-2.0033997334299898E-3</v>
      </c>
      <c r="S556" s="6">
        <f t="shared" si="161"/>
        <v>-2.0033997334299898E-3</v>
      </c>
      <c r="T556" s="12">
        <f>P556-Portfolio_Performance!$C$16</f>
        <v>-6.3703399733429991E-2</v>
      </c>
      <c r="V556" s="7">
        <f t="shared" si="162"/>
        <v>1.0478917129109287E-2</v>
      </c>
      <c r="W556" s="7">
        <f t="shared" si="162"/>
        <v>-5.8288568222527939E-3</v>
      </c>
      <c r="X556" s="7">
        <f t="shared" si="163"/>
        <v>3.2975143525515779E-3</v>
      </c>
      <c r="Y556" s="7">
        <f t="shared" si="164"/>
        <v>9.3929967112534631E-3</v>
      </c>
      <c r="Z556" s="7">
        <f t="shared" si="165"/>
        <v>-1.488085520849485E-2</v>
      </c>
      <c r="AA556" s="7">
        <f t="shared" si="166"/>
        <v>-3.2627918945503454E-3</v>
      </c>
      <c r="AB556">
        <f t="shared" si="167"/>
        <v>0</v>
      </c>
      <c r="AC556">
        <f t="shared" si="168"/>
        <v>-5.8288568222527939E-3</v>
      </c>
      <c r="AD556">
        <f t="shared" si="169"/>
        <v>0</v>
      </c>
      <c r="AE556">
        <f t="shared" si="170"/>
        <v>0</v>
      </c>
      <c r="AF556">
        <f t="shared" si="171"/>
        <v>-1.488085520849485E-2</v>
      </c>
      <c r="AG556">
        <f t="shared" si="172"/>
        <v>-3.2627918945503454E-3</v>
      </c>
      <c r="AH556" s="7">
        <f>J556-Portfolio_Performance!$C$16</f>
        <v>-5.1221082870890722E-2</v>
      </c>
      <c r="AI556" s="7">
        <f>K556-Portfolio_Performance!$C$16</f>
        <v>-7.5832256555682792E-2</v>
      </c>
      <c r="AJ556" s="7">
        <f>L556-Portfolio_Performance!$C$16</f>
        <v>-5.8402485647448425E-2</v>
      </c>
      <c r="AK556" s="7">
        <f>M556-Portfolio_Performance!$C$16</f>
        <v>-5.2307003288746545E-2</v>
      </c>
      <c r="AL556" s="7">
        <f>N556-Portfolio_Performance!$C$16</f>
        <v>-7.658085520849485E-2</v>
      </c>
      <c r="AM556" s="7">
        <f>O556-Portfolio_Performance!$C$16</f>
        <v>-6.4962791894550356E-2</v>
      </c>
    </row>
    <row r="557" spans="2:39" x14ac:dyDescent="0.2">
      <c r="B557" s="39">
        <v>45370</v>
      </c>
      <c r="C557" s="40">
        <v>194.32</v>
      </c>
      <c r="D557" s="40">
        <v>57.21</v>
      </c>
      <c r="E557" s="40">
        <v>37.58</v>
      </c>
      <c r="F557" s="40">
        <v>80.62</v>
      </c>
      <c r="G557" s="40">
        <v>118.68</v>
      </c>
      <c r="H557" s="40">
        <v>13.45</v>
      </c>
      <c r="J557" s="4">
        <f t="shared" si="154"/>
        <v>1.0345633347074289E-2</v>
      </c>
      <c r="K557" s="4">
        <f t="shared" si="155"/>
        <v>-3.4952814057349126E-4</v>
      </c>
      <c r="L557" s="4">
        <f t="shared" si="156"/>
        <v>-2.9228132937247453E-3</v>
      </c>
      <c r="M557" s="4">
        <f t="shared" si="157"/>
        <v>4.2262337608823331E-3</v>
      </c>
      <c r="N557" s="4">
        <f t="shared" si="158"/>
        <v>2.6999678906121441E-3</v>
      </c>
      <c r="O557" s="4">
        <f t="shared" si="159"/>
        <v>1.9520139318624816E-2</v>
      </c>
      <c r="P557" s="6">
        <f>SUMPRODUCT(J557:O557,Portfolio_Performance!$C$10:$H$10)</f>
        <v>8.5605512757831407E-3</v>
      </c>
      <c r="Q557" s="41">
        <v>5.5999999999999999E-3</v>
      </c>
      <c r="R557" s="12">
        <f t="shared" si="160"/>
        <v>2.9605512757831407E-3</v>
      </c>
      <c r="S557" s="6">
        <f t="shared" si="161"/>
        <v>0</v>
      </c>
      <c r="T557" s="12">
        <f>P557-Portfolio_Performance!$C$16</f>
        <v>-5.9439448724216866E-2</v>
      </c>
      <c r="V557" s="7">
        <f t="shared" si="162"/>
        <v>4.7456333470742894E-3</v>
      </c>
      <c r="W557" s="7">
        <f t="shared" si="162"/>
        <v>-3.310079416356632E-3</v>
      </c>
      <c r="X557" s="7">
        <f t="shared" si="163"/>
        <v>-8.5228132937247448E-3</v>
      </c>
      <c r="Y557" s="7">
        <f t="shared" si="164"/>
        <v>-1.3737662391176669E-3</v>
      </c>
      <c r="Z557" s="7">
        <f t="shared" si="165"/>
        <v>-2.9000321093878558E-3</v>
      </c>
      <c r="AA557" s="7">
        <f t="shared" si="166"/>
        <v>1.3920139318624816E-2</v>
      </c>
      <c r="AB557">
        <f t="shared" si="167"/>
        <v>0</v>
      </c>
      <c r="AC557">
        <f t="shared" si="168"/>
        <v>-3.310079416356632E-3</v>
      </c>
      <c r="AD557">
        <f t="shared" si="169"/>
        <v>-8.5228132937247448E-3</v>
      </c>
      <c r="AE557">
        <f t="shared" si="170"/>
        <v>-1.3737662391176669E-3</v>
      </c>
      <c r="AF557">
        <f t="shared" si="171"/>
        <v>-2.9000321093878558E-3</v>
      </c>
      <c r="AG557">
        <f t="shared" si="172"/>
        <v>0</v>
      </c>
      <c r="AH557" s="7">
        <f>J557-Portfolio_Performance!$C$16</f>
        <v>-5.7654366652925712E-2</v>
      </c>
      <c r="AI557" s="7">
        <f>K557-Portfolio_Performance!$C$16</f>
        <v>-6.834952814057349E-2</v>
      </c>
      <c r="AJ557" s="7">
        <f>L557-Portfolio_Performance!$C$16</f>
        <v>-7.0922813293724754E-2</v>
      </c>
      <c r="AK557" s="7">
        <f>M557-Portfolio_Performance!$C$16</f>
        <v>-6.3773766239117666E-2</v>
      </c>
      <c r="AL557" s="7">
        <f>N557-Portfolio_Performance!$C$16</f>
        <v>-6.5300032109387868E-2</v>
      </c>
      <c r="AM557" s="7">
        <f>O557-Portfolio_Performance!$C$16</f>
        <v>-4.8479860681375192E-2</v>
      </c>
    </row>
    <row r="558" spans="2:39" x14ac:dyDescent="0.2">
      <c r="B558" s="39">
        <v>45371</v>
      </c>
      <c r="C558" s="40">
        <v>196.43</v>
      </c>
      <c r="D558" s="40">
        <v>57.34</v>
      </c>
      <c r="E558" s="40">
        <v>39.64</v>
      </c>
      <c r="F558" s="40">
        <v>83.17</v>
      </c>
      <c r="G558" s="40">
        <v>120.68</v>
      </c>
      <c r="H558" s="40">
        <v>13.47</v>
      </c>
      <c r="J558" s="4">
        <f t="shared" si="154"/>
        <v>1.079984905226801E-2</v>
      </c>
      <c r="K558" s="4">
        <f t="shared" si="155"/>
        <v>2.269752174786355E-3</v>
      </c>
      <c r="L558" s="4">
        <f t="shared" si="156"/>
        <v>5.3366715476468006E-2</v>
      </c>
      <c r="M558" s="4">
        <f t="shared" si="157"/>
        <v>3.1139948191576471E-2</v>
      </c>
      <c r="N558" s="4">
        <f t="shared" si="158"/>
        <v>1.6711618868239193E-2</v>
      </c>
      <c r="O558" s="4">
        <f t="shared" si="159"/>
        <v>1.485884374424553E-3</v>
      </c>
      <c r="P558" s="6">
        <f>SUMPRODUCT(J558:O558,Portfolio_Performance!$C$10:$H$10)</f>
        <v>1.4625700480711889E-2</v>
      </c>
      <c r="Q558" s="41">
        <v>8.8999999999999999E-3</v>
      </c>
      <c r="R558" s="12">
        <f t="shared" si="160"/>
        <v>5.7257004807118889E-3</v>
      </c>
      <c r="S558" s="6">
        <f t="shared" si="161"/>
        <v>0</v>
      </c>
      <c r="T558" s="12">
        <f>P558-Portfolio_Performance!$C$16</f>
        <v>-5.3374299519288113E-2</v>
      </c>
      <c r="V558" s="7">
        <f t="shared" si="162"/>
        <v>1.8998490522680097E-3</v>
      </c>
      <c r="W558" s="7">
        <f t="shared" si="162"/>
        <v>-3.455948305925534E-3</v>
      </c>
      <c r="X558" s="7">
        <f t="shared" si="163"/>
        <v>4.4466715476468008E-2</v>
      </c>
      <c r="Y558" s="7">
        <f t="shared" si="164"/>
        <v>2.2239948191576472E-2</v>
      </c>
      <c r="Z558" s="7">
        <f t="shared" si="165"/>
        <v>7.8116188682391934E-3</v>
      </c>
      <c r="AA558" s="7">
        <f t="shared" si="166"/>
        <v>-7.4141156255754471E-3</v>
      </c>
      <c r="AB558">
        <f t="shared" si="167"/>
        <v>0</v>
      </c>
      <c r="AC558">
        <f t="shared" si="168"/>
        <v>-3.455948305925534E-3</v>
      </c>
      <c r="AD558">
        <f t="shared" si="169"/>
        <v>0</v>
      </c>
      <c r="AE558">
        <f t="shared" si="170"/>
        <v>0</v>
      </c>
      <c r="AF558">
        <f t="shared" si="171"/>
        <v>0</v>
      </c>
      <c r="AG558">
        <f t="shared" si="172"/>
        <v>-7.4141156255754471E-3</v>
      </c>
      <c r="AH558" s="7">
        <f>J558-Portfolio_Performance!$C$16</f>
        <v>-5.7200150947731995E-2</v>
      </c>
      <c r="AI558" s="7">
        <f>K558-Portfolio_Performance!$C$16</f>
        <v>-6.5730247825213653E-2</v>
      </c>
      <c r="AJ558" s="7">
        <f>L558-Portfolio_Performance!$C$16</f>
        <v>-1.4633284523531999E-2</v>
      </c>
      <c r="AK558" s="7">
        <f>M558-Portfolio_Performance!$C$16</f>
        <v>-3.6860051808423534E-2</v>
      </c>
      <c r="AL558" s="7">
        <f>N558-Portfolio_Performance!$C$16</f>
        <v>-5.1288381131760812E-2</v>
      </c>
      <c r="AM558" s="7">
        <f>O558-Portfolio_Performance!$C$16</f>
        <v>-6.6514115625575451E-2</v>
      </c>
    </row>
    <row r="559" spans="2:39" x14ac:dyDescent="0.2">
      <c r="B559" s="39">
        <v>45372</v>
      </c>
      <c r="C559" s="40">
        <v>200.63</v>
      </c>
      <c r="D559" s="40">
        <v>57.8</v>
      </c>
      <c r="E559" s="40">
        <v>40.29</v>
      </c>
      <c r="F559" s="40">
        <v>86.8</v>
      </c>
      <c r="G559" s="40">
        <v>121.27</v>
      </c>
      <c r="H559" s="40">
        <v>13.78</v>
      </c>
      <c r="J559" s="4">
        <f t="shared" si="154"/>
        <v>2.1156281945924529E-2</v>
      </c>
      <c r="K559" s="4">
        <f t="shared" si="155"/>
        <v>7.9903152231079431E-3</v>
      </c>
      <c r="L559" s="4">
        <f t="shared" si="156"/>
        <v>1.626458974146873E-2</v>
      </c>
      <c r="M559" s="4">
        <f t="shared" si="157"/>
        <v>4.2719915785708197E-2</v>
      </c>
      <c r="N559" s="4">
        <f t="shared" si="158"/>
        <v>4.8770503778400465E-3</v>
      </c>
      <c r="O559" s="4">
        <f t="shared" si="159"/>
        <v>2.2753275163239856E-2</v>
      </c>
      <c r="P559" s="6">
        <f>SUMPRODUCT(J559:O559,Portfolio_Performance!$C$10:$H$10)</f>
        <v>1.8730131088753359E-2</v>
      </c>
      <c r="Q559" s="41">
        <v>3.2000000000000002E-3</v>
      </c>
      <c r="R559" s="12">
        <f t="shared" si="160"/>
        <v>1.553013108875336E-2</v>
      </c>
      <c r="S559" s="6">
        <f t="shared" si="161"/>
        <v>0</v>
      </c>
      <c r="T559" s="12">
        <f>P559-Portfolio_Performance!$C$16</f>
        <v>-4.9269868911246642E-2</v>
      </c>
      <c r="V559" s="7">
        <f t="shared" si="162"/>
        <v>1.7956281945924527E-2</v>
      </c>
      <c r="W559" s="7">
        <f t="shared" si="162"/>
        <v>-7.5398158656454165E-3</v>
      </c>
      <c r="X559" s="7">
        <f t="shared" si="163"/>
        <v>1.306458974146873E-2</v>
      </c>
      <c r="Y559" s="7">
        <f t="shared" si="164"/>
        <v>3.9519915785708196E-2</v>
      </c>
      <c r="Z559" s="7">
        <f t="shared" si="165"/>
        <v>1.6770503778400464E-3</v>
      </c>
      <c r="AA559" s="7">
        <f t="shared" si="166"/>
        <v>1.9553275163239854E-2</v>
      </c>
      <c r="AB559">
        <f t="shared" si="167"/>
        <v>0</v>
      </c>
      <c r="AC559">
        <f t="shared" si="168"/>
        <v>-7.5398158656454165E-3</v>
      </c>
      <c r="AD559">
        <f t="shared" si="169"/>
        <v>0</v>
      </c>
      <c r="AE559">
        <f t="shared" si="170"/>
        <v>0</v>
      </c>
      <c r="AF559">
        <f t="shared" si="171"/>
        <v>0</v>
      </c>
      <c r="AG559">
        <f t="shared" si="172"/>
        <v>0</v>
      </c>
      <c r="AH559" s="7">
        <f>J559-Portfolio_Performance!$C$16</f>
        <v>-4.6843718054075473E-2</v>
      </c>
      <c r="AI559" s="7">
        <f>K559-Portfolio_Performance!$C$16</f>
        <v>-6.0009684776892058E-2</v>
      </c>
      <c r="AJ559" s="7">
        <f>L559-Portfolio_Performance!$C$16</f>
        <v>-5.1735410258531275E-2</v>
      </c>
      <c r="AK559" s="7">
        <f>M559-Portfolio_Performance!$C$16</f>
        <v>-2.5280084214291808E-2</v>
      </c>
      <c r="AL559" s="7">
        <f>N559-Portfolio_Performance!$C$16</f>
        <v>-6.312294962215996E-2</v>
      </c>
      <c r="AM559" s="7">
        <f>O559-Portfolio_Performance!$C$16</f>
        <v>-4.5246724836760149E-2</v>
      </c>
    </row>
    <row r="560" spans="2:39" x14ac:dyDescent="0.2">
      <c r="B560" s="39">
        <v>45373</v>
      </c>
      <c r="C560" s="40">
        <v>196.82</v>
      </c>
      <c r="D560" s="40">
        <v>57.88</v>
      </c>
      <c r="E560" s="40">
        <v>38.99</v>
      </c>
      <c r="F560" s="40">
        <v>84.55</v>
      </c>
      <c r="G560" s="40">
        <v>122.84</v>
      </c>
      <c r="H560" s="40">
        <v>13.71</v>
      </c>
      <c r="J560" s="4">
        <f t="shared" si="154"/>
        <v>-1.9172810221270133E-2</v>
      </c>
      <c r="K560" s="4">
        <f t="shared" si="155"/>
        <v>1.3831260849513473E-3</v>
      </c>
      <c r="L560" s="4">
        <f t="shared" si="156"/>
        <v>-3.2798096208749822E-2</v>
      </c>
      <c r="M560" s="4">
        <f t="shared" si="157"/>
        <v>-2.6263546321715223E-2</v>
      </c>
      <c r="N560" s="4">
        <f t="shared" si="158"/>
        <v>1.286323090392128E-2</v>
      </c>
      <c r="O560" s="4">
        <f t="shared" si="159"/>
        <v>-5.0927720112893676E-3</v>
      </c>
      <c r="P560" s="6">
        <f>SUMPRODUCT(J560:O560,Portfolio_Performance!$C$10:$H$10)</f>
        <v>-8.5575991114079514E-3</v>
      </c>
      <c r="Q560" s="41">
        <v>-1.4E-3</v>
      </c>
      <c r="R560" s="12">
        <f t="shared" si="160"/>
        <v>-7.1575991114079512E-3</v>
      </c>
      <c r="S560" s="6">
        <f t="shared" si="161"/>
        <v>-7.1575991114079512E-3</v>
      </c>
      <c r="T560" s="12">
        <f>P560-Portfolio_Performance!$C$16</f>
        <v>-7.6557599111407956E-2</v>
      </c>
      <c r="V560" s="7">
        <f t="shared" si="162"/>
        <v>-1.7772810221270134E-2</v>
      </c>
      <c r="W560" s="7">
        <f t="shared" si="162"/>
        <v>8.5407251963592994E-3</v>
      </c>
      <c r="X560" s="7">
        <f t="shared" si="163"/>
        <v>-3.1398096208749823E-2</v>
      </c>
      <c r="Y560" s="7">
        <f t="shared" si="164"/>
        <v>-2.4863546321715224E-2</v>
      </c>
      <c r="Z560" s="7">
        <f t="shared" si="165"/>
        <v>1.426323090392128E-2</v>
      </c>
      <c r="AA560" s="7">
        <f t="shared" si="166"/>
        <v>-3.6927720112893674E-3</v>
      </c>
      <c r="AB560">
        <f t="shared" si="167"/>
        <v>-1.7772810221270134E-2</v>
      </c>
      <c r="AC560">
        <f t="shared" si="168"/>
        <v>0</v>
      </c>
      <c r="AD560">
        <f t="shared" si="169"/>
        <v>-3.1398096208749823E-2</v>
      </c>
      <c r="AE560">
        <f t="shared" si="170"/>
        <v>-2.4863546321715224E-2</v>
      </c>
      <c r="AF560">
        <f t="shared" si="171"/>
        <v>0</v>
      </c>
      <c r="AG560">
        <f t="shared" si="172"/>
        <v>-3.6927720112893674E-3</v>
      </c>
      <c r="AH560" s="7">
        <f>J560-Portfolio_Performance!$C$16</f>
        <v>-8.7172810221270131E-2</v>
      </c>
      <c r="AI560" s="7">
        <f>K560-Portfolio_Performance!$C$16</f>
        <v>-6.6616873915048655E-2</v>
      </c>
      <c r="AJ560" s="7">
        <f>L560-Portfolio_Performance!$C$16</f>
        <v>-0.10079809620874983</v>
      </c>
      <c r="AK560" s="7">
        <f>M560-Portfolio_Performance!$C$16</f>
        <v>-9.4263546321715228E-2</v>
      </c>
      <c r="AL560" s="7">
        <f>N560-Portfolio_Performance!$C$16</f>
        <v>-5.5136769096078724E-2</v>
      </c>
      <c r="AM560" s="7">
        <f>O560-Portfolio_Performance!$C$16</f>
        <v>-7.3092772011289373E-2</v>
      </c>
    </row>
    <row r="561" spans="2:39" x14ac:dyDescent="0.2">
      <c r="B561" s="39">
        <v>45376</v>
      </c>
      <c r="C561" s="40">
        <v>194.72</v>
      </c>
      <c r="D561" s="40">
        <v>57.87</v>
      </c>
      <c r="E561" s="40">
        <v>39.130000000000003</v>
      </c>
      <c r="F561" s="40">
        <v>84.37</v>
      </c>
      <c r="G561" s="40">
        <v>121.78</v>
      </c>
      <c r="H561" s="40">
        <v>13.63</v>
      </c>
      <c r="J561" s="4">
        <f t="shared" si="154"/>
        <v>-1.0726976231622425E-2</v>
      </c>
      <c r="K561" s="4">
        <f t="shared" si="155"/>
        <v>-1.7278617753575503E-4</v>
      </c>
      <c r="L561" s="4">
        <f t="shared" si="156"/>
        <v>3.5842332278151067E-3</v>
      </c>
      <c r="M561" s="4">
        <f t="shared" si="157"/>
        <v>-2.1311871670538149E-3</v>
      </c>
      <c r="N561" s="4">
        <f t="shared" si="158"/>
        <v>-8.666557392193644E-3</v>
      </c>
      <c r="O561" s="4">
        <f t="shared" si="159"/>
        <v>-5.8522478657818365E-3</v>
      </c>
      <c r="P561" s="6">
        <f>SUMPRODUCT(J561:O561,Portfolio_Performance!$C$10:$H$10)</f>
        <v>-5.5063550961752111E-3</v>
      </c>
      <c r="Q561" s="41">
        <v>-3.0999999999999999E-3</v>
      </c>
      <c r="R561" s="12">
        <f t="shared" si="160"/>
        <v>-2.4063550961752112E-3</v>
      </c>
      <c r="S561" s="6">
        <f t="shared" si="161"/>
        <v>-2.4063550961752112E-3</v>
      </c>
      <c r="T561" s="12">
        <f>P561-Portfolio_Performance!$C$16</f>
        <v>-7.3506355096175216E-2</v>
      </c>
      <c r="V561" s="7">
        <f t="shared" si="162"/>
        <v>-7.626976231622425E-3</v>
      </c>
      <c r="W561" s="7">
        <f t="shared" si="162"/>
        <v>2.2335689186394562E-3</v>
      </c>
      <c r="X561" s="7">
        <f t="shared" si="163"/>
        <v>6.6842332278151066E-3</v>
      </c>
      <c r="Y561" s="7">
        <f t="shared" si="164"/>
        <v>9.68812832946185E-4</v>
      </c>
      <c r="Z561" s="7">
        <f t="shared" si="165"/>
        <v>-5.5665573921936436E-3</v>
      </c>
      <c r="AA561" s="7">
        <f t="shared" si="166"/>
        <v>-2.7522478657818366E-3</v>
      </c>
      <c r="AB561">
        <f t="shared" si="167"/>
        <v>-7.626976231622425E-3</v>
      </c>
      <c r="AC561">
        <f t="shared" si="168"/>
        <v>0</v>
      </c>
      <c r="AD561">
        <f t="shared" si="169"/>
        <v>0</v>
      </c>
      <c r="AE561">
        <f t="shared" si="170"/>
        <v>0</v>
      </c>
      <c r="AF561">
        <f t="shared" si="171"/>
        <v>-5.5665573921936436E-3</v>
      </c>
      <c r="AG561">
        <f t="shared" si="172"/>
        <v>-2.7522478657818366E-3</v>
      </c>
      <c r="AH561" s="7">
        <f>J561-Portfolio_Performance!$C$16</f>
        <v>-7.8726976231622434E-2</v>
      </c>
      <c r="AI561" s="7">
        <f>K561-Portfolio_Performance!$C$16</f>
        <v>-6.8172786177535763E-2</v>
      </c>
      <c r="AJ561" s="7">
        <f>L561-Portfolio_Performance!$C$16</f>
        <v>-6.4415766772184899E-2</v>
      </c>
      <c r="AK561" s="7">
        <f>M561-Portfolio_Performance!$C$16</f>
        <v>-7.0131187167053827E-2</v>
      </c>
      <c r="AL561" s="7">
        <f>N561-Portfolio_Performance!$C$16</f>
        <v>-7.6666557392193649E-2</v>
      </c>
      <c r="AM561" s="7">
        <f>O561-Portfolio_Performance!$C$16</f>
        <v>-7.3852247865781845E-2</v>
      </c>
    </row>
    <row r="562" spans="2:39" x14ac:dyDescent="0.2">
      <c r="B562" s="39">
        <v>45377</v>
      </c>
      <c r="C562" s="40">
        <v>195.15</v>
      </c>
      <c r="D562" s="40">
        <v>56.94</v>
      </c>
      <c r="E562" s="40">
        <v>38.880000000000003</v>
      </c>
      <c r="F562" s="40">
        <v>85.13</v>
      </c>
      <c r="G562" s="40">
        <v>120.41</v>
      </c>
      <c r="H562" s="40">
        <v>13.57</v>
      </c>
      <c r="J562" s="4">
        <f t="shared" si="154"/>
        <v>2.2058643874069525E-3</v>
      </c>
      <c r="K562" s="4">
        <f t="shared" si="155"/>
        <v>-1.6201033735855904E-2</v>
      </c>
      <c r="L562" s="4">
        <f t="shared" si="156"/>
        <v>-6.4094566300828123E-3</v>
      </c>
      <c r="M562" s="4">
        <f t="shared" si="157"/>
        <v>8.9676117184301386E-3</v>
      </c>
      <c r="N562" s="4">
        <f t="shared" si="158"/>
        <v>-1.1313552276300378E-2</v>
      </c>
      <c r="O562" s="4">
        <f t="shared" si="159"/>
        <v>-4.41177186166356E-3</v>
      </c>
      <c r="P562" s="6">
        <f>SUMPRODUCT(J562:O562,Portfolio_Performance!$C$10:$H$10)</f>
        <v>-4.5093570010286107E-3</v>
      </c>
      <c r="Q562" s="41">
        <v>-2.8E-3</v>
      </c>
      <c r="R562" s="12">
        <f t="shared" si="160"/>
        <v>-1.7093570010286107E-3</v>
      </c>
      <c r="S562" s="6">
        <f t="shared" si="161"/>
        <v>-1.7093570010286107E-3</v>
      </c>
      <c r="T562" s="12">
        <f>P562-Portfolio_Performance!$C$16</f>
        <v>-7.2509357001028618E-2</v>
      </c>
      <c r="V562" s="7">
        <f t="shared" si="162"/>
        <v>5.0058643874069525E-3</v>
      </c>
      <c r="W562" s="7">
        <f t="shared" si="162"/>
        <v>-1.4491676734827293E-2</v>
      </c>
      <c r="X562" s="7">
        <f t="shared" si="163"/>
        <v>-3.6094566300828123E-3</v>
      </c>
      <c r="Y562" s="7">
        <f t="shared" si="164"/>
        <v>1.1767611718430139E-2</v>
      </c>
      <c r="Z562" s="7">
        <f t="shared" si="165"/>
        <v>-8.5135522763003773E-3</v>
      </c>
      <c r="AA562" s="7">
        <f t="shared" si="166"/>
        <v>-1.6117718616635601E-3</v>
      </c>
      <c r="AB562">
        <f t="shared" si="167"/>
        <v>0</v>
      </c>
      <c r="AC562">
        <f t="shared" si="168"/>
        <v>-1.4491676734827293E-2</v>
      </c>
      <c r="AD562">
        <f t="shared" si="169"/>
        <v>-3.6094566300828123E-3</v>
      </c>
      <c r="AE562">
        <f t="shared" si="170"/>
        <v>0</v>
      </c>
      <c r="AF562">
        <f t="shared" si="171"/>
        <v>-8.5135522763003773E-3</v>
      </c>
      <c r="AG562">
        <f t="shared" si="172"/>
        <v>-1.6117718616635601E-3</v>
      </c>
      <c r="AH562" s="7">
        <f>J562-Portfolio_Performance!$C$16</f>
        <v>-6.5794135612593049E-2</v>
      </c>
      <c r="AI562" s="7">
        <f>K562-Portfolio_Performance!$C$16</f>
        <v>-8.4201033735855912E-2</v>
      </c>
      <c r="AJ562" s="7">
        <f>L562-Portfolio_Performance!$C$16</f>
        <v>-7.4409456630082818E-2</v>
      </c>
      <c r="AK562" s="7">
        <f>M562-Portfolio_Performance!$C$16</f>
        <v>-5.903238828156987E-2</v>
      </c>
      <c r="AL562" s="7">
        <f>N562-Portfolio_Performance!$C$16</f>
        <v>-7.9313552276300381E-2</v>
      </c>
      <c r="AM562" s="7">
        <f>O562-Portfolio_Performance!$C$16</f>
        <v>-7.241177186166356E-2</v>
      </c>
    </row>
    <row r="563" spans="2:39" x14ac:dyDescent="0.2">
      <c r="B563" s="39">
        <v>45378</v>
      </c>
      <c r="C563" s="40">
        <v>197.5</v>
      </c>
      <c r="D563" s="40">
        <v>58.17</v>
      </c>
      <c r="E563" s="40">
        <v>39.51</v>
      </c>
      <c r="F563" s="40">
        <v>86.27</v>
      </c>
      <c r="G563" s="40">
        <v>121.44</v>
      </c>
      <c r="H563" s="40">
        <v>13.67</v>
      </c>
      <c r="J563" s="4">
        <f t="shared" si="154"/>
        <v>1.197009071455258E-2</v>
      </c>
      <c r="K563" s="4">
        <f t="shared" si="155"/>
        <v>2.1371676072778699E-2</v>
      </c>
      <c r="L563" s="4">
        <f t="shared" si="156"/>
        <v>1.6073824831060835E-2</v>
      </c>
      <c r="M563" s="4">
        <f t="shared" si="157"/>
        <v>1.3302413192521645E-2</v>
      </c>
      <c r="N563" s="4">
        <f t="shared" si="158"/>
        <v>8.5177277431922136E-3</v>
      </c>
      <c r="O563" s="4">
        <f t="shared" si="159"/>
        <v>7.3421768890803134E-3</v>
      </c>
      <c r="P563" s="6">
        <f>SUMPRODUCT(J563:O563,Portfolio_Performance!$C$10:$H$10)</f>
        <v>1.1375008167909172E-2</v>
      </c>
      <c r="Q563" s="41">
        <v>8.6E-3</v>
      </c>
      <c r="R563" s="12">
        <f t="shared" si="160"/>
        <v>2.7750081679091716E-3</v>
      </c>
      <c r="S563" s="6">
        <f t="shared" si="161"/>
        <v>0</v>
      </c>
      <c r="T563" s="12">
        <f>P563-Portfolio_Performance!$C$16</f>
        <v>-5.6624991832090833E-2</v>
      </c>
      <c r="V563" s="7">
        <f t="shared" si="162"/>
        <v>3.3700907145525795E-3</v>
      </c>
      <c r="W563" s="7">
        <f t="shared" si="162"/>
        <v>1.8596667904869527E-2</v>
      </c>
      <c r="X563" s="7">
        <f t="shared" si="163"/>
        <v>7.4738248310608352E-3</v>
      </c>
      <c r="Y563" s="7">
        <f t="shared" si="164"/>
        <v>4.7024131925216452E-3</v>
      </c>
      <c r="Z563" s="7">
        <f t="shared" si="165"/>
        <v>-8.2272256807786395E-5</v>
      </c>
      <c r="AA563" s="7">
        <f t="shared" si="166"/>
        <v>-1.2578231109196866E-3</v>
      </c>
      <c r="AB563">
        <f t="shared" si="167"/>
        <v>0</v>
      </c>
      <c r="AC563">
        <f t="shared" si="168"/>
        <v>0</v>
      </c>
      <c r="AD563">
        <f t="shared" si="169"/>
        <v>0</v>
      </c>
      <c r="AE563">
        <f t="shared" si="170"/>
        <v>0</v>
      </c>
      <c r="AF563">
        <f t="shared" si="171"/>
        <v>-8.2272256807786395E-5</v>
      </c>
      <c r="AG563">
        <f t="shared" si="172"/>
        <v>-1.2578231109196866E-3</v>
      </c>
      <c r="AH563" s="7">
        <f>J563-Portfolio_Performance!$C$16</f>
        <v>-5.6029909285447425E-2</v>
      </c>
      <c r="AI563" s="7">
        <f>K563-Portfolio_Performance!$C$16</f>
        <v>-4.6628323927221306E-2</v>
      </c>
      <c r="AJ563" s="7">
        <f>L563-Portfolio_Performance!$C$16</f>
        <v>-5.1926175168939173E-2</v>
      </c>
      <c r="AK563" s="7">
        <f>M563-Portfolio_Performance!$C$16</f>
        <v>-5.4697586807478361E-2</v>
      </c>
      <c r="AL563" s="7">
        <f>N563-Portfolio_Performance!$C$16</f>
        <v>-5.9482272256807793E-2</v>
      </c>
      <c r="AM563" s="7">
        <f>O563-Portfolio_Performance!$C$16</f>
        <v>-6.065782311091969E-2</v>
      </c>
    </row>
    <row r="564" spans="2:39" x14ac:dyDescent="0.2">
      <c r="B564" s="39">
        <v>45379</v>
      </c>
      <c r="C564" s="40">
        <v>197.18</v>
      </c>
      <c r="D564" s="40">
        <v>58.98</v>
      </c>
      <c r="E564" s="40">
        <v>40.28</v>
      </c>
      <c r="F564" s="40">
        <v>86.15</v>
      </c>
      <c r="G564" s="40">
        <v>119.78</v>
      </c>
      <c r="H564" s="40">
        <v>13.83</v>
      </c>
      <c r="J564" s="4">
        <f t="shared" si="154"/>
        <v>-1.6215671942812586E-3</v>
      </c>
      <c r="K564" s="4">
        <f t="shared" si="155"/>
        <v>1.3828645464460002E-2</v>
      </c>
      <c r="L564" s="4">
        <f t="shared" si="156"/>
        <v>1.9301263427062367E-2</v>
      </c>
      <c r="M564" s="4">
        <f t="shared" si="157"/>
        <v>-1.3919501145487061E-3</v>
      </c>
      <c r="N564" s="4">
        <f t="shared" si="158"/>
        <v>-1.3763586811003391E-2</v>
      </c>
      <c r="O564" s="4">
        <f t="shared" si="159"/>
        <v>1.163649494080864E-2</v>
      </c>
      <c r="P564" s="6">
        <f>SUMPRODUCT(J564:O564,Portfolio_Performance!$C$10:$H$10)</f>
        <v>3.5877135588830286E-3</v>
      </c>
      <c r="Q564" s="41">
        <v>1.1000000000000001E-3</v>
      </c>
      <c r="R564" s="12">
        <f t="shared" si="160"/>
        <v>2.4877135588830283E-3</v>
      </c>
      <c r="S564" s="6">
        <f t="shared" si="161"/>
        <v>0</v>
      </c>
      <c r="T564" s="12">
        <f>P564-Portfolio_Performance!$C$16</f>
        <v>-6.4412286441116975E-2</v>
      </c>
      <c r="V564" s="7">
        <f t="shared" si="162"/>
        <v>-2.7215671942812589E-3</v>
      </c>
      <c r="W564" s="7">
        <f t="shared" si="162"/>
        <v>1.1340931905576973E-2</v>
      </c>
      <c r="X564" s="7">
        <f t="shared" si="163"/>
        <v>1.8201263427062367E-2</v>
      </c>
      <c r="Y564" s="7">
        <f t="shared" si="164"/>
        <v>-2.4919501145487062E-3</v>
      </c>
      <c r="Z564" s="7">
        <f t="shared" si="165"/>
        <v>-1.4863586811003391E-2</v>
      </c>
      <c r="AA564" s="7">
        <f t="shared" si="166"/>
        <v>1.053649494080864E-2</v>
      </c>
      <c r="AB564">
        <f t="shared" si="167"/>
        <v>-2.7215671942812589E-3</v>
      </c>
      <c r="AC564">
        <f t="shared" si="168"/>
        <v>0</v>
      </c>
      <c r="AD564">
        <f t="shared" si="169"/>
        <v>0</v>
      </c>
      <c r="AE564">
        <f t="shared" si="170"/>
        <v>-2.4919501145487062E-3</v>
      </c>
      <c r="AF564">
        <f t="shared" si="171"/>
        <v>-1.4863586811003391E-2</v>
      </c>
      <c r="AG564">
        <f t="shared" si="172"/>
        <v>0</v>
      </c>
      <c r="AH564" s="7">
        <f>J564-Portfolio_Performance!$C$16</f>
        <v>-6.9621567194281267E-2</v>
      </c>
      <c r="AI564" s="7">
        <f>K564-Portfolio_Performance!$C$16</f>
        <v>-5.4171354535540006E-2</v>
      </c>
      <c r="AJ564" s="7">
        <f>L564-Portfolio_Performance!$C$16</f>
        <v>-4.8698736572937634E-2</v>
      </c>
      <c r="AK564" s="7">
        <f>M564-Portfolio_Performance!$C$16</f>
        <v>-6.9391950114548712E-2</v>
      </c>
      <c r="AL564" s="7">
        <f>N564-Portfolio_Performance!$C$16</f>
        <v>-8.1763586811003403E-2</v>
      </c>
      <c r="AM564" s="7">
        <f>O564-Portfolio_Performance!$C$16</f>
        <v>-5.6363505059191368E-2</v>
      </c>
    </row>
    <row r="565" spans="2:39" x14ac:dyDescent="0.2">
      <c r="B565" s="39">
        <v>45383</v>
      </c>
      <c r="C565" s="40">
        <v>195.01</v>
      </c>
      <c r="D565" s="40">
        <v>58.97</v>
      </c>
      <c r="E565" s="40">
        <v>39.29</v>
      </c>
      <c r="F565" s="40">
        <v>85.47</v>
      </c>
      <c r="G565" s="40">
        <v>119.92</v>
      </c>
      <c r="H565" s="40">
        <v>13.93</v>
      </c>
      <c r="J565" s="4">
        <f t="shared" si="154"/>
        <v>-1.1066177846745925E-2</v>
      </c>
      <c r="K565" s="4">
        <f t="shared" si="155"/>
        <v>-1.6956337471733484E-4</v>
      </c>
      <c r="L565" s="4">
        <f t="shared" si="156"/>
        <v>-2.4885034279993213E-2</v>
      </c>
      <c r="M565" s="4">
        <f t="shared" si="157"/>
        <v>-7.924525796012041E-3</v>
      </c>
      <c r="N565" s="4">
        <f t="shared" si="158"/>
        <v>1.1681269580258885E-3</v>
      </c>
      <c r="O565" s="4">
        <f t="shared" si="159"/>
        <v>7.2046421150475104E-3</v>
      </c>
      <c r="P565" s="6">
        <f>SUMPRODUCT(J565:O565,Portfolio_Performance!$C$10:$H$10)</f>
        <v>-3.1161298883020136E-3</v>
      </c>
      <c r="Q565" s="41">
        <v>-2E-3</v>
      </c>
      <c r="R565" s="12">
        <f t="shared" si="160"/>
        <v>-1.1161298883020135E-3</v>
      </c>
      <c r="S565" s="6">
        <f t="shared" si="161"/>
        <v>-1.1161298883020135E-3</v>
      </c>
      <c r="T565" s="12">
        <f>P565-Portfolio_Performance!$C$16</f>
        <v>-7.1116129888302015E-2</v>
      </c>
      <c r="V565" s="7">
        <f t="shared" si="162"/>
        <v>-9.066177846745925E-3</v>
      </c>
      <c r="W565" s="7">
        <f t="shared" si="162"/>
        <v>9.4656651358467872E-4</v>
      </c>
      <c r="X565" s="7">
        <f t="shared" si="163"/>
        <v>-2.2885034279993215E-2</v>
      </c>
      <c r="Y565" s="7">
        <f t="shared" si="164"/>
        <v>-5.9245257960120409E-3</v>
      </c>
      <c r="Z565" s="7">
        <f t="shared" si="165"/>
        <v>3.1681269580258885E-3</v>
      </c>
      <c r="AA565" s="7">
        <f t="shared" si="166"/>
        <v>9.2046421150475104E-3</v>
      </c>
      <c r="AB565">
        <f t="shared" si="167"/>
        <v>-9.066177846745925E-3</v>
      </c>
      <c r="AC565">
        <f t="shared" si="168"/>
        <v>0</v>
      </c>
      <c r="AD565">
        <f t="shared" si="169"/>
        <v>-2.2885034279993215E-2</v>
      </c>
      <c r="AE565">
        <f t="shared" si="170"/>
        <v>-5.9245257960120409E-3</v>
      </c>
      <c r="AF565">
        <f t="shared" si="171"/>
        <v>0</v>
      </c>
      <c r="AG565">
        <f t="shared" si="172"/>
        <v>0</v>
      </c>
      <c r="AH565" s="7">
        <f>J565-Portfolio_Performance!$C$16</f>
        <v>-7.9066177846745925E-2</v>
      </c>
      <c r="AI565" s="7">
        <f>K565-Portfolio_Performance!$C$16</f>
        <v>-6.8169563374717343E-2</v>
      </c>
      <c r="AJ565" s="7">
        <f>L565-Portfolio_Performance!$C$16</f>
        <v>-9.2885034279993214E-2</v>
      </c>
      <c r="AK565" s="7">
        <f>M565-Portfolio_Performance!$C$16</f>
        <v>-7.5924525796012041E-2</v>
      </c>
      <c r="AL565" s="7">
        <f>N565-Portfolio_Performance!$C$16</f>
        <v>-6.6831873041974119E-2</v>
      </c>
      <c r="AM565" s="7">
        <f>O565-Portfolio_Performance!$C$16</f>
        <v>-6.0795357884952494E-2</v>
      </c>
    </row>
    <row r="566" spans="2:39" x14ac:dyDescent="0.2">
      <c r="B566" s="39">
        <v>45384</v>
      </c>
      <c r="C566" s="40">
        <v>192.03</v>
      </c>
      <c r="D566" s="40">
        <v>59.39</v>
      </c>
      <c r="E566" s="40">
        <v>38.72</v>
      </c>
      <c r="F566" s="40">
        <v>83.76</v>
      </c>
      <c r="G566" s="40">
        <v>117.56</v>
      </c>
      <c r="H566" s="40">
        <v>14.08</v>
      </c>
      <c r="J566" s="4">
        <f t="shared" si="154"/>
        <v>-1.5399229478127621E-2</v>
      </c>
      <c r="K566" s="4">
        <f t="shared" si="155"/>
        <v>7.0970220153559905E-3</v>
      </c>
      <c r="L566" s="4">
        <f t="shared" si="156"/>
        <v>-1.4613771161992136E-2</v>
      </c>
      <c r="M566" s="4">
        <f t="shared" si="157"/>
        <v>-2.020987061564512E-2</v>
      </c>
      <c r="N566" s="4">
        <f t="shared" si="158"/>
        <v>-1.9876012243625635E-2</v>
      </c>
      <c r="O566" s="4">
        <f t="shared" si="159"/>
        <v>1.0710562938181976E-2</v>
      </c>
      <c r="P566" s="6">
        <f>SUMPRODUCT(J566:O566,Portfolio_Performance!$C$10:$H$10)</f>
        <v>-6.6145414391241865E-3</v>
      </c>
      <c r="Q566" s="41">
        <v>-7.1999999999999998E-3</v>
      </c>
      <c r="R566" s="12">
        <f t="shared" si="160"/>
        <v>5.8545856087581331E-4</v>
      </c>
      <c r="S566" s="6">
        <f t="shared" si="161"/>
        <v>0</v>
      </c>
      <c r="T566" s="12">
        <f>P566-Portfolio_Performance!$C$16</f>
        <v>-7.4614541439124188E-2</v>
      </c>
      <c r="V566" s="7">
        <f t="shared" si="162"/>
        <v>-8.1992294781276214E-3</v>
      </c>
      <c r="W566" s="7">
        <f t="shared" si="162"/>
        <v>6.5115634544801772E-3</v>
      </c>
      <c r="X566" s="7">
        <f t="shared" si="163"/>
        <v>-7.4137711619921363E-3</v>
      </c>
      <c r="Y566" s="7">
        <f t="shared" si="164"/>
        <v>-1.300987061564512E-2</v>
      </c>
      <c r="Z566" s="7">
        <f t="shared" si="165"/>
        <v>-1.2676012243625636E-2</v>
      </c>
      <c r="AA566" s="7">
        <f t="shared" si="166"/>
        <v>1.7910562938181974E-2</v>
      </c>
      <c r="AB566">
        <f t="shared" si="167"/>
        <v>-8.1992294781276214E-3</v>
      </c>
      <c r="AC566">
        <f t="shared" si="168"/>
        <v>0</v>
      </c>
      <c r="AD566">
        <f t="shared" si="169"/>
        <v>-7.4137711619921363E-3</v>
      </c>
      <c r="AE566">
        <f t="shared" si="170"/>
        <v>-1.300987061564512E-2</v>
      </c>
      <c r="AF566">
        <f t="shared" si="171"/>
        <v>-1.2676012243625636E-2</v>
      </c>
      <c r="AG566">
        <f t="shared" si="172"/>
        <v>0</v>
      </c>
      <c r="AH566" s="7">
        <f>J566-Portfolio_Performance!$C$16</f>
        <v>-8.3399229478127626E-2</v>
      </c>
      <c r="AI566" s="7">
        <f>K566-Portfolio_Performance!$C$16</f>
        <v>-6.0902977984644016E-2</v>
      </c>
      <c r="AJ566" s="7">
        <f>L566-Portfolio_Performance!$C$16</f>
        <v>-8.2613771161992144E-2</v>
      </c>
      <c r="AK566" s="7">
        <f>M566-Portfolio_Performance!$C$16</f>
        <v>-8.8209870615645128E-2</v>
      </c>
      <c r="AL566" s="7">
        <f>N566-Portfolio_Performance!$C$16</f>
        <v>-8.7876012243625637E-2</v>
      </c>
      <c r="AM566" s="7">
        <f>O566-Portfolio_Performance!$C$16</f>
        <v>-5.7289437061818028E-2</v>
      </c>
    </row>
    <row r="567" spans="2:39" x14ac:dyDescent="0.2">
      <c r="B567" s="39">
        <v>45385</v>
      </c>
      <c r="C567" s="40">
        <v>194.88</v>
      </c>
      <c r="D567" s="40">
        <v>59.1</v>
      </c>
      <c r="E567" s="40">
        <v>38.74</v>
      </c>
      <c r="F567" s="40">
        <v>83.67</v>
      </c>
      <c r="G567" s="40">
        <v>117.86</v>
      </c>
      <c r="H567" s="40">
        <v>14.11</v>
      </c>
      <c r="J567" s="4">
        <f t="shared" si="154"/>
        <v>1.4732374699510373E-2</v>
      </c>
      <c r="K567" s="4">
        <f t="shared" si="155"/>
        <v>-4.8949376157163193E-3</v>
      </c>
      <c r="L567" s="4">
        <f t="shared" si="156"/>
        <v>5.1639557047364663E-4</v>
      </c>
      <c r="M567" s="4">
        <f t="shared" si="157"/>
        <v>-1.0750762547742194E-3</v>
      </c>
      <c r="N567" s="4">
        <f t="shared" si="158"/>
        <v>2.5486378590506443E-3</v>
      </c>
      <c r="O567" s="4">
        <f t="shared" si="159"/>
        <v>2.1284151348263543E-3</v>
      </c>
      <c r="P567" s="6">
        <f>SUMPRODUCT(J567:O567,Portfolio_Performance!$C$10:$H$10)</f>
        <v>3.5493652221584211E-3</v>
      </c>
      <c r="Q567" s="41">
        <v>1.1000000000000001E-3</v>
      </c>
      <c r="R567" s="12">
        <f t="shared" si="160"/>
        <v>2.4493652221584212E-3</v>
      </c>
      <c r="S567" s="6">
        <f t="shared" si="161"/>
        <v>0</v>
      </c>
      <c r="T567" s="12">
        <f>P567-Portfolio_Performance!$C$16</f>
        <v>-6.4450634777841589E-2</v>
      </c>
      <c r="V567" s="7">
        <f t="shared" si="162"/>
        <v>1.3632374699510372E-2</v>
      </c>
      <c r="W567" s="7">
        <f t="shared" si="162"/>
        <v>-7.3443028378747405E-3</v>
      </c>
      <c r="X567" s="7">
        <f t="shared" si="163"/>
        <v>-5.8360442952635344E-4</v>
      </c>
      <c r="Y567" s="7">
        <f t="shared" si="164"/>
        <v>-2.1750762547742197E-3</v>
      </c>
      <c r="Z567" s="7">
        <f t="shared" si="165"/>
        <v>1.4486378590506442E-3</v>
      </c>
      <c r="AA567" s="7">
        <f t="shared" si="166"/>
        <v>1.0284151348263543E-3</v>
      </c>
      <c r="AB567">
        <f t="shared" si="167"/>
        <v>0</v>
      </c>
      <c r="AC567">
        <f t="shared" si="168"/>
        <v>-7.3443028378747405E-3</v>
      </c>
      <c r="AD567">
        <f t="shared" si="169"/>
        <v>-5.8360442952635344E-4</v>
      </c>
      <c r="AE567">
        <f t="shared" si="170"/>
        <v>-2.1750762547742197E-3</v>
      </c>
      <c r="AF567">
        <f t="shared" si="171"/>
        <v>0</v>
      </c>
      <c r="AG567">
        <f t="shared" si="172"/>
        <v>0</v>
      </c>
      <c r="AH567" s="7">
        <f>J567-Portfolio_Performance!$C$16</f>
        <v>-5.3267625300489632E-2</v>
      </c>
      <c r="AI567" s="7">
        <f>K567-Portfolio_Performance!$C$16</f>
        <v>-7.2894937615716318E-2</v>
      </c>
      <c r="AJ567" s="7">
        <f>L567-Portfolio_Performance!$C$16</f>
        <v>-6.7483604429526362E-2</v>
      </c>
      <c r="AK567" s="7">
        <f>M567-Portfolio_Performance!$C$16</f>
        <v>-6.9075076254774229E-2</v>
      </c>
      <c r="AL567" s="7">
        <f>N567-Portfolio_Performance!$C$16</f>
        <v>-6.5451362140949362E-2</v>
      </c>
      <c r="AM567" s="7">
        <f>O567-Portfolio_Performance!$C$16</f>
        <v>-6.5871584865173652E-2</v>
      </c>
    </row>
    <row r="568" spans="2:39" x14ac:dyDescent="0.2">
      <c r="B568" s="39">
        <v>45386</v>
      </c>
      <c r="C568" s="40">
        <v>193.89</v>
      </c>
      <c r="D568" s="40">
        <v>58.74</v>
      </c>
      <c r="E568" s="40">
        <v>38.19</v>
      </c>
      <c r="F568" s="40">
        <v>83.46</v>
      </c>
      <c r="G568" s="40">
        <v>117.29</v>
      </c>
      <c r="H568" s="40">
        <v>14.07</v>
      </c>
      <c r="J568" s="4">
        <f t="shared" si="154"/>
        <v>-5.0929965786184203E-3</v>
      </c>
      <c r="K568" s="4">
        <f t="shared" si="155"/>
        <v>-6.1099986415784728E-3</v>
      </c>
      <c r="L568" s="4">
        <f t="shared" si="156"/>
        <v>-1.4298956741425055E-2</v>
      </c>
      <c r="M568" s="4">
        <f t="shared" si="157"/>
        <v>-2.5130151441007747E-3</v>
      </c>
      <c r="N568" s="4">
        <f t="shared" si="158"/>
        <v>-4.8479788763535836E-3</v>
      </c>
      <c r="O568" s="4">
        <f t="shared" si="159"/>
        <v>-2.8388947384248649E-3</v>
      </c>
      <c r="P568" s="6">
        <f>SUMPRODUCT(J568:O568,Portfolio_Performance!$C$10:$H$10)</f>
        <v>-5.1320605652322906E-3</v>
      </c>
      <c r="Q568" s="41">
        <v>-1.23E-2</v>
      </c>
      <c r="R568" s="12">
        <f t="shared" si="160"/>
        <v>7.1679394347677096E-3</v>
      </c>
      <c r="S568" s="6">
        <f t="shared" si="161"/>
        <v>0</v>
      </c>
      <c r="T568" s="12">
        <f>P568-Portfolio_Performance!$C$16</f>
        <v>-7.313206056523229E-2</v>
      </c>
      <c r="V568" s="7">
        <f t="shared" si="162"/>
        <v>7.2070034213815798E-3</v>
      </c>
      <c r="W568" s="7">
        <f t="shared" si="162"/>
        <v>-1.3277938076346182E-2</v>
      </c>
      <c r="X568" s="7">
        <f t="shared" si="163"/>
        <v>-1.9989567414250547E-3</v>
      </c>
      <c r="Y568" s="7">
        <f t="shared" si="164"/>
        <v>9.7869848558992251E-3</v>
      </c>
      <c r="Z568" s="7">
        <f t="shared" si="165"/>
        <v>7.4520211236464165E-3</v>
      </c>
      <c r="AA568" s="7">
        <f t="shared" si="166"/>
        <v>9.4611052615751357E-3</v>
      </c>
      <c r="AB568">
        <f t="shared" si="167"/>
        <v>0</v>
      </c>
      <c r="AC568">
        <f t="shared" si="168"/>
        <v>-1.3277938076346182E-2</v>
      </c>
      <c r="AD568">
        <f t="shared" si="169"/>
        <v>-1.9989567414250547E-3</v>
      </c>
      <c r="AE568">
        <f t="shared" si="170"/>
        <v>0</v>
      </c>
      <c r="AF568">
        <f t="shared" si="171"/>
        <v>0</v>
      </c>
      <c r="AG568">
        <f t="shared" si="172"/>
        <v>0</v>
      </c>
      <c r="AH568" s="7">
        <f>J568-Portfolio_Performance!$C$16</f>
        <v>-7.3092996578618424E-2</v>
      </c>
      <c r="AI568" s="7">
        <f>K568-Portfolio_Performance!$C$16</f>
        <v>-7.4109998641578481E-2</v>
      </c>
      <c r="AJ568" s="7">
        <f>L568-Portfolio_Performance!$C$16</f>
        <v>-8.2298956741425067E-2</v>
      </c>
      <c r="AK568" s="7">
        <f>M568-Portfolio_Performance!$C$16</f>
        <v>-7.0513015144100785E-2</v>
      </c>
      <c r="AL568" s="7">
        <f>N568-Portfolio_Performance!$C$16</f>
        <v>-7.2847978876353595E-2</v>
      </c>
      <c r="AM568" s="7">
        <f>O568-Portfolio_Performance!$C$16</f>
        <v>-7.0838894738424876E-2</v>
      </c>
    </row>
    <row r="569" spans="2:39" x14ac:dyDescent="0.2">
      <c r="B569" s="39">
        <v>45387</v>
      </c>
      <c r="C569" s="40">
        <v>195.75</v>
      </c>
      <c r="D569" s="40">
        <v>58.65</v>
      </c>
      <c r="E569" s="40">
        <v>38.090000000000003</v>
      </c>
      <c r="F569" s="40">
        <v>84.57</v>
      </c>
      <c r="G569" s="40">
        <v>119.4</v>
      </c>
      <c r="H569" s="40">
        <v>14.06</v>
      </c>
      <c r="J569" s="4">
        <f t="shared" si="154"/>
        <v>9.5473469279986727E-3</v>
      </c>
      <c r="K569" s="4">
        <f t="shared" si="155"/>
        <v>-1.5333506709896509E-3</v>
      </c>
      <c r="L569" s="4">
        <f t="shared" si="156"/>
        <v>-2.6219207469120693E-3</v>
      </c>
      <c r="M569" s="4">
        <f t="shared" si="157"/>
        <v>1.321211863072437E-2</v>
      </c>
      <c r="N569" s="4">
        <f t="shared" si="158"/>
        <v>1.7829700425088031E-2</v>
      </c>
      <c r="O569" s="4">
        <f t="shared" si="159"/>
        <v>-7.1098474377882326E-4</v>
      </c>
      <c r="P569" s="6">
        <f>SUMPRODUCT(J569:O569,Portfolio_Performance!$C$10:$H$10)</f>
        <v>6.1677987687659593E-3</v>
      </c>
      <c r="Q569" s="41">
        <v>1.11E-2</v>
      </c>
      <c r="R569" s="12">
        <f t="shared" si="160"/>
        <v>-4.9322012312340412E-3</v>
      </c>
      <c r="S569" s="6">
        <f t="shared" si="161"/>
        <v>-4.9322012312340412E-3</v>
      </c>
      <c r="T569" s="12">
        <f>P569-Portfolio_Performance!$C$16</f>
        <v>-6.1832201231234049E-2</v>
      </c>
      <c r="V569" s="7">
        <f t="shared" si="162"/>
        <v>-1.5526530720013278E-3</v>
      </c>
      <c r="W569" s="7">
        <f t="shared" si="162"/>
        <v>3.3988505602443901E-3</v>
      </c>
      <c r="X569" s="7">
        <f t="shared" si="163"/>
        <v>-1.3721920746912069E-2</v>
      </c>
      <c r="Y569" s="7">
        <f t="shared" si="164"/>
        <v>2.1121186307243699E-3</v>
      </c>
      <c r="Z569" s="7">
        <f t="shared" si="165"/>
        <v>6.7297004250880307E-3</v>
      </c>
      <c r="AA569" s="7">
        <f t="shared" si="166"/>
        <v>-1.1810984743778823E-2</v>
      </c>
      <c r="AB569">
        <f t="shared" si="167"/>
        <v>-1.5526530720013278E-3</v>
      </c>
      <c r="AC569">
        <f t="shared" si="168"/>
        <v>0</v>
      </c>
      <c r="AD569">
        <f t="shared" si="169"/>
        <v>-1.3721920746912069E-2</v>
      </c>
      <c r="AE569">
        <f t="shared" si="170"/>
        <v>0</v>
      </c>
      <c r="AF569">
        <f t="shared" si="171"/>
        <v>0</v>
      </c>
      <c r="AG569">
        <f t="shared" si="172"/>
        <v>-1.1810984743778823E-2</v>
      </c>
      <c r="AH569" s="7">
        <f>J569-Portfolio_Performance!$C$16</f>
        <v>-5.8452653072001329E-2</v>
      </c>
      <c r="AI569" s="7">
        <f>K569-Portfolio_Performance!$C$16</f>
        <v>-6.953335067098966E-2</v>
      </c>
      <c r="AJ569" s="7">
        <f>L569-Portfolio_Performance!$C$16</f>
        <v>-7.0621920746912079E-2</v>
      </c>
      <c r="AK569" s="7">
        <f>M569-Portfolio_Performance!$C$16</f>
        <v>-5.4787881369275634E-2</v>
      </c>
      <c r="AL569" s="7">
        <f>N569-Portfolio_Performance!$C$16</f>
        <v>-5.0170299574911974E-2</v>
      </c>
      <c r="AM569" s="7">
        <f>O569-Portfolio_Performance!$C$16</f>
        <v>-6.8710984743778833E-2</v>
      </c>
    </row>
    <row r="570" spans="2:39" x14ac:dyDescent="0.2">
      <c r="B570" s="39">
        <v>45390</v>
      </c>
      <c r="C570" s="40">
        <v>196.46</v>
      </c>
      <c r="D570" s="40">
        <v>59.79</v>
      </c>
      <c r="E570" s="40">
        <v>38.270000000000003</v>
      </c>
      <c r="F570" s="40">
        <v>85.93</v>
      </c>
      <c r="G570" s="40">
        <v>119.64</v>
      </c>
      <c r="H570" s="40">
        <v>13.97</v>
      </c>
      <c r="J570" s="4">
        <f t="shared" si="154"/>
        <v>3.6205133758110833E-3</v>
      </c>
      <c r="K570" s="4">
        <f t="shared" si="155"/>
        <v>1.9250847793328554E-2</v>
      </c>
      <c r="L570" s="4">
        <f t="shared" si="156"/>
        <v>4.7145189470981031E-3</v>
      </c>
      <c r="M570" s="4">
        <f t="shared" si="157"/>
        <v>1.595341753100098E-2</v>
      </c>
      <c r="N570" s="4">
        <f t="shared" si="158"/>
        <v>2.0080328032456131E-3</v>
      </c>
      <c r="O570" s="4">
        <f t="shared" si="159"/>
        <v>-6.4217131136483953E-3</v>
      </c>
      <c r="P570" s="6">
        <f>SUMPRODUCT(J570:O570,Portfolio_Performance!$C$10:$H$10)</f>
        <v>3.1910737288595847E-3</v>
      </c>
      <c r="Q570" s="41">
        <v>-4.0000000000000002E-4</v>
      </c>
      <c r="R570" s="12">
        <f t="shared" si="160"/>
        <v>3.5910737288595848E-3</v>
      </c>
      <c r="S570" s="6">
        <f t="shared" si="161"/>
        <v>0</v>
      </c>
      <c r="T570" s="12">
        <f>P570-Portfolio_Performance!$C$16</f>
        <v>-6.4808926271140418E-2</v>
      </c>
      <c r="V570" s="7">
        <f t="shared" si="162"/>
        <v>4.0205133758110835E-3</v>
      </c>
      <c r="W570" s="7">
        <f t="shared" si="162"/>
        <v>1.565977406446897E-2</v>
      </c>
      <c r="X570" s="7">
        <f t="shared" si="163"/>
        <v>5.1145189470981033E-3</v>
      </c>
      <c r="Y570" s="7">
        <f t="shared" si="164"/>
        <v>1.6353417531000981E-2</v>
      </c>
      <c r="Z570" s="7">
        <f t="shared" si="165"/>
        <v>2.4080328032456133E-3</v>
      </c>
      <c r="AA570" s="7">
        <f t="shared" si="166"/>
        <v>-6.0217131136483951E-3</v>
      </c>
      <c r="AB570">
        <f t="shared" si="167"/>
        <v>0</v>
      </c>
      <c r="AC570">
        <f t="shared" si="168"/>
        <v>0</v>
      </c>
      <c r="AD570">
        <f t="shared" si="169"/>
        <v>0</v>
      </c>
      <c r="AE570">
        <f t="shared" si="170"/>
        <v>0</v>
      </c>
      <c r="AF570">
        <f t="shared" si="171"/>
        <v>0</v>
      </c>
      <c r="AG570">
        <f t="shared" si="172"/>
        <v>-6.0217131136483951E-3</v>
      </c>
      <c r="AH570" s="7">
        <f>J570-Portfolio_Performance!$C$16</f>
        <v>-6.4379486624188922E-2</v>
      </c>
      <c r="AI570" s="7">
        <f>K570-Portfolio_Performance!$C$16</f>
        <v>-4.8749152206671448E-2</v>
      </c>
      <c r="AJ570" s="7">
        <f>L570-Portfolio_Performance!$C$16</f>
        <v>-6.3285481052901896E-2</v>
      </c>
      <c r="AK570" s="7">
        <f>M570-Portfolio_Performance!$C$16</f>
        <v>-5.2046582468999028E-2</v>
      </c>
      <c r="AL570" s="7">
        <f>N570-Portfolio_Performance!$C$16</f>
        <v>-6.5991967196754389E-2</v>
      </c>
      <c r="AM570" s="7">
        <f>O570-Portfolio_Performance!$C$16</f>
        <v>-7.4421713113648397E-2</v>
      </c>
    </row>
    <row r="571" spans="2:39" x14ac:dyDescent="0.2">
      <c r="B571" s="39">
        <v>45391</v>
      </c>
      <c r="C571" s="40">
        <v>195.38</v>
      </c>
      <c r="D571" s="40">
        <v>60.06</v>
      </c>
      <c r="E571" s="40">
        <v>38.85</v>
      </c>
      <c r="F571" s="40">
        <v>85.14</v>
      </c>
      <c r="G571" s="40">
        <v>119.91</v>
      </c>
      <c r="H571" s="40">
        <v>13.96</v>
      </c>
      <c r="J571" s="4">
        <f t="shared" si="154"/>
        <v>-5.5124680219271246E-3</v>
      </c>
      <c r="K571" s="4">
        <f t="shared" si="155"/>
        <v>4.5056396623711966E-3</v>
      </c>
      <c r="L571" s="4">
        <f t="shared" si="156"/>
        <v>1.5041777376045513E-2</v>
      </c>
      <c r="M571" s="4">
        <f t="shared" si="157"/>
        <v>-9.2360509251254094E-3</v>
      </c>
      <c r="N571" s="4">
        <f t="shared" si="158"/>
        <v>2.2542276295946283E-3</v>
      </c>
      <c r="O571" s="4">
        <f t="shared" si="159"/>
        <v>-7.1607593464397316E-4</v>
      </c>
      <c r="P571" s="6">
        <f>SUMPRODUCT(J571:O571,Portfolio_Performance!$C$10:$H$10)</f>
        <v>1.646657524694389E-4</v>
      </c>
      <c r="Q571" s="41">
        <v>1.4E-3</v>
      </c>
      <c r="R571" s="12">
        <f t="shared" si="160"/>
        <v>-1.235334247530561E-3</v>
      </c>
      <c r="S571" s="6">
        <f t="shared" si="161"/>
        <v>-1.235334247530561E-3</v>
      </c>
      <c r="T571" s="12">
        <f>P571-Portfolio_Performance!$C$16</f>
        <v>-6.7835334247530563E-2</v>
      </c>
      <c r="V571" s="7">
        <f t="shared" si="162"/>
        <v>-6.9124680219271248E-3</v>
      </c>
      <c r="W571" s="7">
        <f t="shared" si="162"/>
        <v>5.740973909901758E-3</v>
      </c>
      <c r="X571" s="7">
        <f t="shared" si="163"/>
        <v>1.3641777376045513E-2</v>
      </c>
      <c r="Y571" s="7">
        <f t="shared" si="164"/>
        <v>-1.063605092512541E-2</v>
      </c>
      <c r="Z571" s="7">
        <f t="shared" si="165"/>
        <v>8.5422762959462832E-4</v>
      </c>
      <c r="AA571" s="7">
        <f t="shared" si="166"/>
        <v>-2.1160759346439731E-3</v>
      </c>
      <c r="AB571">
        <f t="shared" si="167"/>
        <v>-6.9124680219271248E-3</v>
      </c>
      <c r="AC571">
        <f t="shared" si="168"/>
        <v>0</v>
      </c>
      <c r="AD571">
        <f t="shared" si="169"/>
        <v>0</v>
      </c>
      <c r="AE571">
        <f t="shared" si="170"/>
        <v>-1.063605092512541E-2</v>
      </c>
      <c r="AF571">
        <f t="shared" si="171"/>
        <v>0</v>
      </c>
      <c r="AG571">
        <f t="shared" si="172"/>
        <v>-2.1160759346439731E-3</v>
      </c>
      <c r="AH571" s="7">
        <f>J571-Portfolio_Performance!$C$16</f>
        <v>-7.3512468021927124E-2</v>
      </c>
      <c r="AI571" s="7">
        <f>K571-Portfolio_Performance!$C$16</f>
        <v>-6.3494360337628813E-2</v>
      </c>
      <c r="AJ571" s="7">
        <f>L571-Portfolio_Performance!$C$16</f>
        <v>-5.2958222623954491E-2</v>
      </c>
      <c r="AK571" s="7">
        <f>M571-Portfolio_Performance!$C$16</f>
        <v>-7.7236050925125421E-2</v>
      </c>
      <c r="AL571" s="7">
        <f>N571-Portfolio_Performance!$C$16</f>
        <v>-6.5745772370405381E-2</v>
      </c>
      <c r="AM571" s="7">
        <f>O571-Portfolio_Performance!$C$16</f>
        <v>-6.8716075934643975E-2</v>
      </c>
    </row>
    <row r="572" spans="2:39" x14ac:dyDescent="0.2">
      <c r="B572" s="39">
        <v>45392</v>
      </c>
      <c r="C572" s="40">
        <v>191.96</v>
      </c>
      <c r="D572" s="40">
        <v>58.2</v>
      </c>
      <c r="E572" s="40">
        <v>37.6</v>
      </c>
      <c r="F572" s="40">
        <v>82.13</v>
      </c>
      <c r="G572" s="40">
        <v>117.29</v>
      </c>
      <c r="H572" s="40">
        <v>13.92</v>
      </c>
      <c r="J572" s="4">
        <f t="shared" si="154"/>
        <v>-1.7659363234751656E-2</v>
      </c>
      <c r="K572" s="4">
        <f t="shared" si="155"/>
        <v>-3.1458707817792031E-2</v>
      </c>
      <c r="L572" s="4">
        <f t="shared" si="156"/>
        <v>-3.2704026417807591E-2</v>
      </c>
      <c r="M572" s="4">
        <f t="shared" si="157"/>
        <v>-3.5993602647905368E-2</v>
      </c>
      <c r="N572" s="4">
        <f t="shared" si="158"/>
        <v>-2.2091960857928052E-2</v>
      </c>
      <c r="O572" s="4">
        <f t="shared" si="159"/>
        <v>-2.8694424279529316E-3</v>
      </c>
      <c r="P572" s="6">
        <f>SUMPRODUCT(J572:O572,Portfolio_Performance!$C$10:$H$10)</f>
        <v>-1.8826731235272318E-2</v>
      </c>
      <c r="Q572" s="41">
        <v>-9.4999999999999998E-3</v>
      </c>
      <c r="R572" s="12">
        <f t="shared" si="160"/>
        <v>-9.3267312352723186E-3</v>
      </c>
      <c r="S572" s="6">
        <f t="shared" si="161"/>
        <v>-9.3267312352723186E-3</v>
      </c>
      <c r="T572" s="12">
        <f>P572-Portfolio_Performance!$C$16</f>
        <v>-8.682673123527232E-2</v>
      </c>
      <c r="V572" s="7">
        <f t="shared" si="162"/>
        <v>-8.1593632347516567E-3</v>
      </c>
      <c r="W572" s="7">
        <f t="shared" si="162"/>
        <v>-2.2131976582519711E-2</v>
      </c>
      <c r="X572" s="7">
        <f t="shared" si="163"/>
        <v>-2.320402641780759E-2</v>
      </c>
      <c r="Y572" s="7">
        <f t="shared" si="164"/>
        <v>-2.6493602647905366E-2</v>
      </c>
      <c r="Z572" s="7">
        <f t="shared" si="165"/>
        <v>-1.2591960857928053E-2</v>
      </c>
      <c r="AA572" s="7">
        <f t="shared" si="166"/>
        <v>6.6305575720470682E-3</v>
      </c>
      <c r="AB572">
        <f t="shared" si="167"/>
        <v>-8.1593632347516567E-3</v>
      </c>
      <c r="AC572">
        <f t="shared" si="168"/>
        <v>-2.2131976582519711E-2</v>
      </c>
      <c r="AD572">
        <f t="shared" si="169"/>
        <v>-2.320402641780759E-2</v>
      </c>
      <c r="AE572">
        <f t="shared" si="170"/>
        <v>-2.6493602647905366E-2</v>
      </c>
      <c r="AF572">
        <f t="shared" si="171"/>
        <v>-1.2591960857928053E-2</v>
      </c>
      <c r="AG572">
        <f t="shared" si="172"/>
        <v>0</v>
      </c>
      <c r="AH572" s="7">
        <f>J572-Portfolio_Performance!$C$16</f>
        <v>-8.5659363234751665E-2</v>
      </c>
      <c r="AI572" s="7">
        <f>K572-Portfolio_Performance!$C$16</f>
        <v>-9.9458707817792036E-2</v>
      </c>
      <c r="AJ572" s="7">
        <f>L572-Portfolio_Performance!$C$16</f>
        <v>-0.1007040264178076</v>
      </c>
      <c r="AK572" s="7">
        <f>M572-Portfolio_Performance!$C$16</f>
        <v>-0.10399360264790537</v>
      </c>
      <c r="AL572" s="7">
        <f>N572-Portfolio_Performance!$C$16</f>
        <v>-9.0091960857928061E-2</v>
      </c>
      <c r="AM572" s="7">
        <f>O572-Portfolio_Performance!$C$16</f>
        <v>-7.0869442427952942E-2</v>
      </c>
    </row>
    <row r="573" spans="2:39" x14ac:dyDescent="0.2">
      <c r="B573" s="39">
        <v>45393</v>
      </c>
      <c r="C573" s="40">
        <v>192.36</v>
      </c>
      <c r="D573" s="40">
        <v>58.24</v>
      </c>
      <c r="E573" s="40">
        <v>37.71</v>
      </c>
      <c r="F573" s="40">
        <v>83.67</v>
      </c>
      <c r="G573" s="40">
        <v>117.21</v>
      </c>
      <c r="H573" s="40">
        <v>13.8</v>
      </c>
      <c r="J573" s="4">
        <f t="shared" si="154"/>
        <v>2.0815994194170813E-3</v>
      </c>
      <c r="K573" s="4">
        <f t="shared" si="155"/>
        <v>6.870491510383883E-4</v>
      </c>
      <c r="L573" s="4">
        <f t="shared" si="156"/>
        <v>2.9212608744168291E-3</v>
      </c>
      <c r="M573" s="4">
        <f t="shared" si="157"/>
        <v>1.8577132555406422E-2</v>
      </c>
      <c r="N573" s="4">
        <f t="shared" si="158"/>
        <v>-6.8230279832494302E-4</v>
      </c>
      <c r="O573" s="4">
        <f t="shared" si="159"/>
        <v>-8.6580627431145415E-3</v>
      </c>
      <c r="P573" s="6">
        <f>SUMPRODUCT(J573:O573,Portfolio_Performance!$C$10:$H$10)</f>
        <v>-9.901524062977049E-5</v>
      </c>
      <c r="Q573" s="41">
        <v>7.4000000000000003E-3</v>
      </c>
      <c r="R573" s="12">
        <f t="shared" si="160"/>
        <v>-7.4990152406297708E-3</v>
      </c>
      <c r="S573" s="6">
        <f t="shared" si="161"/>
        <v>-7.4990152406297708E-3</v>
      </c>
      <c r="T573" s="12">
        <f>P573-Portfolio_Performance!$C$16</f>
        <v>-6.8099015240629779E-2</v>
      </c>
      <c r="V573" s="7">
        <f t="shared" si="162"/>
        <v>-5.3184005805829195E-3</v>
      </c>
      <c r="W573" s="7">
        <f t="shared" si="162"/>
        <v>8.1860643916681596E-3</v>
      </c>
      <c r="X573" s="7">
        <f t="shared" si="163"/>
        <v>-4.4787391255831713E-3</v>
      </c>
      <c r="Y573" s="7">
        <f t="shared" si="164"/>
        <v>1.1177132555406422E-2</v>
      </c>
      <c r="Z573" s="7">
        <f t="shared" si="165"/>
        <v>-8.0823027983249439E-3</v>
      </c>
      <c r="AA573" s="7">
        <f t="shared" si="166"/>
        <v>-1.605806274311454E-2</v>
      </c>
      <c r="AB573">
        <f t="shared" si="167"/>
        <v>-5.3184005805829195E-3</v>
      </c>
      <c r="AC573">
        <f t="shared" si="168"/>
        <v>0</v>
      </c>
      <c r="AD573">
        <f t="shared" si="169"/>
        <v>-4.4787391255831713E-3</v>
      </c>
      <c r="AE573">
        <f t="shared" si="170"/>
        <v>0</v>
      </c>
      <c r="AF573">
        <f t="shared" si="171"/>
        <v>-8.0823027983249439E-3</v>
      </c>
      <c r="AG573">
        <f t="shared" si="172"/>
        <v>-1.605806274311454E-2</v>
      </c>
      <c r="AH573" s="7">
        <f>J573-Portfolio_Performance!$C$16</f>
        <v>-6.5918400580582917E-2</v>
      </c>
      <c r="AI573" s="7">
        <f>K573-Portfolio_Performance!$C$16</f>
        <v>-6.731295084896162E-2</v>
      </c>
      <c r="AJ573" s="7">
        <f>L573-Portfolio_Performance!$C$16</f>
        <v>-6.5078739125583179E-2</v>
      </c>
      <c r="AK573" s="7">
        <f>M573-Portfolio_Performance!$C$16</f>
        <v>-4.942286744459358E-2</v>
      </c>
      <c r="AL573" s="7">
        <f>N573-Portfolio_Performance!$C$16</f>
        <v>-6.8682302798324948E-2</v>
      </c>
      <c r="AM573" s="7">
        <f>O573-Portfolio_Performance!$C$16</f>
        <v>-7.6658062743114541E-2</v>
      </c>
    </row>
    <row r="574" spans="2:39" x14ac:dyDescent="0.2">
      <c r="B574" s="39">
        <v>45394</v>
      </c>
      <c r="C574" s="40">
        <v>190.73</v>
      </c>
      <c r="D574" s="40">
        <v>57.68</v>
      </c>
      <c r="E574" s="40">
        <v>36.94</v>
      </c>
      <c r="F574" s="40">
        <v>82.1</v>
      </c>
      <c r="G574" s="40">
        <v>114.64</v>
      </c>
      <c r="H574" s="40">
        <v>13.69</v>
      </c>
      <c r="J574" s="4">
        <f t="shared" si="154"/>
        <v>-8.5098010211267956E-3</v>
      </c>
      <c r="K574" s="4">
        <f t="shared" si="155"/>
        <v>-9.6619109117369716E-3</v>
      </c>
      <c r="L574" s="4">
        <f t="shared" si="156"/>
        <v>-2.0630336499171897E-2</v>
      </c>
      <c r="M574" s="4">
        <f t="shared" si="157"/>
        <v>-1.8942473849124879E-2</v>
      </c>
      <c r="N574" s="4">
        <f t="shared" si="158"/>
        <v>-2.2170414215172404E-2</v>
      </c>
      <c r="O574" s="4">
        <f t="shared" si="159"/>
        <v>-8.0029528628015895E-3</v>
      </c>
      <c r="P574" s="6">
        <f>SUMPRODUCT(J574:O574,Portfolio_Performance!$C$10:$H$10)</f>
        <v>-1.3460401032103692E-2</v>
      </c>
      <c r="Q574" s="41">
        <v>-1.46E-2</v>
      </c>
      <c r="R574" s="12">
        <f t="shared" si="160"/>
        <v>1.1395989678963086E-3</v>
      </c>
      <c r="S574" s="6">
        <f t="shared" si="161"/>
        <v>0</v>
      </c>
      <c r="T574" s="12">
        <f>P574-Portfolio_Performance!$C$16</f>
        <v>-8.1460401032103696E-2</v>
      </c>
      <c r="V574" s="7">
        <f t="shared" si="162"/>
        <v>6.0901989788732045E-3</v>
      </c>
      <c r="W574" s="7">
        <f t="shared" si="162"/>
        <v>-1.080150987963328E-2</v>
      </c>
      <c r="X574" s="7">
        <f t="shared" si="163"/>
        <v>-6.0303364991718972E-3</v>
      </c>
      <c r="Y574" s="7">
        <f t="shared" si="164"/>
        <v>-4.3424738491248793E-3</v>
      </c>
      <c r="Z574" s="7">
        <f t="shared" si="165"/>
        <v>-7.5704142151724035E-3</v>
      </c>
      <c r="AA574" s="7">
        <f t="shared" si="166"/>
        <v>6.5970471371984106E-3</v>
      </c>
      <c r="AB574">
        <f t="shared" si="167"/>
        <v>0</v>
      </c>
      <c r="AC574">
        <f t="shared" si="168"/>
        <v>-1.080150987963328E-2</v>
      </c>
      <c r="AD574">
        <f t="shared" si="169"/>
        <v>-6.0303364991718972E-3</v>
      </c>
      <c r="AE574">
        <f t="shared" si="170"/>
        <v>-4.3424738491248793E-3</v>
      </c>
      <c r="AF574">
        <f t="shared" si="171"/>
        <v>-7.5704142151724035E-3</v>
      </c>
      <c r="AG574">
        <f t="shared" si="172"/>
        <v>0</v>
      </c>
      <c r="AH574" s="7">
        <f>J574-Portfolio_Performance!$C$16</f>
        <v>-7.6509801021126797E-2</v>
      </c>
      <c r="AI574" s="7">
        <f>K574-Portfolio_Performance!$C$16</f>
        <v>-7.7661910911736978E-2</v>
      </c>
      <c r="AJ574" s="7">
        <f>L574-Portfolio_Performance!$C$16</f>
        <v>-8.8630336499171902E-2</v>
      </c>
      <c r="AK574" s="7">
        <f>M574-Portfolio_Performance!$C$16</f>
        <v>-8.6942473849124888E-2</v>
      </c>
      <c r="AL574" s="7">
        <f>N574-Portfolio_Performance!$C$16</f>
        <v>-9.0170414215172412E-2</v>
      </c>
      <c r="AM574" s="7">
        <f>O574-Portfolio_Performance!$C$16</f>
        <v>-7.6002952862801593E-2</v>
      </c>
    </row>
    <row r="575" spans="2:39" x14ac:dyDescent="0.2">
      <c r="B575" s="39">
        <v>45397</v>
      </c>
      <c r="C575" s="40">
        <v>188.88</v>
      </c>
      <c r="D575" s="40">
        <v>57.14</v>
      </c>
      <c r="E575" s="40">
        <v>36.31</v>
      </c>
      <c r="F575" s="40">
        <v>81.02</v>
      </c>
      <c r="G575" s="40">
        <v>115.27</v>
      </c>
      <c r="H575" s="40">
        <v>13.44</v>
      </c>
      <c r="J575" s="4">
        <f t="shared" si="154"/>
        <v>-9.7469226110777057E-3</v>
      </c>
      <c r="K575" s="4">
        <f t="shared" si="155"/>
        <v>-9.406096174066618E-3</v>
      </c>
      <c r="L575" s="4">
        <f t="shared" si="156"/>
        <v>-1.7201789344849325E-2</v>
      </c>
      <c r="M575" s="4">
        <f t="shared" si="157"/>
        <v>-1.3241978683838055E-2</v>
      </c>
      <c r="N575" s="4">
        <f t="shared" si="158"/>
        <v>5.4804190930047127E-3</v>
      </c>
      <c r="O575" s="4">
        <f t="shared" si="159"/>
        <v>-1.8430304205354065E-2</v>
      </c>
      <c r="P575" s="6">
        <f>SUMPRODUCT(J575:O575,Portfolio_Performance!$C$10:$H$10)</f>
        <v>-1.0367378385496218E-2</v>
      </c>
      <c r="Q575" s="41">
        <v>-1.2E-2</v>
      </c>
      <c r="R575" s="12">
        <f t="shared" si="160"/>
        <v>1.632621614503782E-3</v>
      </c>
      <c r="S575" s="6">
        <f t="shared" si="161"/>
        <v>0</v>
      </c>
      <c r="T575" s="12">
        <f>P575-Portfolio_Performance!$C$16</f>
        <v>-7.836737838549622E-2</v>
      </c>
      <c r="V575" s="7">
        <f t="shared" si="162"/>
        <v>2.2530773889222946E-3</v>
      </c>
      <c r="W575" s="7">
        <f t="shared" si="162"/>
        <v>-1.10387177885704E-2</v>
      </c>
      <c r="X575" s="7">
        <f t="shared" si="163"/>
        <v>-5.2017893448493245E-3</v>
      </c>
      <c r="Y575" s="7">
        <f t="shared" si="164"/>
        <v>-1.2419786838380551E-3</v>
      </c>
      <c r="Z575" s="7">
        <f t="shared" si="165"/>
        <v>1.7480419093004712E-2</v>
      </c>
      <c r="AA575" s="7">
        <f t="shared" si="166"/>
        <v>-6.4303042053540649E-3</v>
      </c>
      <c r="AB575">
        <f t="shared" si="167"/>
        <v>0</v>
      </c>
      <c r="AC575">
        <f t="shared" si="168"/>
        <v>-1.10387177885704E-2</v>
      </c>
      <c r="AD575">
        <f t="shared" si="169"/>
        <v>-5.2017893448493245E-3</v>
      </c>
      <c r="AE575">
        <f t="shared" si="170"/>
        <v>-1.2419786838380551E-3</v>
      </c>
      <c r="AF575">
        <f t="shared" si="171"/>
        <v>0</v>
      </c>
      <c r="AG575">
        <f t="shared" si="172"/>
        <v>-6.4303042053540649E-3</v>
      </c>
      <c r="AH575" s="7">
        <f>J575-Portfolio_Performance!$C$16</f>
        <v>-7.7746922611077712E-2</v>
      </c>
      <c r="AI575" s="7">
        <f>K575-Portfolio_Performance!$C$16</f>
        <v>-7.740609617406663E-2</v>
      </c>
      <c r="AJ575" s="7">
        <f>L575-Portfolio_Performance!$C$16</f>
        <v>-8.520178934484933E-2</v>
      </c>
      <c r="AK575" s="7">
        <f>M575-Portfolio_Performance!$C$16</f>
        <v>-8.1241978683838062E-2</v>
      </c>
      <c r="AL575" s="7">
        <f>N575-Portfolio_Performance!$C$16</f>
        <v>-6.251958090699529E-2</v>
      </c>
      <c r="AM575" s="7">
        <f>O575-Portfolio_Performance!$C$16</f>
        <v>-8.6430304205354067E-2</v>
      </c>
    </row>
    <row r="576" spans="2:39" x14ac:dyDescent="0.2">
      <c r="B576" s="39">
        <v>45398</v>
      </c>
      <c r="C576" s="40">
        <v>187.52</v>
      </c>
      <c r="D576" s="40">
        <v>56.76</v>
      </c>
      <c r="E576" s="40">
        <v>35.68</v>
      </c>
      <c r="F576" s="40">
        <v>81.14</v>
      </c>
      <c r="G576" s="40">
        <v>114.99</v>
      </c>
      <c r="H576" s="40">
        <v>13.37</v>
      </c>
      <c r="J576" s="4">
        <f t="shared" si="154"/>
        <v>-7.2263863886095694E-3</v>
      </c>
      <c r="K576" s="4">
        <f t="shared" si="155"/>
        <v>-6.6725445107851068E-3</v>
      </c>
      <c r="L576" s="4">
        <f t="shared" si="156"/>
        <v>-1.7502877714435882E-2</v>
      </c>
      <c r="M576" s="4">
        <f t="shared" si="157"/>
        <v>1.480020003756675E-3</v>
      </c>
      <c r="N576" s="4">
        <f t="shared" si="158"/>
        <v>-2.4320345523478363E-3</v>
      </c>
      <c r="O576" s="4">
        <f t="shared" si="159"/>
        <v>-5.2219439811517126E-3</v>
      </c>
      <c r="P576" s="6">
        <f>SUMPRODUCT(J576:O576,Portfolio_Performance!$C$10:$H$10)</f>
        <v>-5.7678076046834264E-3</v>
      </c>
      <c r="Q576" s="41">
        <v>-2.0999999999999999E-3</v>
      </c>
      <c r="R576" s="12">
        <f t="shared" si="160"/>
        <v>-3.6678076046834265E-3</v>
      </c>
      <c r="S576" s="6">
        <f t="shared" si="161"/>
        <v>-3.6678076046834265E-3</v>
      </c>
      <c r="T576" s="12">
        <f>P576-Portfolio_Performance!$C$16</f>
        <v>-7.3767807604683433E-2</v>
      </c>
      <c r="V576" s="7">
        <f t="shared" si="162"/>
        <v>-5.12638638860957E-3</v>
      </c>
      <c r="W576" s="7">
        <f t="shared" si="162"/>
        <v>-3.0047369061016803E-3</v>
      </c>
      <c r="X576" s="7">
        <f t="shared" si="163"/>
        <v>-1.5402877714435883E-2</v>
      </c>
      <c r="Y576" s="7">
        <f t="shared" si="164"/>
        <v>3.5800200037566748E-3</v>
      </c>
      <c r="Z576" s="7">
        <f t="shared" si="165"/>
        <v>-3.3203455234783645E-4</v>
      </c>
      <c r="AA576" s="7">
        <f t="shared" si="166"/>
        <v>-3.1219439811517127E-3</v>
      </c>
      <c r="AB576">
        <f t="shared" si="167"/>
        <v>-5.12638638860957E-3</v>
      </c>
      <c r="AC576">
        <f t="shared" si="168"/>
        <v>-3.0047369061016803E-3</v>
      </c>
      <c r="AD576">
        <f t="shared" si="169"/>
        <v>-1.5402877714435883E-2</v>
      </c>
      <c r="AE576">
        <f t="shared" si="170"/>
        <v>0</v>
      </c>
      <c r="AF576">
        <f t="shared" si="171"/>
        <v>-3.3203455234783645E-4</v>
      </c>
      <c r="AG576">
        <f t="shared" si="172"/>
        <v>-3.1219439811517127E-3</v>
      </c>
      <c r="AH576" s="7">
        <f>J576-Portfolio_Performance!$C$16</f>
        <v>-7.5226386388609567E-2</v>
      </c>
      <c r="AI576" s="7">
        <f>K576-Portfolio_Performance!$C$16</f>
        <v>-7.4672544510785116E-2</v>
      </c>
      <c r="AJ576" s="7">
        <f>L576-Portfolio_Performance!$C$16</f>
        <v>-8.550287771443589E-2</v>
      </c>
      <c r="AK576" s="7">
        <f>M576-Portfolio_Performance!$C$16</f>
        <v>-6.6519979996243331E-2</v>
      </c>
      <c r="AL576" s="7">
        <f>N576-Portfolio_Performance!$C$16</f>
        <v>-7.0432034552347839E-2</v>
      </c>
      <c r="AM576" s="7">
        <f>O576-Portfolio_Performance!$C$16</f>
        <v>-7.3221943981151713E-2</v>
      </c>
    </row>
    <row r="577" spans="2:39" x14ac:dyDescent="0.2">
      <c r="B577" s="39">
        <v>45399</v>
      </c>
      <c r="C577" s="40">
        <v>184.05</v>
      </c>
      <c r="D577" s="40">
        <v>57.23</v>
      </c>
      <c r="E577" s="40">
        <v>35.99</v>
      </c>
      <c r="F577" s="40">
        <v>80.56</v>
      </c>
      <c r="G577" s="40">
        <v>115.07</v>
      </c>
      <c r="H577" s="40">
        <v>13.43</v>
      </c>
      <c r="J577" s="4">
        <f t="shared" si="154"/>
        <v>-1.8678046563617611E-2</v>
      </c>
      <c r="K577" s="4">
        <f t="shared" si="155"/>
        <v>8.2463841291690702E-3</v>
      </c>
      <c r="L577" s="4">
        <f t="shared" si="156"/>
        <v>8.6508143791307699E-3</v>
      </c>
      <c r="M577" s="4">
        <f t="shared" si="157"/>
        <v>-7.1738093679942615E-3</v>
      </c>
      <c r="N577" s="4">
        <f t="shared" si="158"/>
        <v>6.954707747938208E-4</v>
      </c>
      <c r="O577" s="4">
        <f t="shared" si="159"/>
        <v>4.4776194212944797E-3</v>
      </c>
      <c r="P577" s="6">
        <f>SUMPRODUCT(J577:O577,Portfolio_Performance!$C$10:$H$10)</f>
        <v>-1.2808904173458562E-3</v>
      </c>
      <c r="Q577" s="41">
        <v>-5.7999999999999996E-3</v>
      </c>
      <c r="R577" s="12">
        <f t="shared" si="160"/>
        <v>4.5191095826541431E-3</v>
      </c>
      <c r="S577" s="6">
        <f t="shared" si="161"/>
        <v>0</v>
      </c>
      <c r="T577" s="12">
        <f>P577-Portfolio_Performance!$C$16</f>
        <v>-6.9280890417345864E-2</v>
      </c>
      <c r="V577" s="7">
        <f t="shared" si="162"/>
        <v>-1.2878046563617612E-2</v>
      </c>
      <c r="W577" s="7">
        <f t="shared" si="162"/>
        <v>3.7272745465149271E-3</v>
      </c>
      <c r="X577" s="7">
        <f t="shared" si="163"/>
        <v>1.445081437913077E-2</v>
      </c>
      <c r="Y577" s="7">
        <f t="shared" si="164"/>
        <v>-1.3738093679942619E-3</v>
      </c>
      <c r="Z577" s="7">
        <f t="shared" si="165"/>
        <v>6.4954707747938208E-3</v>
      </c>
      <c r="AA577" s="7">
        <f t="shared" si="166"/>
        <v>1.027761942129448E-2</v>
      </c>
      <c r="AB577">
        <f t="shared" si="167"/>
        <v>-1.2878046563617612E-2</v>
      </c>
      <c r="AC577">
        <f t="shared" si="168"/>
        <v>0</v>
      </c>
      <c r="AD577">
        <f t="shared" si="169"/>
        <v>0</v>
      </c>
      <c r="AE577">
        <f t="shared" si="170"/>
        <v>-1.3738093679942619E-3</v>
      </c>
      <c r="AF577">
        <f t="shared" si="171"/>
        <v>0</v>
      </c>
      <c r="AG577">
        <f t="shared" si="172"/>
        <v>0</v>
      </c>
      <c r="AH577" s="7">
        <f>J577-Portfolio_Performance!$C$16</f>
        <v>-8.667804656361762E-2</v>
      </c>
      <c r="AI577" s="7">
        <f>K577-Portfolio_Performance!$C$16</f>
        <v>-5.9753615870830931E-2</v>
      </c>
      <c r="AJ577" s="7">
        <f>L577-Portfolio_Performance!$C$16</f>
        <v>-5.9349185620869237E-2</v>
      </c>
      <c r="AK577" s="7">
        <f>M577-Portfolio_Performance!$C$16</f>
        <v>-7.5173809367994268E-2</v>
      </c>
      <c r="AL577" s="7">
        <f>N577-Portfolio_Performance!$C$16</f>
        <v>-6.7304529225206189E-2</v>
      </c>
      <c r="AM577" s="7">
        <f>O577-Portfolio_Performance!$C$16</f>
        <v>-6.3522380578705531E-2</v>
      </c>
    </row>
    <row r="578" spans="2:39" x14ac:dyDescent="0.2">
      <c r="B578" s="39">
        <v>45400</v>
      </c>
      <c r="C578" s="40">
        <v>183.64</v>
      </c>
      <c r="D578" s="40">
        <v>57.84</v>
      </c>
      <c r="E578" s="40">
        <v>38.409999999999997</v>
      </c>
      <c r="F578" s="40">
        <v>80.77</v>
      </c>
      <c r="G578" s="40">
        <v>113.74</v>
      </c>
      <c r="H578" s="40">
        <v>13.6</v>
      </c>
      <c r="J578" s="4">
        <f t="shared" si="154"/>
        <v>-2.2301404440089176E-3</v>
      </c>
      <c r="K578" s="4">
        <f t="shared" si="155"/>
        <v>1.0602341429498502E-2</v>
      </c>
      <c r="L578" s="4">
        <f t="shared" si="156"/>
        <v>6.5076720266873986E-2</v>
      </c>
      <c r="M578" s="4">
        <f t="shared" si="157"/>
        <v>2.6033610438980074E-3</v>
      </c>
      <c r="N578" s="4">
        <f t="shared" si="158"/>
        <v>-1.1625496956713596E-2</v>
      </c>
      <c r="O578" s="4">
        <f t="shared" si="159"/>
        <v>1.2578782206860185E-2</v>
      </c>
      <c r="P578" s="6">
        <f>SUMPRODUCT(J578:O578,Portfolio_Performance!$C$10:$H$10)</f>
        <v>8.8307494559406036E-3</v>
      </c>
      <c r="Q578" s="41">
        <v>-2.2000000000000001E-3</v>
      </c>
      <c r="R578" s="12">
        <f t="shared" si="160"/>
        <v>1.1030749455940604E-2</v>
      </c>
      <c r="S578" s="6">
        <f t="shared" si="161"/>
        <v>0</v>
      </c>
      <c r="T578" s="12">
        <f>P578-Portfolio_Performance!$C$16</f>
        <v>-5.9169250544059401E-2</v>
      </c>
      <c r="V578" s="7">
        <f t="shared" si="162"/>
        <v>-3.0140444008917421E-5</v>
      </c>
      <c r="W578" s="7">
        <f t="shared" si="162"/>
        <v>-4.2840802644210189E-4</v>
      </c>
      <c r="X578" s="7">
        <f t="shared" si="163"/>
        <v>6.7276720266873979E-2</v>
      </c>
      <c r="Y578" s="7">
        <f t="shared" si="164"/>
        <v>4.8033610438980075E-3</v>
      </c>
      <c r="Z578" s="7">
        <f t="shared" si="165"/>
        <v>-9.4254969567135957E-3</v>
      </c>
      <c r="AA578" s="7">
        <f t="shared" si="166"/>
        <v>1.4778782206860186E-2</v>
      </c>
      <c r="AB578">
        <f t="shared" si="167"/>
        <v>-3.0140444008917421E-5</v>
      </c>
      <c r="AC578">
        <f t="shared" si="168"/>
        <v>-4.2840802644210189E-4</v>
      </c>
      <c r="AD578">
        <f t="shared" si="169"/>
        <v>0</v>
      </c>
      <c r="AE578">
        <f t="shared" si="170"/>
        <v>0</v>
      </c>
      <c r="AF578">
        <f t="shared" si="171"/>
        <v>-9.4254969567135957E-3</v>
      </c>
      <c r="AG578">
        <f t="shared" si="172"/>
        <v>0</v>
      </c>
      <c r="AH578" s="7">
        <f>J578-Portfolio_Performance!$C$16</f>
        <v>-7.0230140444008923E-2</v>
      </c>
      <c r="AI578" s="7">
        <f>K578-Portfolio_Performance!$C$16</f>
        <v>-5.7397658570501504E-2</v>
      </c>
      <c r="AJ578" s="7">
        <f>L578-Portfolio_Performance!$C$16</f>
        <v>-2.9232797331260191E-3</v>
      </c>
      <c r="AK578" s="7">
        <f>M578-Portfolio_Performance!$C$16</f>
        <v>-6.5396638956101996E-2</v>
      </c>
      <c r="AL578" s="7">
        <f>N578-Portfolio_Performance!$C$16</f>
        <v>-7.9625496956713601E-2</v>
      </c>
      <c r="AM578" s="7">
        <f>O578-Portfolio_Performance!$C$16</f>
        <v>-5.5421217793139819E-2</v>
      </c>
    </row>
    <row r="579" spans="2:39" x14ac:dyDescent="0.2">
      <c r="B579" s="39">
        <v>45401</v>
      </c>
      <c r="C579" s="40">
        <v>183.1</v>
      </c>
      <c r="D579" s="40">
        <v>59.05</v>
      </c>
      <c r="E579" s="40">
        <v>38.75</v>
      </c>
      <c r="F579" s="40">
        <v>82.32</v>
      </c>
      <c r="G579" s="40">
        <v>114.21</v>
      </c>
      <c r="H579" s="40">
        <v>13.7</v>
      </c>
      <c r="J579" s="4">
        <f t="shared" si="154"/>
        <v>-2.9448677005562722E-3</v>
      </c>
      <c r="K579" s="4">
        <f t="shared" si="155"/>
        <v>2.0703964792861993E-2</v>
      </c>
      <c r="L579" s="4">
        <f t="shared" si="156"/>
        <v>8.8129134415427177E-3</v>
      </c>
      <c r="M579" s="4">
        <f t="shared" si="157"/>
        <v>1.9008482071589155E-2</v>
      </c>
      <c r="N579" s="4">
        <f t="shared" si="158"/>
        <v>4.1237171838621562E-3</v>
      </c>
      <c r="O579" s="4">
        <f t="shared" si="159"/>
        <v>7.3260400920728812E-3</v>
      </c>
      <c r="P579" s="6">
        <f>SUMPRODUCT(J579:O579,Portfolio_Performance!$C$10:$H$10)</f>
        <v>7.2861179548824274E-3</v>
      </c>
      <c r="Q579" s="41">
        <v>-8.8000000000000005E-3</v>
      </c>
      <c r="R579" s="12">
        <f t="shared" si="160"/>
        <v>1.6086117954882427E-2</v>
      </c>
      <c r="S579" s="6">
        <f t="shared" si="161"/>
        <v>0</v>
      </c>
      <c r="T579" s="12">
        <f>P579-Portfolio_Performance!$C$16</f>
        <v>-6.071388204511758E-2</v>
      </c>
      <c r="V579" s="7">
        <f t="shared" si="162"/>
        <v>5.8551322994437284E-3</v>
      </c>
      <c r="W579" s="7">
        <f t="shared" si="162"/>
        <v>4.617846837979566E-3</v>
      </c>
      <c r="X579" s="7">
        <f t="shared" si="163"/>
        <v>1.761291344154272E-2</v>
      </c>
      <c r="Y579" s="7">
        <f t="shared" si="164"/>
        <v>2.7808482071589154E-2</v>
      </c>
      <c r="Z579" s="7">
        <f t="shared" si="165"/>
        <v>1.2923717183862156E-2</v>
      </c>
      <c r="AA579" s="7">
        <f t="shared" si="166"/>
        <v>1.6126040092072882E-2</v>
      </c>
      <c r="AB579">
        <f t="shared" si="167"/>
        <v>0</v>
      </c>
      <c r="AC579">
        <f t="shared" si="168"/>
        <v>0</v>
      </c>
      <c r="AD579">
        <f t="shared" si="169"/>
        <v>0</v>
      </c>
      <c r="AE579">
        <f t="shared" si="170"/>
        <v>0</v>
      </c>
      <c r="AF579">
        <f t="shared" si="171"/>
        <v>0</v>
      </c>
      <c r="AG579">
        <f t="shared" si="172"/>
        <v>0</v>
      </c>
      <c r="AH579" s="7">
        <f>J579-Portfolio_Performance!$C$16</f>
        <v>-7.0944867700556274E-2</v>
      </c>
      <c r="AI579" s="7">
        <f>K579-Portfolio_Performance!$C$16</f>
        <v>-4.7296035207138015E-2</v>
      </c>
      <c r="AJ579" s="7">
        <f>L579-Portfolio_Performance!$C$16</f>
        <v>-5.9187086558457287E-2</v>
      </c>
      <c r="AK579" s="7">
        <f>M579-Portfolio_Performance!$C$16</f>
        <v>-4.8991517928410847E-2</v>
      </c>
      <c r="AL579" s="7">
        <f>N579-Portfolio_Performance!$C$16</f>
        <v>-6.3876282816137844E-2</v>
      </c>
      <c r="AM579" s="7">
        <f>O579-Portfolio_Performance!$C$16</f>
        <v>-6.0673959907927122E-2</v>
      </c>
    </row>
    <row r="580" spans="2:39" x14ac:dyDescent="0.2">
      <c r="B580" s="39">
        <v>45404</v>
      </c>
      <c r="C580" s="40">
        <v>183.25</v>
      </c>
      <c r="D580" s="40">
        <v>59.29</v>
      </c>
      <c r="E580" s="40">
        <v>39.44</v>
      </c>
      <c r="F580" s="40">
        <v>82.22</v>
      </c>
      <c r="G580" s="40">
        <v>116.65</v>
      </c>
      <c r="H580" s="40">
        <v>13.78</v>
      </c>
      <c r="J580" s="4">
        <f t="shared" ref="J580:J608" si="173">LN(C580/C579)</f>
        <v>8.1888908629579272E-4</v>
      </c>
      <c r="K580" s="4">
        <f t="shared" ref="K580:K608" si="174">LN(D580/D579)</f>
        <v>4.0561150759051414E-3</v>
      </c>
      <c r="L580" s="4">
        <f t="shared" ref="L580:L608" si="175">LN(E580/E579)</f>
        <v>1.7649773935078505E-2</v>
      </c>
      <c r="M580" s="4">
        <f t="shared" ref="M580:M608" si="176">LN(F580/F579)</f>
        <v>-1.2155100560617446E-3</v>
      </c>
      <c r="N580" s="4">
        <f t="shared" ref="N580:N608" si="177">LN(G580/G579)</f>
        <v>2.1139139404923426E-2</v>
      </c>
      <c r="O580" s="4">
        <f t="shared" ref="O580:O608" si="178">LN(H580/H579)</f>
        <v>5.8224327514332288E-3</v>
      </c>
      <c r="P580" s="6">
        <f>SUMPRODUCT(J580:O580,Portfolio_Performance!$C$10:$H$10)</f>
        <v>8.1873734191660018E-3</v>
      </c>
      <c r="Q580" s="41">
        <v>8.6999999999999994E-3</v>
      </c>
      <c r="R580" s="12">
        <f t="shared" si="160"/>
        <v>-5.1262658083399762E-4</v>
      </c>
      <c r="S580" s="6">
        <f t="shared" si="161"/>
        <v>-5.1262658083399762E-4</v>
      </c>
      <c r="T580" s="12">
        <f>P580-Portfolio_Performance!$C$16</f>
        <v>-5.9812626580834E-2</v>
      </c>
      <c r="V580" s="7">
        <f t="shared" si="162"/>
        <v>-7.8811109137042062E-3</v>
      </c>
      <c r="W580" s="7">
        <f t="shared" si="162"/>
        <v>4.5687416567391391E-3</v>
      </c>
      <c r="X580" s="7">
        <f t="shared" si="163"/>
        <v>8.9497739350785054E-3</v>
      </c>
      <c r="Y580" s="7">
        <f t="shared" si="164"/>
        <v>-9.9155100560617444E-3</v>
      </c>
      <c r="Z580" s="7">
        <f t="shared" si="165"/>
        <v>1.2439139404923426E-2</v>
      </c>
      <c r="AA580" s="7">
        <f t="shared" si="166"/>
        <v>-2.8775672485667706E-3</v>
      </c>
      <c r="AB580">
        <f t="shared" si="167"/>
        <v>-7.8811109137042062E-3</v>
      </c>
      <c r="AC580">
        <f t="shared" si="168"/>
        <v>0</v>
      </c>
      <c r="AD580">
        <f t="shared" si="169"/>
        <v>0</v>
      </c>
      <c r="AE580">
        <f t="shared" si="170"/>
        <v>-9.9155100560617444E-3</v>
      </c>
      <c r="AF580">
        <f t="shared" si="171"/>
        <v>0</v>
      </c>
      <c r="AG580">
        <f t="shared" si="172"/>
        <v>-2.8775672485667706E-3</v>
      </c>
      <c r="AH580" s="7">
        <f>J580-Portfolio_Performance!$C$16</f>
        <v>-6.7181110913704212E-2</v>
      </c>
      <c r="AI580" s="7">
        <f>K580-Portfolio_Performance!$C$16</f>
        <v>-6.3943884924094863E-2</v>
      </c>
      <c r="AJ580" s="7">
        <f>L580-Portfolio_Performance!$C$16</f>
        <v>-5.0350226064921497E-2</v>
      </c>
      <c r="AK580" s="7">
        <f>M580-Portfolio_Performance!$C$16</f>
        <v>-6.9215510056061746E-2</v>
      </c>
      <c r="AL580" s="7">
        <f>N580-Portfolio_Performance!$C$16</f>
        <v>-4.6860860595076576E-2</v>
      </c>
      <c r="AM580" s="7">
        <f>O580-Portfolio_Performance!$C$16</f>
        <v>-6.2177567248566774E-2</v>
      </c>
    </row>
    <row r="581" spans="2:39" x14ac:dyDescent="0.2">
      <c r="B581" s="39">
        <v>45405</v>
      </c>
      <c r="C581" s="40">
        <v>185.96</v>
      </c>
      <c r="D581" s="40">
        <v>59.14</v>
      </c>
      <c r="E581" s="40">
        <v>39.409999999999997</v>
      </c>
      <c r="F581" s="40">
        <v>83.78</v>
      </c>
      <c r="G581" s="40">
        <v>117.35</v>
      </c>
      <c r="H581" s="40">
        <v>13.94</v>
      </c>
      <c r="J581" s="4">
        <f t="shared" si="173"/>
        <v>1.4680256055623253E-2</v>
      </c>
      <c r="K581" s="4">
        <f t="shared" si="174"/>
        <v>-2.533143294945145E-3</v>
      </c>
      <c r="L581" s="4">
        <f t="shared" si="175"/>
        <v>-7.6093852752243021E-4</v>
      </c>
      <c r="M581" s="4">
        <f t="shared" si="176"/>
        <v>1.8795734049156566E-2</v>
      </c>
      <c r="N581" s="4">
        <f t="shared" si="177"/>
        <v>5.9829238295935495E-3</v>
      </c>
      <c r="O581" s="4">
        <f t="shared" si="178"/>
        <v>1.1544139746865261E-2</v>
      </c>
      <c r="P581" s="6">
        <f>SUMPRODUCT(J581:O581,Portfolio_Performance!$C$10:$H$10)</f>
        <v>9.1460431237718378E-3</v>
      </c>
      <c r="Q581" s="41">
        <v>1.2E-2</v>
      </c>
      <c r="R581" s="12">
        <f t="shared" ref="R581:R608" si="179">P581-Q581</f>
        <v>-2.8539568762281625E-3</v>
      </c>
      <c r="S581" s="6">
        <f t="shared" ref="S581:S608" si="180">IF(R581&lt;0,R581,0)</f>
        <v>-2.8539568762281625E-3</v>
      </c>
      <c r="T581" s="12">
        <f>P581-Portfolio_Performance!$C$16</f>
        <v>-5.8853956876228165E-2</v>
      </c>
      <c r="V581" s="7">
        <f t="shared" ref="V581:W608" si="181">J581-Q581</f>
        <v>2.6802560556232532E-3</v>
      </c>
      <c r="W581" s="7">
        <f t="shared" si="181"/>
        <v>3.2081358128301747E-4</v>
      </c>
      <c r="X581" s="7">
        <f t="shared" ref="X581:X608" si="182">L581-Q581</f>
        <v>-1.276093852752243E-2</v>
      </c>
      <c r="Y581" s="7">
        <f t="shared" ref="Y581:Y608" si="183">M581-Q581</f>
        <v>6.7957340491565654E-3</v>
      </c>
      <c r="Z581" s="7">
        <f t="shared" ref="Z581:Z608" si="184">N581-Q581</f>
        <v>-6.0170761704064508E-3</v>
      </c>
      <c r="AA581" s="7">
        <f t="shared" ref="AA581:AA608" si="185">O581-Q581</f>
        <v>-4.558602531347395E-4</v>
      </c>
      <c r="AB581">
        <f t="shared" ref="AB581:AB608" si="186">IF(V581&lt;0,V581,0)</f>
        <v>0</v>
      </c>
      <c r="AC581">
        <f t="shared" ref="AC581:AC608" si="187">IF(W581&lt;0,W581,0)</f>
        <v>0</v>
      </c>
      <c r="AD581">
        <f t="shared" ref="AD581:AD608" si="188">IF(X581&lt;0,X581,0)</f>
        <v>-1.276093852752243E-2</v>
      </c>
      <c r="AE581">
        <f t="shared" ref="AE581:AE608" si="189">IF(Y581&lt;0,Y581,0)</f>
        <v>0</v>
      </c>
      <c r="AF581">
        <f t="shared" ref="AF581:AF608" si="190">IF(Z581&lt;0,Z581,0)</f>
        <v>-6.0170761704064508E-3</v>
      </c>
      <c r="AG581">
        <f t="shared" ref="AG581:AG608" si="191">IF(AA581&lt;0,AA581,0)</f>
        <v>-4.558602531347395E-4</v>
      </c>
      <c r="AH581" s="7">
        <f>J581-Portfolio_Performance!$C$16</f>
        <v>-5.3319743944376753E-2</v>
      </c>
      <c r="AI581" s="7">
        <f>K581-Portfolio_Performance!$C$16</f>
        <v>-7.0533143294945144E-2</v>
      </c>
      <c r="AJ581" s="7">
        <f>L581-Portfolio_Performance!$C$16</f>
        <v>-6.8760938527522436E-2</v>
      </c>
      <c r="AK581" s="7">
        <f>M581-Portfolio_Performance!$C$16</f>
        <v>-4.9204265950843443E-2</v>
      </c>
      <c r="AL581" s="7">
        <f>N581-Portfolio_Performance!$C$16</f>
        <v>-6.2017076170406457E-2</v>
      </c>
      <c r="AM581" s="7">
        <f>O581-Portfolio_Performance!$C$16</f>
        <v>-5.6455860253134746E-2</v>
      </c>
    </row>
    <row r="582" spans="2:39" x14ac:dyDescent="0.2">
      <c r="B582" s="39">
        <v>45406</v>
      </c>
      <c r="C582" s="40">
        <v>185.74</v>
      </c>
      <c r="D582" s="40">
        <v>59.29</v>
      </c>
      <c r="E582" s="40">
        <v>39.46</v>
      </c>
      <c r="F582" s="40">
        <v>83.45</v>
      </c>
      <c r="G582" s="40">
        <v>117.3</v>
      </c>
      <c r="H582" s="40">
        <v>14.02</v>
      </c>
      <c r="J582" s="4">
        <f t="shared" si="173"/>
        <v>-1.1837504745217011E-3</v>
      </c>
      <c r="K582" s="4">
        <f t="shared" si="174"/>
        <v>2.5331432949451068E-3</v>
      </c>
      <c r="L582" s="4">
        <f t="shared" si="175"/>
        <v>1.2679093875570065E-3</v>
      </c>
      <c r="M582" s="4">
        <f t="shared" si="176"/>
        <v>-3.9466654110447497E-3</v>
      </c>
      <c r="N582" s="4">
        <f t="shared" si="177"/>
        <v>-4.2616663760273928E-4</v>
      </c>
      <c r="O582" s="4">
        <f t="shared" si="178"/>
        <v>5.7224762740663154E-3</v>
      </c>
      <c r="P582" s="6">
        <f>SUMPRODUCT(J582:O582,Portfolio_Performance!$C$10:$H$10)</f>
        <v>1.3801981869407428E-3</v>
      </c>
      <c r="Q582" s="41">
        <v>2.0000000000000001E-4</v>
      </c>
      <c r="R582" s="12">
        <f t="shared" si="179"/>
        <v>1.1801981869407428E-3</v>
      </c>
      <c r="S582" s="6">
        <f t="shared" si="180"/>
        <v>0</v>
      </c>
      <c r="T582" s="12">
        <f>P582-Portfolio_Performance!$C$16</f>
        <v>-6.6619801813059265E-2</v>
      </c>
      <c r="V582" s="7">
        <f t="shared" si="181"/>
        <v>-1.3837504745217012E-3</v>
      </c>
      <c r="W582" s="7">
        <f t="shared" si="181"/>
        <v>1.3529451080043641E-3</v>
      </c>
      <c r="X582" s="7">
        <f t="shared" si="182"/>
        <v>1.0679093875570064E-3</v>
      </c>
      <c r="Y582" s="7">
        <f t="shared" si="183"/>
        <v>-4.1466654110447494E-3</v>
      </c>
      <c r="Z582" s="7">
        <f t="shared" si="184"/>
        <v>-6.2616663760273932E-4</v>
      </c>
      <c r="AA582" s="7">
        <f t="shared" si="185"/>
        <v>5.5224762740663158E-3</v>
      </c>
      <c r="AB582">
        <f t="shared" si="186"/>
        <v>-1.3837504745217012E-3</v>
      </c>
      <c r="AC582">
        <f t="shared" si="187"/>
        <v>0</v>
      </c>
      <c r="AD582">
        <f t="shared" si="188"/>
        <v>0</v>
      </c>
      <c r="AE582">
        <f t="shared" si="189"/>
        <v>-4.1466654110447494E-3</v>
      </c>
      <c r="AF582">
        <f t="shared" si="190"/>
        <v>-6.2616663760273932E-4</v>
      </c>
      <c r="AG582">
        <f t="shared" si="191"/>
        <v>0</v>
      </c>
      <c r="AH582" s="7">
        <f>J582-Portfolio_Performance!$C$16</f>
        <v>-6.9183750474521702E-2</v>
      </c>
      <c r="AI582" s="7">
        <f>K582-Portfolio_Performance!$C$16</f>
        <v>-6.5466856705054893E-2</v>
      </c>
      <c r="AJ582" s="7">
        <f>L582-Portfolio_Performance!$C$16</f>
        <v>-6.6732090612442993E-2</v>
      </c>
      <c r="AK582" s="7">
        <f>M582-Portfolio_Performance!$C$16</f>
        <v>-7.1946665411044761E-2</v>
      </c>
      <c r="AL582" s="7">
        <f>N582-Portfolio_Performance!$C$16</f>
        <v>-6.8426166637602745E-2</v>
      </c>
      <c r="AM582" s="7">
        <f>O582-Portfolio_Performance!$C$16</f>
        <v>-6.2277523725933689E-2</v>
      </c>
    </row>
    <row r="583" spans="2:39" x14ac:dyDescent="0.2">
      <c r="B583" s="39">
        <v>45407</v>
      </c>
      <c r="C583" s="40">
        <v>178.6</v>
      </c>
      <c r="D583" s="40">
        <v>58.91</v>
      </c>
      <c r="E583" s="40">
        <v>38.840000000000003</v>
      </c>
      <c r="F583" s="40">
        <v>83.18</v>
      </c>
      <c r="G583" s="40">
        <v>115.23</v>
      </c>
      <c r="H583" s="40">
        <v>14.23</v>
      </c>
      <c r="J583" s="4">
        <f t="shared" si="173"/>
        <v>-3.9199177905463657E-2</v>
      </c>
      <c r="K583" s="4">
        <f t="shared" si="174"/>
        <v>-6.4298021856804112E-3</v>
      </c>
      <c r="L583" s="4">
        <f t="shared" si="175"/>
        <v>-1.5836857171345101E-2</v>
      </c>
      <c r="M583" s="4">
        <f t="shared" si="176"/>
        <v>-3.2407157930784301E-3</v>
      </c>
      <c r="N583" s="4">
        <f t="shared" si="177"/>
        <v>-1.7804624633506592E-2</v>
      </c>
      <c r="O583" s="4">
        <f t="shared" si="178"/>
        <v>1.4867530495316993E-2</v>
      </c>
      <c r="P583" s="6">
        <f>SUMPRODUCT(J583:O583,Portfolio_Performance!$C$10:$H$10)</f>
        <v>-9.4912388742093463E-3</v>
      </c>
      <c r="Q583" s="41">
        <v>-4.5999999999999999E-3</v>
      </c>
      <c r="R583" s="12">
        <f t="shared" si="179"/>
        <v>-4.8912388742093464E-3</v>
      </c>
      <c r="S583" s="6">
        <f t="shared" si="180"/>
        <v>-4.8912388742093464E-3</v>
      </c>
      <c r="T583" s="12">
        <f>P583-Portfolio_Performance!$C$16</f>
        <v>-7.7491238874209348E-2</v>
      </c>
      <c r="V583" s="7">
        <f t="shared" si="181"/>
        <v>-3.4599177905463657E-2</v>
      </c>
      <c r="W583" s="7">
        <f t="shared" si="181"/>
        <v>-1.5385633114710648E-3</v>
      </c>
      <c r="X583" s="7">
        <f t="shared" si="182"/>
        <v>-1.1236857171345101E-2</v>
      </c>
      <c r="Y583" s="7">
        <f t="shared" si="183"/>
        <v>1.3592842069215698E-3</v>
      </c>
      <c r="Z583" s="7">
        <f t="shared" si="184"/>
        <v>-1.3204624633506593E-2</v>
      </c>
      <c r="AA583" s="7">
        <f t="shared" si="185"/>
        <v>1.9467530495316993E-2</v>
      </c>
      <c r="AB583">
        <f t="shared" si="186"/>
        <v>-3.4599177905463657E-2</v>
      </c>
      <c r="AC583">
        <f t="shared" si="187"/>
        <v>-1.5385633114710648E-3</v>
      </c>
      <c r="AD583">
        <f t="shared" si="188"/>
        <v>-1.1236857171345101E-2</v>
      </c>
      <c r="AE583">
        <f t="shared" si="189"/>
        <v>0</v>
      </c>
      <c r="AF583">
        <f t="shared" si="190"/>
        <v>-1.3204624633506593E-2</v>
      </c>
      <c r="AG583">
        <f t="shared" si="191"/>
        <v>0</v>
      </c>
      <c r="AH583" s="7">
        <f>J583-Portfolio_Performance!$C$16</f>
        <v>-0.10719917790546366</v>
      </c>
      <c r="AI583" s="7">
        <f>K583-Portfolio_Performance!$C$16</f>
        <v>-7.4429802185680419E-2</v>
      </c>
      <c r="AJ583" s="7">
        <f>L583-Portfolio_Performance!$C$16</f>
        <v>-8.3836857171345106E-2</v>
      </c>
      <c r="AK583" s="7">
        <f>M583-Portfolio_Performance!$C$16</f>
        <v>-7.1240715793078432E-2</v>
      </c>
      <c r="AL583" s="7">
        <f>N583-Portfolio_Performance!$C$16</f>
        <v>-8.5804624633506604E-2</v>
      </c>
      <c r="AM583" s="7">
        <f>O583-Portfolio_Performance!$C$16</f>
        <v>-5.3132469504683012E-2</v>
      </c>
    </row>
    <row r="584" spans="2:39" x14ac:dyDescent="0.2">
      <c r="B584" s="39">
        <v>45408</v>
      </c>
      <c r="C584" s="40">
        <v>180.55</v>
      </c>
      <c r="D584" s="40">
        <v>58.36</v>
      </c>
      <c r="E584" s="40">
        <v>39</v>
      </c>
      <c r="F584" s="40">
        <v>83.58</v>
      </c>
      <c r="G584" s="40">
        <v>121.63</v>
      </c>
      <c r="H584" s="40">
        <v>14.19</v>
      </c>
      <c r="J584" s="4">
        <f t="shared" si="173"/>
        <v>1.0859079281068136E-2</v>
      </c>
      <c r="K584" s="4">
        <f t="shared" si="174"/>
        <v>-9.3801318790109993E-3</v>
      </c>
      <c r="L584" s="4">
        <f t="shared" si="175"/>
        <v>4.1110027065222876E-3</v>
      </c>
      <c r="M584" s="4">
        <f t="shared" si="176"/>
        <v>4.7973227050035908E-3</v>
      </c>
      <c r="N584" s="4">
        <f t="shared" si="177"/>
        <v>5.405351860442182E-2</v>
      </c>
      <c r="O584" s="4">
        <f t="shared" si="178"/>
        <v>-2.8149209298097841E-3</v>
      </c>
      <c r="P584" s="6">
        <f>SUMPRODUCT(J584:O584,Portfolio_Performance!$C$10:$H$10)</f>
        <v>1.2090862651406544E-2</v>
      </c>
      <c r="Q584" s="41">
        <v>1.0200000000000001E-2</v>
      </c>
      <c r="R584" s="12">
        <f t="shared" si="179"/>
        <v>1.8908626514065434E-3</v>
      </c>
      <c r="S584" s="6">
        <f t="shared" si="180"/>
        <v>0</v>
      </c>
      <c r="T584" s="12">
        <f>P584-Portfolio_Performance!$C$16</f>
        <v>-5.5909137348593457E-2</v>
      </c>
      <c r="V584" s="7">
        <f t="shared" si="181"/>
        <v>6.5907928106813569E-4</v>
      </c>
      <c r="W584" s="7">
        <f t="shared" si="181"/>
        <v>-1.1270994530417543E-2</v>
      </c>
      <c r="X584" s="7">
        <f t="shared" si="182"/>
        <v>-6.0889972934777131E-3</v>
      </c>
      <c r="Y584" s="7">
        <f t="shared" si="183"/>
        <v>-5.4026772949964099E-3</v>
      </c>
      <c r="Z584" s="7">
        <f t="shared" si="184"/>
        <v>4.3853518604421819E-2</v>
      </c>
      <c r="AA584" s="7">
        <f t="shared" si="185"/>
        <v>-1.3014920929809784E-2</v>
      </c>
      <c r="AB584">
        <f t="shared" si="186"/>
        <v>0</v>
      </c>
      <c r="AC584">
        <f t="shared" si="187"/>
        <v>-1.1270994530417543E-2</v>
      </c>
      <c r="AD584">
        <f t="shared" si="188"/>
        <v>-6.0889972934777131E-3</v>
      </c>
      <c r="AE584">
        <f t="shared" si="189"/>
        <v>-5.4026772949964099E-3</v>
      </c>
      <c r="AF584">
        <f t="shared" si="190"/>
        <v>0</v>
      </c>
      <c r="AG584">
        <f t="shared" si="191"/>
        <v>-1.3014920929809784E-2</v>
      </c>
      <c r="AH584" s="7">
        <f>J584-Portfolio_Performance!$C$16</f>
        <v>-5.714092071893187E-2</v>
      </c>
      <c r="AI584" s="7">
        <f>K584-Portfolio_Performance!$C$16</f>
        <v>-7.7380131879011008E-2</v>
      </c>
      <c r="AJ584" s="7">
        <f>L584-Portfolio_Performance!$C$16</f>
        <v>-6.3888997293477717E-2</v>
      </c>
      <c r="AK584" s="7">
        <f>M584-Portfolio_Performance!$C$16</f>
        <v>-6.3202677294996415E-2</v>
      </c>
      <c r="AL584" s="7">
        <f>N584-Portfolio_Performance!$C$16</f>
        <v>-1.3946481395578185E-2</v>
      </c>
      <c r="AM584" s="7">
        <f>O584-Portfolio_Performance!$C$16</f>
        <v>-7.0814920929809788E-2</v>
      </c>
    </row>
    <row r="585" spans="2:39" x14ac:dyDescent="0.2">
      <c r="B585" s="39">
        <v>45411</v>
      </c>
      <c r="C585" s="40">
        <v>184.38</v>
      </c>
      <c r="D585" s="40">
        <v>58.74</v>
      </c>
      <c r="E585" s="40">
        <v>38.86</v>
      </c>
      <c r="F585" s="40">
        <v>82.46</v>
      </c>
      <c r="G585" s="40">
        <v>120.59</v>
      </c>
      <c r="H585" s="40">
        <v>14.18</v>
      </c>
      <c r="J585" s="4">
        <f t="shared" si="173"/>
        <v>2.0991097646981434E-2</v>
      </c>
      <c r="K585" s="4">
        <f t="shared" si="174"/>
        <v>6.4902021158892197E-3</v>
      </c>
      <c r="L585" s="4">
        <f t="shared" si="175"/>
        <v>-3.5962021803524311E-3</v>
      </c>
      <c r="M585" s="4">
        <f t="shared" si="176"/>
        <v>-1.3490929741015402E-2</v>
      </c>
      <c r="N585" s="4">
        <f t="shared" si="177"/>
        <v>-8.5872875148437656E-3</v>
      </c>
      <c r="O585" s="4">
        <f t="shared" si="178"/>
        <v>-7.0497006796982125E-4</v>
      </c>
      <c r="P585" s="6">
        <f>SUMPRODUCT(J585:O585,Portfolio_Performance!$C$10:$H$10)</f>
        <v>1.2095780254887255E-3</v>
      </c>
      <c r="Q585" s="41">
        <v>3.2000000000000002E-3</v>
      </c>
      <c r="R585" s="12">
        <f t="shared" si="179"/>
        <v>-1.9904219745112747E-3</v>
      </c>
      <c r="S585" s="6">
        <f t="shared" si="180"/>
        <v>-1.9904219745112747E-3</v>
      </c>
      <c r="T585" s="12">
        <f>P585-Portfolio_Performance!$C$16</f>
        <v>-6.679042197451128E-2</v>
      </c>
      <c r="V585" s="7">
        <f t="shared" si="181"/>
        <v>1.7791097646981432E-2</v>
      </c>
      <c r="W585" s="7">
        <f t="shared" si="181"/>
        <v>8.4806240904004952E-3</v>
      </c>
      <c r="X585" s="7">
        <f t="shared" si="182"/>
        <v>-6.7962021803524312E-3</v>
      </c>
      <c r="Y585" s="7">
        <f t="shared" si="183"/>
        <v>-1.6690929741015402E-2</v>
      </c>
      <c r="Z585" s="7">
        <f t="shared" si="184"/>
        <v>-1.1787287514843765E-2</v>
      </c>
      <c r="AA585" s="7">
        <f t="shared" si="185"/>
        <v>-3.9049700679698214E-3</v>
      </c>
      <c r="AB585">
        <f t="shared" si="186"/>
        <v>0</v>
      </c>
      <c r="AC585">
        <f t="shared" si="187"/>
        <v>0</v>
      </c>
      <c r="AD585">
        <f t="shared" si="188"/>
        <v>-6.7962021803524312E-3</v>
      </c>
      <c r="AE585">
        <f t="shared" si="189"/>
        <v>-1.6690929741015402E-2</v>
      </c>
      <c r="AF585">
        <f t="shared" si="190"/>
        <v>-1.1787287514843765E-2</v>
      </c>
      <c r="AG585">
        <f t="shared" si="191"/>
        <v>-3.9049700679698214E-3</v>
      </c>
      <c r="AH585" s="7">
        <f>J585-Portfolio_Performance!$C$16</f>
        <v>-4.7008902353018571E-2</v>
      </c>
      <c r="AI585" s="7">
        <f>K585-Portfolio_Performance!$C$16</f>
        <v>-6.1509797884110783E-2</v>
      </c>
      <c r="AJ585" s="7">
        <f>L585-Portfolio_Performance!$C$16</f>
        <v>-7.1596202180352439E-2</v>
      </c>
      <c r="AK585" s="7">
        <f>M585-Portfolio_Performance!$C$16</f>
        <v>-8.1490929741015405E-2</v>
      </c>
      <c r="AL585" s="7">
        <f>N585-Portfolio_Performance!$C$16</f>
        <v>-7.6587287514843769E-2</v>
      </c>
      <c r="AM585" s="7">
        <f>O585-Portfolio_Performance!$C$16</f>
        <v>-6.8704970067969828E-2</v>
      </c>
    </row>
    <row r="586" spans="2:39" x14ac:dyDescent="0.2">
      <c r="B586" s="39">
        <v>45412</v>
      </c>
      <c r="C586" s="40">
        <v>182.9</v>
      </c>
      <c r="D586" s="40">
        <v>58.56</v>
      </c>
      <c r="E586" s="40">
        <v>38.35</v>
      </c>
      <c r="F586" s="40">
        <v>80.45</v>
      </c>
      <c r="G586" s="40">
        <v>119.14</v>
      </c>
      <c r="H586" s="40">
        <v>13.84</v>
      </c>
      <c r="J586" s="4">
        <f t="shared" si="173"/>
        <v>-8.0592899736282135E-3</v>
      </c>
      <c r="K586" s="4">
        <f t="shared" si="174"/>
        <v>-3.0690561174178833E-3</v>
      </c>
      <c r="L586" s="4">
        <f t="shared" si="175"/>
        <v>-1.3210916136028823E-2</v>
      </c>
      <c r="M586" s="4">
        <f t="shared" si="176"/>
        <v>-2.4677453840361654E-2</v>
      </c>
      <c r="N586" s="4">
        <f t="shared" si="177"/>
        <v>-1.2097089914959818E-2</v>
      </c>
      <c r="O586" s="4">
        <f t="shared" si="178"/>
        <v>-2.4269570914457896E-2</v>
      </c>
      <c r="P586" s="6">
        <f>SUMPRODUCT(J586:O586,Portfolio_Performance!$C$10:$H$10)</f>
        <v>-1.5407889861435811E-2</v>
      </c>
      <c r="Q586" s="41">
        <v>-1.5699999999999999E-2</v>
      </c>
      <c r="R586" s="12">
        <f t="shared" si="179"/>
        <v>2.9211013856418784E-4</v>
      </c>
      <c r="S586" s="6">
        <f t="shared" si="180"/>
        <v>0</v>
      </c>
      <c r="T586" s="12">
        <f>P586-Portfolio_Performance!$C$16</f>
        <v>-8.3407889861435811E-2</v>
      </c>
      <c r="V586" s="7">
        <f t="shared" si="181"/>
        <v>7.6407100263717852E-3</v>
      </c>
      <c r="W586" s="7">
        <f t="shared" si="181"/>
        <v>-3.3611662559820711E-3</v>
      </c>
      <c r="X586" s="7">
        <f t="shared" si="182"/>
        <v>2.4890838639711754E-3</v>
      </c>
      <c r="Y586" s="7">
        <f t="shared" si="183"/>
        <v>-8.9774538403616551E-3</v>
      </c>
      <c r="Z586" s="7">
        <f t="shared" si="184"/>
        <v>3.6029100850401806E-3</v>
      </c>
      <c r="AA586" s="7">
        <f t="shared" si="185"/>
        <v>-8.5695709144578969E-3</v>
      </c>
      <c r="AB586">
        <f t="shared" si="186"/>
        <v>0</v>
      </c>
      <c r="AC586">
        <f t="shared" si="187"/>
        <v>-3.3611662559820711E-3</v>
      </c>
      <c r="AD586">
        <f t="shared" si="188"/>
        <v>0</v>
      </c>
      <c r="AE586">
        <f t="shared" si="189"/>
        <v>-8.9774538403616551E-3</v>
      </c>
      <c r="AF586">
        <f t="shared" si="190"/>
        <v>0</v>
      </c>
      <c r="AG586">
        <f t="shared" si="191"/>
        <v>-8.5695709144578969E-3</v>
      </c>
      <c r="AH586" s="7">
        <f>J586-Portfolio_Performance!$C$16</f>
        <v>-7.6059289973628222E-2</v>
      </c>
      <c r="AI586" s="7">
        <f>K586-Portfolio_Performance!$C$16</f>
        <v>-7.1069056117417886E-2</v>
      </c>
      <c r="AJ586" s="7">
        <f>L586-Portfolio_Performance!$C$16</f>
        <v>-8.1210916136028821E-2</v>
      </c>
      <c r="AK586" s="7">
        <f>M586-Portfolio_Performance!$C$16</f>
        <v>-9.2677453840361662E-2</v>
      </c>
      <c r="AL586" s="7">
        <f>N586-Portfolio_Performance!$C$16</f>
        <v>-8.0097089914959826E-2</v>
      </c>
      <c r="AM586" s="7">
        <f>O586-Portfolio_Performance!$C$16</f>
        <v>-9.2269570914457893E-2</v>
      </c>
    </row>
    <row r="587" spans="2:39" x14ac:dyDescent="0.2">
      <c r="B587" s="39">
        <v>45413</v>
      </c>
      <c r="C587" s="40">
        <v>180.29</v>
      </c>
      <c r="D587" s="40">
        <v>59.67</v>
      </c>
      <c r="E587" s="40">
        <v>38.56</v>
      </c>
      <c r="F587" s="40">
        <v>81.41</v>
      </c>
      <c r="G587" s="40">
        <v>119.78</v>
      </c>
      <c r="H587" s="40">
        <v>13.69</v>
      </c>
      <c r="J587" s="4">
        <f t="shared" si="173"/>
        <v>-1.4372889842711283E-2</v>
      </c>
      <c r="K587" s="4">
        <f t="shared" si="174"/>
        <v>1.8777511880934336E-2</v>
      </c>
      <c r="L587" s="4">
        <f t="shared" si="175"/>
        <v>5.4609419290797051E-3</v>
      </c>
      <c r="M587" s="4">
        <f t="shared" si="176"/>
        <v>1.1862242147493965E-2</v>
      </c>
      <c r="N587" s="4">
        <f t="shared" si="177"/>
        <v>5.3574546357750379E-3</v>
      </c>
      <c r="O587" s="4">
        <f t="shared" si="178"/>
        <v>-1.0897310889166002E-2</v>
      </c>
      <c r="P587" s="6">
        <f>SUMPRODUCT(J587:O587,Portfolio_Performance!$C$10:$H$10)</f>
        <v>-1.4622107123862483E-3</v>
      </c>
      <c r="Q587" s="41">
        <v>-3.3999999999999998E-3</v>
      </c>
      <c r="R587" s="12">
        <f t="shared" si="179"/>
        <v>1.9377892876137515E-3</v>
      </c>
      <c r="S587" s="6">
        <f t="shared" si="180"/>
        <v>0</v>
      </c>
      <c r="T587" s="12">
        <f>P587-Portfolio_Performance!$C$16</f>
        <v>-6.9462210712386258E-2</v>
      </c>
      <c r="V587" s="7">
        <f t="shared" si="181"/>
        <v>-1.0972889842711282E-2</v>
      </c>
      <c r="W587" s="7">
        <f t="shared" si="181"/>
        <v>1.6839722593320585E-2</v>
      </c>
      <c r="X587" s="7">
        <f t="shared" si="182"/>
        <v>8.8609419290797044E-3</v>
      </c>
      <c r="Y587" s="7">
        <f t="shared" si="183"/>
        <v>1.5262242147493965E-2</v>
      </c>
      <c r="Z587" s="7">
        <f t="shared" si="184"/>
        <v>8.7574546357750381E-3</v>
      </c>
      <c r="AA587" s="7">
        <f t="shared" si="185"/>
        <v>-7.4973108891660013E-3</v>
      </c>
      <c r="AB587">
        <f t="shared" si="186"/>
        <v>-1.0972889842711282E-2</v>
      </c>
      <c r="AC587">
        <f t="shared" si="187"/>
        <v>0</v>
      </c>
      <c r="AD587">
        <f t="shared" si="188"/>
        <v>0</v>
      </c>
      <c r="AE587">
        <f t="shared" si="189"/>
        <v>0</v>
      </c>
      <c r="AF587">
        <f t="shared" si="190"/>
        <v>0</v>
      </c>
      <c r="AG587">
        <f t="shared" si="191"/>
        <v>-7.4973108891660013E-3</v>
      </c>
      <c r="AH587" s="7">
        <f>J587-Portfolio_Performance!$C$16</f>
        <v>-8.2372889842711294E-2</v>
      </c>
      <c r="AI587" s="7">
        <f>K587-Portfolio_Performance!$C$16</f>
        <v>-4.9222488119065669E-2</v>
      </c>
      <c r="AJ587" s="7">
        <f>L587-Portfolio_Performance!$C$16</f>
        <v>-6.2539058070920306E-2</v>
      </c>
      <c r="AK587" s="7">
        <f>M587-Portfolio_Performance!$C$16</f>
        <v>-5.6137757852506041E-2</v>
      </c>
      <c r="AL587" s="7">
        <f>N587-Portfolio_Performance!$C$16</f>
        <v>-6.2642545364224964E-2</v>
      </c>
      <c r="AM587" s="7">
        <f>O587-Portfolio_Performance!$C$16</f>
        <v>-7.8897310889166003E-2</v>
      </c>
    </row>
    <row r="588" spans="2:39" x14ac:dyDescent="0.2">
      <c r="B588" s="39">
        <v>45414</v>
      </c>
      <c r="C588" s="40">
        <v>184.28</v>
      </c>
      <c r="D588" s="40">
        <v>60.16</v>
      </c>
      <c r="E588" s="40">
        <v>38.799999999999997</v>
      </c>
      <c r="F588" s="40">
        <v>81.75</v>
      </c>
      <c r="G588" s="40">
        <v>121.14</v>
      </c>
      <c r="H588" s="40">
        <v>13.96</v>
      </c>
      <c r="J588" s="4">
        <f t="shared" si="173"/>
        <v>2.1889674513607474E-2</v>
      </c>
      <c r="K588" s="4">
        <f t="shared" si="174"/>
        <v>8.1782981075937591E-3</v>
      </c>
      <c r="L588" s="4">
        <f t="shared" si="175"/>
        <v>6.2047768868828696E-3</v>
      </c>
      <c r="M588" s="4">
        <f t="shared" si="176"/>
        <v>4.1676941914763838E-3</v>
      </c>
      <c r="N588" s="4">
        <f t="shared" si="177"/>
        <v>1.1290174716484793E-2</v>
      </c>
      <c r="O588" s="4">
        <f t="shared" si="178"/>
        <v>1.9530458033869089E-2</v>
      </c>
      <c r="P588" s="6">
        <f>SUMPRODUCT(J588:O588,Portfolio_Performance!$C$10:$H$10)</f>
        <v>1.4350184174774482E-2</v>
      </c>
      <c r="Q588" s="41">
        <v>9.1000000000000004E-3</v>
      </c>
      <c r="R588" s="12">
        <f t="shared" si="179"/>
        <v>5.2501841747744811E-3</v>
      </c>
      <c r="S588" s="6">
        <f t="shared" si="180"/>
        <v>0</v>
      </c>
      <c r="T588" s="12">
        <f>P588-Portfolio_Performance!$C$16</f>
        <v>-5.3649815825225523E-2</v>
      </c>
      <c r="V588" s="7">
        <f t="shared" si="181"/>
        <v>1.2789674513607473E-2</v>
      </c>
      <c r="W588" s="7">
        <f t="shared" si="181"/>
        <v>2.928113932819278E-3</v>
      </c>
      <c r="X588" s="7">
        <f t="shared" si="182"/>
        <v>-2.8952231131171308E-3</v>
      </c>
      <c r="Y588" s="7">
        <f t="shared" si="183"/>
        <v>-4.9323058085236167E-3</v>
      </c>
      <c r="Z588" s="7">
        <f t="shared" si="184"/>
        <v>2.190174716484793E-3</v>
      </c>
      <c r="AA588" s="7">
        <f t="shared" si="185"/>
        <v>1.0430458033869088E-2</v>
      </c>
      <c r="AB588">
        <f t="shared" si="186"/>
        <v>0</v>
      </c>
      <c r="AC588">
        <f t="shared" si="187"/>
        <v>0</v>
      </c>
      <c r="AD588">
        <f t="shared" si="188"/>
        <v>-2.8952231131171308E-3</v>
      </c>
      <c r="AE588">
        <f t="shared" si="189"/>
        <v>-4.9323058085236167E-3</v>
      </c>
      <c r="AF588">
        <f t="shared" si="190"/>
        <v>0</v>
      </c>
      <c r="AG588">
        <f t="shared" si="191"/>
        <v>0</v>
      </c>
      <c r="AH588" s="7">
        <f>J588-Portfolio_Performance!$C$16</f>
        <v>-4.6110325486392531E-2</v>
      </c>
      <c r="AI588" s="7">
        <f>K588-Portfolio_Performance!$C$16</f>
        <v>-5.9821701892406244E-2</v>
      </c>
      <c r="AJ588" s="7">
        <f>L588-Portfolio_Performance!$C$16</f>
        <v>-6.1795223113117137E-2</v>
      </c>
      <c r="AK588" s="7">
        <f>M588-Portfolio_Performance!$C$16</f>
        <v>-6.3832305808523615E-2</v>
      </c>
      <c r="AL588" s="7">
        <f>N588-Portfolio_Performance!$C$16</f>
        <v>-5.670982528351521E-2</v>
      </c>
      <c r="AM588" s="7">
        <f>O588-Portfolio_Performance!$C$16</f>
        <v>-4.8469541966130916E-2</v>
      </c>
    </row>
    <row r="589" spans="2:39" x14ac:dyDescent="0.2">
      <c r="B589" s="39">
        <v>45415</v>
      </c>
      <c r="C589" s="40">
        <v>185.63</v>
      </c>
      <c r="D589" s="40">
        <v>63.56</v>
      </c>
      <c r="E589" s="40">
        <v>39.369999999999997</v>
      </c>
      <c r="F589" s="40">
        <v>81.47</v>
      </c>
      <c r="G589" s="40">
        <v>120.73</v>
      </c>
      <c r="H589" s="40">
        <v>14.15</v>
      </c>
      <c r="J589" s="4">
        <f t="shared" si="173"/>
        <v>7.2991051534156484E-3</v>
      </c>
      <c r="K589" s="4">
        <f t="shared" si="174"/>
        <v>5.4976662026930925E-2</v>
      </c>
      <c r="L589" s="4">
        <f t="shared" si="175"/>
        <v>1.4583858326418342E-2</v>
      </c>
      <c r="M589" s="4">
        <f t="shared" si="176"/>
        <v>-3.4309554548123517E-3</v>
      </c>
      <c r="N589" s="4">
        <f t="shared" si="177"/>
        <v>-3.3902542085050887E-3</v>
      </c>
      <c r="O589" s="4">
        <f t="shared" si="178"/>
        <v>1.3518526755020136E-2</v>
      </c>
      <c r="P589" s="6">
        <f>SUMPRODUCT(J589:O589,Portfolio_Performance!$C$10:$H$10)</f>
        <v>1.1450284705341846E-2</v>
      </c>
      <c r="Q589" s="41">
        <v>1.26E-2</v>
      </c>
      <c r="R589" s="12">
        <f t="shared" si="179"/>
        <v>-1.1497152946581546E-3</v>
      </c>
      <c r="S589" s="6">
        <f t="shared" si="180"/>
        <v>-1.1497152946581546E-3</v>
      </c>
      <c r="T589" s="12">
        <f>P589-Portfolio_Performance!$C$16</f>
        <v>-5.6549715294658159E-2</v>
      </c>
      <c r="V589" s="7">
        <f t="shared" si="181"/>
        <v>-5.3008948465843517E-3</v>
      </c>
      <c r="W589" s="7">
        <f t="shared" si="181"/>
        <v>5.612637732158908E-2</v>
      </c>
      <c r="X589" s="7">
        <f t="shared" si="182"/>
        <v>1.9838583264183418E-3</v>
      </c>
      <c r="Y589" s="7">
        <f t="shared" si="183"/>
        <v>-1.603095545481235E-2</v>
      </c>
      <c r="Z589" s="7">
        <f t="shared" si="184"/>
        <v>-1.5990254208505091E-2</v>
      </c>
      <c r="AA589" s="7">
        <f t="shared" si="185"/>
        <v>9.1852675502013606E-4</v>
      </c>
      <c r="AB589">
        <f t="shared" si="186"/>
        <v>-5.3008948465843517E-3</v>
      </c>
      <c r="AC589">
        <f t="shared" si="187"/>
        <v>0</v>
      </c>
      <c r="AD589">
        <f t="shared" si="188"/>
        <v>0</v>
      </c>
      <c r="AE589">
        <f t="shared" si="189"/>
        <v>-1.603095545481235E-2</v>
      </c>
      <c r="AF589">
        <f t="shared" si="190"/>
        <v>-1.5990254208505091E-2</v>
      </c>
      <c r="AG589">
        <f t="shared" si="191"/>
        <v>0</v>
      </c>
      <c r="AH589" s="7">
        <f>J589-Portfolio_Performance!$C$16</f>
        <v>-6.0700894846584356E-2</v>
      </c>
      <c r="AI589" s="7">
        <f>K589-Portfolio_Performance!$C$16</f>
        <v>-1.302333797306908E-2</v>
      </c>
      <c r="AJ589" s="7">
        <f>L589-Portfolio_Performance!$C$16</f>
        <v>-5.3416141673581663E-2</v>
      </c>
      <c r="AK589" s="7">
        <f>M589-Portfolio_Performance!$C$16</f>
        <v>-7.1430955454812359E-2</v>
      </c>
      <c r="AL589" s="7">
        <f>N589-Portfolio_Performance!$C$16</f>
        <v>-7.1390254208505088E-2</v>
      </c>
      <c r="AM589" s="7">
        <f>O589-Portfolio_Performance!$C$16</f>
        <v>-5.4481473244979872E-2</v>
      </c>
    </row>
    <row r="590" spans="2:39" x14ac:dyDescent="0.2">
      <c r="B590" s="39">
        <v>45418</v>
      </c>
      <c r="C590" s="40">
        <v>189.28</v>
      </c>
      <c r="D590" s="40">
        <v>62.31</v>
      </c>
      <c r="E590" s="40">
        <v>39.9</v>
      </c>
      <c r="F590" s="40">
        <v>83.02</v>
      </c>
      <c r="G590" s="40">
        <v>123.18</v>
      </c>
      <c r="H590" s="40">
        <v>14.21</v>
      </c>
      <c r="J590" s="4">
        <f t="shared" si="173"/>
        <v>1.9471955008944931E-2</v>
      </c>
      <c r="K590" s="4">
        <f t="shared" si="174"/>
        <v>-1.9862415112384554E-2</v>
      </c>
      <c r="L590" s="4">
        <f t="shared" si="175"/>
        <v>1.3372218940171732E-2</v>
      </c>
      <c r="M590" s="4">
        <f t="shared" si="176"/>
        <v>1.884668830234228E-2</v>
      </c>
      <c r="N590" s="4">
        <f t="shared" si="177"/>
        <v>2.0090052914601132E-2</v>
      </c>
      <c r="O590" s="4">
        <f t="shared" si="178"/>
        <v>4.2313180197626242E-3</v>
      </c>
      <c r="P590" s="6">
        <f>SUMPRODUCT(J590:O590,Portfolio_Performance!$C$10:$H$10)</f>
        <v>1.0417446203650945E-2</v>
      </c>
      <c r="Q590" s="41">
        <v>1.03E-2</v>
      </c>
      <c r="R590" s="12">
        <f t="shared" si="179"/>
        <v>1.1744620365094528E-4</v>
      </c>
      <c r="S590" s="6">
        <f t="shared" si="180"/>
        <v>0</v>
      </c>
      <c r="T590" s="12">
        <f>P590-Portfolio_Performance!$C$16</f>
        <v>-5.7582553796349058E-2</v>
      </c>
      <c r="V590" s="7">
        <f t="shared" si="181"/>
        <v>9.1719550089449306E-3</v>
      </c>
      <c r="W590" s="7">
        <f t="shared" si="181"/>
        <v>-1.9979861316035498E-2</v>
      </c>
      <c r="X590" s="7">
        <f t="shared" si="182"/>
        <v>3.072218940171732E-3</v>
      </c>
      <c r="Y590" s="7">
        <f t="shared" si="183"/>
        <v>8.5466883023422799E-3</v>
      </c>
      <c r="Z590" s="7">
        <f t="shared" si="184"/>
        <v>9.7900529146011314E-3</v>
      </c>
      <c r="AA590" s="7">
        <f t="shared" si="185"/>
        <v>-6.0686819802373759E-3</v>
      </c>
      <c r="AB590">
        <f t="shared" si="186"/>
        <v>0</v>
      </c>
      <c r="AC590">
        <f t="shared" si="187"/>
        <v>-1.9979861316035498E-2</v>
      </c>
      <c r="AD590">
        <f t="shared" si="188"/>
        <v>0</v>
      </c>
      <c r="AE590">
        <f t="shared" si="189"/>
        <v>0</v>
      </c>
      <c r="AF590">
        <f t="shared" si="190"/>
        <v>0</v>
      </c>
      <c r="AG590">
        <f t="shared" si="191"/>
        <v>-6.0686819802373759E-3</v>
      </c>
      <c r="AH590" s="7">
        <f>J590-Portfolio_Performance!$C$16</f>
        <v>-4.8528044991055078E-2</v>
      </c>
      <c r="AI590" s="7">
        <f>K590-Portfolio_Performance!$C$16</f>
        <v>-8.7862415112384559E-2</v>
      </c>
      <c r="AJ590" s="7">
        <f>L590-Portfolio_Performance!$C$16</f>
        <v>-5.4627781059828275E-2</v>
      </c>
      <c r="AK590" s="7">
        <f>M590-Portfolio_Performance!$C$16</f>
        <v>-4.9153311697657728E-2</v>
      </c>
      <c r="AL590" s="7">
        <f>N590-Portfolio_Performance!$C$16</f>
        <v>-4.7909947085398877E-2</v>
      </c>
      <c r="AM590" s="7">
        <f>O590-Portfolio_Performance!$C$16</f>
        <v>-6.3768681980237385E-2</v>
      </c>
    </row>
    <row r="591" spans="2:39" x14ac:dyDescent="0.2">
      <c r="B591" s="39">
        <v>45419</v>
      </c>
      <c r="C591" s="40">
        <v>193.45</v>
      </c>
      <c r="D591" s="40">
        <v>62.4</v>
      </c>
      <c r="E591" s="40">
        <v>39.4</v>
      </c>
      <c r="F591" s="40">
        <v>86.09</v>
      </c>
      <c r="G591" s="40">
        <v>123.29</v>
      </c>
      <c r="H591" s="40">
        <v>14.28</v>
      </c>
      <c r="J591" s="4">
        <f t="shared" si="173"/>
        <v>2.1791680916445278E-2</v>
      </c>
      <c r="K591" s="4">
        <f t="shared" si="174"/>
        <v>1.4433488192513277E-3</v>
      </c>
      <c r="L591" s="4">
        <f t="shared" si="175"/>
        <v>-1.2610507591929696E-2</v>
      </c>
      <c r="M591" s="4">
        <f t="shared" si="176"/>
        <v>3.6311718044970687E-2</v>
      </c>
      <c r="N591" s="4">
        <f t="shared" si="177"/>
        <v>8.9260362156420175E-4</v>
      </c>
      <c r="O591" s="4">
        <f t="shared" si="178"/>
        <v>4.9140148024289414E-3</v>
      </c>
      <c r="P591" s="6">
        <f>SUMPRODUCT(J591:O591,Portfolio_Performance!$C$10:$H$10)</f>
        <v>8.5255172755598109E-3</v>
      </c>
      <c r="Q591" s="41">
        <v>1.2999999999999999E-3</v>
      </c>
      <c r="R591" s="12">
        <f t="shared" si="179"/>
        <v>7.225517275559811E-3</v>
      </c>
      <c r="S591" s="6">
        <f t="shared" si="180"/>
        <v>0</v>
      </c>
      <c r="T591" s="12">
        <f>P591-Portfolio_Performance!$C$16</f>
        <v>-5.9474482724440197E-2</v>
      </c>
      <c r="V591" s="7">
        <f t="shared" si="181"/>
        <v>2.0491680916445279E-2</v>
      </c>
      <c r="W591" s="7">
        <f t="shared" si="181"/>
        <v>-5.782168456308483E-3</v>
      </c>
      <c r="X591" s="7">
        <f t="shared" si="182"/>
        <v>-1.3910507591929695E-2</v>
      </c>
      <c r="Y591" s="7">
        <f t="shared" si="183"/>
        <v>3.5011718044970684E-2</v>
      </c>
      <c r="Z591" s="7">
        <f t="shared" si="184"/>
        <v>-4.0739637843579819E-4</v>
      </c>
      <c r="AA591" s="7">
        <f t="shared" si="185"/>
        <v>3.6140148024289415E-3</v>
      </c>
      <c r="AB591">
        <f t="shared" si="186"/>
        <v>0</v>
      </c>
      <c r="AC591">
        <f t="shared" si="187"/>
        <v>-5.782168456308483E-3</v>
      </c>
      <c r="AD591">
        <f t="shared" si="188"/>
        <v>-1.3910507591929695E-2</v>
      </c>
      <c r="AE591">
        <f t="shared" si="189"/>
        <v>0</v>
      </c>
      <c r="AF591">
        <f t="shared" si="190"/>
        <v>-4.0739637843579819E-4</v>
      </c>
      <c r="AG591">
        <f t="shared" si="191"/>
        <v>0</v>
      </c>
      <c r="AH591" s="7">
        <f>J591-Portfolio_Performance!$C$16</f>
        <v>-4.620831908355473E-2</v>
      </c>
      <c r="AI591" s="7">
        <f>K591-Portfolio_Performance!$C$16</f>
        <v>-6.6556651180748674E-2</v>
      </c>
      <c r="AJ591" s="7">
        <f>L591-Portfolio_Performance!$C$16</f>
        <v>-8.0610507591929698E-2</v>
      </c>
      <c r="AK591" s="7">
        <f>M591-Portfolio_Performance!$C$16</f>
        <v>-3.1688281955029318E-2</v>
      </c>
      <c r="AL591" s="7">
        <f>N591-Portfolio_Performance!$C$16</f>
        <v>-6.7107396378435796E-2</v>
      </c>
      <c r="AM591" s="7">
        <f>O591-Portfolio_Performance!$C$16</f>
        <v>-6.3085985197571068E-2</v>
      </c>
    </row>
    <row r="592" spans="2:39" x14ac:dyDescent="0.2">
      <c r="B592" s="39">
        <v>45420</v>
      </c>
      <c r="C592" s="40">
        <v>193.5</v>
      </c>
      <c r="D592" s="40">
        <v>62.06</v>
      </c>
      <c r="E592" s="40">
        <v>39.479999999999997</v>
      </c>
      <c r="F592" s="40">
        <v>85.2</v>
      </c>
      <c r="G592" s="40">
        <v>123.77</v>
      </c>
      <c r="H592" s="40">
        <v>14.26</v>
      </c>
      <c r="J592" s="4">
        <f t="shared" si="173"/>
        <v>2.5843132331455741E-4</v>
      </c>
      <c r="K592" s="4">
        <f t="shared" si="174"/>
        <v>-5.4636163551478201E-3</v>
      </c>
      <c r="L592" s="4">
        <f t="shared" si="175"/>
        <v>2.0283982613926192E-3</v>
      </c>
      <c r="M592" s="4">
        <f t="shared" si="176"/>
        <v>-1.0391826834593203E-2</v>
      </c>
      <c r="N592" s="4">
        <f t="shared" si="177"/>
        <v>3.8857006714694891E-3</v>
      </c>
      <c r="O592" s="4">
        <f t="shared" si="178"/>
        <v>-1.4015419252884445E-3</v>
      </c>
      <c r="P592" s="6">
        <f>SUMPRODUCT(J592:O592,Portfolio_Performance!$C$10:$H$10)</f>
        <v>-9.7434067146456448E-4</v>
      </c>
      <c r="Q592" s="41">
        <v>0</v>
      </c>
      <c r="R592" s="12">
        <f t="shared" si="179"/>
        <v>-9.7434067146456448E-4</v>
      </c>
      <c r="S592" s="6">
        <f t="shared" si="180"/>
        <v>-9.7434067146456448E-4</v>
      </c>
      <c r="T592" s="12">
        <f>P592-Portfolio_Performance!$C$16</f>
        <v>-6.8974340671464573E-2</v>
      </c>
      <c r="V592" s="7">
        <f t="shared" si="181"/>
        <v>2.5843132331455741E-4</v>
      </c>
      <c r="W592" s="7">
        <f t="shared" si="181"/>
        <v>-4.4892756836832559E-3</v>
      </c>
      <c r="X592" s="7">
        <f t="shared" si="182"/>
        <v>2.0283982613926192E-3</v>
      </c>
      <c r="Y592" s="7">
        <f t="shared" si="183"/>
        <v>-1.0391826834593203E-2</v>
      </c>
      <c r="Z592" s="7">
        <f t="shared" si="184"/>
        <v>3.8857006714694891E-3</v>
      </c>
      <c r="AA592" s="7">
        <f t="shared" si="185"/>
        <v>-1.4015419252884445E-3</v>
      </c>
      <c r="AB592">
        <f t="shared" si="186"/>
        <v>0</v>
      </c>
      <c r="AC592">
        <f t="shared" si="187"/>
        <v>-4.4892756836832559E-3</v>
      </c>
      <c r="AD592">
        <f t="shared" si="188"/>
        <v>0</v>
      </c>
      <c r="AE592">
        <f t="shared" si="189"/>
        <v>-1.0391826834593203E-2</v>
      </c>
      <c r="AF592">
        <f t="shared" si="190"/>
        <v>0</v>
      </c>
      <c r="AG592">
        <f t="shared" si="191"/>
        <v>-1.4015419252884445E-3</v>
      </c>
      <c r="AH592" s="7">
        <f>J592-Portfolio_Performance!$C$16</f>
        <v>-6.7741568676685446E-2</v>
      </c>
      <c r="AI592" s="7">
        <f>K592-Portfolio_Performance!$C$16</f>
        <v>-7.3463616355147823E-2</v>
      </c>
      <c r="AJ592" s="7">
        <f>L592-Portfolio_Performance!$C$16</f>
        <v>-6.5971601738607388E-2</v>
      </c>
      <c r="AK592" s="7">
        <f>M592-Portfolio_Performance!$C$16</f>
        <v>-7.8391826834593212E-2</v>
      </c>
      <c r="AL592" s="7">
        <f>N592-Portfolio_Performance!$C$16</f>
        <v>-6.4114299328530522E-2</v>
      </c>
      <c r="AM592" s="7">
        <f>O592-Portfolio_Performance!$C$16</f>
        <v>-6.9401541925288454E-2</v>
      </c>
    </row>
    <row r="593" spans="2:39" x14ac:dyDescent="0.2">
      <c r="B593" s="39">
        <v>45421</v>
      </c>
      <c r="C593" s="40">
        <v>196.15</v>
      </c>
      <c r="D593" s="40">
        <v>62.23</v>
      </c>
      <c r="E593" s="40">
        <v>39.75</v>
      </c>
      <c r="F593" s="40">
        <v>85.68</v>
      </c>
      <c r="G593" s="40">
        <v>124.33</v>
      </c>
      <c r="H593" s="40">
        <v>14.36</v>
      </c>
      <c r="J593" s="4">
        <f t="shared" si="173"/>
        <v>1.3602160185725113E-2</v>
      </c>
      <c r="K593" s="4">
        <f t="shared" si="174"/>
        <v>2.7355395608921768E-3</v>
      </c>
      <c r="L593" s="4">
        <f t="shared" si="175"/>
        <v>6.81562653506026E-3</v>
      </c>
      <c r="M593" s="4">
        <f t="shared" si="176"/>
        <v>5.6179923042232738E-3</v>
      </c>
      <c r="N593" s="4">
        <f t="shared" si="177"/>
        <v>4.5143164129153287E-3</v>
      </c>
      <c r="O593" s="4">
        <f t="shared" si="178"/>
        <v>6.988148633928163E-3</v>
      </c>
      <c r="P593" s="6">
        <f>SUMPRODUCT(J593:O593,Portfolio_Performance!$C$10:$H$10)</f>
        <v>7.2366557499241079E-3</v>
      </c>
      <c r="Q593" s="41">
        <v>5.1000000000000004E-3</v>
      </c>
      <c r="R593" s="12">
        <f t="shared" si="179"/>
        <v>2.1366557499241075E-3</v>
      </c>
      <c r="S593" s="6">
        <f t="shared" si="180"/>
        <v>0</v>
      </c>
      <c r="T593" s="12">
        <f>P593-Portfolio_Performance!$C$16</f>
        <v>-6.0763344250075894E-2</v>
      </c>
      <c r="V593" s="7">
        <f t="shared" si="181"/>
        <v>8.5021601857251123E-3</v>
      </c>
      <c r="W593" s="7">
        <f t="shared" si="181"/>
        <v>5.9888381096806931E-4</v>
      </c>
      <c r="X593" s="7">
        <f t="shared" si="182"/>
        <v>1.7156265350602596E-3</v>
      </c>
      <c r="Y593" s="7">
        <f t="shared" si="183"/>
        <v>5.1799230422327341E-4</v>
      </c>
      <c r="Z593" s="7">
        <f t="shared" si="184"/>
        <v>-5.8568358708467171E-4</v>
      </c>
      <c r="AA593" s="7">
        <f t="shared" si="185"/>
        <v>1.8881486339281627E-3</v>
      </c>
      <c r="AB593">
        <f t="shared" si="186"/>
        <v>0</v>
      </c>
      <c r="AC593">
        <f t="shared" si="187"/>
        <v>0</v>
      </c>
      <c r="AD593">
        <f t="shared" si="188"/>
        <v>0</v>
      </c>
      <c r="AE593">
        <f t="shared" si="189"/>
        <v>0</v>
      </c>
      <c r="AF593">
        <f t="shared" si="190"/>
        <v>-5.8568358708467171E-4</v>
      </c>
      <c r="AG593">
        <f t="shared" si="191"/>
        <v>0</v>
      </c>
      <c r="AH593" s="7">
        <f>J593-Portfolio_Performance!$C$16</f>
        <v>-5.4397839814274894E-2</v>
      </c>
      <c r="AI593" s="7">
        <f>K593-Portfolio_Performance!$C$16</f>
        <v>-6.526446043910783E-2</v>
      </c>
      <c r="AJ593" s="7">
        <f>L593-Portfolio_Performance!$C$16</f>
        <v>-6.1184373464939747E-2</v>
      </c>
      <c r="AK593" s="7">
        <f>M593-Portfolio_Performance!$C$16</f>
        <v>-6.2382007695776731E-2</v>
      </c>
      <c r="AL593" s="7">
        <f>N593-Portfolio_Performance!$C$16</f>
        <v>-6.3485683587084674E-2</v>
      </c>
      <c r="AM593" s="7">
        <f>O593-Portfolio_Performance!$C$16</f>
        <v>-6.1011851366071845E-2</v>
      </c>
    </row>
    <row r="594" spans="2:39" x14ac:dyDescent="0.2">
      <c r="B594" s="39">
        <v>45422</v>
      </c>
      <c r="C594" s="40">
        <v>196.96</v>
      </c>
      <c r="D594" s="40">
        <v>62.5</v>
      </c>
      <c r="E594" s="40">
        <v>39.409999999999997</v>
      </c>
      <c r="F594" s="40">
        <v>85.64</v>
      </c>
      <c r="G594" s="40">
        <v>123.67</v>
      </c>
      <c r="H594" s="40">
        <v>14.42</v>
      </c>
      <c r="J594" s="4">
        <f t="shared" si="173"/>
        <v>4.1209897805817592E-3</v>
      </c>
      <c r="K594" s="4">
        <f t="shared" si="174"/>
        <v>4.3293581612294223E-3</v>
      </c>
      <c r="L594" s="4">
        <f t="shared" si="175"/>
        <v>-8.5902498934286309E-3</v>
      </c>
      <c r="M594" s="4">
        <f t="shared" si="176"/>
        <v>-4.6696241801139039E-4</v>
      </c>
      <c r="N594" s="4">
        <f t="shared" si="177"/>
        <v>-5.3225932108804542E-3</v>
      </c>
      <c r="O594" s="4">
        <f t="shared" si="178"/>
        <v>4.1695682367248309E-3</v>
      </c>
      <c r="P594" s="6">
        <f>SUMPRODUCT(J594:O594,Portfolio_Performance!$C$10:$H$10)</f>
        <v>5.3776436993665025E-4</v>
      </c>
      <c r="Q594" s="41">
        <v>1.6000000000000001E-3</v>
      </c>
      <c r="R594" s="12">
        <f t="shared" si="179"/>
        <v>-1.0622356300633499E-3</v>
      </c>
      <c r="S594" s="6">
        <f t="shared" si="180"/>
        <v>-1.0622356300633499E-3</v>
      </c>
      <c r="T594" s="12">
        <f>P594-Portfolio_Performance!$C$16</f>
        <v>-6.7462235630063358E-2</v>
      </c>
      <c r="V594" s="7">
        <f t="shared" si="181"/>
        <v>2.5209897805817593E-3</v>
      </c>
      <c r="W594" s="7">
        <f t="shared" si="181"/>
        <v>5.3915937912927727E-3</v>
      </c>
      <c r="X594" s="7">
        <f t="shared" si="182"/>
        <v>-1.0190249893428632E-2</v>
      </c>
      <c r="Y594" s="7">
        <f t="shared" si="183"/>
        <v>-2.0669624180113906E-3</v>
      </c>
      <c r="Z594" s="7">
        <f t="shared" si="184"/>
        <v>-6.922593210880454E-3</v>
      </c>
      <c r="AA594" s="7">
        <f t="shared" si="185"/>
        <v>2.5695682367248311E-3</v>
      </c>
      <c r="AB594">
        <f t="shared" si="186"/>
        <v>0</v>
      </c>
      <c r="AC594">
        <f t="shared" si="187"/>
        <v>0</v>
      </c>
      <c r="AD594">
        <f t="shared" si="188"/>
        <v>-1.0190249893428632E-2</v>
      </c>
      <c r="AE594">
        <f t="shared" si="189"/>
        <v>-2.0669624180113906E-3</v>
      </c>
      <c r="AF594">
        <f t="shared" si="190"/>
        <v>-6.922593210880454E-3</v>
      </c>
      <c r="AG594">
        <f t="shared" si="191"/>
        <v>0</v>
      </c>
      <c r="AH594" s="7">
        <f>J594-Portfolio_Performance!$C$16</f>
        <v>-6.3879010219418247E-2</v>
      </c>
      <c r="AI594" s="7">
        <f>K594-Portfolio_Performance!$C$16</f>
        <v>-6.3670641838770581E-2</v>
      </c>
      <c r="AJ594" s="7">
        <f>L594-Portfolio_Performance!$C$16</f>
        <v>-7.6590249893428636E-2</v>
      </c>
      <c r="AK594" s="7">
        <f>M594-Portfolio_Performance!$C$16</f>
        <v>-6.8466962418011396E-2</v>
      </c>
      <c r="AL594" s="7">
        <f>N594-Portfolio_Performance!$C$16</f>
        <v>-7.3322593210880457E-2</v>
      </c>
      <c r="AM594" s="7">
        <f>O594-Portfolio_Performance!$C$16</f>
        <v>-6.3830431763275172E-2</v>
      </c>
    </row>
    <row r="595" spans="2:39" x14ac:dyDescent="0.2">
      <c r="B595" s="39">
        <v>45425</v>
      </c>
      <c r="C595" s="40">
        <v>194.74</v>
      </c>
      <c r="D595" s="40">
        <v>62.79</v>
      </c>
      <c r="E595" s="40">
        <v>39.659999999999997</v>
      </c>
      <c r="F595" s="40">
        <v>85.47</v>
      </c>
      <c r="G595" s="40">
        <v>121.86</v>
      </c>
      <c r="H595" s="40">
        <v>14.46</v>
      </c>
      <c r="J595" s="4">
        <f t="shared" si="173"/>
        <v>-1.1335326885533254E-2</v>
      </c>
      <c r="K595" s="4">
        <f t="shared" si="174"/>
        <v>4.6292683836622189E-3</v>
      </c>
      <c r="L595" s="4">
        <f t="shared" si="175"/>
        <v>6.3235318847375682E-3</v>
      </c>
      <c r="M595" s="4">
        <f t="shared" si="176"/>
        <v>-1.9870265435554184E-3</v>
      </c>
      <c r="N595" s="4">
        <f t="shared" si="177"/>
        <v>-1.474388293361736E-2</v>
      </c>
      <c r="O595" s="4">
        <f t="shared" si="178"/>
        <v>2.7700848738156096E-3</v>
      </c>
      <c r="P595" s="6">
        <f>SUMPRODUCT(J595:O595,Portfolio_Performance!$C$10:$H$10)</f>
        <v>-3.4882391292010029E-3</v>
      </c>
      <c r="Q595" s="41">
        <v>-2.0000000000000001E-4</v>
      </c>
      <c r="R595" s="12">
        <f t="shared" si="179"/>
        <v>-3.2882391292010029E-3</v>
      </c>
      <c r="S595" s="6">
        <f t="shared" si="180"/>
        <v>-3.2882391292010029E-3</v>
      </c>
      <c r="T595" s="12">
        <f>P595-Portfolio_Performance!$C$16</f>
        <v>-7.1488239129201006E-2</v>
      </c>
      <c r="V595" s="7">
        <f t="shared" si="181"/>
        <v>-1.1135326885533254E-2</v>
      </c>
      <c r="W595" s="7">
        <f t="shared" si="181"/>
        <v>7.9175075128632214E-3</v>
      </c>
      <c r="X595" s="7">
        <f t="shared" si="182"/>
        <v>6.5235318847375679E-3</v>
      </c>
      <c r="Y595" s="7">
        <f t="shared" si="183"/>
        <v>-1.7870265435554183E-3</v>
      </c>
      <c r="Z595" s="7">
        <f t="shared" si="184"/>
        <v>-1.454388293361736E-2</v>
      </c>
      <c r="AA595" s="7">
        <f t="shared" si="185"/>
        <v>2.9700848738156097E-3</v>
      </c>
      <c r="AB595">
        <f t="shared" si="186"/>
        <v>-1.1135326885533254E-2</v>
      </c>
      <c r="AC595">
        <f t="shared" si="187"/>
        <v>0</v>
      </c>
      <c r="AD595">
        <f t="shared" si="188"/>
        <v>0</v>
      </c>
      <c r="AE595">
        <f t="shared" si="189"/>
        <v>-1.7870265435554183E-3</v>
      </c>
      <c r="AF595">
        <f t="shared" si="190"/>
        <v>-1.454388293361736E-2</v>
      </c>
      <c r="AG595">
        <f t="shared" si="191"/>
        <v>0</v>
      </c>
      <c r="AH595" s="7">
        <f>J595-Portfolio_Performance!$C$16</f>
        <v>-7.9335326885533256E-2</v>
      </c>
      <c r="AI595" s="7">
        <f>K595-Portfolio_Performance!$C$16</f>
        <v>-6.3370731616337786E-2</v>
      </c>
      <c r="AJ595" s="7">
        <f>L595-Portfolio_Performance!$C$16</f>
        <v>-6.1676468115262437E-2</v>
      </c>
      <c r="AK595" s="7">
        <f>M595-Portfolio_Performance!$C$16</f>
        <v>-6.9987026543555417E-2</v>
      </c>
      <c r="AL595" s="7">
        <f>N595-Portfolio_Performance!$C$16</f>
        <v>-8.2743882933617369E-2</v>
      </c>
      <c r="AM595" s="7">
        <f>O595-Portfolio_Performance!$C$16</f>
        <v>-6.5229915126184396E-2</v>
      </c>
    </row>
    <row r="596" spans="2:39" x14ac:dyDescent="0.2">
      <c r="B596" s="39">
        <v>45426</v>
      </c>
      <c r="C596" s="40">
        <v>195.72</v>
      </c>
      <c r="D596" s="40">
        <v>62.93</v>
      </c>
      <c r="E596" s="40">
        <v>40.78</v>
      </c>
      <c r="F596" s="40">
        <v>86.75</v>
      </c>
      <c r="G596" s="40">
        <v>121.38</v>
      </c>
      <c r="H596" s="40">
        <v>14.65</v>
      </c>
      <c r="J596" s="4">
        <f t="shared" si="173"/>
        <v>5.0197308703126657E-3</v>
      </c>
      <c r="K596" s="4">
        <f t="shared" si="174"/>
        <v>2.2271724128240795E-3</v>
      </c>
      <c r="L596" s="4">
        <f t="shared" si="175"/>
        <v>2.7848642054659253E-2</v>
      </c>
      <c r="M596" s="4">
        <f t="shared" si="176"/>
        <v>1.4864981649041953E-2</v>
      </c>
      <c r="N596" s="4">
        <f t="shared" si="177"/>
        <v>-3.9467244126391984E-3</v>
      </c>
      <c r="O596" s="4">
        <f t="shared" si="178"/>
        <v>1.3054118732457638E-2</v>
      </c>
      <c r="P596" s="6">
        <f>SUMPRODUCT(J596:O596,Portfolio_Performance!$C$10:$H$10)</f>
        <v>8.6249165229245126E-3</v>
      </c>
      <c r="Q596" s="41">
        <v>4.7999999999999996E-3</v>
      </c>
      <c r="R596" s="12">
        <f t="shared" si="179"/>
        <v>3.824916522924513E-3</v>
      </c>
      <c r="S596" s="6">
        <f t="shared" si="180"/>
        <v>0</v>
      </c>
      <c r="T596" s="12">
        <f>P596-Portfolio_Performance!$C$16</f>
        <v>-5.9375083477075492E-2</v>
      </c>
      <c r="V596" s="7">
        <f t="shared" si="181"/>
        <v>2.1973087031266613E-4</v>
      </c>
      <c r="W596" s="7">
        <f t="shared" si="181"/>
        <v>-1.5977441101004334E-3</v>
      </c>
      <c r="X596" s="7">
        <f t="shared" si="182"/>
        <v>2.3048642054659254E-2</v>
      </c>
      <c r="Y596" s="7">
        <f t="shared" si="183"/>
        <v>1.0064981649041953E-2</v>
      </c>
      <c r="Z596" s="7">
        <f t="shared" si="184"/>
        <v>-8.746724412639198E-3</v>
      </c>
      <c r="AA596" s="7">
        <f t="shared" si="185"/>
        <v>8.2541187324576375E-3</v>
      </c>
      <c r="AB596">
        <f t="shared" si="186"/>
        <v>0</v>
      </c>
      <c r="AC596">
        <f t="shared" si="187"/>
        <v>-1.5977441101004334E-3</v>
      </c>
      <c r="AD596">
        <f t="shared" si="188"/>
        <v>0</v>
      </c>
      <c r="AE596">
        <f t="shared" si="189"/>
        <v>0</v>
      </c>
      <c r="AF596">
        <f t="shared" si="190"/>
        <v>-8.746724412639198E-3</v>
      </c>
      <c r="AG596">
        <f t="shared" si="191"/>
        <v>0</v>
      </c>
      <c r="AH596" s="7">
        <f>J596-Portfolio_Performance!$C$16</f>
        <v>-6.2980269129687336E-2</v>
      </c>
      <c r="AI596" s="7">
        <f>K596-Portfolio_Performance!$C$16</f>
        <v>-6.5772827587175925E-2</v>
      </c>
      <c r="AJ596" s="7">
        <f>L596-Portfolio_Performance!$C$16</f>
        <v>-4.0151357945340749E-2</v>
      </c>
      <c r="AK596" s="7">
        <f>M596-Portfolio_Performance!$C$16</f>
        <v>-5.3135018350958053E-2</v>
      </c>
      <c r="AL596" s="7">
        <f>N596-Portfolio_Performance!$C$16</f>
        <v>-7.1946724412639204E-2</v>
      </c>
      <c r="AM596" s="7">
        <f>O596-Portfolio_Performance!$C$16</f>
        <v>-5.4945881267542365E-2</v>
      </c>
    </row>
    <row r="597" spans="2:39" x14ac:dyDescent="0.2">
      <c r="B597" s="39">
        <v>45427</v>
      </c>
      <c r="C597" s="40">
        <v>199.78</v>
      </c>
      <c r="D597" s="40">
        <v>63.15</v>
      </c>
      <c r="E597" s="40">
        <v>41.1</v>
      </c>
      <c r="F597" s="40">
        <v>90.86</v>
      </c>
      <c r="G597" s="40">
        <v>125.15</v>
      </c>
      <c r="H597" s="40">
        <v>14.67</v>
      </c>
      <c r="J597" s="4">
        <f t="shared" si="173"/>
        <v>2.0531694683080862E-2</v>
      </c>
      <c r="K597" s="4">
        <f t="shared" si="174"/>
        <v>3.4898512576578369E-3</v>
      </c>
      <c r="L597" s="4">
        <f t="shared" si="175"/>
        <v>7.8163563558798239E-3</v>
      </c>
      <c r="M597" s="4">
        <f t="shared" si="176"/>
        <v>4.6289441504288611E-2</v>
      </c>
      <c r="N597" s="4">
        <f t="shared" si="177"/>
        <v>3.058689747007428E-2</v>
      </c>
      <c r="O597" s="4">
        <f t="shared" si="178"/>
        <v>1.364256691813968E-3</v>
      </c>
      <c r="P597" s="6">
        <f>SUMPRODUCT(J597:O597,Portfolio_Performance!$C$10:$H$10)</f>
        <v>1.6392560349957848E-2</v>
      </c>
      <c r="Q597" s="41">
        <v>1.17E-2</v>
      </c>
      <c r="R597" s="12">
        <f t="shared" si="179"/>
        <v>4.6925603499578476E-3</v>
      </c>
      <c r="S597" s="6">
        <f t="shared" si="180"/>
        <v>0</v>
      </c>
      <c r="T597" s="12">
        <f>P597-Portfolio_Performance!$C$16</f>
        <v>-5.1607439650042157E-2</v>
      </c>
      <c r="V597" s="7">
        <f t="shared" si="181"/>
        <v>8.831694683080862E-3</v>
      </c>
      <c r="W597" s="7">
        <f t="shared" si="181"/>
        <v>-1.2027090923000107E-3</v>
      </c>
      <c r="X597" s="7">
        <f t="shared" si="182"/>
        <v>-3.8836436441201765E-3</v>
      </c>
      <c r="Y597" s="7">
        <f t="shared" si="183"/>
        <v>3.4589441504288609E-2</v>
      </c>
      <c r="Z597" s="7">
        <f t="shared" si="184"/>
        <v>1.8886897470074278E-2</v>
      </c>
      <c r="AA597" s="7">
        <f t="shared" si="185"/>
        <v>-1.0335743308186032E-2</v>
      </c>
      <c r="AB597">
        <f t="shared" si="186"/>
        <v>0</v>
      </c>
      <c r="AC597">
        <f t="shared" si="187"/>
        <v>-1.2027090923000107E-3</v>
      </c>
      <c r="AD597">
        <f t="shared" si="188"/>
        <v>-3.8836436441201765E-3</v>
      </c>
      <c r="AE597">
        <f t="shared" si="189"/>
        <v>0</v>
      </c>
      <c r="AF597">
        <f t="shared" si="190"/>
        <v>0</v>
      </c>
      <c r="AG597">
        <f t="shared" si="191"/>
        <v>-1.0335743308186032E-2</v>
      </c>
      <c r="AH597" s="7">
        <f>J597-Portfolio_Performance!$C$16</f>
        <v>-4.7468305316919146E-2</v>
      </c>
      <c r="AI597" s="7">
        <f>K597-Portfolio_Performance!$C$16</f>
        <v>-6.4510148742342163E-2</v>
      </c>
      <c r="AJ597" s="7">
        <f>L597-Portfolio_Performance!$C$16</f>
        <v>-6.0183643644120183E-2</v>
      </c>
      <c r="AK597" s="7">
        <f>M597-Portfolio_Performance!$C$16</f>
        <v>-2.1710558495711393E-2</v>
      </c>
      <c r="AL597" s="7">
        <f>N597-Portfolio_Performance!$C$16</f>
        <v>-3.7413102529925725E-2</v>
      </c>
      <c r="AM597" s="7">
        <f>O597-Portfolio_Performance!$C$16</f>
        <v>-6.6635743308186043E-2</v>
      </c>
    </row>
    <row r="598" spans="2:39" x14ac:dyDescent="0.2">
      <c r="B598" s="39">
        <v>45428</v>
      </c>
      <c r="C598" s="40">
        <v>196.86</v>
      </c>
      <c r="D598" s="40">
        <v>62.99</v>
      </c>
      <c r="E598" s="40">
        <v>40.380000000000003</v>
      </c>
      <c r="F598" s="40">
        <v>91.08</v>
      </c>
      <c r="G598" s="40">
        <v>125.53</v>
      </c>
      <c r="H598" s="40">
        <v>14.75</v>
      </c>
      <c r="J598" s="4">
        <f t="shared" si="173"/>
        <v>-1.4723944902938319E-2</v>
      </c>
      <c r="K598" s="4">
        <f t="shared" si="174"/>
        <v>-2.5368651626624665E-3</v>
      </c>
      <c r="L598" s="4">
        <f t="shared" si="175"/>
        <v>-1.767350861749744E-2</v>
      </c>
      <c r="M598" s="4">
        <f t="shared" si="176"/>
        <v>2.4183808642816527E-3</v>
      </c>
      <c r="N598" s="4">
        <f t="shared" si="177"/>
        <v>3.0317559523338599E-3</v>
      </c>
      <c r="O598" s="4">
        <f t="shared" si="178"/>
        <v>5.4384906309384272E-3</v>
      </c>
      <c r="P598" s="6">
        <f>SUMPRODUCT(J598:O598,Portfolio_Performance!$C$10:$H$10)</f>
        <v>-2.4860898924271894E-3</v>
      </c>
      <c r="Q598" s="41">
        <v>-2.0999999999999999E-3</v>
      </c>
      <c r="R598" s="12">
        <f t="shared" si="179"/>
        <v>-3.8608989242718949E-4</v>
      </c>
      <c r="S598" s="6">
        <f t="shared" si="180"/>
        <v>-3.8608989242718949E-4</v>
      </c>
      <c r="T598" s="12">
        <f>P598-Portfolio_Performance!$C$16</f>
        <v>-7.0486089892427189E-2</v>
      </c>
      <c r="V598" s="7">
        <f t="shared" si="181"/>
        <v>-1.2623944902938319E-2</v>
      </c>
      <c r="W598" s="7">
        <f t="shared" si="181"/>
        <v>-2.150775270235277E-3</v>
      </c>
      <c r="X598" s="7">
        <f t="shared" si="182"/>
        <v>-1.557350861749744E-2</v>
      </c>
      <c r="Y598" s="7">
        <f t="shared" si="183"/>
        <v>4.5183808642816521E-3</v>
      </c>
      <c r="Z598" s="7">
        <f t="shared" si="184"/>
        <v>5.1317559523338593E-3</v>
      </c>
      <c r="AA598" s="7">
        <f t="shared" si="185"/>
        <v>7.5384906309384266E-3</v>
      </c>
      <c r="AB598">
        <f t="shared" si="186"/>
        <v>-1.2623944902938319E-2</v>
      </c>
      <c r="AC598">
        <f t="shared" si="187"/>
        <v>-2.150775270235277E-3</v>
      </c>
      <c r="AD598">
        <f t="shared" si="188"/>
        <v>-1.557350861749744E-2</v>
      </c>
      <c r="AE598">
        <f t="shared" si="189"/>
        <v>0</v>
      </c>
      <c r="AF598">
        <f t="shared" si="190"/>
        <v>0</v>
      </c>
      <c r="AG598">
        <f t="shared" si="191"/>
        <v>0</v>
      </c>
      <c r="AH598" s="7">
        <f>J598-Portfolio_Performance!$C$16</f>
        <v>-8.2723944902938329E-2</v>
      </c>
      <c r="AI598" s="7">
        <f>K598-Portfolio_Performance!$C$16</f>
        <v>-7.0536865162662471E-2</v>
      </c>
      <c r="AJ598" s="7">
        <f>L598-Portfolio_Performance!$C$16</f>
        <v>-8.5673508617497451E-2</v>
      </c>
      <c r="AK598" s="7">
        <f>M598-Portfolio_Performance!$C$16</f>
        <v>-6.5581619135718347E-2</v>
      </c>
      <c r="AL598" s="7">
        <f>N598-Portfolio_Performance!$C$16</f>
        <v>-6.4968244047666143E-2</v>
      </c>
      <c r="AM598" s="7">
        <f>O598-Portfolio_Performance!$C$16</f>
        <v>-6.2561509369061574E-2</v>
      </c>
    </row>
    <row r="599" spans="2:39" x14ac:dyDescent="0.2">
      <c r="B599" s="39">
        <v>45429</v>
      </c>
      <c r="C599" s="40">
        <v>196.99</v>
      </c>
      <c r="D599" s="40">
        <v>62.8</v>
      </c>
      <c r="E599" s="40">
        <v>40.119999999999997</v>
      </c>
      <c r="F599" s="40">
        <v>90.5</v>
      </c>
      <c r="G599" s="40">
        <v>124.51</v>
      </c>
      <c r="H599" s="40">
        <v>14.92</v>
      </c>
      <c r="J599" s="4">
        <f t="shared" si="173"/>
        <v>6.6014982719892086E-4</v>
      </c>
      <c r="K599" s="4">
        <f t="shared" si="174"/>
        <v>-3.0209101596847666E-3</v>
      </c>
      <c r="L599" s="4">
        <f t="shared" si="175"/>
        <v>-6.4596497909567441E-3</v>
      </c>
      <c r="M599" s="4">
        <f t="shared" si="176"/>
        <v>-6.3883904896584187E-3</v>
      </c>
      <c r="N599" s="4">
        <f t="shared" si="177"/>
        <v>-8.1587398657958377E-3</v>
      </c>
      <c r="O599" s="4">
        <f t="shared" si="178"/>
        <v>1.1459511989786E-2</v>
      </c>
      <c r="P599" s="6">
        <f>SUMPRODUCT(J599:O599,Portfolio_Performance!$C$10:$H$10)</f>
        <v>3.5124054518642341E-4</v>
      </c>
      <c r="Q599" s="41">
        <v>1.1999999999999999E-3</v>
      </c>
      <c r="R599" s="12">
        <f t="shared" si="179"/>
        <v>-8.4875945481357649E-4</v>
      </c>
      <c r="S599" s="6">
        <f t="shared" si="180"/>
        <v>-8.4875945481357649E-4</v>
      </c>
      <c r="T599" s="12">
        <f>P599-Portfolio_Performance!$C$16</f>
        <v>-6.7648759454813578E-2</v>
      </c>
      <c r="V599" s="7">
        <f t="shared" si="181"/>
        <v>-5.3985017280107903E-4</v>
      </c>
      <c r="W599" s="7">
        <f t="shared" si="181"/>
        <v>-2.1721507048711904E-3</v>
      </c>
      <c r="X599" s="7">
        <f t="shared" si="182"/>
        <v>-7.6596497909567438E-3</v>
      </c>
      <c r="Y599" s="7">
        <f t="shared" si="183"/>
        <v>-7.5883904896584184E-3</v>
      </c>
      <c r="Z599" s="7">
        <f t="shared" si="184"/>
        <v>-9.3587398657958374E-3</v>
      </c>
      <c r="AA599" s="7">
        <f t="shared" si="185"/>
        <v>1.0259511989786E-2</v>
      </c>
      <c r="AB599">
        <f t="shared" si="186"/>
        <v>-5.3985017280107903E-4</v>
      </c>
      <c r="AC599">
        <f t="shared" si="187"/>
        <v>-2.1721507048711904E-3</v>
      </c>
      <c r="AD599">
        <f t="shared" si="188"/>
        <v>-7.6596497909567438E-3</v>
      </c>
      <c r="AE599">
        <f t="shared" si="189"/>
        <v>-7.5883904896584184E-3</v>
      </c>
      <c r="AF599">
        <f t="shared" si="190"/>
        <v>-9.3587398657958374E-3</v>
      </c>
      <c r="AG599">
        <f t="shared" si="191"/>
        <v>0</v>
      </c>
      <c r="AH599" s="7">
        <f>J599-Portfolio_Performance!$C$16</f>
        <v>-6.7339850172801086E-2</v>
      </c>
      <c r="AI599" s="7">
        <f>K599-Portfolio_Performance!$C$16</f>
        <v>-7.1020910159684772E-2</v>
      </c>
      <c r="AJ599" s="7">
        <f>L599-Portfolio_Performance!$C$16</f>
        <v>-7.4459649790956747E-2</v>
      </c>
      <c r="AK599" s="7">
        <f>M599-Portfolio_Performance!$C$16</f>
        <v>-7.4388390489658424E-2</v>
      </c>
      <c r="AL599" s="7">
        <f>N599-Portfolio_Performance!$C$16</f>
        <v>-7.6158739865795841E-2</v>
      </c>
      <c r="AM599" s="7">
        <f>O599-Portfolio_Performance!$C$16</f>
        <v>-5.6540488010214003E-2</v>
      </c>
    </row>
    <row r="600" spans="2:39" x14ac:dyDescent="0.2">
      <c r="B600" s="39">
        <v>45432</v>
      </c>
      <c r="C600" s="40">
        <v>200.99</v>
      </c>
      <c r="D600" s="40">
        <v>63.65</v>
      </c>
      <c r="E600" s="40">
        <v>39.44</v>
      </c>
      <c r="F600" s="40">
        <v>91.47</v>
      </c>
      <c r="G600" s="40">
        <v>124.61</v>
      </c>
      <c r="H600" s="40">
        <v>15.02</v>
      </c>
      <c r="J600" s="4">
        <f t="shared" si="173"/>
        <v>2.0102189549396333E-2</v>
      </c>
      <c r="K600" s="4">
        <f t="shared" si="174"/>
        <v>1.3444251529262449E-2</v>
      </c>
      <c r="L600" s="4">
        <f t="shared" si="175"/>
        <v>-1.7094433359300068E-2</v>
      </c>
      <c r="M600" s="4">
        <f t="shared" si="176"/>
        <v>1.0661198962392744E-2</v>
      </c>
      <c r="N600" s="4">
        <f t="shared" si="177"/>
        <v>8.0282599045489211E-4</v>
      </c>
      <c r="O600" s="4">
        <f t="shared" si="178"/>
        <v>6.6800515603737875E-3</v>
      </c>
      <c r="P600" s="6">
        <f>SUMPRODUCT(J600:O600,Portfolio_Performance!$C$10:$H$10)</f>
        <v>6.8861202893178942E-3</v>
      </c>
      <c r="Q600" s="41">
        <v>8.9999999999999998E-4</v>
      </c>
      <c r="R600" s="12">
        <f t="shared" si="179"/>
        <v>5.9861202893178945E-3</v>
      </c>
      <c r="S600" s="6">
        <f t="shared" si="180"/>
        <v>0</v>
      </c>
      <c r="T600" s="12">
        <f>P600-Portfolio_Performance!$C$16</f>
        <v>-6.1113879710682113E-2</v>
      </c>
      <c r="V600" s="7">
        <f t="shared" si="181"/>
        <v>1.9202189549396332E-2</v>
      </c>
      <c r="W600" s="7">
        <f t="shared" si="181"/>
        <v>7.4581312399445545E-3</v>
      </c>
      <c r="X600" s="7">
        <f t="shared" si="182"/>
        <v>-1.799443335930007E-2</v>
      </c>
      <c r="Y600" s="7">
        <f t="shared" si="183"/>
        <v>9.7611989623927441E-3</v>
      </c>
      <c r="Z600" s="7">
        <f t="shared" si="184"/>
        <v>-9.717400954510787E-5</v>
      </c>
      <c r="AA600" s="7">
        <f t="shared" si="185"/>
        <v>5.7800515603737878E-3</v>
      </c>
      <c r="AB600">
        <f t="shared" si="186"/>
        <v>0</v>
      </c>
      <c r="AC600">
        <f t="shared" si="187"/>
        <v>0</v>
      </c>
      <c r="AD600">
        <f t="shared" si="188"/>
        <v>-1.799443335930007E-2</v>
      </c>
      <c r="AE600">
        <f t="shared" si="189"/>
        <v>0</v>
      </c>
      <c r="AF600">
        <f t="shared" si="190"/>
        <v>-9.717400954510787E-5</v>
      </c>
      <c r="AG600">
        <f t="shared" si="191"/>
        <v>0</v>
      </c>
      <c r="AH600" s="7">
        <f>J600-Portfolio_Performance!$C$16</f>
        <v>-4.7897810450603671E-2</v>
      </c>
      <c r="AI600" s="7">
        <f>K600-Portfolio_Performance!$C$16</f>
        <v>-5.4555748470737554E-2</v>
      </c>
      <c r="AJ600" s="7">
        <f>L600-Portfolio_Performance!$C$16</f>
        <v>-8.5094433359300073E-2</v>
      </c>
      <c r="AK600" s="7">
        <f>M600-Portfolio_Performance!$C$16</f>
        <v>-5.7338801037607259E-2</v>
      </c>
      <c r="AL600" s="7">
        <f>N600-Portfolio_Performance!$C$16</f>
        <v>-6.7197174009545113E-2</v>
      </c>
      <c r="AM600" s="7">
        <f>O600-Portfolio_Performance!$C$16</f>
        <v>-6.1319948439626216E-2</v>
      </c>
    </row>
    <row r="601" spans="2:39" x14ac:dyDescent="0.2">
      <c r="B601" s="39">
        <v>45433</v>
      </c>
      <c r="C601" s="40">
        <v>201.08</v>
      </c>
      <c r="D601" s="40">
        <v>63.51</v>
      </c>
      <c r="E601" s="40">
        <v>39.36</v>
      </c>
      <c r="F601" s="40">
        <v>90.74</v>
      </c>
      <c r="G601" s="40">
        <v>125.58</v>
      </c>
      <c r="H601" s="40">
        <v>14.85</v>
      </c>
      <c r="J601" s="4">
        <f t="shared" si="173"/>
        <v>4.4768324671411993E-4</v>
      </c>
      <c r="K601" s="4">
        <f t="shared" si="174"/>
        <v>-2.2019511885320517E-3</v>
      </c>
      <c r="L601" s="4">
        <f t="shared" si="175"/>
        <v>-2.0304575503819517E-3</v>
      </c>
      <c r="M601" s="4">
        <f t="shared" si="176"/>
        <v>-8.0127754324553057E-3</v>
      </c>
      <c r="N601" s="4">
        <f t="shared" si="177"/>
        <v>7.7541457311870697E-3</v>
      </c>
      <c r="O601" s="4">
        <f t="shared" si="178"/>
        <v>-1.1382781087280068E-2</v>
      </c>
      <c r="P601" s="6">
        <f>SUMPRODUCT(J601:O601,Portfolio_Performance!$C$10:$H$10)</f>
        <v>-2.9989869477407135E-3</v>
      </c>
      <c r="Q601" s="41">
        <v>2.5000000000000001E-3</v>
      </c>
      <c r="R601" s="12">
        <f t="shared" si="179"/>
        <v>-5.4989869477407131E-3</v>
      </c>
      <c r="S601" s="6">
        <f t="shared" si="180"/>
        <v>-5.4989869477407131E-3</v>
      </c>
      <c r="T601" s="12">
        <f>P601-Portfolio_Performance!$C$16</f>
        <v>-7.0998986947740719E-2</v>
      </c>
      <c r="V601" s="7">
        <f t="shared" si="181"/>
        <v>-2.0523167532858801E-3</v>
      </c>
      <c r="W601" s="7">
        <f t="shared" si="181"/>
        <v>3.2970357592086615E-3</v>
      </c>
      <c r="X601" s="7">
        <f t="shared" si="182"/>
        <v>-4.5304575503819517E-3</v>
      </c>
      <c r="Y601" s="7">
        <f t="shared" si="183"/>
        <v>-1.0512775432455306E-2</v>
      </c>
      <c r="Z601" s="7">
        <f t="shared" si="184"/>
        <v>5.2541457311870692E-3</v>
      </c>
      <c r="AA601" s="7">
        <f t="shared" si="185"/>
        <v>-1.3882781087280069E-2</v>
      </c>
      <c r="AB601">
        <f t="shared" si="186"/>
        <v>-2.0523167532858801E-3</v>
      </c>
      <c r="AC601">
        <f t="shared" si="187"/>
        <v>0</v>
      </c>
      <c r="AD601">
        <f t="shared" si="188"/>
        <v>-4.5304575503819517E-3</v>
      </c>
      <c r="AE601">
        <f t="shared" si="189"/>
        <v>-1.0512775432455306E-2</v>
      </c>
      <c r="AF601">
        <f t="shared" si="190"/>
        <v>0</v>
      </c>
      <c r="AG601">
        <f t="shared" si="191"/>
        <v>-1.3882781087280069E-2</v>
      </c>
      <c r="AH601" s="7">
        <f>J601-Portfolio_Performance!$C$16</f>
        <v>-6.7552316753285879E-2</v>
      </c>
      <c r="AI601" s="7">
        <f>K601-Portfolio_Performance!$C$16</f>
        <v>-7.0201951188532064E-2</v>
      </c>
      <c r="AJ601" s="7">
        <f>L601-Portfolio_Performance!$C$16</f>
        <v>-7.0030457550381953E-2</v>
      </c>
      <c r="AK601" s="7">
        <f>M601-Portfolio_Performance!$C$16</f>
        <v>-7.6012775432455312E-2</v>
      </c>
      <c r="AL601" s="7">
        <f>N601-Portfolio_Performance!$C$16</f>
        <v>-6.0245854268812932E-2</v>
      </c>
      <c r="AM601" s="7">
        <f>O601-Portfolio_Performance!$C$16</f>
        <v>-7.9382781087280072E-2</v>
      </c>
    </row>
    <row r="602" spans="2:39" x14ac:dyDescent="0.2">
      <c r="B602" s="39">
        <v>45434</v>
      </c>
      <c r="C602" s="40">
        <v>199.07</v>
      </c>
      <c r="D602" s="40">
        <v>62.97</v>
      </c>
      <c r="E602" s="40">
        <v>39.1</v>
      </c>
      <c r="F602" s="40">
        <v>90.65</v>
      </c>
      <c r="G602" s="40">
        <v>124.96</v>
      </c>
      <c r="H602" s="40">
        <v>14.67</v>
      </c>
      <c r="J602" s="4">
        <f t="shared" si="173"/>
        <v>-1.0046317158532563E-2</v>
      </c>
      <c r="K602" s="4">
        <f t="shared" si="174"/>
        <v>-8.5389513142321641E-3</v>
      </c>
      <c r="L602" s="4">
        <f t="shared" si="175"/>
        <v>-6.6276051927325746E-3</v>
      </c>
      <c r="M602" s="4">
        <f t="shared" si="176"/>
        <v>-9.923370349576579E-4</v>
      </c>
      <c r="N602" s="4">
        <f t="shared" si="177"/>
        <v>-4.9493195945875847E-3</v>
      </c>
      <c r="O602" s="4">
        <f t="shared" si="178"/>
        <v>-1.2195273093818243E-2</v>
      </c>
      <c r="P602" s="6">
        <f>SUMPRODUCT(J602:O602,Portfolio_Performance!$C$10:$H$10)</f>
        <v>-8.2735986329617421E-3</v>
      </c>
      <c r="Q602" s="41">
        <v>-2.7000000000000001E-3</v>
      </c>
      <c r="R602" s="12">
        <f t="shared" si="179"/>
        <v>-5.573598632961742E-3</v>
      </c>
      <c r="S602" s="6">
        <f t="shared" si="180"/>
        <v>-5.573598632961742E-3</v>
      </c>
      <c r="T602" s="12">
        <f>P602-Portfolio_Performance!$C$16</f>
        <v>-7.627359863296175E-2</v>
      </c>
      <c r="V602" s="7">
        <f t="shared" si="181"/>
        <v>-7.3463171585325627E-3</v>
      </c>
      <c r="W602" s="7">
        <f t="shared" si="181"/>
        <v>-2.9653526812704221E-3</v>
      </c>
      <c r="X602" s="7">
        <f t="shared" si="182"/>
        <v>-3.9276051927325745E-3</v>
      </c>
      <c r="Y602" s="7">
        <f t="shared" si="183"/>
        <v>1.7076629650423422E-3</v>
      </c>
      <c r="Z602" s="7">
        <f t="shared" si="184"/>
        <v>-2.2493195945875845E-3</v>
      </c>
      <c r="AA602" s="7">
        <f t="shared" si="185"/>
        <v>-9.4952730938182434E-3</v>
      </c>
      <c r="AB602">
        <f t="shared" si="186"/>
        <v>-7.3463171585325627E-3</v>
      </c>
      <c r="AC602">
        <f t="shared" si="187"/>
        <v>-2.9653526812704221E-3</v>
      </c>
      <c r="AD602">
        <f t="shared" si="188"/>
        <v>-3.9276051927325745E-3</v>
      </c>
      <c r="AE602">
        <f t="shared" si="189"/>
        <v>0</v>
      </c>
      <c r="AF602">
        <f t="shared" si="190"/>
        <v>-2.2493195945875845E-3</v>
      </c>
      <c r="AG602">
        <f t="shared" si="191"/>
        <v>-9.4952730938182434E-3</v>
      </c>
      <c r="AH602" s="7">
        <f>J602-Portfolio_Performance!$C$16</f>
        <v>-7.8046317158532566E-2</v>
      </c>
      <c r="AI602" s="7">
        <f>K602-Portfolio_Performance!$C$16</f>
        <v>-7.6538951314232162E-2</v>
      </c>
      <c r="AJ602" s="7">
        <f>L602-Portfolio_Performance!$C$16</f>
        <v>-7.462760519273258E-2</v>
      </c>
      <c r="AK602" s="7">
        <f>M602-Portfolio_Performance!$C$16</f>
        <v>-6.8992337034957663E-2</v>
      </c>
      <c r="AL602" s="7">
        <f>N602-Portfolio_Performance!$C$16</f>
        <v>-7.2949319594587586E-2</v>
      </c>
      <c r="AM602" s="7">
        <f>O602-Portfolio_Performance!$C$16</f>
        <v>-8.0195273093818242E-2</v>
      </c>
    </row>
    <row r="603" spans="2:39" x14ac:dyDescent="0.2">
      <c r="B603" s="39">
        <v>45435</v>
      </c>
      <c r="C603" s="40">
        <v>195.56</v>
      </c>
      <c r="D603" s="40">
        <v>62.57</v>
      </c>
      <c r="E603" s="40">
        <v>38.36</v>
      </c>
      <c r="F603" s="40">
        <v>90.76</v>
      </c>
      <c r="G603" s="40">
        <v>124.39</v>
      </c>
      <c r="H603" s="40">
        <v>14.41</v>
      </c>
      <c r="J603" s="4">
        <f t="shared" si="173"/>
        <v>-1.7789283955397237E-2</v>
      </c>
      <c r="K603" s="4">
        <f t="shared" si="174"/>
        <v>-6.3724924903791587E-3</v>
      </c>
      <c r="L603" s="4">
        <f t="shared" si="175"/>
        <v>-1.9107216976082631E-2</v>
      </c>
      <c r="M603" s="4">
        <f t="shared" si="176"/>
        <v>1.2127227107808958E-3</v>
      </c>
      <c r="N603" s="4">
        <f t="shared" si="177"/>
        <v>-4.5718948695025203E-3</v>
      </c>
      <c r="O603" s="4">
        <f t="shared" si="178"/>
        <v>-1.7882182143459612E-2</v>
      </c>
      <c r="P603" s="6">
        <f>SUMPRODUCT(J603:O603,Portfolio_Performance!$C$10:$H$10)</f>
        <v>-1.2263589083585925E-2</v>
      </c>
      <c r="Q603" s="41">
        <v>-7.4000000000000003E-3</v>
      </c>
      <c r="R603" s="12">
        <f t="shared" si="179"/>
        <v>-4.8635890835859244E-3</v>
      </c>
      <c r="S603" s="6">
        <f t="shared" si="180"/>
        <v>-4.8635890835859244E-3</v>
      </c>
      <c r="T603" s="12">
        <f>P603-Portfolio_Performance!$C$16</f>
        <v>-8.0263589083585926E-2</v>
      </c>
      <c r="V603" s="7">
        <f t="shared" si="181"/>
        <v>-1.0389283955397236E-2</v>
      </c>
      <c r="W603" s="7">
        <f t="shared" si="181"/>
        <v>-1.5089034067932343E-3</v>
      </c>
      <c r="X603" s="7">
        <f t="shared" si="182"/>
        <v>-1.1707216976082631E-2</v>
      </c>
      <c r="Y603" s="7">
        <f t="shared" si="183"/>
        <v>8.6127227107808957E-3</v>
      </c>
      <c r="Z603" s="7">
        <f t="shared" si="184"/>
        <v>2.82810513049748E-3</v>
      </c>
      <c r="AA603" s="7">
        <f t="shared" si="185"/>
        <v>-1.0482182143459612E-2</v>
      </c>
      <c r="AB603">
        <f t="shared" si="186"/>
        <v>-1.0389283955397236E-2</v>
      </c>
      <c r="AC603">
        <f t="shared" si="187"/>
        <v>-1.5089034067932343E-3</v>
      </c>
      <c r="AD603">
        <f t="shared" si="188"/>
        <v>-1.1707216976082631E-2</v>
      </c>
      <c r="AE603">
        <f t="shared" si="189"/>
        <v>0</v>
      </c>
      <c r="AF603">
        <f t="shared" si="190"/>
        <v>0</v>
      </c>
      <c r="AG603">
        <f t="shared" si="191"/>
        <v>-1.0482182143459612E-2</v>
      </c>
      <c r="AH603" s="7">
        <f>J603-Portfolio_Performance!$C$16</f>
        <v>-8.5789283955397241E-2</v>
      </c>
      <c r="AI603" s="7">
        <f>K603-Portfolio_Performance!$C$16</f>
        <v>-7.4372492490379166E-2</v>
      </c>
      <c r="AJ603" s="7">
        <f>L603-Portfolio_Performance!$C$16</f>
        <v>-8.7107216976082633E-2</v>
      </c>
      <c r="AK603" s="7">
        <f>M603-Portfolio_Performance!$C$16</f>
        <v>-6.6787277289219113E-2</v>
      </c>
      <c r="AL603" s="7">
        <f>N603-Portfolio_Performance!$C$16</f>
        <v>-7.2571894869502523E-2</v>
      </c>
      <c r="AM603" s="7">
        <f>O603-Portfolio_Performance!$C$16</f>
        <v>-8.5882182143459621E-2</v>
      </c>
    </row>
    <row r="604" spans="2:39" x14ac:dyDescent="0.2">
      <c r="B604" s="39">
        <v>45436</v>
      </c>
      <c r="C604" s="40">
        <v>195.72</v>
      </c>
      <c r="D604" s="40">
        <v>62.92</v>
      </c>
      <c r="E604" s="40">
        <v>38.799999999999997</v>
      </c>
      <c r="F604" s="40">
        <v>92.9</v>
      </c>
      <c r="G604" s="40">
        <v>125.73</v>
      </c>
      <c r="H604" s="40">
        <v>14.42</v>
      </c>
      <c r="J604" s="4">
        <f t="shared" si="173"/>
        <v>8.1782871047800124E-4</v>
      </c>
      <c r="K604" s="4">
        <f t="shared" si="174"/>
        <v>5.5781481798049259E-3</v>
      </c>
      <c r="L604" s="4">
        <f t="shared" si="175"/>
        <v>1.1404996613990161E-2</v>
      </c>
      <c r="M604" s="4">
        <f t="shared" si="176"/>
        <v>2.330498590815186E-2</v>
      </c>
      <c r="N604" s="4">
        <f t="shared" si="177"/>
        <v>1.0714959383216654E-2</v>
      </c>
      <c r="O604" s="4">
        <f t="shared" si="178"/>
        <v>6.937218453723083E-4</v>
      </c>
      <c r="P604" s="6">
        <f>SUMPRODUCT(J604:O604,Portfolio_Performance!$C$10:$H$10)</f>
        <v>6.5434872425453178E-3</v>
      </c>
      <c r="Q604" s="41">
        <v>7.0000000000000001E-3</v>
      </c>
      <c r="R604" s="12">
        <f t="shared" si="179"/>
        <v>-4.5651275745468237E-4</v>
      </c>
      <c r="S604" s="6">
        <f t="shared" si="180"/>
        <v>-4.5651275745468237E-4</v>
      </c>
      <c r="T604" s="12">
        <f>P604-Portfolio_Performance!$C$16</f>
        <v>-6.1456512757454687E-2</v>
      </c>
      <c r="V604" s="7">
        <f t="shared" si="181"/>
        <v>-6.1821712895219986E-3</v>
      </c>
      <c r="W604" s="7">
        <f t="shared" si="181"/>
        <v>6.0346609372596083E-3</v>
      </c>
      <c r="X604" s="7">
        <f t="shared" si="182"/>
        <v>4.4049966139901612E-3</v>
      </c>
      <c r="Y604" s="7">
        <f t="shared" si="183"/>
        <v>1.630498590815186E-2</v>
      </c>
      <c r="Z604" s="7">
        <f t="shared" si="184"/>
        <v>3.714959383216654E-3</v>
      </c>
      <c r="AA604" s="7">
        <f t="shared" si="185"/>
        <v>-6.306278154627692E-3</v>
      </c>
      <c r="AB604">
        <f t="shared" si="186"/>
        <v>-6.1821712895219986E-3</v>
      </c>
      <c r="AC604">
        <f t="shared" si="187"/>
        <v>0</v>
      </c>
      <c r="AD604">
        <f t="shared" si="188"/>
        <v>0</v>
      </c>
      <c r="AE604">
        <f t="shared" si="189"/>
        <v>0</v>
      </c>
      <c r="AF604">
        <f t="shared" si="190"/>
        <v>0</v>
      </c>
      <c r="AG604">
        <f t="shared" si="191"/>
        <v>-6.306278154627692E-3</v>
      </c>
      <c r="AH604" s="7">
        <f>J604-Portfolio_Performance!$C$16</f>
        <v>-6.7182171289522002E-2</v>
      </c>
      <c r="AI604" s="7">
        <f>K604-Portfolio_Performance!$C$16</f>
        <v>-6.2421851820195079E-2</v>
      </c>
      <c r="AJ604" s="7">
        <f>L604-Portfolio_Performance!$C$16</f>
        <v>-5.659500338600984E-2</v>
      </c>
      <c r="AK604" s="7">
        <f>M604-Portfolio_Performance!$C$16</f>
        <v>-4.4695014091848145E-2</v>
      </c>
      <c r="AL604" s="7">
        <f>N604-Portfolio_Performance!$C$16</f>
        <v>-5.7285040616783349E-2</v>
      </c>
      <c r="AM604" s="7">
        <f>O604-Portfolio_Performance!$C$16</f>
        <v>-6.7306278154627697E-2</v>
      </c>
    </row>
    <row r="605" spans="2:39" x14ac:dyDescent="0.2">
      <c r="B605" s="39">
        <v>45440</v>
      </c>
      <c r="C605" s="40">
        <v>195.86</v>
      </c>
      <c r="D605" s="40">
        <v>62.42</v>
      </c>
      <c r="E605" s="40">
        <v>38.119999999999997</v>
      </c>
      <c r="F605" s="40">
        <v>90.87</v>
      </c>
      <c r="G605" s="40">
        <v>129.11000000000001</v>
      </c>
      <c r="H605" s="40">
        <v>14.47</v>
      </c>
      <c r="J605" s="4">
        <f t="shared" si="173"/>
        <v>7.1505187172558676E-4</v>
      </c>
      <c r="K605" s="4">
        <f t="shared" si="174"/>
        <v>-7.9783413474436519E-3</v>
      </c>
      <c r="L605" s="4">
        <f t="shared" si="175"/>
        <v>-1.7681167843226445E-2</v>
      </c>
      <c r="M605" s="4">
        <f t="shared" si="176"/>
        <v>-2.2093732112537175E-2</v>
      </c>
      <c r="N605" s="4">
        <f t="shared" si="177"/>
        <v>2.6528003581537563E-2</v>
      </c>
      <c r="O605" s="4">
        <f t="shared" si="178"/>
        <v>3.4614087865894746E-3</v>
      </c>
      <c r="P605" s="6">
        <f>SUMPRODUCT(J605:O605,Portfolio_Performance!$C$10:$H$10)</f>
        <v>1.7117095963087453E-3</v>
      </c>
      <c r="Q605" s="41">
        <v>2.0000000000000001E-4</v>
      </c>
      <c r="R605" s="12">
        <f t="shared" si="179"/>
        <v>1.5117095963087452E-3</v>
      </c>
      <c r="S605" s="6">
        <f t="shared" si="180"/>
        <v>0</v>
      </c>
      <c r="T605" s="12">
        <f>P605-Portfolio_Performance!$C$16</f>
        <v>-6.6288290403691261E-2</v>
      </c>
      <c r="V605" s="7">
        <f t="shared" si="181"/>
        <v>5.1505187172558677E-4</v>
      </c>
      <c r="W605" s="7">
        <f t="shared" si="181"/>
        <v>-9.4900509437523973E-3</v>
      </c>
      <c r="X605" s="7">
        <f t="shared" si="182"/>
        <v>-1.7881167843226443E-2</v>
      </c>
      <c r="Y605" s="7">
        <f t="shared" si="183"/>
        <v>-2.2293732112537174E-2</v>
      </c>
      <c r="Z605" s="7">
        <f t="shared" si="184"/>
        <v>2.6328003581537564E-2</v>
      </c>
      <c r="AA605" s="7">
        <f t="shared" si="185"/>
        <v>3.2614087865894745E-3</v>
      </c>
      <c r="AB605">
        <f t="shared" si="186"/>
        <v>0</v>
      </c>
      <c r="AC605">
        <f t="shared" si="187"/>
        <v>-9.4900509437523973E-3</v>
      </c>
      <c r="AD605">
        <f t="shared" si="188"/>
        <v>-1.7881167843226443E-2</v>
      </c>
      <c r="AE605">
        <f t="shared" si="189"/>
        <v>-2.2293732112537174E-2</v>
      </c>
      <c r="AF605">
        <f t="shared" si="190"/>
        <v>0</v>
      </c>
      <c r="AG605">
        <f t="shared" si="191"/>
        <v>0</v>
      </c>
      <c r="AH605" s="7">
        <f>J605-Portfolio_Performance!$C$16</f>
        <v>-6.7284948128274416E-2</v>
      </c>
      <c r="AI605" s="7">
        <f>K605-Portfolio_Performance!$C$16</f>
        <v>-7.5978341347443662E-2</v>
      </c>
      <c r="AJ605" s="7">
        <f>L605-Portfolio_Performance!$C$16</f>
        <v>-8.568116784322645E-2</v>
      </c>
      <c r="AK605" s="7">
        <f>M605-Portfolio_Performance!$C$16</f>
        <v>-9.0093732112537184E-2</v>
      </c>
      <c r="AL605" s="7">
        <f>N605-Portfolio_Performance!$C$16</f>
        <v>-4.1471996418462442E-2</v>
      </c>
      <c r="AM605" s="7">
        <f>O605-Portfolio_Performance!$C$16</f>
        <v>-6.4538591213410532E-2</v>
      </c>
    </row>
    <row r="606" spans="2:39" x14ac:dyDescent="0.2">
      <c r="B606" s="39">
        <v>45441</v>
      </c>
      <c r="C606" s="40">
        <v>190.47</v>
      </c>
      <c r="D606" s="40">
        <v>62.25</v>
      </c>
      <c r="E606" s="40">
        <v>37.89</v>
      </c>
      <c r="F606" s="40">
        <v>89.68</v>
      </c>
      <c r="G606" s="40">
        <v>126</v>
      </c>
      <c r="H606" s="40">
        <v>14.41</v>
      </c>
      <c r="J606" s="4">
        <f t="shared" si="173"/>
        <v>-2.7905416442180302E-2</v>
      </c>
      <c r="K606" s="4">
        <f t="shared" si="174"/>
        <v>-2.7272014978163635E-3</v>
      </c>
      <c r="L606" s="4">
        <f t="shared" si="175"/>
        <v>-6.051853755491856E-3</v>
      </c>
      <c r="M606" s="4">
        <f t="shared" si="176"/>
        <v>-1.3182134943351081E-2</v>
      </c>
      <c r="N606" s="4">
        <f t="shared" si="177"/>
        <v>-2.4382847235149416E-2</v>
      </c>
      <c r="O606" s="4">
        <f t="shared" si="178"/>
        <v>-4.1551306319618534E-3</v>
      </c>
      <c r="P606" s="6">
        <f>SUMPRODUCT(J606:O606,Portfolio_Performance!$C$10:$H$10)</f>
        <v>-1.3900310944720431E-2</v>
      </c>
      <c r="Q606" s="41">
        <v>-7.4000000000000003E-3</v>
      </c>
      <c r="R606" s="12">
        <f t="shared" si="179"/>
        <v>-6.5003109447204308E-3</v>
      </c>
      <c r="S606" s="6">
        <f t="shared" si="180"/>
        <v>-6.5003109447204308E-3</v>
      </c>
      <c r="T606" s="12">
        <f>P606-Portfolio_Performance!$C$16</f>
        <v>-8.1900310944720431E-2</v>
      </c>
      <c r="V606" s="7">
        <f t="shared" si="181"/>
        <v>-2.0505416442180301E-2</v>
      </c>
      <c r="W606" s="7">
        <f t="shared" si="181"/>
        <v>3.7731094469040673E-3</v>
      </c>
      <c r="X606" s="7">
        <f t="shared" si="182"/>
        <v>1.3481462445081444E-3</v>
      </c>
      <c r="Y606" s="7">
        <f t="shared" si="183"/>
        <v>-5.7821349433510808E-3</v>
      </c>
      <c r="Z606" s="7">
        <f t="shared" si="184"/>
        <v>-1.6982847235149416E-2</v>
      </c>
      <c r="AA606" s="7">
        <f t="shared" si="185"/>
        <v>3.2448693680381469E-3</v>
      </c>
      <c r="AB606">
        <f t="shared" si="186"/>
        <v>-2.0505416442180301E-2</v>
      </c>
      <c r="AC606">
        <f t="shared" si="187"/>
        <v>0</v>
      </c>
      <c r="AD606">
        <f t="shared" si="188"/>
        <v>0</v>
      </c>
      <c r="AE606">
        <f t="shared" si="189"/>
        <v>-5.7821349433510808E-3</v>
      </c>
      <c r="AF606">
        <f t="shared" si="190"/>
        <v>-1.6982847235149416E-2</v>
      </c>
      <c r="AG606">
        <f t="shared" si="191"/>
        <v>0</v>
      </c>
      <c r="AH606" s="7">
        <f>J606-Portfolio_Performance!$C$16</f>
        <v>-9.5905416442180313E-2</v>
      </c>
      <c r="AI606" s="7">
        <f>K606-Portfolio_Performance!$C$16</f>
        <v>-7.0727201497816375E-2</v>
      </c>
      <c r="AJ606" s="7">
        <f>L606-Portfolio_Performance!$C$16</f>
        <v>-7.4051853755491864E-2</v>
      </c>
      <c r="AK606" s="7">
        <f>M606-Portfolio_Performance!$C$16</f>
        <v>-8.1182134943351081E-2</v>
      </c>
      <c r="AL606" s="7">
        <f>N606-Portfolio_Performance!$C$16</f>
        <v>-9.2382847235149418E-2</v>
      </c>
      <c r="AM606" s="7">
        <f>O606-Portfolio_Performance!$C$16</f>
        <v>-7.2155130631961856E-2</v>
      </c>
    </row>
    <row r="607" spans="2:39" x14ac:dyDescent="0.2">
      <c r="B607" s="39">
        <v>45442</v>
      </c>
      <c r="C607" s="40">
        <v>191.49</v>
      </c>
      <c r="D607" s="40">
        <v>62.73</v>
      </c>
      <c r="E607" s="40">
        <v>38.299999999999997</v>
      </c>
      <c r="F607" s="40">
        <v>88.36</v>
      </c>
      <c r="G607" s="40">
        <v>126.7</v>
      </c>
      <c r="H607" s="40">
        <v>14.36</v>
      </c>
      <c r="J607" s="4">
        <f t="shared" si="173"/>
        <v>5.3408860856075553E-3</v>
      </c>
      <c r="K607" s="4">
        <f t="shared" si="174"/>
        <v>7.6812667638349631E-3</v>
      </c>
      <c r="L607" s="4">
        <f t="shared" si="175"/>
        <v>1.0762671156090715E-2</v>
      </c>
      <c r="M607" s="4">
        <f t="shared" si="176"/>
        <v>-1.4828400211988184E-2</v>
      </c>
      <c r="N607" s="4">
        <f t="shared" si="177"/>
        <v>5.5401803756153509E-3</v>
      </c>
      <c r="O607" s="4">
        <f t="shared" si="178"/>
        <v>-3.4758463913526529E-3</v>
      </c>
      <c r="P607" s="6">
        <f>SUMPRODUCT(J607:O607,Portfolio_Performance!$C$10:$H$10)</f>
        <v>1.4950131456325346E-3</v>
      </c>
      <c r="Q607" s="41">
        <v>-6.0000000000000001E-3</v>
      </c>
      <c r="R607" s="12">
        <f t="shared" si="179"/>
        <v>7.4950131456325347E-3</v>
      </c>
      <c r="S607" s="6">
        <f t="shared" si="180"/>
        <v>0</v>
      </c>
      <c r="T607" s="12">
        <f>P607-Portfolio_Performance!$C$16</f>
        <v>-6.6504986854367468E-2</v>
      </c>
      <c r="V607" s="7">
        <f t="shared" si="181"/>
        <v>1.1340886085607555E-2</v>
      </c>
      <c r="W607" s="7">
        <f t="shared" si="181"/>
        <v>1.8625361820242842E-4</v>
      </c>
      <c r="X607" s="7">
        <f t="shared" si="182"/>
        <v>1.6762671156090717E-2</v>
      </c>
      <c r="Y607" s="7">
        <f t="shared" si="183"/>
        <v>-8.8284002119881841E-3</v>
      </c>
      <c r="Z607" s="7">
        <f t="shared" si="184"/>
        <v>1.1540180375615352E-2</v>
      </c>
      <c r="AA607" s="7">
        <f t="shared" si="185"/>
        <v>2.5241536086473473E-3</v>
      </c>
      <c r="AB607">
        <f t="shared" si="186"/>
        <v>0</v>
      </c>
      <c r="AC607">
        <f t="shared" si="187"/>
        <v>0</v>
      </c>
      <c r="AD607">
        <f t="shared" si="188"/>
        <v>0</v>
      </c>
      <c r="AE607">
        <f t="shared" si="189"/>
        <v>-8.8284002119881841E-3</v>
      </c>
      <c r="AF607">
        <f t="shared" si="190"/>
        <v>0</v>
      </c>
      <c r="AG607">
        <f t="shared" si="191"/>
        <v>0</v>
      </c>
      <c r="AH607" s="7">
        <f>J607-Portfolio_Performance!$C$16</f>
        <v>-6.2659113914392453E-2</v>
      </c>
      <c r="AI607" s="7">
        <f>K607-Portfolio_Performance!$C$16</f>
        <v>-6.0318733236165045E-2</v>
      </c>
      <c r="AJ607" s="7">
        <f>L607-Portfolio_Performance!$C$16</f>
        <v>-5.7237328843909294E-2</v>
      </c>
      <c r="AK607" s="7">
        <f>M607-Portfolio_Performance!$C$16</f>
        <v>-8.2828400211988187E-2</v>
      </c>
      <c r="AL607" s="7">
        <f>N607-Portfolio_Performance!$C$16</f>
        <v>-6.2459819624384655E-2</v>
      </c>
      <c r="AM607" s="7">
        <f>O607-Portfolio_Performance!$C$16</f>
        <v>-7.1475846391352654E-2</v>
      </c>
    </row>
    <row r="608" spans="2:39" x14ac:dyDescent="0.2">
      <c r="B608" s="39">
        <v>45443</v>
      </c>
      <c r="C608" s="40">
        <v>193</v>
      </c>
      <c r="D608" s="40">
        <v>63.15</v>
      </c>
      <c r="E608" s="40">
        <v>38.97</v>
      </c>
      <c r="F608" s="40">
        <v>87.33</v>
      </c>
      <c r="G608" s="40">
        <v>127.57</v>
      </c>
      <c r="H608" s="40">
        <v>14.65</v>
      </c>
      <c r="J608" s="4">
        <f t="shared" si="173"/>
        <v>7.854600968809973E-3</v>
      </c>
      <c r="K608" s="4">
        <f t="shared" si="174"/>
        <v>6.6730466878483436E-3</v>
      </c>
      <c r="L608" s="4">
        <f t="shared" si="175"/>
        <v>1.7342223164017498E-2</v>
      </c>
      <c r="M608" s="4">
        <f t="shared" si="176"/>
        <v>-1.1725332126274864E-2</v>
      </c>
      <c r="N608" s="4">
        <f t="shared" si="177"/>
        <v>6.8431462231052119E-3</v>
      </c>
      <c r="O608" s="4">
        <f t="shared" si="178"/>
        <v>1.9993771842998324E-2</v>
      </c>
      <c r="P608" s="6">
        <f>SUMPRODUCT(J608:O608,Portfolio_Performance!$C$10:$H$10)</f>
        <v>1.0166674763841633E-2</v>
      </c>
      <c r="Q608" s="41">
        <v>8.0000000000000002E-3</v>
      </c>
      <c r="R608" s="12">
        <f t="shared" si="179"/>
        <v>2.1666747638416327E-3</v>
      </c>
      <c r="S608" s="6">
        <f t="shared" si="180"/>
        <v>0</v>
      </c>
      <c r="T608" s="12">
        <f>P608-Portfolio_Performance!$C$16</f>
        <v>-5.7833325236158376E-2</v>
      </c>
      <c r="V608" s="7">
        <f t="shared" si="181"/>
        <v>-1.4539903119002717E-4</v>
      </c>
      <c r="W608" s="7">
        <f t="shared" si="181"/>
        <v>4.5063719240067109E-3</v>
      </c>
      <c r="X608" s="7">
        <f t="shared" si="182"/>
        <v>9.3422231640174977E-3</v>
      </c>
      <c r="Y608" s="7">
        <f t="shared" si="183"/>
        <v>-1.9725332126274864E-2</v>
      </c>
      <c r="Z608" s="7">
        <f t="shared" si="184"/>
        <v>-1.1568537768947883E-3</v>
      </c>
      <c r="AA608" s="7">
        <f t="shared" si="185"/>
        <v>1.1993771842998324E-2</v>
      </c>
      <c r="AB608">
        <f t="shared" si="186"/>
        <v>-1.4539903119002717E-4</v>
      </c>
      <c r="AC608">
        <f t="shared" si="187"/>
        <v>0</v>
      </c>
      <c r="AD608">
        <f t="shared" si="188"/>
        <v>0</v>
      </c>
      <c r="AE608">
        <f t="shared" si="189"/>
        <v>-1.9725332126274864E-2</v>
      </c>
      <c r="AF608">
        <f t="shared" si="190"/>
        <v>-1.1568537768947883E-3</v>
      </c>
      <c r="AG608">
        <f t="shared" si="191"/>
        <v>0</v>
      </c>
      <c r="AH608" s="7">
        <f>J608-Portfolio_Performance!$C$16</f>
        <v>-6.0145399031190032E-2</v>
      </c>
      <c r="AI608" s="7">
        <f>K608-Portfolio_Performance!$C$16</f>
        <v>-6.1326953312151662E-2</v>
      </c>
      <c r="AJ608" s="7">
        <f>L608-Portfolio_Performance!$C$16</f>
        <v>-5.0657776835982507E-2</v>
      </c>
      <c r="AK608" s="7">
        <f>M608-Portfolio_Performance!$C$16</f>
        <v>-7.9725332126274862E-2</v>
      </c>
      <c r="AL608" s="7">
        <f>N608-Portfolio_Performance!$C$16</f>
        <v>-6.1156853776894796E-2</v>
      </c>
      <c r="AM608" s="7">
        <f>O608-Portfolio_Performance!$C$16</f>
        <v>-4.8006228157001681E-2</v>
      </c>
    </row>
    <row r="609" spans="2:8" x14ac:dyDescent="0.2">
      <c r="B609" s="37"/>
      <c r="C609" s="8"/>
      <c r="D609" s="8"/>
      <c r="E609" s="8"/>
      <c r="F609" s="8"/>
      <c r="G609" s="8"/>
      <c r="H609" s="8"/>
    </row>
    <row r="610" spans="2:8" x14ac:dyDescent="0.2">
      <c r="B610" s="37"/>
      <c r="C610" s="8"/>
      <c r="D610" s="8"/>
      <c r="E610" s="8"/>
      <c r="F610" s="8"/>
      <c r="G610" s="8"/>
      <c r="H610" s="8"/>
    </row>
    <row r="611" spans="2:8" x14ac:dyDescent="0.2">
      <c r="B611" s="37"/>
      <c r="C611" s="8"/>
      <c r="D611" s="8"/>
      <c r="E611" s="8"/>
      <c r="F611" s="8"/>
      <c r="G611" s="8"/>
      <c r="H611" s="8"/>
    </row>
    <row r="612" spans="2:8" x14ac:dyDescent="0.2">
      <c r="B612" s="37"/>
      <c r="C612" s="8"/>
      <c r="D612" s="8"/>
      <c r="E612" s="8"/>
      <c r="F612" s="8"/>
      <c r="G612" s="8"/>
      <c r="H612" s="8"/>
    </row>
    <row r="613" spans="2:8" x14ac:dyDescent="0.2">
      <c r="B613" s="37"/>
      <c r="C613" s="8"/>
      <c r="D613" s="8"/>
      <c r="E613" s="8"/>
      <c r="F613" s="8"/>
      <c r="G613" s="8"/>
      <c r="H613" s="8"/>
    </row>
    <row r="614" spans="2:8" x14ac:dyDescent="0.2">
      <c r="B614" s="37"/>
      <c r="C614" s="8"/>
      <c r="D614" s="8"/>
      <c r="E614" s="8"/>
      <c r="F614" s="8"/>
      <c r="G614" s="8"/>
      <c r="H614" s="8"/>
    </row>
    <row r="615" spans="2:8" x14ac:dyDescent="0.2">
      <c r="B615" s="37"/>
      <c r="C615" s="8"/>
      <c r="D615" s="8"/>
      <c r="E615" s="8"/>
      <c r="F615" s="8"/>
      <c r="G615" s="8"/>
      <c r="H615" s="8"/>
    </row>
    <row r="616" spans="2:8" x14ac:dyDescent="0.2">
      <c r="B616" s="37"/>
      <c r="C616" s="8"/>
      <c r="D616" s="8"/>
      <c r="E616" s="8"/>
      <c r="F616" s="8"/>
      <c r="G616" s="8"/>
      <c r="H616" s="8"/>
    </row>
    <row r="617" spans="2:8" x14ac:dyDescent="0.2">
      <c r="B617" s="37"/>
      <c r="C617" s="8"/>
      <c r="D617" s="8"/>
      <c r="E617" s="8"/>
      <c r="F617" s="8"/>
      <c r="G617" s="8"/>
      <c r="H617" s="8"/>
    </row>
    <row r="618" spans="2:8" x14ac:dyDescent="0.2">
      <c r="B618" s="37"/>
      <c r="C618" s="8"/>
      <c r="D618" s="8"/>
      <c r="E618" s="8"/>
      <c r="F618" s="8"/>
      <c r="G618" s="8"/>
      <c r="H618" s="8"/>
    </row>
    <row r="619" spans="2:8" x14ac:dyDescent="0.2">
      <c r="B619" s="37"/>
      <c r="C619" s="8"/>
      <c r="D619" s="8"/>
      <c r="E619" s="8"/>
      <c r="F619" s="8"/>
      <c r="G619" s="8"/>
      <c r="H619" s="8"/>
    </row>
    <row r="620" spans="2:8" x14ac:dyDescent="0.2">
      <c r="B620" s="37"/>
      <c r="C620" s="8"/>
      <c r="D620" s="8"/>
      <c r="E620" s="8"/>
      <c r="F620" s="8"/>
      <c r="G620" s="8"/>
      <c r="H620" s="8"/>
    </row>
    <row r="621" spans="2:8" x14ac:dyDescent="0.2">
      <c r="B621" s="37"/>
      <c r="C621" s="8"/>
      <c r="D621" s="8"/>
      <c r="E621" s="8"/>
      <c r="F621" s="8"/>
      <c r="G621" s="8"/>
      <c r="H621" s="8"/>
    </row>
    <row r="622" spans="2:8" x14ac:dyDescent="0.2">
      <c r="B622" s="37"/>
      <c r="C622" s="8"/>
      <c r="D622" s="8"/>
      <c r="E622" s="8"/>
      <c r="F622" s="8"/>
      <c r="G622" s="8"/>
      <c r="H622" s="8"/>
    </row>
    <row r="623" spans="2:8" x14ac:dyDescent="0.2">
      <c r="B623" s="37"/>
      <c r="C623" s="8"/>
      <c r="D623" s="8"/>
      <c r="E623" s="8"/>
      <c r="F623" s="8"/>
      <c r="G623" s="8"/>
      <c r="H623" s="8"/>
    </row>
    <row r="624" spans="2:8" x14ac:dyDescent="0.2">
      <c r="B624" s="37"/>
      <c r="C624" s="8"/>
      <c r="D624" s="8"/>
      <c r="E624" s="8"/>
      <c r="F624" s="8"/>
      <c r="G624" s="8"/>
      <c r="H624" s="8"/>
    </row>
    <row r="625" spans="2:8" x14ac:dyDescent="0.2">
      <c r="B625" s="37"/>
      <c r="C625" s="8"/>
      <c r="D625" s="8"/>
      <c r="E625" s="8"/>
      <c r="F625" s="8"/>
      <c r="G625" s="8"/>
      <c r="H625" s="8"/>
    </row>
    <row r="626" spans="2:8" x14ac:dyDescent="0.2">
      <c r="B626" s="37"/>
      <c r="C626" s="8"/>
      <c r="D626" s="8"/>
      <c r="E626" s="8"/>
      <c r="F626" s="8"/>
      <c r="G626" s="8"/>
      <c r="H626" s="8"/>
    </row>
    <row r="627" spans="2:8" x14ac:dyDescent="0.2">
      <c r="B627" s="37"/>
      <c r="C627" s="8"/>
      <c r="D627" s="8"/>
      <c r="E627" s="8"/>
      <c r="F627" s="8"/>
      <c r="G627" s="8"/>
      <c r="H627" s="8"/>
    </row>
    <row r="628" spans="2:8" x14ac:dyDescent="0.2">
      <c r="B628" s="37"/>
      <c r="C628" s="8"/>
      <c r="D628" s="8"/>
      <c r="E628" s="8"/>
      <c r="F628" s="8"/>
      <c r="G628" s="8"/>
      <c r="H628" s="8"/>
    </row>
    <row r="629" spans="2:8" x14ac:dyDescent="0.2">
      <c r="B629" s="37"/>
      <c r="C629" s="8"/>
      <c r="D629" s="8"/>
      <c r="E629" s="8"/>
      <c r="F629" s="8"/>
      <c r="G629" s="8"/>
      <c r="H629" s="8"/>
    </row>
    <row r="630" spans="2:8" x14ac:dyDescent="0.2">
      <c r="B630" s="37"/>
      <c r="C630" s="8"/>
      <c r="D630" s="8"/>
      <c r="E630" s="8"/>
      <c r="F630" s="8"/>
      <c r="G630" s="8"/>
      <c r="H630" s="8"/>
    </row>
    <row r="631" spans="2:8" x14ac:dyDescent="0.2">
      <c r="B631" s="37"/>
      <c r="C631" s="8"/>
      <c r="D631" s="8"/>
      <c r="E631" s="8"/>
      <c r="F631" s="8"/>
      <c r="G631" s="8"/>
      <c r="H631" s="8"/>
    </row>
    <row r="632" spans="2:8" x14ac:dyDescent="0.2">
      <c r="B632" s="37"/>
      <c r="C632" s="8"/>
      <c r="D632" s="8"/>
      <c r="E632" s="8"/>
      <c r="F632" s="8"/>
      <c r="G632" s="8"/>
      <c r="H632" s="8"/>
    </row>
    <row r="633" spans="2:8" x14ac:dyDescent="0.2">
      <c r="B633" s="3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C4F64-454A-9549-B113-0DF0F8D68200}">
  <dimension ref="A1:AG612"/>
  <sheetViews>
    <sheetView zoomScale="88" workbookViewId="0"/>
  </sheetViews>
  <sheetFormatPr baseColWidth="10" defaultColWidth="8.83203125" defaultRowHeight="15" x14ac:dyDescent="0.2"/>
  <cols>
    <col min="1" max="1" width="10.33203125" style="70" bestFit="1" customWidth="1"/>
    <col min="2" max="2" width="12" style="70" bestFit="1" customWidth="1"/>
    <col min="3" max="6" width="8.83203125" style="70"/>
    <col min="7" max="7" width="10.33203125" style="70" bestFit="1" customWidth="1"/>
    <col min="8" max="8" width="9.5" style="70" bestFit="1" customWidth="1"/>
    <col min="9" max="9" width="8.83203125" style="70"/>
    <col min="10" max="10" width="9.5" style="70" bestFit="1" customWidth="1"/>
    <col min="11" max="11" width="8.83203125" style="70"/>
    <col min="12" max="12" width="10.33203125" style="70" bestFit="1" customWidth="1"/>
    <col min="13" max="13" width="8.83203125" style="70"/>
    <col min="14" max="14" width="12.83203125" style="70" customWidth="1"/>
    <col min="15" max="15" width="8.83203125" style="70"/>
    <col min="16" max="16" width="16.1640625" style="70" bestFit="1" customWidth="1"/>
    <col min="17" max="17" width="8.83203125" style="70"/>
    <col min="18" max="18" width="10.33203125" style="70" bestFit="1" customWidth="1"/>
    <col min="19" max="23" width="8.83203125" style="70"/>
    <col min="24" max="24" width="10.33203125" style="70" bestFit="1" customWidth="1"/>
    <col min="25" max="25" width="11.6640625" style="70" bestFit="1" customWidth="1"/>
    <col min="26" max="27" width="8.83203125" style="70"/>
    <col min="28" max="28" width="10.33203125" style="70" bestFit="1" customWidth="1"/>
    <col min="29" max="30" width="8.83203125" style="70"/>
    <col min="31" max="31" width="15.1640625" style="70" bestFit="1" customWidth="1"/>
    <col min="32" max="16384" width="8.83203125" style="70"/>
  </cols>
  <sheetData>
    <row r="1" spans="1:33" x14ac:dyDescent="0.2">
      <c r="B1" s="196" t="s">
        <v>11</v>
      </c>
      <c r="C1" s="196"/>
      <c r="D1" s="196"/>
      <c r="E1" s="196"/>
      <c r="H1" s="196" t="s">
        <v>12</v>
      </c>
      <c r="I1" s="196"/>
      <c r="J1" s="196"/>
      <c r="M1" s="197" t="s">
        <v>129</v>
      </c>
      <c r="N1" s="197"/>
      <c r="O1" s="197"/>
      <c r="P1" s="197"/>
      <c r="S1" s="196" t="s">
        <v>128</v>
      </c>
      <c r="T1" s="196"/>
      <c r="U1" s="196"/>
      <c r="V1" s="196"/>
      <c r="Y1" s="196" t="s">
        <v>86</v>
      </c>
      <c r="Z1" s="196"/>
      <c r="AC1" s="196" t="s">
        <v>87</v>
      </c>
      <c r="AD1" s="196"/>
      <c r="AE1" s="196"/>
      <c r="AF1" s="196"/>
      <c r="AG1" s="196"/>
    </row>
    <row r="2" spans="1:33" x14ac:dyDescent="0.2">
      <c r="A2" s="76" t="s">
        <v>19</v>
      </c>
      <c r="B2" s="70" t="s">
        <v>121</v>
      </c>
      <c r="C2" s="70" t="s">
        <v>120</v>
      </c>
      <c r="D2" s="70" t="s">
        <v>119</v>
      </c>
      <c r="E2" s="70" t="s">
        <v>118</v>
      </c>
      <c r="G2" s="76" t="s">
        <v>19</v>
      </c>
      <c r="H2" s="70" t="s">
        <v>121</v>
      </c>
      <c r="I2" s="70" t="s">
        <v>120</v>
      </c>
      <c r="J2" s="70" t="s">
        <v>119</v>
      </c>
      <c r="L2" s="76" t="s">
        <v>19</v>
      </c>
      <c r="M2" s="70" t="s">
        <v>127</v>
      </c>
      <c r="N2" s="70" t="s">
        <v>126</v>
      </c>
      <c r="O2" s="70" t="s">
        <v>125</v>
      </c>
      <c r="P2" s="70" t="s">
        <v>124</v>
      </c>
      <c r="R2" s="76" t="s">
        <v>19</v>
      </c>
      <c r="S2" s="70" t="s">
        <v>121</v>
      </c>
      <c r="T2" s="70" t="s">
        <v>120</v>
      </c>
      <c r="U2" s="70" t="s">
        <v>119</v>
      </c>
      <c r="V2" s="70" t="s">
        <v>118</v>
      </c>
      <c r="X2" s="76" t="s">
        <v>19</v>
      </c>
      <c r="Y2" s="70" t="s">
        <v>123</v>
      </c>
      <c r="Z2" s="70" t="s">
        <v>122</v>
      </c>
      <c r="AB2" s="76" t="s">
        <v>19</v>
      </c>
      <c r="AC2" s="70" t="s">
        <v>121</v>
      </c>
      <c r="AD2" s="70" t="s">
        <v>120</v>
      </c>
      <c r="AE2" s="70" t="s">
        <v>119</v>
      </c>
      <c r="AF2" s="70" t="s">
        <v>118</v>
      </c>
      <c r="AG2" s="70" t="s">
        <v>117</v>
      </c>
    </row>
    <row r="3" spans="1:33" ht="16" x14ac:dyDescent="0.2">
      <c r="A3" s="74">
        <v>44564</v>
      </c>
      <c r="B3" s="72">
        <v>3.6272711388248414E-4</v>
      </c>
      <c r="C3" s="72">
        <v>4.5389968532286005E-4</v>
      </c>
      <c r="D3" s="72">
        <v>3.7100200269545142E-3</v>
      </c>
      <c r="E3" s="72">
        <v>1.9426683701636194E-3</v>
      </c>
      <c r="G3" s="74">
        <v>44564</v>
      </c>
      <c r="H3" s="71">
        <v>-1.3116942755766606E-3</v>
      </c>
      <c r="I3" s="71">
        <v>4.0323005244118125E-3</v>
      </c>
      <c r="J3" s="71">
        <v>8.5342949610852064E-4</v>
      </c>
      <c r="L3" s="74">
        <v>44564</v>
      </c>
      <c r="M3" s="73">
        <v>-3.0406920450571582E-4</v>
      </c>
      <c r="N3" s="73">
        <v>1.5342387875604113E-4</v>
      </c>
      <c r="O3" s="73">
        <v>-9.9375879181981262E-5</v>
      </c>
      <c r="P3" s="73">
        <v>6.683238428020679E-3</v>
      </c>
      <c r="R3" s="74">
        <v>44564</v>
      </c>
      <c r="S3" s="75">
        <v>-1.7065259364105446E-2</v>
      </c>
      <c r="T3" s="75">
        <v>5.1731419215969569E-2</v>
      </c>
      <c r="U3" s="75">
        <v>-7.2630925731037577E-3</v>
      </c>
      <c r="V3" s="75">
        <v>-3.4518670030325008E-2</v>
      </c>
      <c r="X3" s="74">
        <v>44564</v>
      </c>
      <c r="Y3" s="71">
        <v>-1.7451342352803705E-5</v>
      </c>
      <c r="Z3" s="71">
        <v>-6.2562089115400701E-3</v>
      </c>
      <c r="AB3" s="74">
        <v>44564</v>
      </c>
      <c r="AC3" s="73">
        <v>1.3812511544167135E-2</v>
      </c>
      <c r="AD3" s="73">
        <v>-6.7682153461387394E-3</v>
      </c>
      <c r="AE3" s="73">
        <v>2.3667101536901942E-2</v>
      </c>
      <c r="AF3" s="73">
        <v>-2.0301030900510112E-2</v>
      </c>
      <c r="AG3" s="73">
        <v>2.3523308570149292E-2</v>
      </c>
    </row>
    <row r="4" spans="1:33" ht="16" x14ac:dyDescent="0.2">
      <c r="A4" s="74">
        <v>44565</v>
      </c>
      <c r="B4" s="72">
        <v>8.8702931067622759E-4</v>
      </c>
      <c r="C4" s="72">
        <v>1.2902958902035271E-3</v>
      </c>
      <c r="D4" s="72">
        <v>1.7733176766475741E-3</v>
      </c>
      <c r="E4" s="72">
        <v>1.9128836774350614E-3</v>
      </c>
      <c r="G4" s="74">
        <v>44565</v>
      </c>
      <c r="H4" s="71">
        <v>-8.3878667000994515E-6</v>
      </c>
      <c r="I4" s="71">
        <v>2.1209782683008545E-3</v>
      </c>
      <c r="J4" s="71">
        <v>5.2800456317522986E-4</v>
      </c>
      <c r="L4" s="74">
        <v>44565</v>
      </c>
      <c r="M4" s="73">
        <v>1.2058699744490796E-3</v>
      </c>
      <c r="N4" s="73">
        <v>-1.0639954322932189E-3</v>
      </c>
      <c r="O4" s="73">
        <v>2.9271439105413117E-3</v>
      </c>
      <c r="P4" s="73">
        <v>1.1482881542584509E-2</v>
      </c>
      <c r="R4" s="74">
        <v>44565</v>
      </c>
      <c r="S4" s="75">
        <v>-2.8809568603670108E-2</v>
      </c>
      <c r="T4" s="75">
        <v>-5.6944940845615105E-2</v>
      </c>
      <c r="U4" s="75">
        <v>0.15657406242778771</v>
      </c>
      <c r="V4" s="75">
        <v>6.0633967604386309E-2</v>
      </c>
      <c r="X4" s="74">
        <v>44565</v>
      </c>
      <c r="Y4" s="71">
        <v>-2.4332907682732524E-4</v>
      </c>
      <c r="Z4" s="71">
        <v>-2.7976638475432814E-3</v>
      </c>
      <c r="AB4" s="74">
        <v>44565</v>
      </c>
      <c r="AC4" s="73">
        <v>-2.0841358636625989E-2</v>
      </c>
      <c r="AD4" s="73">
        <v>1.3323411523017518E-2</v>
      </c>
      <c r="AE4" s="73">
        <v>-2.253805094840737E-2</v>
      </c>
      <c r="AF4" s="73">
        <v>-4.6874595912571176E-2</v>
      </c>
      <c r="AG4" s="73">
        <v>-1.1132591444666389E-2</v>
      </c>
    </row>
    <row r="5" spans="1:33" ht="16" x14ac:dyDescent="0.2">
      <c r="A5" s="74">
        <v>44566</v>
      </c>
      <c r="B5" s="72">
        <v>-6.2437279908169794E-4</v>
      </c>
      <c r="C5" s="72">
        <v>-1.3291876586847881E-4</v>
      </c>
      <c r="D5" s="72">
        <v>2.6069715430059575E-3</v>
      </c>
      <c r="E5" s="72">
        <v>-7.1259186256813298E-3</v>
      </c>
      <c r="G5" s="74">
        <v>44566</v>
      </c>
      <c r="H5" s="71">
        <v>4.6385435706300046E-4</v>
      </c>
      <c r="I5" s="71">
        <v>6.9160895932609116E-5</v>
      </c>
      <c r="J5" s="71">
        <v>8.8696548624230443E-4</v>
      </c>
      <c r="L5" s="74">
        <v>44566</v>
      </c>
      <c r="M5" s="73">
        <v>8.322359408696661E-4</v>
      </c>
      <c r="N5" s="73">
        <v>-2.553930206928697E-5</v>
      </c>
      <c r="O5" s="73">
        <v>4.2102817865723955E-4</v>
      </c>
      <c r="P5" s="73">
        <v>-3.9259356849727081E-3</v>
      </c>
      <c r="R5" s="74">
        <v>44566</v>
      </c>
      <c r="S5" s="75">
        <v>6.8555886473778138E-3</v>
      </c>
      <c r="T5" s="75">
        <v>3.8758625037076028E-2</v>
      </c>
      <c r="U5" s="75">
        <v>7.4188307444507162E-2</v>
      </c>
      <c r="V5" s="75">
        <v>-7.7239470021193954E-2</v>
      </c>
      <c r="X5" s="74">
        <v>44566</v>
      </c>
      <c r="Y5" s="71">
        <v>-3.5939334007280076E-4</v>
      </c>
      <c r="Z5" s="71">
        <v>5.9299171017266556E-3</v>
      </c>
      <c r="AB5" s="74">
        <v>44566</v>
      </c>
      <c r="AC5" s="73">
        <v>1.1820231782959345E-2</v>
      </c>
      <c r="AD5" s="73">
        <v>1.3148229690718983E-2</v>
      </c>
      <c r="AE5" s="73">
        <v>1.6784549792700158E-2</v>
      </c>
      <c r="AF5" s="73">
        <v>1.1998973343470019E-2</v>
      </c>
      <c r="AG5" s="73">
        <v>-2.8536505300734614E-3</v>
      </c>
    </row>
    <row r="6" spans="1:33" ht="16" x14ac:dyDescent="0.2">
      <c r="A6" s="74">
        <v>44567</v>
      </c>
      <c r="B6" s="72">
        <v>-4.5378917720811571E-4</v>
      </c>
      <c r="C6" s="72">
        <v>-1.1278286165461524E-3</v>
      </c>
      <c r="D6" s="72">
        <v>-1.0306879946864168E-2</v>
      </c>
      <c r="E6" s="72">
        <v>-3.4701691219795891E-3</v>
      </c>
      <c r="G6" s="74">
        <v>44567</v>
      </c>
      <c r="H6" s="71">
        <v>-2.0538010136237719E-4</v>
      </c>
      <c r="I6" s="71">
        <v>2.2948692683208991E-3</v>
      </c>
      <c r="J6" s="71">
        <v>-2.7212983705344578E-3</v>
      </c>
      <c r="L6" s="74">
        <v>44567</v>
      </c>
      <c r="M6" s="73">
        <v>3.4745618714307854E-4</v>
      </c>
      <c r="N6" s="73">
        <v>-4.0225884868307213E-3</v>
      </c>
      <c r="O6" s="73">
        <v>3.7983499244774645E-3</v>
      </c>
      <c r="P6" s="73">
        <v>-3.9566363516222634E-2</v>
      </c>
      <c r="R6" s="74">
        <v>44567</v>
      </c>
      <c r="S6" s="75">
        <v>2.4700559160953938E-2</v>
      </c>
      <c r="T6" s="75">
        <v>3.783453295618102E-2</v>
      </c>
      <c r="U6" s="75">
        <v>-1.0207795510161056E-2</v>
      </c>
      <c r="V6" s="75">
        <v>-5.6573949616432556E-2</v>
      </c>
      <c r="X6" s="74">
        <v>44567</v>
      </c>
      <c r="Y6" s="71">
        <v>5.5887122408175766E-4</v>
      </c>
      <c r="Z6" s="71">
        <v>7.4614347695302115E-3</v>
      </c>
      <c r="AB6" s="74">
        <v>44567</v>
      </c>
      <c r="AC6" s="73">
        <v>-1.7175132176762909E-2</v>
      </c>
      <c r="AD6" s="73">
        <v>0</v>
      </c>
      <c r="AE6" s="73">
        <v>9.0578328328207065E-3</v>
      </c>
      <c r="AF6" s="73">
        <v>-1.8052886258979089E-2</v>
      </c>
      <c r="AG6" s="73">
        <v>3.2606509426921222E-3</v>
      </c>
    </row>
    <row r="7" spans="1:33" ht="16" x14ac:dyDescent="0.2">
      <c r="A7" s="74">
        <v>44568</v>
      </c>
      <c r="B7" s="72">
        <v>2.7102197992208426E-4</v>
      </c>
      <c r="C7" s="72">
        <v>2.3473694085646719E-3</v>
      </c>
      <c r="D7" s="72">
        <v>-1.4750779206003394E-3</v>
      </c>
      <c r="E7" s="72">
        <v>-3.0655828254866385E-3</v>
      </c>
      <c r="G7" s="74">
        <v>44568</v>
      </c>
      <c r="H7" s="71">
        <v>-1.3334512031796194E-4</v>
      </c>
      <c r="I7" s="71">
        <v>2.1223233187502361E-4</v>
      </c>
      <c r="J7" s="71">
        <v>1.1251105314695191E-4</v>
      </c>
      <c r="L7" s="74">
        <v>44568</v>
      </c>
      <c r="M7" s="73">
        <v>8.8106958692956566E-4</v>
      </c>
      <c r="N7" s="73">
        <v>7.3436883514513935E-4</v>
      </c>
      <c r="O7" s="73">
        <v>-1.7611914734602294E-4</v>
      </c>
      <c r="P7" s="73">
        <v>4.5879178593599364E-2</v>
      </c>
      <c r="R7" s="74">
        <v>44568</v>
      </c>
      <c r="S7" s="75">
        <v>1.5196637336732578E-2</v>
      </c>
      <c r="T7" s="75">
        <v>5.95160223744199E-2</v>
      </c>
      <c r="U7" s="75">
        <v>4.0438692012112608E-2</v>
      </c>
      <c r="V7" s="75">
        <v>9.9209493040785621E-2</v>
      </c>
      <c r="X7" s="74">
        <v>44568</v>
      </c>
      <c r="Y7" s="71">
        <v>5.237749204493236E-4</v>
      </c>
      <c r="Z7" s="71">
        <v>-4.4040120976624507E-3</v>
      </c>
      <c r="AB7" s="74">
        <v>44568</v>
      </c>
      <c r="AC7" s="73">
        <v>-8.3418591564575657E-3</v>
      </c>
      <c r="AD7" s="73">
        <v>-5.1388426390170843E-3</v>
      </c>
      <c r="AE7" s="73">
        <v>5.0455300632398295E-3</v>
      </c>
      <c r="AF7" s="73">
        <v>-8.4777781505200565E-3</v>
      </c>
      <c r="AG7" s="73">
        <v>5.9840941287785145E-3</v>
      </c>
    </row>
    <row r="8" spans="1:33" ht="16" x14ac:dyDescent="0.2">
      <c r="A8" s="74">
        <v>44571</v>
      </c>
      <c r="B8" s="72">
        <v>-1.3167220104605835E-4</v>
      </c>
      <c r="C8" s="72">
        <v>3.6631778258194598E-3</v>
      </c>
      <c r="D8" s="72">
        <v>1.1935147559959231E-3</v>
      </c>
      <c r="E8" s="72">
        <v>2.1593165955258583E-3</v>
      </c>
      <c r="G8" s="74">
        <v>44571</v>
      </c>
      <c r="H8" s="71">
        <v>3.219253029041302E-4</v>
      </c>
      <c r="I8" s="71">
        <v>4.9075668894692677E-3</v>
      </c>
      <c r="J8" s="71">
        <v>-4.4027388751771788E-4</v>
      </c>
      <c r="L8" s="74">
        <v>44571</v>
      </c>
      <c r="M8" s="73">
        <v>-8.0467437769810718E-4</v>
      </c>
      <c r="N8" s="73">
        <v>3.2051966710917824E-3</v>
      </c>
      <c r="O8" s="73">
        <v>6.2434021987615475E-4</v>
      </c>
      <c r="P8" s="73">
        <v>-1.4343331939588273E-2</v>
      </c>
      <c r="R8" s="74">
        <v>44571</v>
      </c>
      <c r="S8" s="75">
        <v>-2.1715653087705997E-2</v>
      </c>
      <c r="T8" s="75">
        <v>2.0801739418883442E-4</v>
      </c>
      <c r="U8" s="75">
        <v>4.8432525557158983E-2</v>
      </c>
      <c r="V8" s="75">
        <v>9.0798931117236741E-3</v>
      </c>
      <c r="X8" s="74">
        <v>44571</v>
      </c>
      <c r="Y8" s="71">
        <v>5.6558366019016538E-4</v>
      </c>
      <c r="Z8" s="71">
        <v>-1.6536131989736386E-2</v>
      </c>
      <c r="AB8" s="74">
        <v>44571</v>
      </c>
      <c r="AC8" s="73">
        <v>-5.0181886248494645E-3</v>
      </c>
      <c r="AD8" s="73">
        <v>-1.557689983266229E-2</v>
      </c>
      <c r="AE8" s="73">
        <v>7.6294648011567216E-3</v>
      </c>
      <c r="AF8" s="73">
        <v>2.3909049159091394E-2</v>
      </c>
      <c r="AG8" s="73">
        <v>7.9569337572437011E-3</v>
      </c>
    </row>
    <row r="9" spans="1:33" ht="16" x14ac:dyDescent="0.2">
      <c r="A9" s="74">
        <v>44572</v>
      </c>
      <c r="B9" s="72">
        <v>-1.1430478898746059E-4</v>
      </c>
      <c r="C9" s="72">
        <v>3.958748614102482E-4</v>
      </c>
      <c r="D9" s="72">
        <v>1.4634039247191197E-3</v>
      </c>
      <c r="E9" s="72">
        <v>7.049138711104231E-3</v>
      </c>
      <c r="G9" s="74">
        <v>44572</v>
      </c>
      <c r="H9" s="71">
        <v>-6.5587403974756524E-4</v>
      </c>
      <c r="I9" s="71">
        <v>-3.5193191517487131E-4</v>
      </c>
      <c r="J9" s="71">
        <v>-1.7310075607662853E-3</v>
      </c>
      <c r="L9" s="74">
        <v>44572</v>
      </c>
      <c r="M9" s="73">
        <v>6.9039229798326476E-4</v>
      </c>
      <c r="N9" s="73">
        <v>2.6997744902039923E-3</v>
      </c>
      <c r="O9" s="73">
        <v>6.8556905528155008E-4</v>
      </c>
      <c r="P9" s="73">
        <v>5.2325929946348097E-2</v>
      </c>
      <c r="R9" s="74">
        <v>44572</v>
      </c>
      <c r="S9" s="75">
        <v>4.9970659612850958E-2</v>
      </c>
      <c r="T9" s="75">
        <v>4.754222940552004E-2</v>
      </c>
      <c r="U9" s="75">
        <v>7.5674130773839471E-2</v>
      </c>
      <c r="V9" s="75">
        <v>-6.7806933379125897E-2</v>
      </c>
      <c r="X9" s="74">
        <v>44572</v>
      </c>
      <c r="Y9" s="71">
        <v>3.4075859276676079E-4</v>
      </c>
      <c r="Z9" s="71">
        <v>1.1606707516396138E-2</v>
      </c>
      <c r="AB9" s="74">
        <v>44572</v>
      </c>
      <c r="AC9" s="73">
        <v>1.9488185048803723E-3</v>
      </c>
      <c r="AD9" s="73">
        <v>-1.0691658911260208E-2</v>
      </c>
      <c r="AE9" s="73">
        <v>2.9105414212710994E-2</v>
      </c>
      <c r="AF9" s="73">
        <v>-7.0247618013976306E-3</v>
      </c>
      <c r="AG9" s="73">
        <v>-1.5264385334713059E-2</v>
      </c>
    </row>
    <row r="10" spans="1:33" ht="16" x14ac:dyDescent="0.2">
      <c r="A10" s="74">
        <v>44573</v>
      </c>
      <c r="B10" s="72">
        <v>3.2566170731094764E-4</v>
      </c>
      <c r="C10" s="72">
        <v>2.4947916506458181E-3</v>
      </c>
      <c r="D10" s="72">
        <v>-3.7837715283525098E-3</v>
      </c>
      <c r="E10" s="72">
        <v>5.288089043570047E-3</v>
      </c>
      <c r="G10" s="74">
        <v>44573</v>
      </c>
      <c r="H10" s="71">
        <v>5.9420148767172693E-4</v>
      </c>
      <c r="I10" s="71">
        <v>8.7853210484044135E-4</v>
      </c>
      <c r="J10" s="71">
        <v>2.5574402406819338E-3</v>
      </c>
      <c r="L10" s="74">
        <v>44573</v>
      </c>
      <c r="M10" s="73">
        <v>-8.8495401652788569E-4</v>
      </c>
      <c r="N10" s="73">
        <v>-3.3622807807769811E-4</v>
      </c>
      <c r="O10" s="73">
        <v>2.6031236742604445E-3</v>
      </c>
      <c r="P10" s="73">
        <v>9.5824480621584558E-3</v>
      </c>
      <c r="R10" s="74">
        <v>44573</v>
      </c>
      <c r="S10" s="75">
        <v>-8.8566024937305112E-3</v>
      </c>
      <c r="T10" s="75">
        <v>4.9551485666268963E-2</v>
      </c>
      <c r="U10" s="75">
        <v>3.4484057510895623E-2</v>
      </c>
      <c r="V10" s="75">
        <v>-2.7807198238183145E-2</v>
      </c>
      <c r="X10" s="74">
        <v>44573</v>
      </c>
      <c r="Y10" s="71">
        <v>1.410594214736494E-4</v>
      </c>
      <c r="Z10" s="71">
        <v>9.4974266450792676E-3</v>
      </c>
      <c r="AB10" s="74">
        <v>44573</v>
      </c>
      <c r="AC10" s="73">
        <v>7.0455184996085409E-3</v>
      </c>
      <c r="AD10" s="73">
        <v>6.8015905807395916E-3</v>
      </c>
      <c r="AE10" s="73">
        <v>1.3825104991842335E-2</v>
      </c>
      <c r="AF10" s="73">
        <v>-4.567415453636104E-2</v>
      </c>
      <c r="AG10" s="73">
        <v>1.2451443958098446E-2</v>
      </c>
    </row>
    <row r="11" spans="1:33" ht="16" x14ac:dyDescent="0.2">
      <c r="A11" s="74">
        <v>44574</v>
      </c>
      <c r="B11" s="72">
        <v>9.9487387082927616E-4</v>
      </c>
      <c r="C11" s="72">
        <v>-4.5025506286757184E-3</v>
      </c>
      <c r="D11" s="72">
        <v>7.4397382113349803E-3</v>
      </c>
      <c r="E11" s="72">
        <v>8.6562857661964159E-4</v>
      </c>
      <c r="G11" s="74">
        <v>44574</v>
      </c>
      <c r="H11" s="71">
        <v>5.5292111149023354E-5</v>
      </c>
      <c r="I11" s="71">
        <v>5.9020072076905016E-4</v>
      </c>
      <c r="J11" s="71">
        <v>8.7862838570566804E-4</v>
      </c>
      <c r="L11" s="74">
        <v>44574</v>
      </c>
      <c r="M11" s="73">
        <v>1.2956466941392063E-3</v>
      </c>
      <c r="N11" s="73">
        <v>-2.9648243005971362E-3</v>
      </c>
      <c r="O11" s="73">
        <v>6.1124726048032696E-4</v>
      </c>
      <c r="P11" s="73">
        <v>-2.6694763724430066E-3</v>
      </c>
      <c r="R11" s="74">
        <v>44574</v>
      </c>
      <c r="S11" s="75">
        <v>4.7109554522791849E-2</v>
      </c>
      <c r="T11" s="75">
        <v>1.795715800903392E-2</v>
      </c>
      <c r="U11" s="75">
        <v>2.742163744428474E-2</v>
      </c>
      <c r="V11" s="75">
        <v>2.8702057113450231E-2</v>
      </c>
      <c r="X11" s="74">
        <v>44574</v>
      </c>
      <c r="Y11" s="71">
        <v>-2.0403776287354153E-4</v>
      </c>
      <c r="Z11" s="71">
        <v>1.3774570453640523E-4</v>
      </c>
      <c r="AB11" s="74">
        <v>44574</v>
      </c>
      <c r="AC11" s="73">
        <v>5.8841602258349239E-3</v>
      </c>
      <c r="AD11" s="73">
        <v>-3.7351486549137957E-3</v>
      </c>
      <c r="AE11" s="73">
        <v>-2.2909517465558244E-3</v>
      </c>
      <c r="AF11" s="73">
        <v>-1.3152994262598743E-2</v>
      </c>
      <c r="AG11" s="73">
        <v>1.1105111374120123E-2</v>
      </c>
    </row>
    <row r="12" spans="1:33" ht="16" x14ac:dyDescent="0.2">
      <c r="A12" s="74">
        <v>44575</v>
      </c>
      <c r="B12" s="72">
        <v>9.3338770666222455E-5</v>
      </c>
      <c r="C12" s="72">
        <v>-2.6626045752034147E-3</v>
      </c>
      <c r="D12" s="72">
        <v>5.6480327390336961E-3</v>
      </c>
      <c r="E12" s="72">
        <v>-4.7334592374005538E-3</v>
      </c>
      <c r="G12" s="74">
        <v>44575</v>
      </c>
      <c r="H12" s="71">
        <v>-1.2539139104510101E-3</v>
      </c>
      <c r="I12" s="71">
        <v>8.7198410283695241E-4</v>
      </c>
      <c r="J12" s="71">
        <v>2.9820255304192507E-3</v>
      </c>
      <c r="L12" s="74">
        <v>44575</v>
      </c>
      <c r="M12" s="73">
        <v>-9.7752902411541039E-4</v>
      </c>
      <c r="N12" s="73">
        <v>-1.8440323309006404E-3</v>
      </c>
      <c r="O12" s="73">
        <v>5.9238353386660276E-4</v>
      </c>
      <c r="P12" s="73">
        <v>3.3841410960195377E-2</v>
      </c>
      <c r="R12" s="74">
        <v>44575</v>
      </c>
      <c r="S12" s="75">
        <v>-1.1132457797455362E-2</v>
      </c>
      <c r="T12" s="75">
        <v>-6.5575109867906919E-2</v>
      </c>
      <c r="U12" s="75">
        <v>-2.0929408108289221E-2</v>
      </c>
      <c r="V12" s="75">
        <v>-4.6157361056914118E-3</v>
      </c>
      <c r="X12" s="74">
        <v>44575</v>
      </c>
      <c r="Y12" s="71">
        <v>-1.4030933366611668E-4</v>
      </c>
      <c r="Z12" s="71">
        <v>-1.5995154989022788E-2</v>
      </c>
      <c r="AB12" s="74">
        <v>44575</v>
      </c>
      <c r="AC12" s="73">
        <v>-3.7094712506098831E-2</v>
      </c>
      <c r="AD12" s="73">
        <v>-3.3907417105133432E-2</v>
      </c>
      <c r="AE12" s="73">
        <v>-3.5441375116134391E-2</v>
      </c>
      <c r="AF12" s="73">
        <v>-5.1785299317524708E-2</v>
      </c>
      <c r="AG12" s="73">
        <v>-3.4412868430385858E-2</v>
      </c>
    </row>
    <row r="13" spans="1:33" ht="16" x14ac:dyDescent="0.2">
      <c r="A13" s="74">
        <v>44579</v>
      </c>
      <c r="B13" s="72">
        <v>1.7564030116722892E-4</v>
      </c>
      <c r="C13" s="72">
        <v>5.0328571584404205E-4</v>
      </c>
      <c r="D13" s="72">
        <v>-7.7817252038566362E-3</v>
      </c>
      <c r="E13" s="72">
        <v>-7.1400859947453425E-3</v>
      </c>
      <c r="G13" s="74">
        <v>44579</v>
      </c>
      <c r="H13" s="71">
        <v>1.4184675879903839E-3</v>
      </c>
      <c r="I13" s="71">
        <v>3.4102905647886328E-3</v>
      </c>
      <c r="J13" s="71">
        <v>-1.8691595652443264E-3</v>
      </c>
      <c r="L13" s="74">
        <v>44579</v>
      </c>
      <c r="M13" s="73">
        <v>3.9910228329683437E-4</v>
      </c>
      <c r="N13" s="73">
        <v>2.3128490735299249E-4</v>
      </c>
      <c r="O13" s="73">
        <v>-1.2950454075334227E-3</v>
      </c>
      <c r="P13" s="73">
        <v>1.6139838807821761E-2</v>
      </c>
      <c r="R13" s="74">
        <v>44579</v>
      </c>
      <c r="S13" s="75">
        <v>-2.127441363144543E-2</v>
      </c>
      <c r="T13" s="75">
        <v>8.8273949873979365E-2</v>
      </c>
      <c r="U13" s="75">
        <v>-6.839805654529714E-2</v>
      </c>
      <c r="V13" s="75">
        <v>0.14553775150129958</v>
      </c>
      <c r="X13" s="74">
        <v>44579</v>
      </c>
      <c r="Y13" s="71">
        <v>-9.8483234561388489E-4</v>
      </c>
      <c r="Z13" s="71">
        <v>9.2726890632796924E-4</v>
      </c>
      <c r="AB13" s="74">
        <v>44579</v>
      </c>
      <c r="AC13" s="73">
        <v>-5.3681514101787051E-3</v>
      </c>
      <c r="AD13" s="73">
        <v>7.887167343360129E-3</v>
      </c>
      <c r="AE13" s="73">
        <v>-3.65196764020006E-2</v>
      </c>
      <c r="AF13" s="73">
        <v>-1.6540238143993923E-2</v>
      </c>
      <c r="AG13" s="73">
        <v>-2.038976286410411E-2</v>
      </c>
    </row>
    <row r="14" spans="1:33" ht="16" x14ac:dyDescent="0.2">
      <c r="A14" s="74">
        <v>44580</v>
      </c>
      <c r="B14" s="72">
        <v>-4.1025284271308383E-4</v>
      </c>
      <c r="C14" s="72">
        <v>1.4412312241514529E-3</v>
      </c>
      <c r="D14" s="72">
        <v>-8.1851990602946813E-3</v>
      </c>
      <c r="E14" s="72">
        <v>-7.0338467975796064E-3</v>
      </c>
      <c r="G14" s="74">
        <v>44580</v>
      </c>
      <c r="H14" s="71">
        <v>-8.3398094252437876E-5</v>
      </c>
      <c r="I14" s="71">
        <v>3.7923484150076646E-3</v>
      </c>
      <c r="J14" s="71">
        <v>4.9230981998526265E-4</v>
      </c>
      <c r="L14" s="74">
        <v>44580</v>
      </c>
      <c r="M14" s="73">
        <v>8.1321917800352219E-4</v>
      </c>
      <c r="N14" s="73">
        <v>-1.6587602362472605E-3</v>
      </c>
      <c r="O14" s="73">
        <v>-1.1563032072571576E-3</v>
      </c>
      <c r="P14" s="73">
        <v>-2.7618148296899628E-2</v>
      </c>
      <c r="R14" s="74">
        <v>44580</v>
      </c>
      <c r="S14" s="75">
        <v>5.9758297231994453E-2</v>
      </c>
      <c r="T14" s="75">
        <v>-0.11979962520028076</v>
      </c>
      <c r="U14" s="75">
        <v>-7.8435143956211595E-2</v>
      </c>
      <c r="V14" s="75">
        <v>7.7278129295959175E-2</v>
      </c>
      <c r="X14" s="74">
        <v>44580</v>
      </c>
      <c r="Y14" s="71">
        <v>4.130543281598118E-5</v>
      </c>
      <c r="Z14" s="71">
        <v>-1.2805191816272252E-2</v>
      </c>
      <c r="AB14" s="74">
        <v>44580</v>
      </c>
      <c r="AC14" s="73">
        <v>-8.1598502878659756E-3</v>
      </c>
      <c r="AD14" s="73">
        <v>-3.4977300437545387E-3</v>
      </c>
      <c r="AE14" s="73">
        <v>-2.2408963679215448E-4</v>
      </c>
      <c r="AF14" s="73">
        <v>3.3350008646598604E-4</v>
      </c>
      <c r="AG14" s="73">
        <v>-3.2579650480897449E-2</v>
      </c>
    </row>
    <row r="15" spans="1:33" ht="16" x14ac:dyDescent="0.2">
      <c r="A15" s="74">
        <v>44581</v>
      </c>
      <c r="B15" s="72">
        <v>8.2611205379089236E-4</v>
      </c>
      <c r="C15" s="72">
        <v>-2.3755794845984782E-3</v>
      </c>
      <c r="D15" s="72">
        <v>-1.0904276027721501E-3</v>
      </c>
      <c r="E15" s="72">
        <v>-1.0108922997298753E-2</v>
      </c>
      <c r="G15" s="74">
        <v>44581</v>
      </c>
      <c r="H15" s="71">
        <v>2.2077824404145377E-4</v>
      </c>
      <c r="I15" s="71">
        <v>-1.750266676779016E-3</v>
      </c>
      <c r="J15" s="71">
        <v>5.1544569173550721E-4</v>
      </c>
      <c r="L15" s="74">
        <v>44581</v>
      </c>
      <c r="M15" s="73">
        <v>7.935224953766496E-4</v>
      </c>
      <c r="N15" s="73">
        <v>-2.2329462226828192E-3</v>
      </c>
      <c r="O15" s="73">
        <v>2.1909370032936002E-3</v>
      </c>
      <c r="P15" s="73">
        <v>-8.5809682783856457E-3</v>
      </c>
      <c r="R15" s="74">
        <v>44581</v>
      </c>
      <c r="S15" s="75">
        <v>3.3308048334810478E-2</v>
      </c>
      <c r="T15" s="75">
        <v>3.3288915410473789E-2</v>
      </c>
      <c r="U15" s="75">
        <v>-2.6270274167434392E-2</v>
      </c>
      <c r="V15" s="75">
        <v>-0.1356846260336525</v>
      </c>
      <c r="X15" s="74">
        <v>44581</v>
      </c>
      <c r="Y15" s="71">
        <v>1.0563895977867585E-3</v>
      </c>
      <c r="Z15" s="71">
        <v>-8.1929512340839488E-4</v>
      </c>
      <c r="AB15" s="74">
        <v>44581</v>
      </c>
      <c r="AC15" s="73">
        <v>8.159850287866104E-3</v>
      </c>
      <c r="AD15" s="73">
        <v>-3.3342138460796069E-3</v>
      </c>
      <c r="AE15" s="73">
        <v>-4.0009908394500672E-2</v>
      </c>
      <c r="AF15" s="73">
        <v>-1.0559052265185862E-2</v>
      </c>
      <c r="AG15" s="73">
        <v>-2.6092643636137307E-3</v>
      </c>
    </row>
    <row r="16" spans="1:33" ht="16" x14ac:dyDescent="0.2">
      <c r="A16" s="74">
        <v>44582</v>
      </c>
      <c r="B16" s="72">
        <v>-3.0657816342440341E-4</v>
      </c>
      <c r="C16" s="72">
        <v>1.2213285187173397E-3</v>
      </c>
      <c r="D16" s="72">
        <v>-9.8213443136403603E-4</v>
      </c>
      <c r="E16" s="72">
        <v>2.9906972966195966E-4</v>
      </c>
      <c r="G16" s="74">
        <v>44582</v>
      </c>
      <c r="H16" s="71">
        <v>3.023284503605372E-4</v>
      </c>
      <c r="I16" s="71">
        <v>1.6181142093215051E-3</v>
      </c>
      <c r="J16" s="71">
        <v>-1.3344108405317367E-3</v>
      </c>
      <c r="L16" s="74">
        <v>44582</v>
      </c>
      <c r="M16" s="73">
        <v>9.5405450084187586E-4</v>
      </c>
      <c r="N16" s="73">
        <v>-3.7013002788946615E-3</v>
      </c>
      <c r="O16" s="73">
        <v>1.4839750816235686E-3</v>
      </c>
      <c r="P16" s="73">
        <v>-2.4070163095362574E-2</v>
      </c>
      <c r="R16" s="74">
        <v>44582</v>
      </c>
      <c r="S16" s="75">
        <v>-2.6635094316195509E-2</v>
      </c>
      <c r="T16" s="75">
        <v>-6.3695102328352945E-2</v>
      </c>
      <c r="U16" s="75">
        <v>-4.3981803493516346E-2</v>
      </c>
      <c r="V16" s="75">
        <v>-0.20695313343783645</v>
      </c>
      <c r="X16" s="74">
        <v>44582</v>
      </c>
      <c r="Y16" s="71">
        <v>-2.5382359157036396E-4</v>
      </c>
      <c r="Z16" s="71">
        <v>3.8944414585435159E-3</v>
      </c>
      <c r="AB16" s="74">
        <v>44582</v>
      </c>
      <c r="AC16" s="73">
        <v>2.8918179021387873E-2</v>
      </c>
      <c r="AD16" s="73">
        <v>4.2097939738152497E-3</v>
      </c>
      <c r="AE16" s="73">
        <v>-7.9625713443434408E-3</v>
      </c>
      <c r="AF16" s="73">
        <v>2.9550622984956997E-2</v>
      </c>
      <c r="AG16" s="73">
        <v>-9.6259767557892867E-3</v>
      </c>
    </row>
    <row r="17" spans="1:33" ht="16" x14ac:dyDescent="0.2">
      <c r="A17" s="74">
        <v>44585</v>
      </c>
      <c r="B17" s="72">
        <v>6.8827314048125162E-4</v>
      </c>
      <c r="C17" s="72">
        <v>1.7652100577358633E-3</v>
      </c>
      <c r="D17" s="72">
        <v>1.0007271558819527E-2</v>
      </c>
      <c r="E17" s="72">
        <v>-4.2103085787485641E-3</v>
      </c>
      <c r="G17" s="74">
        <v>44585</v>
      </c>
      <c r="H17" s="71">
        <v>1.3677722113975471E-4</v>
      </c>
      <c r="I17" s="71">
        <v>7.6029436674758229E-4</v>
      </c>
      <c r="J17" s="71">
        <v>-1.4295459278860511E-4</v>
      </c>
      <c r="L17" s="74">
        <v>44585</v>
      </c>
      <c r="M17" s="73">
        <v>-2.8836336742270106E-3</v>
      </c>
      <c r="N17" s="73">
        <v>1.6539143692808132E-3</v>
      </c>
      <c r="O17" s="73">
        <v>-1.8857307008163804E-3</v>
      </c>
      <c r="P17" s="73">
        <v>-5.5469437216056992E-3</v>
      </c>
      <c r="R17" s="74">
        <v>44585</v>
      </c>
      <c r="S17" s="75">
        <v>-1.900779606125683E-2</v>
      </c>
      <c r="T17" s="75">
        <v>1.7071463385800963E-2</v>
      </c>
      <c r="U17" s="75">
        <v>3.9389390070408134E-2</v>
      </c>
      <c r="V17" s="75">
        <v>0.14044402267485503</v>
      </c>
      <c r="X17" s="74">
        <v>44585</v>
      </c>
      <c r="Y17" s="71">
        <v>8.7689404655089812E-5</v>
      </c>
      <c r="Z17" s="71">
        <v>7.7904362425894524E-3</v>
      </c>
      <c r="AB17" s="74">
        <v>44585</v>
      </c>
      <c r="AC17" s="73">
        <v>-3.4739841401606242E-2</v>
      </c>
      <c r="AD17" s="73">
        <v>-2.1049684962557637E-2</v>
      </c>
      <c r="AE17" s="73">
        <v>3.6250073187258203E-2</v>
      </c>
      <c r="AF17" s="73">
        <v>-5.8612497325566081E-2</v>
      </c>
      <c r="AG17" s="73">
        <v>5.4942037533926001E-4</v>
      </c>
    </row>
    <row r="18" spans="1:33" ht="16" x14ac:dyDescent="0.2">
      <c r="A18" s="74">
        <v>44586</v>
      </c>
      <c r="B18" s="72">
        <v>-1.6189440356975457E-4</v>
      </c>
      <c r="C18" s="72">
        <v>-2.4816001516855262E-3</v>
      </c>
      <c r="D18" s="72">
        <v>7.8990846323938725E-4</v>
      </c>
      <c r="E18" s="72">
        <v>-3.4558982618788919E-4</v>
      </c>
      <c r="G18" s="74">
        <v>44586</v>
      </c>
      <c r="H18" s="71">
        <v>1.5784033411629615E-4</v>
      </c>
      <c r="I18" s="71">
        <v>-9.1418870994928352E-4</v>
      </c>
      <c r="J18" s="71">
        <v>6.7422222877262176E-4</v>
      </c>
      <c r="L18" s="74">
        <v>44586</v>
      </c>
      <c r="M18" s="73">
        <v>-4.510986828541442E-4</v>
      </c>
      <c r="N18" s="73">
        <v>8.6126676772082817E-4</v>
      </c>
      <c r="O18" s="73">
        <v>1.4208574543218798E-3</v>
      </c>
      <c r="P18" s="73">
        <v>4.2868247593352685E-2</v>
      </c>
      <c r="R18" s="74">
        <v>44586</v>
      </c>
      <c r="S18" s="75">
        <v>-1.5593963468626749E-2</v>
      </c>
      <c r="T18" s="75">
        <v>-7.5665736870779796E-3</v>
      </c>
      <c r="U18" s="75">
        <v>3.9704607439814854E-2</v>
      </c>
      <c r="V18" s="75">
        <v>-0.2097505197490987</v>
      </c>
      <c r="X18" s="74">
        <v>44586</v>
      </c>
      <c r="Y18" s="71">
        <v>-3.6477158461483301E-4</v>
      </c>
      <c r="Z18" s="71">
        <v>4.9267968301955041E-3</v>
      </c>
      <c r="AB18" s="74">
        <v>44586</v>
      </c>
      <c r="AC18" s="73">
        <v>0</v>
      </c>
      <c r="AD18" s="73">
        <v>1.6075738033796574E-3</v>
      </c>
      <c r="AE18" s="73">
        <v>-3.6347154963362899E-3</v>
      </c>
      <c r="AF18" s="73">
        <v>9.4951080223242453E-3</v>
      </c>
      <c r="AG18" s="73">
        <v>6.5890623952117352E-4</v>
      </c>
    </row>
    <row r="19" spans="1:33" ht="16" x14ac:dyDescent="0.2">
      <c r="A19" s="74">
        <v>44587</v>
      </c>
      <c r="B19" s="72">
        <v>3.4585207331681996E-4</v>
      </c>
      <c r="C19" s="72">
        <v>5.8661669784583308E-4</v>
      </c>
      <c r="D19" s="72">
        <v>4.7266868154117753E-3</v>
      </c>
      <c r="E19" s="72">
        <v>5.2233462273066516E-4</v>
      </c>
      <c r="G19" s="74">
        <v>44587</v>
      </c>
      <c r="H19" s="71">
        <v>-7.7880482336990418E-4</v>
      </c>
      <c r="I19" s="71">
        <v>1.9968720214088051E-3</v>
      </c>
      <c r="J19" s="71">
        <v>2.0430900520176988E-3</v>
      </c>
      <c r="L19" s="74">
        <v>44587</v>
      </c>
      <c r="M19" s="73">
        <v>-2.0879524489241836E-4</v>
      </c>
      <c r="N19" s="73">
        <v>-6.8411537678485929E-4</v>
      </c>
      <c r="O19" s="73">
        <v>1.9374559856926853E-4</v>
      </c>
      <c r="P19" s="73">
        <v>-2.932100665108768E-2</v>
      </c>
      <c r="R19" s="74">
        <v>44587</v>
      </c>
      <c r="S19" s="75">
        <v>4.3672016411915641E-2</v>
      </c>
      <c r="T19" s="75">
        <v>8.8625853321214736E-3</v>
      </c>
      <c r="U19" s="75">
        <v>-6.253385883940156E-2</v>
      </c>
      <c r="V19" s="75">
        <v>6.9182854906442992E-2</v>
      </c>
      <c r="X19" s="74">
        <v>44587</v>
      </c>
      <c r="Y19" s="71">
        <v>2.2125978097294047E-4</v>
      </c>
      <c r="Z19" s="71">
        <v>1.2134465400701833E-2</v>
      </c>
      <c r="AB19" s="74">
        <v>44587</v>
      </c>
      <c r="AC19" s="73">
        <v>2.887834073868694E-2</v>
      </c>
      <c r="AD19" s="73">
        <v>-1.6075738033795707E-3</v>
      </c>
      <c r="AE19" s="73">
        <v>-2.3254184719994846E-2</v>
      </c>
      <c r="AF19" s="73">
        <v>-7.9351805026030755E-3</v>
      </c>
      <c r="AG19" s="73">
        <v>-2.0518659192386834E-2</v>
      </c>
    </row>
    <row r="20" spans="1:33" ht="16" x14ac:dyDescent="0.2">
      <c r="A20" s="74">
        <v>44588</v>
      </c>
      <c r="B20" s="72">
        <v>-1.0111273005414783E-3</v>
      </c>
      <c r="C20" s="72">
        <v>-1.2787234939624387E-3</v>
      </c>
      <c r="D20" s="72">
        <v>-2.8709745081838683E-3</v>
      </c>
      <c r="E20" s="72">
        <v>3.716780713149642E-3</v>
      </c>
      <c r="G20" s="74">
        <v>44588</v>
      </c>
      <c r="H20" s="71">
        <v>2.1106521906685474E-4</v>
      </c>
      <c r="I20" s="71">
        <v>8.6195750274497488E-4</v>
      </c>
      <c r="J20" s="71">
        <v>1.212040289902671E-3</v>
      </c>
      <c r="L20" s="74">
        <v>44588</v>
      </c>
      <c r="M20" s="73">
        <v>1.8256431294587352E-3</v>
      </c>
      <c r="N20" s="73">
        <v>2.7764690176203168E-3</v>
      </c>
      <c r="O20" s="73">
        <v>-3.1626184428137151E-4</v>
      </c>
      <c r="P20" s="73">
        <v>-1.4170453042535214E-2</v>
      </c>
      <c r="R20" s="74">
        <v>44588</v>
      </c>
      <c r="S20" s="75">
        <v>-4.638642632115917E-2</v>
      </c>
      <c r="T20" s="75">
        <v>5.5792256562144253E-2</v>
      </c>
      <c r="U20" s="75">
        <v>-3.4744803937595596E-2</v>
      </c>
      <c r="V20" s="75">
        <v>-2.0958543410315063E-2</v>
      </c>
      <c r="X20" s="74">
        <v>44588</v>
      </c>
      <c r="Y20" s="71">
        <v>3.1853225744646378E-4</v>
      </c>
      <c r="Z20" s="71">
        <v>-2.1120725555054173E-3</v>
      </c>
      <c r="AB20" s="74">
        <v>44588</v>
      </c>
      <c r="AC20" s="73">
        <v>4.3223284335505837E-3</v>
      </c>
      <c r="AD20" s="73">
        <v>1.648827354489461E-2</v>
      </c>
      <c r="AE20" s="73">
        <v>-7.4819147246486103E-3</v>
      </c>
      <c r="AF20" s="73">
        <v>3.4720982621002823E-2</v>
      </c>
      <c r="AG20" s="73">
        <v>9.0357020576334515E-3</v>
      </c>
    </row>
    <row r="21" spans="1:33" ht="16" x14ac:dyDescent="0.2">
      <c r="A21" s="74">
        <v>44589</v>
      </c>
      <c r="B21" s="72">
        <v>-5.6924505068513753E-4</v>
      </c>
      <c r="C21" s="72">
        <v>-1.162950279731032E-4</v>
      </c>
      <c r="D21" s="72">
        <v>2.4602398979871672E-3</v>
      </c>
      <c r="E21" s="72">
        <v>-4.0128478363886276E-3</v>
      </c>
      <c r="G21" s="74">
        <v>44589</v>
      </c>
      <c r="H21" s="71">
        <v>-9.6283740453732174E-4</v>
      </c>
      <c r="I21" s="71">
        <v>-1.4980934637069581E-3</v>
      </c>
      <c r="J21" s="71">
        <v>-1.9228577618267441E-4</v>
      </c>
      <c r="L21" s="74">
        <v>44589</v>
      </c>
      <c r="M21" s="73">
        <v>1.0630212927606748E-3</v>
      </c>
      <c r="N21" s="73">
        <v>1.6906772740184013E-3</v>
      </c>
      <c r="O21" s="73">
        <v>4.100241584407624E-4</v>
      </c>
      <c r="P21" s="73">
        <v>2.3929758659020892E-2</v>
      </c>
      <c r="R21" s="74">
        <v>44589</v>
      </c>
      <c r="S21" s="75">
        <v>-4.3445622347649142E-2</v>
      </c>
      <c r="T21" s="75">
        <v>-1.0362899428395531E-2</v>
      </c>
      <c r="U21" s="75">
        <v>-2.4438136444634127E-2</v>
      </c>
      <c r="V21" s="75">
        <v>0.14249577164652794</v>
      </c>
      <c r="X21" s="74">
        <v>44589</v>
      </c>
      <c r="Y21" s="71">
        <v>1.0902147419009362E-3</v>
      </c>
      <c r="Z21" s="71">
        <v>-2.370203271127714E-3</v>
      </c>
      <c r="AB21" s="74">
        <v>44589</v>
      </c>
      <c r="AC21" s="73">
        <v>-1.9808788744613032E-2</v>
      </c>
      <c r="AD21" s="73">
        <v>2.1078525281999732E-3</v>
      </c>
      <c r="AE21" s="73">
        <v>2.6631190601905174E-2</v>
      </c>
      <c r="AF21" s="73">
        <v>5.1192921334285331E-2</v>
      </c>
      <c r="AG21" s="73">
        <v>2.2944087885805903E-2</v>
      </c>
    </row>
    <row r="22" spans="1:33" ht="16" x14ac:dyDescent="0.2">
      <c r="A22" s="74">
        <v>44592</v>
      </c>
      <c r="B22" s="72">
        <v>-7.973787291181412E-5</v>
      </c>
      <c r="C22" s="72">
        <v>4.6923423915906292E-3</v>
      </c>
      <c r="D22" s="72">
        <v>1.8221865723361558E-3</v>
      </c>
      <c r="E22" s="72">
        <v>-7.9914511511764014E-3</v>
      </c>
      <c r="G22" s="74">
        <v>44592</v>
      </c>
      <c r="H22" s="71">
        <v>-1.9475819223283583E-6</v>
      </c>
      <c r="I22" s="71">
        <v>2.8120894106904428E-3</v>
      </c>
      <c r="J22" s="71">
        <v>-1.679531088692642E-4</v>
      </c>
      <c r="L22" s="74">
        <v>44592</v>
      </c>
      <c r="M22" s="73">
        <v>7.1880246920380335E-4</v>
      </c>
      <c r="N22" s="73">
        <v>-1.683670945223913E-3</v>
      </c>
      <c r="O22" s="73">
        <v>1.1630450713134859E-3</v>
      </c>
      <c r="P22" s="73">
        <v>-1.321139280408732E-2</v>
      </c>
      <c r="R22" s="74">
        <v>44592</v>
      </c>
      <c r="S22" s="75">
        <v>-8.440715738740584E-3</v>
      </c>
      <c r="T22" s="75">
        <v>-4.1311411785230574E-2</v>
      </c>
      <c r="U22" s="75">
        <v>-6.1494936229174652E-2</v>
      </c>
      <c r="V22" s="75">
        <v>-0.17220109806762407</v>
      </c>
      <c r="X22" s="74">
        <v>44592</v>
      </c>
      <c r="Y22" s="71">
        <v>-6.4978500245634061E-5</v>
      </c>
      <c r="Z22" s="71">
        <v>1.1408016326803376E-2</v>
      </c>
      <c r="AB22" s="74">
        <v>44592</v>
      </c>
      <c r="AC22" s="73">
        <v>1.7649959841405889E-2</v>
      </c>
      <c r="AD22" s="73">
        <v>-6.8668286377709898E-3</v>
      </c>
      <c r="AE22" s="73">
        <v>2.7053047471710039E-2</v>
      </c>
      <c r="AF22" s="73">
        <v>-1.3762419169842879E-2</v>
      </c>
      <c r="AG22" s="73">
        <v>2.3808095031703294E-2</v>
      </c>
    </row>
    <row r="23" spans="1:33" ht="16" x14ac:dyDescent="0.2">
      <c r="A23" s="74">
        <v>44593</v>
      </c>
      <c r="B23" s="72">
        <v>5.0106196704576868E-4</v>
      </c>
      <c r="C23" s="72">
        <v>-3.3014197104892827E-3</v>
      </c>
      <c r="D23" s="72">
        <v>-2.972522658405522E-3</v>
      </c>
      <c r="E23" s="72">
        <v>4.0219301533651521E-3</v>
      </c>
      <c r="G23" s="74">
        <v>44593</v>
      </c>
      <c r="H23" s="71">
        <v>2.9758617545542164E-4</v>
      </c>
      <c r="I23" s="71">
        <v>-5.8844050191022548E-4</v>
      </c>
      <c r="J23" s="71">
        <v>-5.4563685629441976E-4</v>
      </c>
      <c r="L23" s="74">
        <v>44593</v>
      </c>
      <c r="M23" s="73">
        <v>-2.7324978936683507E-4</v>
      </c>
      <c r="N23" s="73">
        <v>-5.1471988760183325E-4</v>
      </c>
      <c r="O23" s="73">
        <v>-9.9378492089874306E-4</v>
      </c>
      <c r="P23" s="73">
        <v>-1.8201913100407082E-2</v>
      </c>
      <c r="R23" s="74">
        <v>44593</v>
      </c>
      <c r="S23" s="75">
        <v>1.2531488009057564E-2</v>
      </c>
      <c r="T23" s="75">
        <v>-6.6110212314880214E-3</v>
      </c>
      <c r="U23" s="75">
        <v>-5.5806920485254832E-2</v>
      </c>
      <c r="V23" s="75">
        <v>-4.3259104477542193E-2</v>
      </c>
      <c r="X23" s="74">
        <v>44593</v>
      </c>
      <c r="Y23" s="71">
        <v>1.5064309100397554E-4</v>
      </c>
      <c r="Z23" s="71">
        <v>1.8400511540029987E-2</v>
      </c>
      <c r="AB23" s="74">
        <v>44593</v>
      </c>
      <c r="AC23" s="73">
        <v>-3.195384876264615E-3</v>
      </c>
      <c r="AD23" s="73">
        <v>1.2640617750833808E-2</v>
      </c>
      <c r="AE23" s="73">
        <v>-1.3354108372271186E-3</v>
      </c>
      <c r="AF23" s="73">
        <v>-1.0366144007557849E-2</v>
      </c>
      <c r="AG23" s="73">
        <v>1.4936640374988935E-2</v>
      </c>
    </row>
    <row r="24" spans="1:33" ht="16" x14ac:dyDescent="0.2">
      <c r="A24" s="74">
        <v>44594</v>
      </c>
      <c r="B24" s="72">
        <v>2.5078661395071201E-4</v>
      </c>
      <c r="C24" s="72">
        <v>-4.6923222442464083E-3</v>
      </c>
      <c r="D24" s="72">
        <v>-2.8882027836001161E-3</v>
      </c>
      <c r="E24" s="72">
        <v>-6.6683814031483603E-6</v>
      </c>
      <c r="G24" s="74">
        <v>44594</v>
      </c>
      <c r="H24" s="71">
        <v>9.0834070959599264E-4</v>
      </c>
      <c r="I24" s="71">
        <v>1.8979592174585415E-3</v>
      </c>
      <c r="J24" s="71">
        <v>2.6908671034370064E-3</v>
      </c>
      <c r="L24" s="74">
        <v>44594</v>
      </c>
      <c r="M24" s="73">
        <v>1.6511580785959455E-3</v>
      </c>
      <c r="N24" s="73">
        <v>-2.2364066585609278E-3</v>
      </c>
      <c r="O24" s="73">
        <v>-1.0517868353724965E-3</v>
      </c>
      <c r="P24" s="73">
        <v>1.2070089409589708E-2</v>
      </c>
      <c r="R24" s="74">
        <v>44594</v>
      </c>
      <c r="S24" s="75">
        <v>1.3511365277999499E-2</v>
      </c>
      <c r="T24" s="75">
        <v>-1.3140917825916414E-2</v>
      </c>
      <c r="U24" s="75">
        <v>9.93245587832184E-2</v>
      </c>
      <c r="V24" s="75">
        <v>-0.1093727885211528</v>
      </c>
      <c r="X24" s="74">
        <v>44594</v>
      </c>
      <c r="Y24" s="71">
        <v>1.5543331218966685E-4</v>
      </c>
      <c r="Z24" s="71">
        <v>1.3652394350795013E-2</v>
      </c>
      <c r="AB24" s="74">
        <v>44594</v>
      </c>
      <c r="AC24" s="73">
        <v>-1.4349835504453685E-2</v>
      </c>
      <c r="AD24" s="73">
        <v>-1.7447439632499716E-4</v>
      </c>
      <c r="AE24" s="73">
        <v>-1.3001752309180187E-2</v>
      </c>
      <c r="AF24" s="73">
        <v>-3.2095393420722075E-2</v>
      </c>
      <c r="AG24" s="73">
        <v>-1.9291169054988941E-2</v>
      </c>
    </row>
    <row r="25" spans="1:33" ht="16" x14ac:dyDescent="0.2">
      <c r="A25" s="74">
        <v>44595</v>
      </c>
      <c r="B25" s="72">
        <v>-4.9581569297746549E-4</v>
      </c>
      <c r="C25" s="72">
        <v>-1.8296498175074292E-3</v>
      </c>
      <c r="D25" s="72">
        <v>7.2491031535268004E-3</v>
      </c>
      <c r="E25" s="72">
        <v>2.8231152722115447E-3</v>
      </c>
      <c r="G25" s="74">
        <v>44595</v>
      </c>
      <c r="H25" s="71">
        <v>-9.5699798692740212E-4</v>
      </c>
      <c r="I25" s="71">
        <v>1.7852203271104328E-3</v>
      </c>
      <c r="J25" s="71">
        <v>1.8653425800829457E-3</v>
      </c>
      <c r="L25" s="74">
        <v>44595</v>
      </c>
      <c r="M25" s="73">
        <v>-1.8424103578422121E-3</v>
      </c>
      <c r="N25" s="73">
        <v>-3.0427098177927816E-3</v>
      </c>
      <c r="O25" s="73">
        <v>8.7911888721357693E-4</v>
      </c>
      <c r="P25" s="73">
        <v>2.4083171925749656E-3</v>
      </c>
      <c r="R25" s="74">
        <v>44595</v>
      </c>
      <c r="S25" s="75">
        <v>-1.1166871446962216E-2</v>
      </c>
      <c r="T25" s="75">
        <v>9.0154770129575734E-2</v>
      </c>
      <c r="U25" s="75">
        <v>8.2959186003684821E-2</v>
      </c>
      <c r="V25" s="75">
        <v>-0.15437501678182508</v>
      </c>
      <c r="X25" s="74">
        <v>44595</v>
      </c>
      <c r="Y25" s="71">
        <v>5.6875971121674181E-4</v>
      </c>
      <c r="Z25" s="71">
        <v>1.3304832838306434E-2</v>
      </c>
      <c r="AB25" s="74">
        <v>44595</v>
      </c>
      <c r="AC25" s="73">
        <v>-2.6102277674678528E-2</v>
      </c>
      <c r="AD25" s="73">
        <v>-1.4057514921894181E-2</v>
      </c>
      <c r="AE25" s="73">
        <v>4.9516193901932666E-3</v>
      </c>
      <c r="AF25" s="73">
        <v>2.0797688317529654E-2</v>
      </c>
      <c r="AG25" s="73">
        <v>6.1545185778186587E-3</v>
      </c>
    </row>
    <row r="26" spans="1:33" ht="16" x14ac:dyDescent="0.2">
      <c r="A26" s="74">
        <v>44596</v>
      </c>
      <c r="B26" s="72">
        <v>2.2506540795668903E-4</v>
      </c>
      <c r="C26" s="72">
        <v>3.2246172388092583E-3</v>
      </c>
      <c r="D26" s="72">
        <v>6.2756465667039736E-4</v>
      </c>
      <c r="E26" s="72">
        <v>9.7877477129262851E-3</v>
      </c>
      <c r="G26" s="74">
        <v>44596</v>
      </c>
      <c r="H26" s="71">
        <v>-1.6176427407729266E-4</v>
      </c>
      <c r="I26" s="71">
        <v>-2.9389214268325126E-3</v>
      </c>
      <c r="J26" s="71">
        <v>-3.4168118895738829E-4</v>
      </c>
      <c r="L26" s="74">
        <v>44596</v>
      </c>
      <c r="M26" s="73">
        <v>-1.2161826215016469E-4</v>
      </c>
      <c r="N26" s="73">
        <v>4.3005644710114891E-4</v>
      </c>
      <c r="O26" s="73">
        <v>5.429155067961293E-4</v>
      </c>
      <c r="P26" s="73">
        <v>-2.7433100144629862E-2</v>
      </c>
      <c r="R26" s="74">
        <v>44596</v>
      </c>
      <c r="S26" s="75">
        <v>1.1467166538699655E-2</v>
      </c>
      <c r="T26" s="75">
        <v>0.13877050358118648</v>
      </c>
      <c r="U26" s="75">
        <v>5.5644406074043092E-2</v>
      </c>
      <c r="V26" s="75">
        <v>9.2978685392428817E-2</v>
      </c>
      <c r="X26" s="74">
        <v>44596</v>
      </c>
      <c r="Y26" s="71">
        <v>4.4619162183776528E-4</v>
      </c>
      <c r="Z26" s="71">
        <v>2.4903630787447908E-3</v>
      </c>
      <c r="AB26" s="74">
        <v>44596</v>
      </c>
      <c r="AC26" s="73">
        <v>-6.9040187934916383E-3</v>
      </c>
      <c r="AD26" s="73">
        <v>5.2947529272837357E-3</v>
      </c>
      <c r="AE26" s="73">
        <v>-8.1154638372503921E-3</v>
      </c>
      <c r="AF26" s="73">
        <v>4.4360542638272882E-3</v>
      </c>
      <c r="AG26" s="73">
        <v>-7.4077996932196601E-4</v>
      </c>
    </row>
    <row r="27" spans="1:33" ht="16" x14ac:dyDescent="0.2">
      <c r="A27" s="74">
        <v>44599</v>
      </c>
      <c r="B27" s="72">
        <v>7.5155921579938537E-4</v>
      </c>
      <c r="C27" s="72">
        <v>5.6137433192793686E-3</v>
      </c>
      <c r="D27" s="72">
        <v>-5.756399965767498E-4</v>
      </c>
      <c r="E27" s="72">
        <v>5.4113638317078428E-4</v>
      </c>
      <c r="G27" s="74">
        <v>44599</v>
      </c>
      <c r="H27" s="71">
        <v>-5.6792190335048273E-4</v>
      </c>
      <c r="I27" s="71">
        <v>-3.0268996427856541E-3</v>
      </c>
      <c r="J27" s="71">
        <v>-1.8913303884671312E-3</v>
      </c>
      <c r="L27" s="74">
        <v>44599</v>
      </c>
      <c r="M27" s="73">
        <v>-1.3149412681552782E-3</v>
      </c>
      <c r="N27" s="73">
        <v>-1.8466356574366048E-3</v>
      </c>
      <c r="O27" s="73">
        <v>-1.2095907460859877E-3</v>
      </c>
      <c r="P27" s="73">
        <v>2.0014106228825573E-2</v>
      </c>
      <c r="R27" s="74">
        <v>44599</v>
      </c>
      <c r="S27" s="75">
        <v>-5.0591951322241117E-3</v>
      </c>
      <c r="T27" s="75">
        <v>-0.11634655577392067</v>
      </c>
      <c r="U27" s="75">
        <v>-2.4740310448568267E-2</v>
      </c>
      <c r="V27" s="75">
        <v>-4.0248792830072266E-2</v>
      </c>
      <c r="X27" s="74">
        <v>44599</v>
      </c>
      <c r="Y27" s="71">
        <v>7.5607496145869068E-4</v>
      </c>
      <c r="Z27" s="71">
        <v>5.1604360571249732E-3</v>
      </c>
      <c r="AB27" s="74">
        <v>44599</v>
      </c>
      <c r="AC27" s="73">
        <v>1.3653923887638305E-2</v>
      </c>
      <c r="AD27" s="73">
        <v>2.2857152808558609E-3</v>
      </c>
      <c r="AE27" s="73">
        <v>1.9500786062375684E-2</v>
      </c>
      <c r="AF27" s="73">
        <v>1.6583049498991694E-2</v>
      </c>
      <c r="AG27" s="73">
        <v>1.8460771803336544E-2</v>
      </c>
    </row>
    <row r="28" spans="1:33" ht="16" x14ac:dyDescent="0.2">
      <c r="A28" s="74">
        <v>44600</v>
      </c>
      <c r="B28" s="72">
        <v>-4.5364307674908592E-4</v>
      </c>
      <c r="C28" s="72">
        <v>1.9760651029164284E-3</v>
      </c>
      <c r="D28" s="72">
        <v>4.3754877721825496E-3</v>
      </c>
      <c r="E28" s="72">
        <v>2.7886601821337426E-3</v>
      </c>
      <c r="G28" s="74">
        <v>44600</v>
      </c>
      <c r="H28" s="71">
        <v>-1.223015957931753E-4</v>
      </c>
      <c r="I28" s="71">
        <v>-2.7871263889381204E-3</v>
      </c>
      <c r="J28" s="71">
        <v>3.4199596195773822E-3</v>
      </c>
      <c r="L28" s="74">
        <v>44600</v>
      </c>
      <c r="M28" s="73">
        <v>4.965246812661504E-4</v>
      </c>
      <c r="N28" s="73">
        <v>3.9985431788938739E-3</v>
      </c>
      <c r="O28" s="73">
        <v>3.693664678491297E-4</v>
      </c>
      <c r="P28" s="73">
        <v>-2.177611795185494E-2</v>
      </c>
      <c r="R28" s="74">
        <v>44600</v>
      </c>
      <c r="S28" s="75">
        <v>1.1800747655826784E-2</v>
      </c>
      <c r="T28" s="75">
        <v>-5.8688976404537123E-2</v>
      </c>
      <c r="U28" s="75">
        <v>8.4001255224912114E-2</v>
      </c>
      <c r="V28" s="75">
        <v>-0.107242794112865</v>
      </c>
      <c r="X28" s="74">
        <v>44600</v>
      </c>
      <c r="Y28" s="71">
        <v>-4.1972332344385299E-5</v>
      </c>
      <c r="Z28" s="71">
        <v>-4.7789420174934906E-3</v>
      </c>
      <c r="AB28" s="74">
        <v>44600</v>
      </c>
      <c r="AC28" s="73">
        <v>1.1571868605508054E-2</v>
      </c>
      <c r="AD28" s="73">
        <v>-5.2700923485896295E-4</v>
      </c>
      <c r="AE28" s="73">
        <v>1.7165914466685792E-2</v>
      </c>
      <c r="AF28" s="73">
        <v>2.4999311607013429E-2</v>
      </c>
      <c r="AG28" s="73">
        <v>4.3554979151971757E-3</v>
      </c>
    </row>
    <row r="29" spans="1:33" ht="16" x14ac:dyDescent="0.2">
      <c r="A29" s="74">
        <v>44601</v>
      </c>
      <c r="B29" s="72">
        <v>1.2200014469723074E-4</v>
      </c>
      <c r="C29" s="72">
        <v>-1.7498566627256811E-3</v>
      </c>
      <c r="D29" s="72">
        <v>-5.0495780755544003E-3</v>
      </c>
      <c r="E29" s="72">
        <v>-2.2461125248450438E-4</v>
      </c>
      <c r="G29" s="74">
        <v>44601</v>
      </c>
      <c r="H29" s="71">
        <v>1.2381861402099685E-3</v>
      </c>
      <c r="I29" s="71">
        <v>-1.3824025952923337E-3</v>
      </c>
      <c r="J29" s="71">
        <v>1.4098790032883652E-3</v>
      </c>
      <c r="L29" s="74">
        <v>44601</v>
      </c>
      <c r="M29" s="73">
        <v>-1.0534933624194622E-3</v>
      </c>
      <c r="N29" s="73">
        <v>1.4436255629888563E-3</v>
      </c>
      <c r="O29" s="73">
        <v>-2.9608467070131939E-5</v>
      </c>
      <c r="P29" s="73">
        <v>-3.7807216777067491E-2</v>
      </c>
      <c r="R29" s="74">
        <v>44601</v>
      </c>
      <c r="S29" s="75">
        <v>2.0116043581222563E-2</v>
      </c>
      <c r="T29" s="75">
        <v>-1.9020233858838761E-2</v>
      </c>
      <c r="U29" s="75">
        <v>5.1681736993547826E-2</v>
      </c>
      <c r="V29" s="75">
        <v>7.8971393965992231E-2</v>
      </c>
      <c r="X29" s="74">
        <v>44601</v>
      </c>
      <c r="Y29" s="71">
        <v>-1.8367150608800321E-4</v>
      </c>
      <c r="Z29" s="71">
        <v>7.214804771013418E-3</v>
      </c>
      <c r="AB29" s="74">
        <v>44601</v>
      </c>
      <c r="AC29" s="73">
        <v>-2.3279214610184555E-2</v>
      </c>
      <c r="AD29" s="73">
        <v>-2.3467743649654347E-2</v>
      </c>
      <c r="AE29" s="73">
        <v>-1.4063075097844407E-2</v>
      </c>
      <c r="AF29" s="73">
        <v>-1.5690947173263605E-2</v>
      </c>
      <c r="AG29" s="73">
        <v>-2.6422170327343005E-2</v>
      </c>
    </row>
    <row r="30" spans="1:33" ht="16" x14ac:dyDescent="0.2">
      <c r="A30" s="74">
        <v>44602</v>
      </c>
      <c r="B30" s="72">
        <v>7.6714333475591404E-4</v>
      </c>
      <c r="C30" s="72">
        <v>-3.494189536757032E-3</v>
      </c>
      <c r="D30" s="72">
        <v>4.2718674899648486E-3</v>
      </c>
      <c r="E30" s="72">
        <v>-2.6936791616526119E-3</v>
      </c>
      <c r="G30" s="74">
        <v>44602</v>
      </c>
      <c r="H30" s="71">
        <v>-6.6627709892477858E-4</v>
      </c>
      <c r="I30" s="71">
        <v>2.9125352886060971E-4</v>
      </c>
      <c r="J30" s="71">
        <v>-1.2986628556406314E-3</v>
      </c>
      <c r="L30" s="74">
        <v>44602</v>
      </c>
      <c r="M30" s="73">
        <v>-2.836735477540373E-4</v>
      </c>
      <c r="N30" s="73">
        <v>1.810384956939026E-3</v>
      </c>
      <c r="O30" s="73">
        <v>-1.9035661417409844E-3</v>
      </c>
      <c r="P30" s="73">
        <v>8.9687770389116992E-3</v>
      </c>
      <c r="R30" s="74">
        <v>44602</v>
      </c>
      <c r="S30" s="75">
        <v>5.550198299680538E-2</v>
      </c>
      <c r="T30" s="75">
        <v>6.7201361249060496E-2</v>
      </c>
      <c r="U30" s="75">
        <v>-2.3647788254878847E-2</v>
      </c>
      <c r="V30" s="75">
        <v>0.13023603917587181</v>
      </c>
      <c r="X30" s="74">
        <v>44602</v>
      </c>
      <c r="Y30" s="71">
        <v>-6.17853040271107E-4</v>
      </c>
      <c r="Z30" s="71">
        <v>-4.018395635726011E-3</v>
      </c>
      <c r="AB30" s="74">
        <v>44602</v>
      </c>
      <c r="AC30" s="73">
        <v>-1.1891250522872818E-3</v>
      </c>
      <c r="AD30" s="73">
        <v>-2.7019740837304464E-3</v>
      </c>
      <c r="AE30" s="73">
        <v>-1.6061018900583212E-2</v>
      </c>
      <c r="AF30" s="73">
        <v>-3.2800472506961657E-2</v>
      </c>
      <c r="AG30" s="73">
        <v>-2.4740425038085885E-2</v>
      </c>
    </row>
    <row r="31" spans="1:33" ht="16" x14ac:dyDescent="0.2">
      <c r="A31" s="74">
        <v>44603</v>
      </c>
      <c r="B31" s="72">
        <v>-4.4280737654022113E-4</v>
      </c>
      <c r="C31" s="72">
        <v>4.9927060590580228E-3</v>
      </c>
      <c r="D31" s="72">
        <v>3.2206869995312021E-3</v>
      </c>
      <c r="E31" s="72">
        <v>-1.7615313612090856E-3</v>
      </c>
      <c r="G31" s="74">
        <v>44603</v>
      </c>
      <c r="H31" s="71">
        <v>-9.217735107722218E-5</v>
      </c>
      <c r="I31" s="71">
        <v>-1.0619741040038106E-3</v>
      </c>
      <c r="J31" s="71">
        <v>9.7670202704780635E-4</v>
      </c>
      <c r="L31" s="74">
        <v>44603</v>
      </c>
      <c r="M31" s="73">
        <v>1.8558555456038553E-4</v>
      </c>
      <c r="N31" s="73">
        <v>3.1920849439224545E-3</v>
      </c>
      <c r="O31" s="73">
        <v>-5.009198652956993E-4</v>
      </c>
      <c r="P31" s="73">
        <v>-1.0970993782640303E-2</v>
      </c>
      <c r="R31" s="74">
        <v>44603</v>
      </c>
      <c r="S31" s="75">
        <v>-1.5042673270182374E-2</v>
      </c>
      <c r="T31" s="75">
        <v>9.6229820965216366E-3</v>
      </c>
      <c r="U31" s="75">
        <v>-2.7883869814956903E-2</v>
      </c>
      <c r="V31" s="75">
        <v>0.1765423595902241</v>
      </c>
      <c r="X31" s="74">
        <v>44603</v>
      </c>
      <c r="Y31" s="71">
        <v>1.6876300112331601E-4</v>
      </c>
      <c r="Z31" s="71">
        <v>-1.0054181422966102E-2</v>
      </c>
      <c r="AB31" s="74">
        <v>44603</v>
      </c>
      <c r="AC31" s="73">
        <v>9.1521500201642118E-3</v>
      </c>
      <c r="AD31" s="73">
        <v>7.2124056498300477E-4</v>
      </c>
      <c r="AE31" s="73">
        <v>-3.1531557656429544E-3</v>
      </c>
      <c r="AF31" s="73">
        <v>-6.6050200551865822E-4</v>
      </c>
      <c r="AG31" s="73">
        <v>3.2667284005858272E-4</v>
      </c>
    </row>
    <row r="32" spans="1:33" ht="16" x14ac:dyDescent="0.2">
      <c r="A32" s="74">
        <v>44606</v>
      </c>
      <c r="B32" s="72">
        <v>-2.9585766806579952E-5</v>
      </c>
      <c r="C32" s="72">
        <v>2.0984894383807152E-3</v>
      </c>
      <c r="D32" s="72">
        <v>-6.1590803046180156E-3</v>
      </c>
      <c r="E32" s="72">
        <v>-1.3741242907787249E-3</v>
      </c>
      <c r="G32" s="74">
        <v>44606</v>
      </c>
      <c r="H32" s="71">
        <v>-1.4427758980309216E-3</v>
      </c>
      <c r="I32" s="71">
        <v>-3.1013193487327913E-3</v>
      </c>
      <c r="J32" s="71">
        <v>1.4989049077431367E-4</v>
      </c>
      <c r="L32" s="74">
        <v>44606</v>
      </c>
      <c r="M32" s="73">
        <v>3.5240070016489107E-4</v>
      </c>
      <c r="N32" s="73">
        <v>3.4146021750610051E-4</v>
      </c>
      <c r="O32" s="73">
        <v>1.572895937582182E-3</v>
      </c>
      <c r="P32" s="73">
        <v>2.796065780475707E-2</v>
      </c>
      <c r="R32" s="74">
        <v>44606</v>
      </c>
      <c r="S32" s="75">
        <v>1.1703435877289991E-2</v>
      </c>
      <c r="T32" s="75">
        <v>-2.5704909522507615E-2</v>
      </c>
      <c r="U32" s="75">
        <v>-5.9224010765513597E-3</v>
      </c>
      <c r="V32" s="75">
        <v>-4.1501019440037354E-2</v>
      </c>
      <c r="X32" s="74">
        <v>44606</v>
      </c>
      <c r="Y32" s="71">
        <v>-7.4244635198416503E-4</v>
      </c>
      <c r="Z32" s="71">
        <v>9.5039191141503185E-4</v>
      </c>
      <c r="AB32" s="74">
        <v>44606</v>
      </c>
      <c r="AC32" s="73">
        <v>3.0401327996218447E-2</v>
      </c>
      <c r="AD32" s="73">
        <v>-8.8712449269074314E-3</v>
      </c>
      <c r="AE32" s="73">
        <v>3.0436649143197013E-2</v>
      </c>
      <c r="AF32" s="73">
        <v>2.0437235479315564E-2</v>
      </c>
      <c r="AG32" s="73">
        <v>3.4035819562089203E-2</v>
      </c>
    </row>
    <row r="33" spans="1:33" ht="16" x14ac:dyDescent="0.2">
      <c r="A33" s="74">
        <v>44607</v>
      </c>
      <c r="B33" s="72">
        <v>1.072623163764145E-3</v>
      </c>
      <c r="C33" s="72">
        <v>1.4475800387293411E-3</v>
      </c>
      <c r="D33" s="72">
        <v>1.2119012397952581E-4</v>
      </c>
      <c r="E33" s="72">
        <v>-5.1596229046175814E-3</v>
      </c>
      <c r="G33" s="74">
        <v>44607</v>
      </c>
      <c r="H33" s="71">
        <v>-3.6350819499302142E-4</v>
      </c>
      <c r="I33" s="71">
        <v>-1.5856788593291786E-3</v>
      </c>
      <c r="J33" s="71">
        <v>1.150154580050636E-3</v>
      </c>
      <c r="L33" s="74">
        <v>44607</v>
      </c>
      <c r="M33" s="73">
        <v>9.8988149552350284E-4</v>
      </c>
      <c r="N33" s="73">
        <v>1.8256720346341419E-3</v>
      </c>
      <c r="O33" s="73">
        <v>-1.6470834998231919E-3</v>
      </c>
      <c r="P33" s="73">
        <v>1.5154978283491577E-2</v>
      </c>
      <c r="R33" s="74">
        <v>44607</v>
      </c>
      <c r="S33" s="75">
        <v>-4.9691895282310862E-2</v>
      </c>
      <c r="T33" s="75">
        <v>2.9868135942782564E-2</v>
      </c>
      <c r="U33" s="75">
        <v>8.1722345997497798E-3</v>
      </c>
      <c r="V33" s="75">
        <v>0.13157845818598124</v>
      </c>
      <c r="X33" s="74">
        <v>44607</v>
      </c>
      <c r="Y33" s="71">
        <v>-3.9581113486919327E-4</v>
      </c>
      <c r="Z33" s="71">
        <v>3.816867641100897E-3</v>
      </c>
      <c r="AB33" s="74">
        <v>44607</v>
      </c>
      <c r="AC33" s="73">
        <v>1.6191763015958528E-2</v>
      </c>
      <c r="AD33" s="73">
        <v>-2.1320417946857448E-2</v>
      </c>
      <c r="AE33" s="73">
        <v>1.1963166058275224E-2</v>
      </c>
      <c r="AF33" s="73">
        <v>8.0593601931659778E-3</v>
      </c>
      <c r="AG33" s="73">
        <v>1.0051388152221638E-2</v>
      </c>
    </row>
    <row r="34" spans="1:33" ht="16" x14ac:dyDescent="0.2">
      <c r="A34" s="74">
        <v>44608</v>
      </c>
      <c r="B34" s="72">
        <v>-4.9382310766750681E-5</v>
      </c>
      <c r="C34" s="72">
        <v>9.9868032543985307E-4</v>
      </c>
      <c r="D34" s="72">
        <v>1.6925587722303741E-3</v>
      </c>
      <c r="E34" s="72">
        <v>-5.5297334376176637E-3</v>
      </c>
      <c r="G34" s="74">
        <v>44608</v>
      </c>
      <c r="H34" s="71">
        <v>-2.3440893205556521E-5</v>
      </c>
      <c r="I34" s="71">
        <v>-2.0952180984754602E-3</v>
      </c>
      <c r="J34" s="71">
        <v>-1.006998460132667E-3</v>
      </c>
      <c r="L34" s="74">
        <v>44608</v>
      </c>
      <c r="M34" s="73">
        <v>1.1347083446175401E-3</v>
      </c>
      <c r="N34" s="73">
        <v>-1.9005934630299411E-3</v>
      </c>
      <c r="O34" s="73">
        <v>1.1013077424097927E-3</v>
      </c>
      <c r="P34" s="73">
        <v>-4.5076034652936055E-3</v>
      </c>
      <c r="R34" s="74">
        <v>44608</v>
      </c>
      <c r="S34" s="75">
        <v>-4.0153494104254568E-2</v>
      </c>
      <c r="T34" s="75">
        <v>-5.9192057011912061E-2</v>
      </c>
      <c r="U34" s="75">
        <v>7.2304845537554396E-3</v>
      </c>
      <c r="V34" s="75">
        <v>4.0712274530267378E-2</v>
      </c>
      <c r="X34" s="74">
        <v>44608</v>
      </c>
      <c r="Y34" s="71">
        <v>-8.5576515554338674E-4</v>
      </c>
      <c r="Z34" s="71">
        <v>-6.9927871289898582E-3</v>
      </c>
      <c r="AB34" s="74">
        <v>44608</v>
      </c>
      <c r="AC34" s="73">
        <v>-9.9728375003026101E-3</v>
      </c>
      <c r="AD34" s="73">
        <v>1.6581072582960845E-2</v>
      </c>
      <c r="AE34" s="73">
        <v>-2.2079812710514426E-2</v>
      </c>
      <c r="AF34" s="73">
        <v>-2.7671036309156349E-2</v>
      </c>
      <c r="AG34" s="73">
        <v>-2.7888149387713994E-2</v>
      </c>
    </row>
    <row r="35" spans="1:33" ht="16" x14ac:dyDescent="0.2">
      <c r="A35" s="74">
        <v>44609</v>
      </c>
      <c r="B35" s="72">
        <v>6.1350565759246396E-4</v>
      </c>
      <c r="C35" s="72">
        <v>1.5019641952201651E-3</v>
      </c>
      <c r="D35" s="72">
        <v>4.2257046948990674E-3</v>
      </c>
      <c r="E35" s="72">
        <v>3.1361094766108621E-3</v>
      </c>
      <c r="G35" s="74">
        <v>44609</v>
      </c>
      <c r="H35" s="71">
        <v>-1.0524333346354203E-4</v>
      </c>
      <c r="I35" s="71">
        <v>-4.8804935989848856E-4</v>
      </c>
      <c r="J35" s="71">
        <v>1.5629790363476503E-3</v>
      </c>
      <c r="L35" s="74">
        <v>44609</v>
      </c>
      <c r="M35" s="73">
        <v>-9.1309605911653498E-4</v>
      </c>
      <c r="N35" s="73">
        <v>9.2944871556692476E-4</v>
      </c>
      <c r="O35" s="73">
        <v>7.1089615388619277E-4</v>
      </c>
      <c r="P35" s="73">
        <v>-2.6321980891698769E-2</v>
      </c>
      <c r="R35" s="74">
        <v>44609</v>
      </c>
      <c r="S35" s="75">
        <v>1.7662589784079745E-2</v>
      </c>
      <c r="T35" s="75">
        <v>-5.8116208986864759E-3</v>
      </c>
      <c r="U35" s="75">
        <v>1.1037597724914298E-2</v>
      </c>
      <c r="V35" s="75">
        <v>-3.8461161292264456E-2</v>
      </c>
      <c r="X35" s="74">
        <v>44609</v>
      </c>
      <c r="Y35" s="71">
        <v>2.1404975682395771E-4</v>
      </c>
      <c r="Z35" s="71">
        <v>1.1257852331819813E-2</v>
      </c>
      <c r="AB35" s="74">
        <v>44609</v>
      </c>
      <c r="AC35" s="73">
        <v>-8.1963419897270445E-3</v>
      </c>
      <c r="AD35" s="73">
        <v>1.0541718850760018E-2</v>
      </c>
      <c r="AE35" s="73">
        <v>8.583743691391435E-3</v>
      </c>
      <c r="AF35" s="73">
        <v>-3.1860508386654635E-2</v>
      </c>
      <c r="AG35" s="73">
        <v>-1.0445364985272283E-2</v>
      </c>
    </row>
    <row r="36" spans="1:33" ht="16" x14ac:dyDescent="0.2">
      <c r="A36" s="74">
        <v>44610</v>
      </c>
      <c r="B36" s="72">
        <v>-1.2630569427175915E-4</v>
      </c>
      <c r="C36" s="72">
        <v>2.1272917836994035E-3</v>
      </c>
      <c r="D36" s="72">
        <v>1.9771697792150674E-3</v>
      </c>
      <c r="E36" s="72">
        <v>8.541790758079471E-4</v>
      </c>
      <c r="G36" s="74">
        <v>44610</v>
      </c>
      <c r="H36" s="71">
        <v>-2.1248034758322723E-5</v>
      </c>
      <c r="I36" s="71">
        <v>2.131292879901249E-3</v>
      </c>
      <c r="J36" s="71">
        <v>2.8887395039522176E-4</v>
      </c>
      <c r="L36" s="74">
        <v>44610</v>
      </c>
      <c r="M36" s="73">
        <v>-1.0650699714576995E-3</v>
      </c>
      <c r="N36" s="73">
        <v>1.3439597518364649E-3</v>
      </c>
      <c r="O36" s="73">
        <v>1.632529203715841E-3</v>
      </c>
      <c r="P36" s="73">
        <v>1.3317183820306439E-2</v>
      </c>
      <c r="R36" s="74">
        <v>44610</v>
      </c>
      <c r="S36" s="75">
        <v>-7.259031655491092E-3</v>
      </c>
      <c r="T36" s="75">
        <v>-5.004756991132802E-2</v>
      </c>
      <c r="U36" s="75">
        <v>-2.161276060604591E-2</v>
      </c>
      <c r="V36" s="75">
        <v>6.8632851522540866E-2</v>
      </c>
      <c r="X36" s="74">
        <v>44610</v>
      </c>
      <c r="Y36" s="71">
        <v>1.2210713144936223E-4</v>
      </c>
      <c r="Z36" s="71">
        <v>1.2239967150965259E-2</v>
      </c>
      <c r="AB36" s="74">
        <v>44610</v>
      </c>
      <c r="AC36" s="73">
        <v>-4.0711993180899434E-3</v>
      </c>
      <c r="AD36" s="73">
        <v>-3.2596914049944298E-3</v>
      </c>
      <c r="AE36" s="73">
        <v>-9.6895715161230116E-3</v>
      </c>
      <c r="AF36" s="73">
        <v>-1.5346579872761732E-3</v>
      </c>
      <c r="AG36" s="73">
        <v>-3.2566134196624637E-2</v>
      </c>
    </row>
    <row r="37" spans="1:33" ht="16" x14ac:dyDescent="0.2">
      <c r="A37" s="74">
        <v>44614</v>
      </c>
      <c r="B37" s="72">
        <v>6.9349993477591714E-4</v>
      </c>
      <c r="C37" s="72">
        <v>2.044641184976887E-4</v>
      </c>
      <c r="D37" s="72">
        <v>1.2768596622277696E-3</v>
      </c>
      <c r="E37" s="72">
        <v>-2.2889997054693855E-3</v>
      </c>
      <c r="G37" s="74">
        <v>44614</v>
      </c>
      <c r="H37" s="71">
        <v>1.2601182187368613E-3</v>
      </c>
      <c r="I37" s="71">
        <v>1.5901960983191318E-3</v>
      </c>
      <c r="J37" s="71">
        <v>2.2142549457675525E-3</v>
      </c>
      <c r="L37" s="74">
        <v>44614</v>
      </c>
      <c r="M37" s="73">
        <v>1.2075016638105937E-3</v>
      </c>
      <c r="N37" s="73">
        <v>1.8394226243256203E-3</v>
      </c>
      <c r="O37" s="73">
        <v>-1.253524580065822E-3</v>
      </c>
      <c r="P37" s="73">
        <v>-1.719061297939006E-2</v>
      </c>
      <c r="R37" s="74">
        <v>44614</v>
      </c>
      <c r="S37" s="75">
        <v>-2.2838808679777847E-2</v>
      </c>
      <c r="T37" s="75">
        <v>-6.4522386222684962E-3</v>
      </c>
      <c r="U37" s="75">
        <v>-1.9948488496907665E-2</v>
      </c>
      <c r="V37" s="75">
        <v>-0.19556689272378436</v>
      </c>
      <c r="X37" s="74">
        <v>44614</v>
      </c>
      <c r="Y37" s="71">
        <v>-1.3859738469521618E-4</v>
      </c>
      <c r="Z37" s="71">
        <v>-6.399568125820012E-3</v>
      </c>
      <c r="AB37" s="74">
        <v>44614</v>
      </c>
      <c r="AC37" s="73">
        <v>-1.7729463977569228E-2</v>
      </c>
      <c r="AD37" s="73">
        <v>-1.4985660554838279E-2</v>
      </c>
      <c r="AE37" s="73">
        <v>-2.4189309306339918E-2</v>
      </c>
      <c r="AF37" s="73">
        <v>-3.076399623371983E-3</v>
      </c>
      <c r="AG37" s="73">
        <v>-8.5355414889272119E-3</v>
      </c>
    </row>
    <row r="38" spans="1:33" ht="16" x14ac:dyDescent="0.2">
      <c r="A38" s="74">
        <v>44615</v>
      </c>
      <c r="B38" s="72">
        <v>1.6166763564479233E-4</v>
      </c>
      <c r="C38" s="72">
        <v>-2.2728163382124177E-3</v>
      </c>
      <c r="D38" s="72">
        <v>-3.281173918306624E-3</v>
      </c>
      <c r="E38" s="72">
        <v>2.6541299874670941E-3</v>
      </c>
      <c r="G38" s="74">
        <v>44615</v>
      </c>
      <c r="H38" s="71">
        <v>2.7723131425481809E-4</v>
      </c>
      <c r="I38" s="71">
        <v>1.3798192154681918E-4</v>
      </c>
      <c r="J38" s="71">
        <v>-2.517054938128164E-3</v>
      </c>
      <c r="L38" s="74">
        <v>44615</v>
      </c>
      <c r="M38" s="73">
        <v>2.1751332154643526E-3</v>
      </c>
      <c r="N38" s="73">
        <v>-5.9002636394542166E-4</v>
      </c>
      <c r="O38" s="73">
        <v>-1.4647736478568634E-3</v>
      </c>
      <c r="P38" s="73">
        <v>-6.3142317740198083E-3</v>
      </c>
      <c r="R38" s="74">
        <v>44615</v>
      </c>
      <c r="S38" s="75">
        <v>-4.7779106946105928E-3</v>
      </c>
      <c r="T38" s="75">
        <v>1.9195691104041443E-2</v>
      </c>
      <c r="U38" s="75">
        <v>-1.4318145939753901E-2</v>
      </c>
      <c r="V38" s="75">
        <v>5.8394461545709792E-2</v>
      </c>
      <c r="X38" s="74">
        <v>44615</v>
      </c>
      <c r="Y38" s="71">
        <v>2.7427081481290287E-4</v>
      </c>
      <c r="Z38" s="71">
        <v>9.609800209886577E-4</v>
      </c>
      <c r="AB38" s="74">
        <v>44615</v>
      </c>
      <c r="AC38" s="73">
        <v>2.4297803288523254E-2</v>
      </c>
      <c r="AD38" s="73">
        <v>1.0258379024129995E-2</v>
      </c>
      <c r="AE38" s="73">
        <v>3.6207326272014325E-3</v>
      </c>
      <c r="AF38" s="73">
        <v>5.3490468014556945E-2</v>
      </c>
      <c r="AG38" s="73">
        <v>-4.6165594224129781E-2</v>
      </c>
    </row>
    <row r="39" spans="1:33" ht="16" x14ac:dyDescent="0.2">
      <c r="A39" s="74">
        <v>44616</v>
      </c>
      <c r="B39" s="72">
        <v>9.0784031192867271E-4</v>
      </c>
      <c r="C39" s="72">
        <v>-4.5776804695786596E-3</v>
      </c>
      <c r="D39" s="72">
        <v>-1.2621745749444315E-3</v>
      </c>
      <c r="E39" s="72">
        <v>5.4261774542061396E-3</v>
      </c>
      <c r="G39" s="74">
        <v>44616</v>
      </c>
      <c r="H39" s="71">
        <v>-5.4867826461875121E-5</v>
      </c>
      <c r="I39" s="71">
        <v>-3.9530555743346714E-3</v>
      </c>
      <c r="J39" s="71">
        <v>9.1206018657416174E-4</v>
      </c>
      <c r="L39" s="74">
        <v>44616</v>
      </c>
      <c r="M39" s="73">
        <v>-8.1094453647960344E-4</v>
      </c>
      <c r="N39" s="73">
        <v>1.1688565778268157E-4</v>
      </c>
      <c r="O39" s="73">
        <v>-3.0658141150787066E-5</v>
      </c>
      <c r="P39" s="73">
        <v>-5.2885448353003515E-3</v>
      </c>
      <c r="R39" s="74">
        <v>44616</v>
      </c>
      <c r="S39" s="75">
        <v>1.8325914883518736E-2</v>
      </c>
      <c r="T39" s="75">
        <v>-3.6942187693981186E-2</v>
      </c>
      <c r="U39" s="75">
        <v>-7.5647169816825163E-2</v>
      </c>
      <c r="V39" s="75">
        <v>-3.8904933117549301E-3</v>
      </c>
      <c r="X39" s="74">
        <v>44616</v>
      </c>
      <c r="Y39" s="71">
        <v>1.0012183647887668E-4</v>
      </c>
      <c r="Z39" s="71">
        <v>2.6005190499211999E-3</v>
      </c>
      <c r="AB39" s="74">
        <v>44616</v>
      </c>
      <c r="AC39" s="73">
        <v>2.2198013509364525E-2</v>
      </c>
      <c r="AD39" s="73">
        <v>2.8742772613861295E-2</v>
      </c>
      <c r="AE39" s="73">
        <v>4.4402655581426129E-2</v>
      </c>
      <c r="AF39" s="73">
        <v>5.2006977672238747E-2</v>
      </c>
      <c r="AG39" s="73">
        <v>1.1509228628704463E-2</v>
      </c>
    </row>
    <row r="40" spans="1:33" ht="16" x14ac:dyDescent="0.2">
      <c r="A40" s="74">
        <v>44617</v>
      </c>
      <c r="B40" s="72">
        <v>-6.8088687423166272E-5</v>
      </c>
      <c r="C40" s="72">
        <v>4.6272584328453477E-3</v>
      </c>
      <c r="D40" s="72">
        <v>-1.3997486205917268E-3</v>
      </c>
      <c r="E40" s="72">
        <v>4.1962331546280453E-3</v>
      </c>
      <c r="G40" s="74">
        <v>44617</v>
      </c>
      <c r="H40" s="71">
        <v>-8.1353818572449138E-4</v>
      </c>
      <c r="I40" s="71">
        <v>-5.5280278922704149E-4</v>
      </c>
      <c r="J40" s="71">
        <v>3.5809524743448317E-4</v>
      </c>
      <c r="L40" s="74">
        <v>44617</v>
      </c>
      <c r="M40" s="73">
        <v>-1.2666237376520776E-3</v>
      </c>
      <c r="N40" s="73">
        <v>5.6499423857920509E-4</v>
      </c>
      <c r="O40" s="73">
        <v>1.06945524750201E-3</v>
      </c>
      <c r="P40" s="73">
        <v>1.1671458754147998E-2</v>
      </c>
      <c r="R40" s="74">
        <v>44617</v>
      </c>
      <c r="S40" s="75">
        <v>-7.8867842153004554E-3</v>
      </c>
      <c r="T40" s="75">
        <v>-6.3176631340555262E-2</v>
      </c>
      <c r="U40" s="75">
        <v>4.9195918476994289E-2</v>
      </c>
      <c r="V40" s="75">
        <v>-2.8705687128260285E-2</v>
      </c>
      <c r="X40" s="74">
        <v>44617</v>
      </c>
      <c r="Y40" s="71">
        <v>6.1329500948073795E-4</v>
      </c>
      <c r="Z40" s="71">
        <v>-1.9189674433460822E-3</v>
      </c>
      <c r="AB40" s="74">
        <v>44617</v>
      </c>
      <c r="AC40" s="73">
        <v>4.7655350011391187E-3</v>
      </c>
      <c r="AD40" s="73">
        <v>5.6507302045958486E-3</v>
      </c>
      <c r="AE40" s="73">
        <v>-1.1299555253933394E-2</v>
      </c>
      <c r="AF40" s="73">
        <v>2.2842473302210009E-2</v>
      </c>
      <c r="AG40" s="73">
        <v>-4.4897702928393346E-2</v>
      </c>
    </row>
    <row r="41" spans="1:33" ht="16" x14ac:dyDescent="0.2">
      <c r="A41" s="74">
        <v>44620</v>
      </c>
      <c r="B41" s="72">
        <v>3.6139078252170461E-4</v>
      </c>
      <c r="C41" s="72">
        <v>-1.4283322623793919E-3</v>
      </c>
      <c r="D41" s="72">
        <v>2.8822352644221755E-3</v>
      </c>
      <c r="E41" s="72">
        <v>-2.2878045019072554E-3</v>
      </c>
      <c r="G41" s="74">
        <v>44620</v>
      </c>
      <c r="H41" s="71">
        <v>4.7914176715087482E-4</v>
      </c>
      <c r="I41" s="71">
        <v>9.8426761834354936E-4</v>
      </c>
      <c r="J41" s="71">
        <v>-1.7304738849645035E-3</v>
      </c>
      <c r="L41" s="74">
        <v>44620</v>
      </c>
      <c r="M41" s="73">
        <v>-1.0805625621853733E-3</v>
      </c>
      <c r="N41" s="73">
        <v>1.9652977556523128E-3</v>
      </c>
      <c r="O41" s="73">
        <v>-5.2491631186747482E-4</v>
      </c>
      <c r="P41" s="73">
        <v>1.3127041502883777E-2</v>
      </c>
      <c r="R41" s="74">
        <v>44620</v>
      </c>
      <c r="S41" s="75">
        <v>-2.8649859039454058E-2</v>
      </c>
      <c r="T41" s="75">
        <v>2.2655494283340464E-2</v>
      </c>
      <c r="U41" s="75">
        <v>-4.256126903421692E-2</v>
      </c>
      <c r="V41" s="75">
        <v>-0.25688426340870513</v>
      </c>
      <c r="X41" s="74">
        <v>44620</v>
      </c>
      <c r="Y41" s="71">
        <v>-1.6646204865924588E-5</v>
      </c>
      <c r="Z41" s="71">
        <v>-1.2120929682895396E-2</v>
      </c>
      <c r="AB41" s="74">
        <v>44620</v>
      </c>
      <c r="AC41" s="73">
        <v>-3.019019715955441E-2</v>
      </c>
      <c r="AD41" s="73">
        <v>-1.6332690418283839E-2</v>
      </c>
      <c r="AE41" s="73">
        <v>-7.4847890796432379E-2</v>
      </c>
      <c r="AF41" s="73">
        <v>6.9017528278454768E-3</v>
      </c>
      <c r="AG41" s="73">
        <v>-7.5706332764411896E-2</v>
      </c>
    </row>
    <row r="42" spans="1:33" ht="16" x14ac:dyDescent="0.2">
      <c r="A42" s="74">
        <v>44621</v>
      </c>
      <c r="B42" s="72">
        <v>1.9697830497562751E-4</v>
      </c>
      <c r="C42" s="72">
        <v>-2.2560722702529065E-3</v>
      </c>
      <c r="D42" s="72">
        <v>-3.4802326213344541E-3</v>
      </c>
      <c r="E42" s="72">
        <v>-7.6484199753494532E-3</v>
      </c>
      <c r="G42" s="74">
        <v>44621</v>
      </c>
      <c r="H42" s="71">
        <v>-7.4329707500377746E-4</v>
      </c>
      <c r="I42" s="71">
        <v>-1.3255438661144174E-3</v>
      </c>
      <c r="J42" s="71">
        <v>6.5962981772270716E-4</v>
      </c>
      <c r="L42" s="74">
        <v>44621</v>
      </c>
      <c r="M42" s="73">
        <v>-1.153433043088387E-3</v>
      </c>
      <c r="N42" s="73">
        <v>9.3114969703954418E-4</v>
      </c>
      <c r="O42" s="73">
        <v>3.3607563683845694E-4</v>
      </c>
      <c r="P42" s="73">
        <v>-3.6484769119423141E-3</v>
      </c>
      <c r="R42" s="74">
        <v>44621</v>
      </c>
      <c r="S42" s="75">
        <v>8.2614958182045117E-3</v>
      </c>
      <c r="T42" s="75">
        <v>1.0614426525254489E-2</v>
      </c>
      <c r="U42" s="75">
        <v>-3.7996487374233903E-2</v>
      </c>
      <c r="V42" s="75">
        <v>6.1344714440682013E-2</v>
      </c>
      <c r="X42" s="74">
        <v>44621</v>
      </c>
      <c r="Y42" s="71">
        <v>7.5431382993061268E-4</v>
      </c>
      <c r="Z42" s="71">
        <v>3.9223229295850363E-3</v>
      </c>
      <c r="AB42" s="74">
        <v>44621</v>
      </c>
      <c r="AC42" s="73">
        <v>3.7145519790946463E-2</v>
      </c>
      <c r="AD42" s="73">
        <v>1.0504859354285988E-2</v>
      </c>
      <c r="AE42" s="73">
        <v>1.7740894803629902E-2</v>
      </c>
      <c r="AF42" s="73">
        <v>5.8144032610681897E-3</v>
      </c>
      <c r="AG42" s="73">
        <v>2.1632326474103236E-2</v>
      </c>
    </row>
    <row r="43" spans="1:33" ht="16" x14ac:dyDescent="0.2">
      <c r="A43" s="74">
        <v>44622</v>
      </c>
      <c r="B43" s="72">
        <v>-4.2739445588850674E-4</v>
      </c>
      <c r="C43" s="72">
        <v>-5.8285484363587653E-3</v>
      </c>
      <c r="D43" s="72">
        <v>-1.4748234468806791E-3</v>
      </c>
      <c r="E43" s="72">
        <v>2.5318335304765818E-3</v>
      </c>
      <c r="G43" s="74">
        <v>44622</v>
      </c>
      <c r="H43" s="71">
        <v>3.2262104941622381E-4</v>
      </c>
      <c r="I43" s="71">
        <v>-8.9793597106951277E-4</v>
      </c>
      <c r="J43" s="71">
        <v>1.5672393340608309E-3</v>
      </c>
      <c r="L43" s="74">
        <v>44622</v>
      </c>
      <c r="M43" s="73">
        <v>5.3390110950397255E-4</v>
      </c>
      <c r="N43" s="73">
        <v>-9.6713186402801703E-5</v>
      </c>
      <c r="O43" s="73">
        <v>-1.3851740593103699E-3</v>
      </c>
      <c r="P43" s="73">
        <v>-4.6287608150248115E-3</v>
      </c>
      <c r="R43" s="74">
        <v>44622</v>
      </c>
      <c r="S43" s="75">
        <v>-3.6522874487355405E-4</v>
      </c>
      <c r="T43" s="75">
        <v>-2.839029833649856E-3</v>
      </c>
      <c r="U43" s="75">
        <v>0.12541871446291758</v>
      </c>
      <c r="V43" s="75">
        <v>4.8727781082736948E-4</v>
      </c>
      <c r="X43" s="74">
        <v>44622</v>
      </c>
      <c r="Y43" s="71">
        <v>4.3074019043530325E-4</v>
      </c>
      <c r="Z43" s="71">
        <v>1.0012960531250718E-2</v>
      </c>
      <c r="AB43" s="74">
        <v>44622</v>
      </c>
      <c r="AC43" s="73">
        <v>-4.227910465399231E-3</v>
      </c>
      <c r="AD43" s="73">
        <v>2.380231376285669E-2</v>
      </c>
      <c r="AE43" s="73">
        <v>-1.1168101187738252E-2</v>
      </c>
      <c r="AF43" s="73">
        <v>-1.8756645612467513E-2</v>
      </c>
      <c r="AG43" s="73">
        <v>-3.3692640966469692E-2</v>
      </c>
    </row>
    <row r="44" spans="1:33" ht="16" x14ac:dyDescent="0.2">
      <c r="A44" s="74">
        <v>44623</v>
      </c>
      <c r="B44" s="72">
        <v>7.7534839333184282E-4</v>
      </c>
      <c r="C44" s="72">
        <v>1.3851318648484318E-3</v>
      </c>
      <c r="D44" s="72">
        <v>1.0957938470615687E-3</v>
      </c>
      <c r="E44" s="72">
        <v>4.2872739411529779E-3</v>
      </c>
      <c r="G44" s="74">
        <v>44623</v>
      </c>
      <c r="H44" s="71">
        <v>-3.4652779972147254E-4</v>
      </c>
      <c r="I44" s="71">
        <v>-4.6513628300246554E-4</v>
      </c>
      <c r="J44" s="71">
        <v>7.0874981476902064E-4</v>
      </c>
      <c r="L44" s="74">
        <v>44623</v>
      </c>
      <c r="M44" s="73">
        <v>-1.1931806720945041E-4</v>
      </c>
      <c r="N44" s="73">
        <v>-7.4654271420533777E-4</v>
      </c>
      <c r="O44" s="73">
        <v>6.8799244139393519E-5</v>
      </c>
      <c r="P44" s="73">
        <v>1.1992970853805592E-3</v>
      </c>
      <c r="R44" s="74">
        <v>44623</v>
      </c>
      <c r="S44" s="75">
        <v>-5.8483643662466313E-2</v>
      </c>
      <c r="T44" s="75">
        <v>-1.5699077710562986E-2</v>
      </c>
      <c r="U44" s="75">
        <v>2.4963798345692741E-2</v>
      </c>
      <c r="V44" s="75">
        <v>-4.66298729791036E-2</v>
      </c>
      <c r="X44" s="74">
        <v>44623</v>
      </c>
      <c r="Y44" s="71">
        <v>-1.4441085137293004E-4</v>
      </c>
      <c r="Z44" s="71">
        <v>8.0119276364437053E-3</v>
      </c>
      <c r="AB44" s="74">
        <v>44623</v>
      </c>
      <c r="AC44" s="73">
        <v>-8.5098274662679819E-3</v>
      </c>
      <c r="AD44" s="73">
        <v>1.2887883513490992E-2</v>
      </c>
      <c r="AE44" s="73">
        <v>-3.9857321922534397E-2</v>
      </c>
      <c r="AF44" s="73">
        <v>-1.4186798840750895E-2</v>
      </c>
      <c r="AG44" s="73">
        <v>-5.199529511838033E-2</v>
      </c>
    </row>
    <row r="45" spans="1:33" ht="16" x14ac:dyDescent="0.2">
      <c r="A45" s="74">
        <v>44624</v>
      </c>
      <c r="B45" s="72">
        <v>2.1060851591828253E-4</v>
      </c>
      <c r="C45" s="72">
        <v>2.4395085790701126E-3</v>
      </c>
      <c r="D45" s="72">
        <v>4.9918609661066676E-3</v>
      </c>
      <c r="E45" s="72">
        <v>6.2499308102300765E-3</v>
      </c>
      <c r="G45" s="74">
        <v>44624</v>
      </c>
      <c r="H45" s="71">
        <v>-5.4839468509790609E-5</v>
      </c>
      <c r="I45" s="71">
        <v>2.3983545702788386E-3</v>
      </c>
      <c r="J45" s="71">
        <v>3.1946515448841319E-3</v>
      </c>
      <c r="L45" s="74">
        <v>44624</v>
      </c>
      <c r="M45" s="73">
        <v>6.064765079913958E-4</v>
      </c>
      <c r="N45" s="73">
        <v>4.1921572594227673E-3</v>
      </c>
      <c r="O45" s="73">
        <v>2.2824504910127874E-3</v>
      </c>
      <c r="P45" s="73">
        <v>9.5503409055611394E-4</v>
      </c>
      <c r="R45" s="74">
        <v>44624</v>
      </c>
      <c r="S45" s="75">
        <v>3.1319567475176516E-2</v>
      </c>
      <c r="T45" s="75">
        <v>-8.780668674864895E-3</v>
      </c>
      <c r="U45" s="75">
        <v>4.1537864329829151E-2</v>
      </c>
      <c r="V45" s="75">
        <v>-7.7881712867208089E-2</v>
      </c>
      <c r="X45" s="74">
        <v>44624</v>
      </c>
      <c r="Y45" s="71">
        <v>-8.0968291973471899E-4</v>
      </c>
      <c r="Z45" s="71">
        <v>1.817958233002559E-2</v>
      </c>
      <c r="AB45" s="74">
        <v>44624</v>
      </c>
      <c r="AC45" s="73">
        <v>-1.6929558392033254E-2</v>
      </c>
      <c r="AD45" s="73">
        <v>4.42930877467355E-3</v>
      </c>
      <c r="AE45" s="73">
        <v>-9.3072607122523673E-2</v>
      </c>
      <c r="AF45" s="73">
        <v>-9.2607545620101029E-3</v>
      </c>
      <c r="AG45" s="73">
        <v>-7.7202643353301667E-2</v>
      </c>
    </row>
    <row r="46" spans="1:33" ht="16" x14ac:dyDescent="0.2">
      <c r="A46" s="74">
        <v>44627</v>
      </c>
      <c r="B46" s="72">
        <v>-2.623903094699084E-4</v>
      </c>
      <c r="C46" s="72">
        <v>3.25308500628759E-3</v>
      </c>
      <c r="D46" s="72">
        <v>6.5261391030740686E-3</v>
      </c>
      <c r="E46" s="72">
        <v>2.5624968269627576E-4</v>
      </c>
      <c r="G46" s="74">
        <v>44627</v>
      </c>
      <c r="H46" s="71">
        <v>1.0375405262103693E-4</v>
      </c>
      <c r="I46" s="71">
        <v>-2.0008774750746405E-3</v>
      </c>
      <c r="J46" s="71">
        <v>1.4352002746513186E-3</v>
      </c>
      <c r="L46" s="74">
        <v>44627</v>
      </c>
      <c r="M46" s="73">
        <v>-1.0274190116761684E-3</v>
      </c>
      <c r="N46" s="73">
        <v>4.09846389208561E-4</v>
      </c>
      <c r="O46" s="73">
        <v>-1.7617631964581855E-4</v>
      </c>
      <c r="P46" s="73">
        <v>-7.1302156396658911E-3</v>
      </c>
      <c r="R46" s="74">
        <v>44627</v>
      </c>
      <c r="S46" s="75">
        <v>-3.6369308221356728E-2</v>
      </c>
      <c r="T46" s="75">
        <v>5.5070136907976637E-3</v>
      </c>
      <c r="U46" s="75">
        <v>-3.6799764952512554E-2</v>
      </c>
      <c r="V46" s="75">
        <v>-9.1591082615730957E-3</v>
      </c>
      <c r="X46" s="74">
        <v>44627</v>
      </c>
      <c r="Y46" s="71">
        <v>5.8665492584383154E-4</v>
      </c>
      <c r="Z46" s="71">
        <v>9.4022008787475984E-3</v>
      </c>
      <c r="AB46" s="74">
        <v>44627</v>
      </c>
      <c r="AC46" s="73">
        <v>2.109221225293114E-2</v>
      </c>
      <c r="AD46" s="73">
        <v>-5.283352724440935E-3</v>
      </c>
      <c r="AE46" s="73">
        <v>9.5745412274199915E-3</v>
      </c>
      <c r="AF46" s="73">
        <v>-3.1663667490855404E-2</v>
      </c>
      <c r="AG46" s="73">
        <v>3.9127341381834484E-2</v>
      </c>
    </row>
    <row r="47" spans="1:33" ht="16" x14ac:dyDescent="0.2">
      <c r="A47" s="74">
        <v>44628</v>
      </c>
      <c r="B47" s="72">
        <v>4.5124255712363534E-4</v>
      </c>
      <c r="C47" s="72">
        <v>2.6956737780061868E-3</v>
      </c>
      <c r="D47" s="72">
        <v>2.1740946499989788E-3</v>
      </c>
      <c r="E47" s="72">
        <v>1.0622265280048017E-2</v>
      </c>
      <c r="G47" s="74">
        <v>44628</v>
      </c>
      <c r="H47" s="71">
        <v>1.2384084654091891E-3</v>
      </c>
      <c r="I47" s="71">
        <v>4.049713904178729E-4</v>
      </c>
      <c r="J47" s="71">
        <v>6.2041259861865886E-4</v>
      </c>
      <c r="L47" s="74">
        <v>44628</v>
      </c>
      <c r="M47" s="73">
        <v>-5.4035934943928547E-4</v>
      </c>
      <c r="N47" s="73">
        <v>-2.1513356565399924E-3</v>
      </c>
      <c r="O47" s="73">
        <v>-2.4151141267565691E-3</v>
      </c>
      <c r="P47" s="73">
        <v>1.8173938070035769E-2</v>
      </c>
      <c r="R47" s="74">
        <v>44628</v>
      </c>
      <c r="S47" s="75">
        <v>-8.0847476536027017E-4</v>
      </c>
      <c r="T47" s="75">
        <v>-2.3504304219311142E-2</v>
      </c>
      <c r="U47" s="75">
        <v>2.3442305801427012E-2</v>
      </c>
      <c r="V47" s="75">
        <v>1.646347449345846E-2</v>
      </c>
      <c r="X47" s="74">
        <v>44628</v>
      </c>
      <c r="Y47" s="71">
        <v>-5.4042695868342829E-5</v>
      </c>
      <c r="Z47" s="71">
        <v>-6.2256979662357013E-3</v>
      </c>
      <c r="AB47" s="74">
        <v>44628</v>
      </c>
      <c r="AC47" s="73">
        <v>1.0682354932345111E-2</v>
      </c>
      <c r="AD47" s="73">
        <v>-4.7961722634930551E-3</v>
      </c>
      <c r="AE47" s="73">
        <v>4.0207724370354629E-2</v>
      </c>
      <c r="AF47" s="73">
        <v>3.815518951394678E-2</v>
      </c>
      <c r="AG47" s="73">
        <v>3.1310901882925034E-2</v>
      </c>
    </row>
    <row r="48" spans="1:33" ht="16" x14ac:dyDescent="0.2">
      <c r="A48" s="74">
        <v>44629</v>
      </c>
      <c r="B48" s="72">
        <v>4.6351115649051808E-5</v>
      </c>
      <c r="C48" s="72">
        <v>-1.0788719744132295E-3</v>
      </c>
      <c r="D48" s="72">
        <v>7.1825094585101848E-3</v>
      </c>
      <c r="E48" s="72">
        <v>2.6734225575624103E-3</v>
      </c>
      <c r="G48" s="74">
        <v>44629</v>
      </c>
      <c r="H48" s="71">
        <v>-8.3735434465121274E-4</v>
      </c>
      <c r="I48" s="71">
        <v>-1.2904750629784902E-3</v>
      </c>
      <c r="J48" s="71">
        <v>7.8702166666166633E-5</v>
      </c>
      <c r="L48" s="74">
        <v>44629</v>
      </c>
      <c r="M48" s="73">
        <v>7.7693837418809242E-4</v>
      </c>
      <c r="N48" s="73">
        <v>2.6991835366145561E-3</v>
      </c>
      <c r="O48" s="73">
        <v>1.1103035092831872E-3</v>
      </c>
      <c r="P48" s="73">
        <v>-2.1382314871558872E-3</v>
      </c>
      <c r="R48" s="74">
        <v>44629</v>
      </c>
      <c r="S48" s="75">
        <v>2.5751511314331645E-2</v>
      </c>
      <c r="T48" s="75">
        <v>5.3919582693369099E-2</v>
      </c>
      <c r="U48" s="75">
        <v>0.13991559658954944</v>
      </c>
      <c r="V48" s="75">
        <v>0.13255472706059165</v>
      </c>
      <c r="X48" s="74">
        <v>44629</v>
      </c>
      <c r="Y48" s="71">
        <v>4.865544744376601E-4</v>
      </c>
      <c r="Z48" s="71">
        <v>1.3813112088253959E-2</v>
      </c>
      <c r="AB48" s="74">
        <v>44629</v>
      </c>
      <c r="AC48" s="73">
        <v>1.4023842827269103E-3</v>
      </c>
      <c r="AD48" s="73">
        <v>7.6969506818125207E-3</v>
      </c>
      <c r="AE48" s="73">
        <v>-2.1589119148063343E-2</v>
      </c>
      <c r="AF48" s="73">
        <v>-2.7647211915531572E-2</v>
      </c>
      <c r="AG48" s="73">
        <v>-1.8121349129035159E-2</v>
      </c>
    </row>
    <row r="49" spans="1:33" ht="16" x14ac:dyDescent="0.2">
      <c r="A49" s="74">
        <v>44630</v>
      </c>
      <c r="B49" s="72">
        <v>2.4340784867505396E-4</v>
      </c>
      <c r="C49" s="72">
        <v>1.5519888419059911E-3</v>
      </c>
      <c r="D49" s="72">
        <v>-6.1188115252201331E-3</v>
      </c>
      <c r="E49" s="72">
        <v>1.6870616528650386E-3</v>
      </c>
      <c r="G49" s="74">
        <v>44630</v>
      </c>
      <c r="H49" s="71">
        <v>2.4938501084769977E-4</v>
      </c>
      <c r="I49" s="71">
        <v>3.3012994072207156E-3</v>
      </c>
      <c r="J49" s="71">
        <v>1.2504685113344212E-3</v>
      </c>
      <c r="L49" s="74">
        <v>44630</v>
      </c>
      <c r="M49" s="73">
        <v>1.5727539755311813E-4</v>
      </c>
      <c r="N49" s="73">
        <v>-4.2357371898983187E-4</v>
      </c>
      <c r="O49" s="73">
        <v>-1.0071382853044035E-3</v>
      </c>
      <c r="P49" s="73">
        <v>-2.4751879953353397E-2</v>
      </c>
      <c r="R49" s="74">
        <v>44630</v>
      </c>
      <c r="S49" s="75">
        <v>1.2997838229435385E-2</v>
      </c>
      <c r="T49" s="75">
        <v>-9.7072208273962252E-3</v>
      </c>
      <c r="U49" s="75">
        <v>-4.6153593948284423E-2</v>
      </c>
      <c r="V49" s="75">
        <v>1.0591170661629339E-2</v>
      </c>
      <c r="X49" s="74">
        <v>44630</v>
      </c>
      <c r="Y49" s="71">
        <v>-1.1242154246233189E-5</v>
      </c>
      <c r="Z49" s="71">
        <v>-2.0247261610853086E-2</v>
      </c>
      <c r="AB49" s="74">
        <v>44630</v>
      </c>
      <c r="AC49" s="73">
        <v>-1.1882125497430241E-2</v>
      </c>
      <c r="AD49" s="73">
        <v>9.496425444997382E-3</v>
      </c>
      <c r="AE49" s="73">
        <v>-1.4392502788786702E-2</v>
      </c>
      <c r="AF49" s="73">
        <v>-3.3661282573131973E-2</v>
      </c>
      <c r="AG49" s="73">
        <v>-4.1844083852631189E-3</v>
      </c>
    </row>
    <row r="50" spans="1:33" ht="16" x14ac:dyDescent="0.2">
      <c r="A50" s="74">
        <v>44631</v>
      </c>
      <c r="B50" s="72">
        <v>-3.7309565085506585E-4</v>
      </c>
      <c r="C50" s="72">
        <v>-2.1912367270410238E-4</v>
      </c>
      <c r="D50" s="72">
        <v>2.5241992818441981E-3</v>
      </c>
      <c r="E50" s="72">
        <v>-3.1769542250791563E-3</v>
      </c>
      <c r="G50" s="74">
        <v>44631</v>
      </c>
      <c r="H50" s="71">
        <v>-6.7546310743173664E-4</v>
      </c>
      <c r="I50" s="71">
        <v>1.2685156570470132E-3</v>
      </c>
      <c r="J50" s="71">
        <v>1.0530019874912713E-3</v>
      </c>
      <c r="L50" s="74">
        <v>44631</v>
      </c>
      <c r="M50" s="73">
        <v>6.6976998423497528E-5</v>
      </c>
      <c r="N50" s="73">
        <v>1.901718564683969E-4</v>
      </c>
      <c r="O50" s="73">
        <v>-1.7627472340822111E-3</v>
      </c>
      <c r="P50" s="73">
        <v>1.1270644940323494E-2</v>
      </c>
      <c r="R50" s="74">
        <v>44631</v>
      </c>
      <c r="S50" s="75">
        <v>-7.9428300375211786E-3</v>
      </c>
      <c r="T50" s="75">
        <v>4.393981562647753E-2</v>
      </c>
      <c r="U50" s="75">
        <v>4.063660521005176E-2</v>
      </c>
      <c r="V50" s="75">
        <v>0.21275896919997028</v>
      </c>
      <c r="X50" s="74">
        <v>44631</v>
      </c>
      <c r="Y50" s="71">
        <v>1.9134968943850962E-4</v>
      </c>
      <c r="Z50" s="71">
        <v>1.4277834337389286E-2</v>
      </c>
      <c r="AB50" s="74">
        <v>44631</v>
      </c>
      <c r="AC50" s="73">
        <v>1.9227855946717016E-3</v>
      </c>
      <c r="AD50" s="73">
        <v>-4.9065321341593693E-3</v>
      </c>
      <c r="AE50" s="73">
        <v>6.5677367305566232E-3</v>
      </c>
      <c r="AF50" s="73">
        <v>-2.7230638189063596E-2</v>
      </c>
      <c r="AG50" s="73">
        <v>1.4783189927240356E-2</v>
      </c>
    </row>
    <row r="51" spans="1:33" ht="16" x14ac:dyDescent="0.2">
      <c r="A51" s="74">
        <v>44634</v>
      </c>
      <c r="B51" s="72">
        <v>6.6041005781525329E-4</v>
      </c>
      <c r="C51" s="72">
        <v>3.3507134805637505E-4</v>
      </c>
      <c r="D51" s="72">
        <v>-4.8797390103482788E-3</v>
      </c>
      <c r="E51" s="72">
        <v>4.2758279520595643E-3</v>
      </c>
      <c r="G51" s="74">
        <v>44634</v>
      </c>
      <c r="H51" s="71">
        <v>-6.6136840041895175E-4</v>
      </c>
      <c r="I51" s="71">
        <v>-2.3036861226097662E-3</v>
      </c>
      <c r="J51" s="71">
        <v>2.3548849938295285E-3</v>
      </c>
      <c r="L51" s="74">
        <v>44634</v>
      </c>
      <c r="M51" s="73">
        <v>1.5482685080598426E-4</v>
      </c>
      <c r="N51" s="73">
        <v>-3.4612447261360606E-3</v>
      </c>
      <c r="O51" s="73">
        <v>-1.3600504764590818E-3</v>
      </c>
      <c r="P51" s="73">
        <v>1.9481518111220706E-2</v>
      </c>
      <c r="R51" s="74">
        <v>44634</v>
      </c>
      <c r="S51" s="75">
        <v>-2.2564426588452636E-2</v>
      </c>
      <c r="T51" s="75">
        <v>1.8065559066970424E-2</v>
      </c>
      <c r="U51" s="75">
        <v>-5.660051894418465E-2</v>
      </c>
      <c r="V51" s="75">
        <v>-0.16627729329693097</v>
      </c>
      <c r="X51" s="74">
        <v>44634</v>
      </c>
      <c r="Y51" s="71">
        <v>1.215729100178049E-3</v>
      </c>
      <c r="Z51" s="71">
        <v>-6.7194348679851012E-3</v>
      </c>
      <c r="AB51" s="74">
        <v>44634</v>
      </c>
      <c r="AC51" s="73">
        <v>6.0477958753214897E-3</v>
      </c>
      <c r="AD51" s="73">
        <v>1.6985189299337105E-2</v>
      </c>
      <c r="AE51" s="73">
        <v>-4.9875415110390512E-3</v>
      </c>
      <c r="AF51" s="73">
        <v>1.8498281571865524E-3</v>
      </c>
      <c r="AG51" s="73">
        <v>1.1755676772611733E-2</v>
      </c>
    </row>
    <row r="52" spans="1:33" ht="16" x14ac:dyDescent="0.2">
      <c r="A52" s="74">
        <v>44635</v>
      </c>
      <c r="B52" s="72">
        <v>-9.1552593480834389E-5</v>
      </c>
      <c r="C52" s="72">
        <v>-6.4417145861243494E-4</v>
      </c>
      <c r="D52" s="72">
        <v>4.5385850679070996E-3</v>
      </c>
      <c r="E52" s="72">
        <v>7.924695322875229E-3</v>
      </c>
      <c r="G52" s="74">
        <v>44635</v>
      </c>
      <c r="H52" s="71">
        <v>-1.7453893651975632E-4</v>
      </c>
      <c r="I52" s="71">
        <v>3.2716740631106365E-3</v>
      </c>
      <c r="J52" s="71">
        <v>-1.1993818015595473E-4</v>
      </c>
      <c r="L52" s="74">
        <v>44635</v>
      </c>
      <c r="M52" s="73">
        <v>-8.5740427175316108E-4</v>
      </c>
      <c r="N52" s="73">
        <v>-4.6805052958577109E-4</v>
      </c>
      <c r="O52" s="73">
        <v>1.9128154157020242E-3</v>
      </c>
      <c r="P52" s="73">
        <v>6.5698826631718638E-3</v>
      </c>
      <c r="R52" s="74">
        <v>44635</v>
      </c>
      <c r="S52" s="75">
        <v>1.3263942460054268E-2</v>
      </c>
      <c r="T52" s="75">
        <v>2.4428573743647666E-2</v>
      </c>
      <c r="U52" s="75">
        <v>0.13054149227922279</v>
      </c>
      <c r="V52" s="75">
        <v>9.8508391258575363E-3</v>
      </c>
      <c r="X52" s="74">
        <v>44635</v>
      </c>
      <c r="Y52" s="71">
        <v>9.2501288619717403E-4</v>
      </c>
      <c r="Z52" s="71">
        <v>1.4749695941471175E-2</v>
      </c>
      <c r="AB52" s="74">
        <v>44635</v>
      </c>
      <c r="AC52" s="73">
        <v>2.4089141429020455E-3</v>
      </c>
      <c r="AD52" s="73">
        <v>-4.3449266215173201E-3</v>
      </c>
      <c r="AE52" s="73">
        <v>4.5526699493213488E-2</v>
      </c>
      <c r="AF52" s="73">
        <v>2.4561473648474854E-2</v>
      </c>
      <c r="AG52" s="73">
        <v>5.6524588684041845E-2</v>
      </c>
    </row>
    <row r="53" spans="1:33" ht="16" x14ac:dyDescent="0.2">
      <c r="A53" s="74">
        <v>44636</v>
      </c>
      <c r="B53" s="72">
        <v>1.2150277942760016E-3</v>
      </c>
      <c r="C53" s="72">
        <v>8.1029759607924171E-4</v>
      </c>
      <c r="D53" s="72">
        <v>5.7645918753963235E-4</v>
      </c>
      <c r="E53" s="72">
        <v>-2.8624993739439237E-3</v>
      </c>
      <c r="G53" s="74">
        <v>44636</v>
      </c>
      <c r="H53" s="71">
        <v>-8.1794124214345685E-4</v>
      </c>
      <c r="I53" s="71">
        <v>-4.4840524399510345E-4</v>
      </c>
      <c r="J53" s="71">
        <v>-9.6453688651015142E-4</v>
      </c>
      <c r="L53" s="74">
        <v>44636</v>
      </c>
      <c r="M53" s="73">
        <v>4.850246977169153E-4</v>
      </c>
      <c r="N53" s="73">
        <v>2.6891609234353025E-3</v>
      </c>
      <c r="O53" s="73">
        <v>1.1564452136911567E-3</v>
      </c>
      <c r="P53" s="73">
        <v>-1.6763242316721393E-2</v>
      </c>
      <c r="R53" s="74">
        <v>44636</v>
      </c>
      <c r="S53" s="75">
        <v>5.6380823589024062E-2</v>
      </c>
      <c r="T53" s="75">
        <v>-2.0793781298039434E-2</v>
      </c>
      <c r="U53" s="75">
        <v>-9.7139843148776703E-2</v>
      </c>
      <c r="V53" s="75">
        <v>4.8900905110957054E-3</v>
      </c>
      <c r="X53" s="74">
        <v>44636</v>
      </c>
      <c r="Y53" s="71">
        <v>-1.5618485210819316E-4</v>
      </c>
      <c r="Z53" s="71">
        <v>-4.4676090126193526E-3</v>
      </c>
      <c r="AB53" s="74">
        <v>44636</v>
      </c>
      <c r="AC53" s="73">
        <v>1.1021493024904155E-3</v>
      </c>
      <c r="AD53" s="73">
        <v>1.5061503976848548E-3</v>
      </c>
      <c r="AE53" s="73">
        <v>1.7695165759610779E-2</v>
      </c>
      <c r="AF53" s="73">
        <v>2.6210851724948327E-2</v>
      </c>
      <c r="AG53" s="73">
        <v>-2.6563956607922771E-2</v>
      </c>
    </row>
    <row r="54" spans="1:33" ht="16" x14ac:dyDescent="0.2">
      <c r="A54" s="74">
        <v>44637</v>
      </c>
      <c r="B54" s="72">
        <v>-2.0260313288591601E-5</v>
      </c>
      <c r="C54" s="72">
        <v>-2.0663878788815851E-4</v>
      </c>
      <c r="D54" s="72">
        <v>-1.0537797092839579E-3</v>
      </c>
      <c r="E54" s="72">
        <v>-1.4660408916321549E-3</v>
      </c>
      <c r="G54" s="74">
        <v>44637</v>
      </c>
      <c r="H54" s="71">
        <v>1.4626968623204152E-5</v>
      </c>
      <c r="I54" s="71">
        <v>-1.4837514089235903E-3</v>
      </c>
      <c r="J54" s="71">
        <v>2.624388450069807E-3</v>
      </c>
      <c r="L54" s="74">
        <v>44637</v>
      </c>
      <c r="M54" s="73">
        <v>-7.1056066884863007E-4</v>
      </c>
      <c r="N54" s="73">
        <v>1.7277180912348194E-3</v>
      </c>
      <c r="O54" s="73">
        <v>8.710351700657382E-5</v>
      </c>
      <c r="P54" s="73">
        <v>2.2581517082130746E-2</v>
      </c>
      <c r="R54" s="74">
        <v>44637</v>
      </c>
      <c r="S54" s="75">
        <v>3.2363427886734991E-2</v>
      </c>
      <c r="T54" s="75">
        <v>-2.6033332484550149E-2</v>
      </c>
      <c r="U54" s="75">
        <v>7.0186260043043069E-2</v>
      </c>
      <c r="V54" s="75">
        <v>-0.10906398467802261</v>
      </c>
      <c r="X54" s="74">
        <v>44637</v>
      </c>
      <c r="Y54" s="71">
        <v>4.9525497296866515E-4</v>
      </c>
      <c r="Z54" s="71">
        <v>1.0693193170405541E-2</v>
      </c>
      <c r="AB54" s="74">
        <v>44637</v>
      </c>
      <c r="AC54" s="73">
        <v>-1.3026706586866277E-3</v>
      </c>
      <c r="AD54" s="73">
        <v>-1.8736306386342941E-2</v>
      </c>
      <c r="AE54" s="73">
        <v>1.8358121739598516E-2</v>
      </c>
      <c r="AF54" s="73">
        <v>2.4139375163385823E-2</v>
      </c>
      <c r="AG54" s="73">
        <v>9.1138493863279664E-3</v>
      </c>
    </row>
    <row r="55" spans="1:33" ht="16" x14ac:dyDescent="0.2">
      <c r="A55" s="74">
        <v>44638</v>
      </c>
      <c r="B55" s="72">
        <v>4.9192890680172993E-5</v>
      </c>
      <c r="C55" s="72">
        <v>-6.100549396618716E-4</v>
      </c>
      <c r="D55" s="72">
        <v>-2.0613524072143549E-3</v>
      </c>
      <c r="E55" s="72">
        <v>2.958953975861235E-3</v>
      </c>
      <c r="G55" s="74">
        <v>44638</v>
      </c>
      <c r="H55" s="71">
        <v>8.3257251174198121E-4</v>
      </c>
      <c r="I55" s="71">
        <v>1.1803749979579304E-3</v>
      </c>
      <c r="J55" s="71">
        <v>2.1448159131537455E-4</v>
      </c>
      <c r="L55" s="74">
        <v>44638</v>
      </c>
      <c r="M55" s="73">
        <v>1.9691031111147843E-3</v>
      </c>
      <c r="N55" s="73">
        <v>6.0455517713867829E-4</v>
      </c>
      <c r="O55" s="73">
        <v>4.7903159238206841E-5</v>
      </c>
      <c r="P55" s="73">
        <v>-7.1352551961987552E-3</v>
      </c>
      <c r="R55" s="74">
        <v>44638</v>
      </c>
      <c r="S55" s="75">
        <v>2.5106481807497406E-2</v>
      </c>
      <c r="T55" s="75">
        <v>7.7932635365524552E-3</v>
      </c>
      <c r="U55" s="75">
        <v>9.3585575467612397E-2</v>
      </c>
      <c r="V55" s="75">
        <v>-6.1694532152728063E-2</v>
      </c>
      <c r="X55" s="74">
        <v>44638</v>
      </c>
      <c r="Y55" s="71">
        <v>4.2599657842746825E-5</v>
      </c>
      <c r="Z55" s="71">
        <v>-1.3286655905284567E-2</v>
      </c>
      <c r="AB55" s="74">
        <v>44638</v>
      </c>
      <c r="AC55" s="73">
        <v>3.2035266159658221E-3</v>
      </c>
      <c r="AD55" s="73">
        <v>1.9070698631558785E-2</v>
      </c>
      <c r="AE55" s="73">
        <v>-2.6294671335334863E-2</v>
      </c>
      <c r="AF55" s="73">
        <v>-1.9518957479707347E-2</v>
      </c>
      <c r="AG55" s="73">
        <v>-1.6657949359311974E-2</v>
      </c>
    </row>
    <row r="56" spans="1:33" ht="16" x14ac:dyDescent="0.2">
      <c r="A56" s="74">
        <v>44641</v>
      </c>
      <c r="B56" s="72">
        <v>1.7393047472726456E-4</v>
      </c>
      <c r="C56" s="72">
        <v>1.2668820236655062E-3</v>
      </c>
      <c r="D56" s="72">
        <v>-4.4006817686135756E-3</v>
      </c>
      <c r="E56" s="72">
        <v>-3.7092225496026089E-3</v>
      </c>
      <c r="G56" s="74">
        <v>44641</v>
      </c>
      <c r="H56" s="71">
        <v>-1.4498286997768699E-6</v>
      </c>
      <c r="I56" s="71">
        <v>-2.4913684695721779E-3</v>
      </c>
      <c r="J56" s="71">
        <v>7.4587249975250171E-4</v>
      </c>
      <c r="L56" s="74">
        <v>44641</v>
      </c>
      <c r="M56" s="73">
        <v>-4.7741645156076825E-4</v>
      </c>
      <c r="N56" s="73">
        <v>-1.139248692636154E-3</v>
      </c>
      <c r="O56" s="73">
        <v>-7.7647069253833627E-4</v>
      </c>
      <c r="P56" s="73">
        <v>-2.1440661643400728E-2</v>
      </c>
      <c r="R56" s="74">
        <v>44641</v>
      </c>
      <c r="S56" s="75">
        <v>-3.568162270134681E-2</v>
      </c>
      <c r="T56" s="75">
        <v>-0.10178998303728998</v>
      </c>
      <c r="U56" s="75">
        <v>4.3563567863369186E-2</v>
      </c>
      <c r="V56" s="75">
        <v>6.8315302291896392E-3</v>
      </c>
      <c r="X56" s="74">
        <v>44641</v>
      </c>
      <c r="Y56" s="71">
        <v>3.6332350258439666E-4</v>
      </c>
      <c r="Z56" s="71">
        <v>1.6542993243096889E-2</v>
      </c>
      <c r="AB56" s="74">
        <v>44641</v>
      </c>
      <c r="AC56" s="73">
        <v>-2.1825661756403481E-2</v>
      </c>
      <c r="AD56" s="73">
        <v>-1.9070698631558844E-2</v>
      </c>
      <c r="AE56" s="73">
        <v>3.4507277881072447E-2</v>
      </c>
      <c r="AF56" s="73">
        <v>2.5580053041877562E-2</v>
      </c>
      <c r="AG56" s="73">
        <v>3.573395776044938E-3</v>
      </c>
    </row>
    <row r="57" spans="1:33" ht="16" x14ac:dyDescent="0.2">
      <c r="A57" s="74">
        <v>44642</v>
      </c>
      <c r="B57" s="72">
        <v>3.3067671129920076E-4</v>
      </c>
      <c r="C57" s="72">
        <v>-3.3458721402161755E-4</v>
      </c>
      <c r="D57" s="72">
        <v>9.9969855630964856E-4</v>
      </c>
      <c r="E57" s="72">
        <v>2.805214648442903E-3</v>
      </c>
      <c r="G57" s="74">
        <v>44642</v>
      </c>
      <c r="H57" s="71">
        <v>3.139317880463683E-5</v>
      </c>
      <c r="I57" s="71">
        <v>-3.169045084550068E-3</v>
      </c>
      <c r="J57" s="71">
        <v>1.3154835689765643E-3</v>
      </c>
      <c r="L57" s="74">
        <v>44642</v>
      </c>
      <c r="M57" s="73">
        <v>-6.0010466965891508E-4</v>
      </c>
      <c r="N57" s="73">
        <v>2.8025297933992476E-3</v>
      </c>
      <c r="O57" s="73">
        <v>-1.1832735767175915E-3</v>
      </c>
      <c r="P57" s="73">
        <v>2.9438995225030309E-2</v>
      </c>
      <c r="R57" s="74">
        <v>44642</v>
      </c>
      <c r="S57" s="75">
        <v>-1.3491354351717994E-2</v>
      </c>
      <c r="T57" s="75">
        <v>8.2520002055630426E-2</v>
      </c>
      <c r="U57" s="75">
        <v>5.3433274302261101E-2</v>
      </c>
      <c r="V57" s="75">
        <v>3.6310843718625738E-2</v>
      </c>
      <c r="X57" s="74">
        <v>44642</v>
      </c>
      <c r="Y57" s="71">
        <v>1.0632980339392866E-3</v>
      </c>
      <c r="Z57" s="71">
        <v>1.2641499662483808E-2</v>
      </c>
      <c r="AB57" s="74">
        <v>44642</v>
      </c>
      <c r="AC57" s="73">
        <v>2.0410253028854287E-3</v>
      </c>
      <c r="AD57" s="73">
        <v>-4.6110576106481423E-3</v>
      </c>
      <c r="AE57" s="73">
        <v>-2.5829896049946975E-2</v>
      </c>
      <c r="AF57" s="73">
        <v>-2.0506314553294044E-2</v>
      </c>
      <c r="AG57" s="73">
        <v>-1.2146457133346077E-2</v>
      </c>
    </row>
    <row r="58" spans="1:33" ht="16" x14ac:dyDescent="0.2">
      <c r="A58" s="74">
        <v>44643</v>
      </c>
      <c r="B58" s="72">
        <v>-6.0616977271655057E-5</v>
      </c>
      <c r="C58" s="72">
        <v>4.9575120670535705E-4</v>
      </c>
      <c r="D58" s="72">
        <v>9.1056067510483594E-3</v>
      </c>
      <c r="E58" s="72">
        <v>7.9721559520027957E-5</v>
      </c>
      <c r="G58" s="74">
        <v>44643</v>
      </c>
      <c r="H58" s="71">
        <v>-6.9785613084211216E-4</v>
      </c>
      <c r="I58" s="71">
        <v>-1.9210064087470214E-4</v>
      </c>
      <c r="J58" s="71">
        <v>8.7695039735336976E-4</v>
      </c>
      <c r="L58" s="74">
        <v>44643</v>
      </c>
      <c r="M58" s="73">
        <v>-5.4215872651783997E-4</v>
      </c>
      <c r="N58" s="73">
        <v>4.5063312483961053E-4</v>
      </c>
      <c r="O58" s="73">
        <v>1.6739641170651721E-4</v>
      </c>
      <c r="P58" s="73">
        <v>-2.7567168498550928E-3</v>
      </c>
      <c r="R58" s="74">
        <v>44643</v>
      </c>
      <c r="S58" s="75">
        <v>1.442150255456298E-2</v>
      </c>
      <c r="T58" s="75">
        <v>-7.8503960169885017E-3</v>
      </c>
      <c r="U58" s="75">
        <v>-8.9992837161109347E-3</v>
      </c>
      <c r="V58" s="75">
        <v>1.5933252656931247E-2</v>
      </c>
      <c r="X58" s="74">
        <v>44643</v>
      </c>
      <c r="Y58" s="71">
        <v>-1.6679798307951097E-4</v>
      </c>
      <c r="Z58" s="71">
        <v>-5.374192307488368E-3</v>
      </c>
      <c r="AB58" s="74">
        <v>44643</v>
      </c>
      <c r="AC58" s="73">
        <v>-4.7006013386442268E-3</v>
      </c>
      <c r="AD58" s="73">
        <v>4.6110576106481909E-3</v>
      </c>
      <c r="AE58" s="73">
        <v>1.3241978683838028E-2</v>
      </c>
      <c r="AF58" s="73">
        <v>9.6010810710316277E-3</v>
      </c>
      <c r="AG58" s="73">
        <v>9.2612452671950278E-3</v>
      </c>
    </row>
    <row r="59" spans="1:33" ht="16" x14ac:dyDescent="0.2">
      <c r="A59" s="74">
        <v>44644</v>
      </c>
      <c r="B59" s="72">
        <v>-1.6852271000336038E-4</v>
      </c>
      <c r="C59" s="72">
        <v>9.1582079616975092E-4</v>
      </c>
      <c r="D59" s="72">
        <v>-2.5706486998452395E-3</v>
      </c>
      <c r="E59" s="72">
        <v>-3.5168451105877813E-3</v>
      </c>
      <c r="G59" s="74">
        <v>44644</v>
      </c>
      <c r="H59" s="71">
        <v>1.2462392191203516E-4</v>
      </c>
      <c r="I59" s="71">
        <v>-1.1663979135071629E-3</v>
      </c>
      <c r="J59" s="71">
        <v>-1.4692079149975618E-3</v>
      </c>
      <c r="L59" s="74">
        <v>44644</v>
      </c>
      <c r="M59" s="73">
        <v>1.9899753962322542E-3</v>
      </c>
      <c r="N59" s="73">
        <v>-1.4503566842245243E-3</v>
      </c>
      <c r="O59" s="73">
        <v>-6.6465099809929115E-5</v>
      </c>
      <c r="P59" s="73">
        <v>-7.2654769505978659E-3</v>
      </c>
      <c r="R59" s="74">
        <v>44644</v>
      </c>
      <c r="S59" s="75">
        <v>5.3022252942001701E-3</v>
      </c>
      <c r="T59" s="75">
        <v>4.969011697142393E-3</v>
      </c>
      <c r="U59" s="75">
        <v>2.7563909528447454E-3</v>
      </c>
      <c r="V59" s="75">
        <v>2.8886005479904504E-2</v>
      </c>
      <c r="X59" s="74">
        <v>44644</v>
      </c>
      <c r="Y59" s="71">
        <v>4.0934167444934698E-4</v>
      </c>
      <c r="Z59" s="71">
        <v>6.6007107053098093E-4</v>
      </c>
      <c r="AB59" s="74">
        <v>44644</v>
      </c>
      <c r="AC59" s="73">
        <v>1.1507841239398709E-2</v>
      </c>
      <c r="AD59" s="73">
        <v>1.6560026963747351E-2</v>
      </c>
      <c r="AE59" s="73">
        <v>1.4605650113499395E-3</v>
      </c>
      <c r="AF59" s="73">
        <v>-2.2814677766171399E-2</v>
      </c>
      <c r="AG59" s="73">
        <v>-1.0789978800969435E-2</v>
      </c>
    </row>
    <row r="60" spans="1:33" ht="16" x14ac:dyDescent="0.2">
      <c r="A60" s="74">
        <v>44645</v>
      </c>
      <c r="B60" s="72">
        <v>-2.7697980773759969E-4</v>
      </c>
      <c r="C60" s="72">
        <v>-1.5238295980223328E-3</v>
      </c>
      <c r="D60" s="72">
        <v>2.28044106482301E-3</v>
      </c>
      <c r="E60" s="72">
        <v>2.3549016629337794E-3</v>
      </c>
      <c r="G60" s="74">
        <v>44645</v>
      </c>
      <c r="H60" s="71">
        <v>-1.053295967323087E-4</v>
      </c>
      <c r="I60" s="71">
        <v>4.4965233098801342E-3</v>
      </c>
      <c r="J60" s="71">
        <v>8.9758807608298307E-4</v>
      </c>
      <c r="L60" s="74">
        <v>44645</v>
      </c>
      <c r="M60" s="73">
        <v>-1.7485233586178074E-4</v>
      </c>
      <c r="N60" s="73">
        <v>2.9896431415337324E-3</v>
      </c>
      <c r="O60" s="73">
        <v>-6.363845706465601E-4</v>
      </c>
      <c r="P60" s="73">
        <v>-1.9068896468374529E-2</v>
      </c>
      <c r="R60" s="74">
        <v>44645</v>
      </c>
      <c r="S60" s="75">
        <v>-3.1505946988263429E-2</v>
      </c>
      <c r="T60" s="75">
        <v>1.3592590008475689E-2</v>
      </c>
      <c r="U60" s="75">
        <v>-5.5040713218856507E-2</v>
      </c>
      <c r="V60" s="75">
        <v>-5.9323478250371903E-2</v>
      </c>
      <c r="X60" s="74">
        <v>44645</v>
      </c>
      <c r="Y60" s="71">
        <v>-2.5042186152358047E-4</v>
      </c>
      <c r="Z60" s="71">
        <v>2.7923215436461016E-3</v>
      </c>
      <c r="AB60" s="74">
        <v>44645</v>
      </c>
      <c r="AC60" s="73">
        <v>-2.2838823616455037E-2</v>
      </c>
      <c r="AD60" s="73">
        <v>0</v>
      </c>
      <c r="AE60" s="73">
        <v>-2.3130952538596202E-2</v>
      </c>
      <c r="AF60" s="73">
        <v>2.5317807984290001E-2</v>
      </c>
      <c r="AG60" s="73">
        <v>-2.9249968622202765E-3</v>
      </c>
    </row>
    <row r="61" spans="1:33" ht="16" x14ac:dyDescent="0.2">
      <c r="A61" s="74">
        <v>44648</v>
      </c>
      <c r="B61" s="72">
        <v>-2.7937099605215463E-4</v>
      </c>
      <c r="C61" s="72">
        <v>-4.293082420932513E-3</v>
      </c>
      <c r="D61" s="72">
        <v>2.5443284749709379E-4</v>
      </c>
      <c r="E61" s="72">
        <v>-1.6743953858976465E-3</v>
      </c>
      <c r="G61" s="74">
        <v>44648</v>
      </c>
      <c r="H61" s="71">
        <v>9.9957183224461078E-4</v>
      </c>
      <c r="I61" s="71">
        <v>-2.4736022155957054E-3</v>
      </c>
      <c r="J61" s="71">
        <v>-4.6995663790080173E-3</v>
      </c>
      <c r="L61" s="74">
        <v>44648</v>
      </c>
      <c r="M61" s="73">
        <v>-6.6563267918934407E-4</v>
      </c>
      <c r="N61" s="73">
        <v>-8.6878870579070453E-4</v>
      </c>
      <c r="O61" s="73">
        <v>2.413352274442432E-3</v>
      </c>
      <c r="P61" s="73">
        <v>4.8646293554735452E-3</v>
      </c>
      <c r="R61" s="74">
        <v>44648</v>
      </c>
      <c r="S61" s="75">
        <v>3.8547689359244602E-2</v>
      </c>
      <c r="T61" s="75">
        <v>-6.9042579652699693E-2</v>
      </c>
      <c r="U61" s="75">
        <v>-8.5171113835569787E-2</v>
      </c>
      <c r="V61" s="75">
        <v>0.22324247558773269</v>
      </c>
      <c r="X61" s="74">
        <v>44648</v>
      </c>
      <c r="Y61" s="71">
        <v>8.3501174671226459E-4</v>
      </c>
      <c r="Z61" s="71">
        <v>-5.2547474227494723E-3</v>
      </c>
      <c r="AB61" s="74">
        <v>44648</v>
      </c>
      <c r="AC61" s="73">
        <v>3.0203295740744613E-2</v>
      </c>
      <c r="AD61" s="73">
        <v>2.0403793181860745E-2</v>
      </c>
      <c r="AE61" s="73">
        <v>3.016043246007789E-2</v>
      </c>
      <c r="AF61" s="73">
        <v>3.9370942252940286E-2</v>
      </c>
      <c r="AG61" s="73">
        <v>5.4426892578622217E-2</v>
      </c>
    </row>
    <row r="62" spans="1:33" ht="16" x14ac:dyDescent="0.2">
      <c r="A62" s="74">
        <v>44649</v>
      </c>
      <c r="B62" s="72">
        <v>9.8340138307783645E-4</v>
      </c>
      <c r="C62" s="72">
        <v>-3.7718084444251878E-3</v>
      </c>
      <c r="D62" s="72">
        <v>1.0379980804754187E-2</v>
      </c>
      <c r="E62" s="72">
        <v>-3.8317876924844896E-3</v>
      </c>
      <c r="G62" s="74">
        <v>44649</v>
      </c>
      <c r="H62" s="71">
        <v>-9.9301337185738088E-4</v>
      </c>
      <c r="I62" s="71">
        <v>3.4028316913762712E-4</v>
      </c>
      <c r="J62" s="71">
        <v>2.7450020230831481E-3</v>
      </c>
      <c r="L62" s="74">
        <v>44649</v>
      </c>
      <c r="M62" s="73">
        <v>4.0341710968114995E-4</v>
      </c>
      <c r="N62" s="73">
        <v>9.5705439734127028E-4</v>
      </c>
      <c r="O62" s="73">
        <v>-2.1247825786750675E-3</v>
      </c>
      <c r="P62" s="73">
        <v>-2.5959670366528732E-2</v>
      </c>
      <c r="R62" s="74">
        <v>44649</v>
      </c>
      <c r="S62" s="75">
        <v>-9.288828340265852E-2</v>
      </c>
      <c r="T62" s="75">
        <v>-2.4052907687635378E-2</v>
      </c>
      <c r="U62" s="75">
        <v>1.2494914734146522E-2</v>
      </c>
      <c r="V62" s="75">
        <v>-3.7451405408290804E-2</v>
      </c>
      <c r="X62" s="74">
        <v>44649</v>
      </c>
      <c r="Y62" s="71">
        <v>-2.0168867979017462E-4</v>
      </c>
      <c r="Z62" s="71">
        <v>-4.7491878524645831E-4</v>
      </c>
      <c r="AB62" s="74">
        <v>44649</v>
      </c>
      <c r="AC62" s="73">
        <v>-8.5802777451794571E-3</v>
      </c>
      <c r="AD62" s="73">
        <v>3.6059701424137301E-3</v>
      </c>
      <c r="AE62" s="73">
        <v>-1.3129291441792623E-2</v>
      </c>
      <c r="AF62" s="73">
        <v>-2.0794556680004874E-2</v>
      </c>
      <c r="AG62" s="73">
        <v>-4.0711916915432585E-2</v>
      </c>
    </row>
    <row r="63" spans="1:33" ht="16" x14ac:dyDescent="0.2">
      <c r="A63" s="74">
        <v>44650</v>
      </c>
      <c r="B63" s="72">
        <v>-6.9924932584603167E-4</v>
      </c>
      <c r="C63" s="72">
        <v>-7.8358628587362183E-4</v>
      </c>
      <c r="D63" s="72">
        <v>-6.2296200489756343E-3</v>
      </c>
      <c r="E63" s="72">
        <v>7.9816153938096017E-4</v>
      </c>
      <c r="G63" s="74">
        <v>44650</v>
      </c>
      <c r="H63" s="71">
        <v>9.4107638781926618E-5</v>
      </c>
      <c r="I63" s="71">
        <v>-6.2879788387224845E-4</v>
      </c>
      <c r="J63" s="71">
        <v>1.749750124936995E-3</v>
      </c>
      <c r="L63" s="74">
        <v>44650</v>
      </c>
      <c r="M63" s="73">
        <v>-9.4807575124084714E-4</v>
      </c>
      <c r="N63" s="73">
        <v>2.3149100050971928E-4</v>
      </c>
      <c r="O63" s="73">
        <v>5.5011495650057529E-5</v>
      </c>
      <c r="P63" s="73">
        <v>-1.9596933499459478E-2</v>
      </c>
      <c r="R63" s="74">
        <v>44650</v>
      </c>
      <c r="S63" s="75">
        <v>-8.2573103760830852E-2</v>
      </c>
      <c r="T63" s="75">
        <v>2.8420261283617684E-2</v>
      </c>
      <c r="U63" s="75">
        <v>-3.7966650462942002E-2</v>
      </c>
      <c r="V63" s="75">
        <v>-0.12185181056908537</v>
      </c>
      <c r="X63" s="74">
        <v>44650</v>
      </c>
      <c r="Y63" s="71">
        <v>-6.8452090377583974E-4</v>
      </c>
      <c r="Z63" s="71">
        <v>-3.1403594429495422E-3</v>
      </c>
      <c r="AB63" s="74">
        <v>44650</v>
      </c>
      <c r="AC63" s="73">
        <v>1.7585741847346251E-2</v>
      </c>
      <c r="AD63" s="73">
        <v>-1.1188007453726265E-2</v>
      </c>
      <c r="AE63" s="73">
        <v>-2.4527427996212426E-2</v>
      </c>
      <c r="AF63" s="73">
        <v>-1.2345835822299266E-2</v>
      </c>
      <c r="AG63" s="73">
        <v>-1.3296594791038441E-2</v>
      </c>
    </row>
    <row r="64" spans="1:33" ht="16" x14ac:dyDescent="0.2">
      <c r="A64" s="74">
        <v>44651</v>
      </c>
      <c r="B64" s="72">
        <v>-5.5509671414086508E-4</v>
      </c>
      <c r="C64" s="72">
        <v>2.4541478974662505E-3</v>
      </c>
      <c r="D64" s="72">
        <v>-2.1125081413787025E-4</v>
      </c>
      <c r="E64" s="72">
        <v>-1.3795681782829512E-2</v>
      </c>
      <c r="G64" s="74">
        <v>44651</v>
      </c>
      <c r="H64" s="71">
        <v>-8.5375836153546062E-5</v>
      </c>
      <c r="I64" s="71">
        <v>2.8860361753903887E-3</v>
      </c>
      <c r="J64" s="71">
        <v>-9.2260700842938315E-4</v>
      </c>
      <c r="L64" s="74">
        <v>44651</v>
      </c>
      <c r="M64" s="73">
        <v>1.4745218939605343E-4</v>
      </c>
      <c r="N64" s="73">
        <v>-1.2429348344407216E-3</v>
      </c>
      <c r="O64" s="73">
        <v>5.3723345856251763E-4</v>
      </c>
      <c r="P64" s="73">
        <v>-1.9931821869759048E-2</v>
      </c>
      <c r="R64" s="74">
        <v>44651</v>
      </c>
      <c r="S64" s="75">
        <v>-1.8483625032755104E-2</v>
      </c>
      <c r="T64" s="75">
        <v>7.0425166028374259E-2</v>
      </c>
      <c r="U64" s="75">
        <v>7.0372597513414459E-2</v>
      </c>
      <c r="V64" s="75">
        <v>-6.2358780048953136E-2</v>
      </c>
      <c r="X64" s="74">
        <v>44651</v>
      </c>
      <c r="Y64" s="71">
        <v>-2.9534274243510225E-4</v>
      </c>
      <c r="Z64" s="71">
        <v>4.1895756879803325E-3</v>
      </c>
      <c r="AB64" s="74">
        <v>44651</v>
      </c>
      <c r="AC64" s="73">
        <v>8.8263576924309094E-3</v>
      </c>
      <c r="AD64" s="73">
        <v>-4.8302195885957667E-2</v>
      </c>
      <c r="AE64" s="73">
        <v>1.1471447492013247E-2</v>
      </c>
      <c r="AF64" s="73">
        <v>-9.3604427595639205E-3</v>
      </c>
      <c r="AG64" s="73">
        <v>7.0858233258233837E-3</v>
      </c>
    </row>
    <row r="65" spans="1:33" ht="16" x14ac:dyDescent="0.2">
      <c r="A65" s="74">
        <v>44652</v>
      </c>
      <c r="B65" s="72">
        <v>2.8804481599743054E-4</v>
      </c>
      <c r="C65" s="72">
        <v>2.015831274622331E-3</v>
      </c>
      <c r="D65" s="72">
        <v>2.0632245726035217E-3</v>
      </c>
      <c r="E65" s="72">
        <v>1.7571392086795251E-3</v>
      </c>
      <c r="G65" s="74">
        <v>44652</v>
      </c>
      <c r="H65" s="71">
        <v>-5.2524625817543756E-5</v>
      </c>
      <c r="I65" s="71">
        <v>3.0659975717164645E-3</v>
      </c>
      <c r="J65" s="71">
        <v>2.0113097018214727E-3</v>
      </c>
      <c r="L65" s="74">
        <v>44652</v>
      </c>
      <c r="M65" s="73">
        <v>-9.8594414905848159E-4</v>
      </c>
      <c r="N65" s="73">
        <v>-1.5915654724113319E-3</v>
      </c>
      <c r="O65" s="73">
        <v>1.0409281540378575E-3</v>
      </c>
      <c r="P65" s="73">
        <v>-2.4988748797119445E-4</v>
      </c>
      <c r="R65" s="74">
        <v>44652</v>
      </c>
      <c r="S65" s="75">
        <v>2.0968381099143511E-2</v>
      </c>
      <c r="T65" s="75">
        <v>8.5558631495475778E-3</v>
      </c>
      <c r="U65" s="75">
        <v>-8.9774621669622429E-3</v>
      </c>
      <c r="V65" s="75">
        <v>-5.0369679841658988E-3</v>
      </c>
      <c r="X65" s="74">
        <v>44652</v>
      </c>
      <c r="Y65" s="71">
        <v>-5.8624888777214425E-4</v>
      </c>
      <c r="Z65" s="71">
        <v>-2.342886519864459E-2</v>
      </c>
      <c r="AB65" s="74">
        <v>44652</v>
      </c>
      <c r="AC65" s="73">
        <v>-3.3626774837497366E-3</v>
      </c>
      <c r="AD65" s="73">
        <v>2.9475530659896715E-3</v>
      </c>
      <c r="AE65" s="73">
        <v>-1.2475211691723919E-2</v>
      </c>
      <c r="AF65" s="73">
        <v>1.5398080111121881E-2</v>
      </c>
      <c r="AG65" s="73">
        <v>6.9199366127217169E-4</v>
      </c>
    </row>
    <row r="66" spans="1:33" ht="16" x14ac:dyDescent="0.2">
      <c r="A66" s="74">
        <v>44655</v>
      </c>
      <c r="B66" s="72">
        <v>3.7099494842268114E-4</v>
      </c>
      <c r="C66" s="72">
        <v>6.4151858248521999E-3</v>
      </c>
      <c r="D66" s="72">
        <v>3.5300081405394133E-3</v>
      </c>
      <c r="E66" s="72">
        <v>2.0565724511449742E-3</v>
      </c>
      <c r="G66" s="74">
        <v>44655</v>
      </c>
      <c r="H66" s="71">
        <v>-7.3060100040061638E-4</v>
      </c>
      <c r="I66" s="71">
        <v>-1.8473223023642014E-3</v>
      </c>
      <c r="J66" s="71">
        <v>-2.7881153695582762E-3</v>
      </c>
      <c r="L66" s="74">
        <v>44655</v>
      </c>
      <c r="M66" s="73">
        <v>-7.1034153495311161E-4</v>
      </c>
      <c r="N66" s="73">
        <v>-5.9119584100047508E-4</v>
      </c>
      <c r="O66" s="73">
        <v>-9.6867295122403927E-4</v>
      </c>
      <c r="P66" s="73">
        <v>3.6442087080702082E-2</v>
      </c>
      <c r="R66" s="74">
        <v>44655</v>
      </c>
      <c r="S66" s="75">
        <v>-2.1782934820014171E-2</v>
      </c>
      <c r="T66" s="75">
        <v>7.1829889552982348E-2</v>
      </c>
      <c r="U66" s="75">
        <v>7.1079451210952882E-2</v>
      </c>
      <c r="V66" s="75">
        <v>-0.1048848234525409</v>
      </c>
      <c r="X66" s="74">
        <v>44655</v>
      </c>
      <c r="Y66" s="71">
        <v>9.9164281400554899E-4</v>
      </c>
      <c r="Z66" s="71">
        <v>1.0867696322848678E-2</v>
      </c>
      <c r="AB66" s="74">
        <v>44655</v>
      </c>
      <c r="AC66" s="73">
        <v>-1.5374167249587851E-2</v>
      </c>
      <c r="AD66" s="73">
        <v>1.5569590551149288E-3</v>
      </c>
      <c r="AE66" s="73">
        <v>-1.1108420210738235E-2</v>
      </c>
      <c r="AF66" s="73">
        <v>-2.833405478898739E-2</v>
      </c>
      <c r="AG66" s="73">
        <v>-4.3257627516829586E-2</v>
      </c>
    </row>
    <row r="67" spans="1:33" ht="16" x14ac:dyDescent="0.2">
      <c r="A67" s="74">
        <v>44656</v>
      </c>
      <c r="B67" s="72">
        <v>8.5556886917749806E-5</v>
      </c>
      <c r="C67" s="72">
        <v>-2.6005510045048366E-3</v>
      </c>
      <c r="D67" s="72">
        <v>-1.3493760798015558E-3</v>
      </c>
      <c r="E67" s="72">
        <v>7.365956265217171E-3</v>
      </c>
      <c r="G67" s="74">
        <v>44656</v>
      </c>
      <c r="H67" s="71">
        <v>-9.1775656746268875E-4</v>
      </c>
      <c r="I67" s="71">
        <v>-3.5411944197806184E-3</v>
      </c>
      <c r="J67" s="71">
        <v>-2.2102427180538545E-3</v>
      </c>
      <c r="L67" s="74">
        <v>44656</v>
      </c>
      <c r="M67" s="73">
        <v>5.8052064698453176E-4</v>
      </c>
      <c r="N67" s="73">
        <v>-3.110152987796504E-3</v>
      </c>
      <c r="O67" s="73">
        <v>-1.582665198118238E-3</v>
      </c>
      <c r="P67" s="73">
        <v>-2.6438924965754517E-2</v>
      </c>
      <c r="R67" s="74">
        <v>44656</v>
      </c>
      <c r="S67" s="75">
        <v>-3.8135275849395453E-3</v>
      </c>
      <c r="T67" s="75">
        <v>-8.1644984900233461E-2</v>
      </c>
      <c r="U67" s="75">
        <v>-3.1393780772453028E-2</v>
      </c>
      <c r="V67" s="75">
        <v>-1.511815635982677E-2</v>
      </c>
      <c r="X67" s="74">
        <v>44656</v>
      </c>
      <c r="Y67" s="71">
        <v>2.6130229338796332E-4</v>
      </c>
      <c r="Z67" s="71">
        <v>1.1140579696912137E-2</v>
      </c>
      <c r="AB67" s="74">
        <v>44656</v>
      </c>
      <c r="AC67" s="73">
        <v>6.034396240640385E-4</v>
      </c>
      <c r="AD67" s="73">
        <v>1.6458454832179139E-2</v>
      </c>
      <c r="AE67" s="73">
        <v>-4.0702167613534323E-3</v>
      </c>
      <c r="AF67" s="73">
        <v>-1.7781806129981207E-2</v>
      </c>
      <c r="AG67" s="73">
        <v>-1.5138571497441095E-2</v>
      </c>
    </row>
    <row r="68" spans="1:33" ht="16" x14ac:dyDescent="0.2">
      <c r="A68" s="74">
        <v>44657</v>
      </c>
      <c r="B68" s="72">
        <v>-6.6712328640219931E-4</v>
      </c>
      <c r="C68" s="72">
        <v>6.0025389217371471E-4</v>
      </c>
      <c r="D68" s="72">
        <v>-3.6151455591372267E-3</v>
      </c>
      <c r="E68" s="72">
        <v>-8.5927290369635311E-4</v>
      </c>
      <c r="G68" s="74">
        <v>44657</v>
      </c>
      <c r="H68" s="71">
        <v>1.0536957069239047E-4</v>
      </c>
      <c r="I68" s="71">
        <v>1.6329732095693393E-4</v>
      </c>
      <c r="J68" s="71">
        <v>-5.6791908004517021E-4</v>
      </c>
      <c r="L68" s="74">
        <v>44657</v>
      </c>
      <c r="M68" s="73">
        <v>-4.6625434028394901E-4</v>
      </c>
      <c r="N68" s="73">
        <v>-3.1901923286397032E-3</v>
      </c>
      <c r="O68" s="73">
        <v>1.2873935554519155E-3</v>
      </c>
      <c r="P68" s="73">
        <v>-1.0167016076802817E-2</v>
      </c>
      <c r="R68" s="74">
        <v>44657</v>
      </c>
      <c r="S68" s="75">
        <v>-6.6366467394675154E-3</v>
      </c>
      <c r="T68" s="75">
        <v>-7.5071832338179489E-2</v>
      </c>
      <c r="U68" s="75">
        <v>-8.9392710779052278E-3</v>
      </c>
      <c r="V68" s="75">
        <v>0.10232338964743998</v>
      </c>
      <c r="X68" s="74">
        <v>44657</v>
      </c>
      <c r="Y68" s="71">
        <v>4.9637495571136546E-4</v>
      </c>
      <c r="Z68" s="71">
        <v>5.3343050645926551E-3</v>
      </c>
      <c r="AB68" s="74">
        <v>44657</v>
      </c>
      <c r="AC68" s="73">
        <v>-8.2786944305035266E-3</v>
      </c>
      <c r="AD68" s="73">
        <v>2.3777185115152291E-3</v>
      </c>
      <c r="AE68" s="73">
        <v>-1.360216018572497E-2</v>
      </c>
      <c r="AF68" s="73">
        <v>-7.6255743898005872E-3</v>
      </c>
      <c r="AG68" s="73">
        <v>1.3548171393545904E-2</v>
      </c>
    </row>
    <row r="69" spans="1:33" ht="16" x14ac:dyDescent="0.2">
      <c r="A69" s="74">
        <v>44658</v>
      </c>
      <c r="B69" s="72">
        <v>-8.0847795110436285E-4</v>
      </c>
      <c r="C69" s="72">
        <v>-4.0590887509263191E-3</v>
      </c>
      <c r="D69" s="72">
        <v>2.6923569720341228E-3</v>
      </c>
      <c r="E69" s="72">
        <v>-5.5486309726311923E-3</v>
      </c>
      <c r="G69" s="74">
        <v>44658</v>
      </c>
      <c r="H69" s="71">
        <v>1.5936315509616642E-4</v>
      </c>
      <c r="I69" s="71">
        <v>-1.566400354361166E-3</v>
      </c>
      <c r="J69" s="71">
        <v>-1.964939543574976E-3</v>
      </c>
      <c r="L69" s="74">
        <v>44658</v>
      </c>
      <c r="M69" s="73">
        <v>-1.0849704433601253E-3</v>
      </c>
      <c r="N69" s="73">
        <v>2.8006606724915637E-3</v>
      </c>
      <c r="O69" s="73">
        <v>4.050986493469126E-5</v>
      </c>
      <c r="P69" s="73">
        <v>-2.907419180161492E-2</v>
      </c>
      <c r="R69" s="74">
        <v>44658</v>
      </c>
      <c r="S69" s="75">
        <v>2.310958311238075E-2</v>
      </c>
      <c r="T69" s="75">
        <v>8.2124145909972052E-2</v>
      </c>
      <c r="U69" s="75">
        <v>1.4901746263192333E-2</v>
      </c>
      <c r="V69" s="75">
        <v>-9.007596218315693E-2</v>
      </c>
      <c r="X69" s="74">
        <v>44658</v>
      </c>
      <c r="Y69" s="71">
        <v>5.6418013216025448E-4</v>
      </c>
      <c r="Z69" s="71">
        <v>-7.9519771082655205E-3</v>
      </c>
      <c r="AB69" s="74">
        <v>44658</v>
      </c>
      <c r="AC69" s="73">
        <v>-1.3061410176817147E-2</v>
      </c>
      <c r="AD69" s="73">
        <v>-5.9549304004129994E-3</v>
      </c>
      <c r="AE69" s="73">
        <v>1.6147986407981939E-2</v>
      </c>
      <c r="AF69" s="73">
        <v>-3.6995178464494072E-2</v>
      </c>
      <c r="AG69" s="73">
        <v>-2.607941205742436E-3</v>
      </c>
    </row>
    <row r="70" spans="1:33" ht="16" x14ac:dyDescent="0.2">
      <c r="A70" s="74">
        <v>44659</v>
      </c>
      <c r="B70" s="72">
        <v>-1.4789166994321658E-4</v>
      </c>
      <c r="C70" s="72">
        <v>-3.3764873086568905E-3</v>
      </c>
      <c r="D70" s="72">
        <v>2.1313407238003493E-3</v>
      </c>
      <c r="E70" s="72">
        <v>-7.7844569296261915E-3</v>
      </c>
      <c r="G70" s="74">
        <v>44659</v>
      </c>
      <c r="H70" s="71">
        <v>-1.9117043708390767E-4</v>
      </c>
      <c r="I70" s="71">
        <v>-3.349895066124257E-3</v>
      </c>
      <c r="J70" s="71">
        <v>1.8367459915452854E-3</v>
      </c>
      <c r="L70" s="74">
        <v>44659</v>
      </c>
      <c r="M70" s="73">
        <v>5.5991239642767972E-4</v>
      </c>
      <c r="N70" s="73">
        <v>-2.7385185766364895E-4</v>
      </c>
      <c r="O70" s="73">
        <v>6.1729954377038113E-4</v>
      </c>
      <c r="P70" s="73">
        <v>-1.2199311560677207E-2</v>
      </c>
      <c r="R70" s="74">
        <v>44659</v>
      </c>
      <c r="S70" s="75">
        <v>-5.0238285266004719E-2</v>
      </c>
      <c r="T70" s="75">
        <v>3.9826000185246152E-2</v>
      </c>
      <c r="U70" s="75">
        <v>8.1833143878953213E-2</v>
      </c>
      <c r="V70" s="75">
        <v>0.17880234071033141</v>
      </c>
      <c r="X70" s="74">
        <v>44659</v>
      </c>
      <c r="Y70" s="71">
        <v>-6.2490214792743721E-4</v>
      </c>
      <c r="Z70" s="71">
        <v>-8.7414300379608095E-3</v>
      </c>
      <c r="AB70" s="74">
        <v>44659</v>
      </c>
      <c r="AC70" s="73">
        <v>-1.0947129875191886E-2</v>
      </c>
      <c r="AD70" s="73">
        <v>-1.461134718106406E-2</v>
      </c>
      <c r="AE70" s="73">
        <v>-6.6326773767388901E-3</v>
      </c>
      <c r="AF70" s="73">
        <v>-1.1837322765501808E-3</v>
      </c>
      <c r="AG70" s="73">
        <v>-3.0512192215606136E-3</v>
      </c>
    </row>
    <row r="71" spans="1:33" ht="16" x14ac:dyDescent="0.2">
      <c r="A71" s="74">
        <v>44662</v>
      </c>
      <c r="B71" s="72">
        <v>2.6501709312933485E-4</v>
      </c>
      <c r="C71" s="72">
        <v>4.983062618762928E-3</v>
      </c>
      <c r="D71" s="72">
        <v>-1.786217747399981E-3</v>
      </c>
      <c r="E71" s="72">
        <v>-7.9609084509587175E-3</v>
      </c>
      <c r="G71" s="74">
        <v>44662</v>
      </c>
      <c r="H71" s="71">
        <v>-5.7693094343774185E-5</v>
      </c>
      <c r="I71" s="71">
        <v>-5.4367466086015486E-3</v>
      </c>
      <c r="J71" s="71">
        <v>-8.842603424773118E-4</v>
      </c>
      <c r="L71" s="74">
        <v>44662</v>
      </c>
      <c r="M71" s="73">
        <v>1.5161657804761653E-3</v>
      </c>
      <c r="N71" s="73">
        <v>-4.5366494945643827E-3</v>
      </c>
      <c r="O71" s="73">
        <v>4.4208938589266347E-4</v>
      </c>
      <c r="P71" s="73">
        <v>2.2245363494010691E-2</v>
      </c>
      <c r="R71" s="74">
        <v>44662</v>
      </c>
      <c r="S71" s="75">
        <v>-1.5386375082322485E-2</v>
      </c>
      <c r="T71" s="75">
        <v>-4.5414711031026012E-2</v>
      </c>
      <c r="U71" s="75">
        <v>-5.4978619482009494E-2</v>
      </c>
      <c r="V71" s="75">
        <v>3.8287307557101954E-2</v>
      </c>
      <c r="X71" s="74">
        <v>44662</v>
      </c>
      <c r="Y71" s="71">
        <v>-8.206305838918404E-4</v>
      </c>
      <c r="Z71" s="71">
        <v>1.6527026260423246E-2</v>
      </c>
      <c r="AB71" s="74">
        <v>44662</v>
      </c>
      <c r="AC71" s="73">
        <v>8.9937030472677839E-3</v>
      </c>
      <c r="AD71" s="73">
        <v>-6.0790460763822263E-3</v>
      </c>
      <c r="AE71" s="73">
        <v>8.4109072369088333E-3</v>
      </c>
      <c r="AF71" s="73">
        <v>8.9278787229620012E-3</v>
      </c>
      <c r="AG71" s="73">
        <v>6.8160658347197088E-3</v>
      </c>
    </row>
    <row r="72" spans="1:33" ht="16" x14ac:dyDescent="0.2">
      <c r="A72" s="74">
        <v>44663</v>
      </c>
      <c r="B72" s="72">
        <v>2.5593761373735014E-4</v>
      </c>
      <c r="C72" s="72">
        <v>3.3337478508805589E-3</v>
      </c>
      <c r="D72" s="72">
        <v>7.788523486795618E-3</v>
      </c>
      <c r="E72" s="72">
        <v>5.5353207750782592E-4</v>
      </c>
      <c r="G72" s="74">
        <v>44663</v>
      </c>
      <c r="H72" s="71">
        <v>-6.7259003045063446E-4</v>
      </c>
      <c r="I72" s="71">
        <v>1.2689862180075668E-3</v>
      </c>
      <c r="J72" s="71">
        <v>-3.6216353632752729E-3</v>
      </c>
      <c r="L72" s="74">
        <v>44663</v>
      </c>
      <c r="M72" s="73">
        <v>3.2206565597027811E-4</v>
      </c>
      <c r="N72" s="73">
        <v>5.7417730514767677E-3</v>
      </c>
      <c r="O72" s="73">
        <v>4.5117142984497227E-4</v>
      </c>
      <c r="P72" s="73">
        <v>-1.0306371386358832E-2</v>
      </c>
      <c r="R72" s="74">
        <v>44663</v>
      </c>
      <c r="S72" s="75">
        <v>2.2407787730405238E-2</v>
      </c>
      <c r="T72" s="75">
        <v>6.9804461465315923E-2</v>
      </c>
      <c r="U72" s="75">
        <v>-6.9470057399710947E-2</v>
      </c>
      <c r="V72" s="75">
        <v>7.4539915993518308E-2</v>
      </c>
      <c r="X72" s="74">
        <v>44663</v>
      </c>
      <c r="Y72" s="71">
        <v>2.0705266818472201E-4</v>
      </c>
      <c r="Z72" s="71">
        <v>1.2695242248339317E-2</v>
      </c>
      <c r="AB72" s="74">
        <v>44663</v>
      </c>
      <c r="AC72" s="73">
        <v>5.9511770141274963E-3</v>
      </c>
      <c r="AD72" s="73">
        <v>-6.6422198409946788E-3</v>
      </c>
      <c r="AE72" s="73">
        <v>9.3470429157112688E-3</v>
      </c>
      <c r="AF72" s="73">
        <v>1.5971059821883064E-2</v>
      </c>
      <c r="AG72" s="73">
        <v>-4.2001654911067018E-3</v>
      </c>
    </row>
    <row r="73" spans="1:33" ht="16" x14ac:dyDescent="0.2">
      <c r="A73" s="74">
        <v>44664</v>
      </c>
      <c r="B73" s="72">
        <v>3.5422310083673135E-5</v>
      </c>
      <c r="C73" s="72">
        <v>3.6855810243006182E-3</v>
      </c>
      <c r="D73" s="72">
        <v>-4.3360253590342748E-4</v>
      </c>
      <c r="E73" s="72">
        <v>3.4513744411390026E-3</v>
      </c>
      <c r="G73" s="74">
        <v>44664</v>
      </c>
      <c r="H73" s="71">
        <v>2.8497087161859181E-4</v>
      </c>
      <c r="I73" s="71">
        <v>-1.9643169967428179E-3</v>
      </c>
      <c r="J73" s="71">
        <v>1.3134761275344163E-4</v>
      </c>
      <c r="L73" s="74">
        <v>44664</v>
      </c>
      <c r="M73" s="73">
        <v>-1.2432380907838607E-3</v>
      </c>
      <c r="N73" s="73">
        <v>-1.2488177736041967E-3</v>
      </c>
      <c r="O73" s="73">
        <v>1.1984097517784788E-3</v>
      </c>
      <c r="P73" s="73">
        <v>-8.1645887928455414E-3</v>
      </c>
      <c r="R73" s="74">
        <v>44664</v>
      </c>
      <c r="S73" s="75">
        <v>2.7765855219738258E-2</v>
      </c>
      <c r="T73" s="75">
        <v>3.545527107973376E-3</v>
      </c>
      <c r="U73" s="75">
        <v>-5.4568209066032408E-2</v>
      </c>
      <c r="V73" s="75">
        <v>0.12231606832330029</v>
      </c>
      <c r="X73" s="74">
        <v>44664</v>
      </c>
      <c r="Y73" s="71">
        <v>-2.4602235238941781E-4</v>
      </c>
      <c r="Z73" s="71">
        <v>1.1200409279870736E-2</v>
      </c>
      <c r="AB73" s="74">
        <v>44664</v>
      </c>
      <c r="AC73" s="73">
        <v>-2.0672570804719799E-2</v>
      </c>
      <c r="AD73" s="73">
        <v>3.8508712037242133E-3</v>
      </c>
      <c r="AE73" s="73">
        <v>-5.0803756594057434E-2</v>
      </c>
      <c r="AF73" s="73">
        <v>-4.7141087278566002E-2</v>
      </c>
      <c r="AG73" s="73">
        <v>-9.7718271922806847E-3</v>
      </c>
    </row>
    <row r="74" spans="1:33" ht="16" x14ac:dyDescent="0.2">
      <c r="A74" s="74">
        <v>44665</v>
      </c>
      <c r="B74" s="72">
        <v>6.6650050805087296E-4</v>
      </c>
      <c r="C74" s="72">
        <v>-1.6609777830547969E-3</v>
      </c>
      <c r="D74" s="72">
        <v>2.7385687135216393E-4</v>
      </c>
      <c r="E74" s="72">
        <v>-1.2139903751372202E-3</v>
      </c>
      <c r="G74" s="74">
        <v>44665</v>
      </c>
      <c r="H74" s="71">
        <v>3.4418714132934127E-4</v>
      </c>
      <c r="I74" s="71">
        <v>2.7779051289191074E-3</v>
      </c>
      <c r="J74" s="71">
        <v>1.8880554803628121E-3</v>
      </c>
      <c r="L74" s="74">
        <v>44665</v>
      </c>
      <c r="M74" s="73">
        <v>-4.3685143913551179E-4</v>
      </c>
      <c r="N74" s="73">
        <v>2.6385311958643763E-4</v>
      </c>
      <c r="O74" s="73">
        <v>-1.0198239021348063E-3</v>
      </c>
      <c r="P74" s="73">
        <v>-6.7277215042683344E-3</v>
      </c>
      <c r="R74" s="74">
        <v>44665</v>
      </c>
      <c r="S74" s="75">
        <v>3.7057409341170119E-2</v>
      </c>
      <c r="T74" s="75">
        <v>-5.5101063525215405E-2</v>
      </c>
      <c r="U74" s="75">
        <v>3.462283060454318E-2</v>
      </c>
      <c r="V74" s="75">
        <v>0.17997496647472741</v>
      </c>
      <c r="X74" s="74">
        <v>44665</v>
      </c>
      <c r="Y74" s="71">
        <v>3.4736510043886022E-4</v>
      </c>
      <c r="Z74" s="71">
        <v>2.799912364400223E-3</v>
      </c>
      <c r="AB74" s="74">
        <v>44665</v>
      </c>
      <c r="AC74" s="73">
        <v>-1.1494854706313776E-3</v>
      </c>
      <c r="AD74" s="73">
        <v>0</v>
      </c>
      <c r="AE74" s="73">
        <v>5.9815081653283426E-2</v>
      </c>
      <c r="AF74" s="73">
        <v>-4.3346405104401466E-3</v>
      </c>
      <c r="AG74" s="73">
        <v>4.3959265122871938E-4</v>
      </c>
    </row>
    <row r="75" spans="1:33" ht="16" x14ac:dyDescent="0.2">
      <c r="A75" s="74">
        <v>44669</v>
      </c>
      <c r="B75" s="72">
        <v>3.391870136898751E-4</v>
      </c>
      <c r="C75" s="72">
        <v>6.7819152696073001E-4</v>
      </c>
      <c r="D75" s="72">
        <v>-4.8763369173844507E-4</v>
      </c>
      <c r="E75" s="72">
        <v>5.8886991742845762E-3</v>
      </c>
      <c r="G75" s="74">
        <v>44669</v>
      </c>
      <c r="H75" s="71">
        <v>8.1487810784960056E-4</v>
      </c>
      <c r="I75" s="71">
        <v>-3.8791119291628402E-3</v>
      </c>
      <c r="J75" s="71">
        <v>7.6293965967140216E-4</v>
      </c>
      <c r="L75" s="74">
        <v>44669</v>
      </c>
      <c r="M75" s="73">
        <v>-9.1408860743951836E-4</v>
      </c>
      <c r="N75" s="73">
        <v>1.3421910761509603E-3</v>
      </c>
      <c r="O75" s="73">
        <v>2.5813897741500356E-3</v>
      </c>
      <c r="P75" s="73">
        <v>1.6859131914667168E-2</v>
      </c>
      <c r="R75" s="74">
        <v>44669</v>
      </c>
      <c r="S75" s="75">
        <v>-2.6293308518688885E-2</v>
      </c>
      <c r="T75" s="75">
        <v>-1.4664681959608405E-2</v>
      </c>
      <c r="U75" s="75">
        <v>1.7895981171878367E-2</v>
      </c>
      <c r="V75" s="75">
        <v>0.15439350716199163</v>
      </c>
      <c r="X75" s="74">
        <v>44669</v>
      </c>
      <c r="Y75" s="71">
        <v>-1.9820473525295894E-4</v>
      </c>
      <c r="Z75" s="71">
        <v>-2.1105826887075772E-3</v>
      </c>
      <c r="AB75" s="74">
        <v>44669</v>
      </c>
      <c r="AC75" s="73">
        <v>2.0593680647455991E-2</v>
      </c>
      <c r="AD75" s="73">
        <v>5.9223304957795181E-3</v>
      </c>
      <c r="AE75" s="73">
        <v>2.3640598616492998E-2</v>
      </c>
      <c r="AF75" s="73">
        <v>2.0126249138368565E-2</v>
      </c>
      <c r="AG75" s="73">
        <v>4.0904030416865488E-2</v>
      </c>
    </row>
    <row r="76" spans="1:33" ht="16" x14ac:dyDescent="0.2">
      <c r="A76" s="74">
        <v>44670</v>
      </c>
      <c r="B76" s="72">
        <v>4.9149740300031706E-4</v>
      </c>
      <c r="C76" s="72">
        <v>8.6485617393218658E-4</v>
      </c>
      <c r="D76" s="72">
        <v>-1.0259635909935067E-3</v>
      </c>
      <c r="E76" s="72">
        <v>-1.6279659818504895E-3</v>
      </c>
      <c r="G76" s="74">
        <v>44670</v>
      </c>
      <c r="H76" s="71">
        <v>-3.2087681279622507E-4</v>
      </c>
      <c r="I76" s="71">
        <v>7.3031581330658976E-4</v>
      </c>
      <c r="J76" s="71">
        <v>1.5433453681938003E-3</v>
      </c>
      <c r="L76" s="74">
        <v>44670</v>
      </c>
      <c r="M76" s="73">
        <v>-3.1606711146535247E-4</v>
      </c>
      <c r="N76" s="73">
        <v>-2.7707254268522254E-3</v>
      </c>
      <c r="O76" s="73">
        <v>4.0161930294543456E-4</v>
      </c>
      <c r="P76" s="73">
        <v>2.1340871886403939E-3</v>
      </c>
      <c r="R76" s="74">
        <v>44670</v>
      </c>
      <c r="S76" s="75">
        <v>2.5163880680682364E-2</v>
      </c>
      <c r="T76" s="75">
        <v>-1.7130329587987162E-2</v>
      </c>
      <c r="U76" s="75">
        <v>-5.5947751493567316E-2</v>
      </c>
      <c r="V76" s="75">
        <v>4.0879786370414561E-2</v>
      </c>
      <c r="X76" s="74">
        <v>44670</v>
      </c>
      <c r="Y76" s="71">
        <v>8.5931347981172876E-4</v>
      </c>
      <c r="Z76" s="71">
        <v>-1.9243154276542616E-3</v>
      </c>
      <c r="AB76" s="74">
        <v>44670</v>
      </c>
      <c r="AC76" s="73">
        <v>3.1854321129206525E-2</v>
      </c>
      <c r="AD76" s="73">
        <v>1.0710069553362419E-2</v>
      </c>
      <c r="AE76" s="73">
        <v>-1.273590567696261E-2</v>
      </c>
      <c r="AF76" s="73">
        <v>-6.6638435407139034E-3</v>
      </c>
      <c r="AG76" s="73">
        <v>2.513497591503577E-2</v>
      </c>
    </row>
    <row r="77" spans="1:33" ht="16" x14ac:dyDescent="0.2">
      <c r="A77" s="74">
        <v>44671</v>
      </c>
      <c r="B77" s="72">
        <v>-3.4897344561958304E-4</v>
      </c>
      <c r="C77" s="72">
        <v>1.5556249487068735E-3</v>
      </c>
      <c r="D77" s="72">
        <v>-1.8271884799639058E-3</v>
      </c>
      <c r="E77" s="72">
        <v>4.143913778277033E-3</v>
      </c>
      <c r="G77" s="74">
        <v>44671</v>
      </c>
      <c r="H77" s="71">
        <v>5.2965659500547597E-4</v>
      </c>
      <c r="I77" s="71">
        <v>8.0871118278312971E-4</v>
      </c>
      <c r="J77" s="71">
        <v>2.0197601852203302E-3</v>
      </c>
      <c r="L77" s="74">
        <v>44671</v>
      </c>
      <c r="M77" s="73">
        <v>-1.4784137141715581E-3</v>
      </c>
      <c r="N77" s="73">
        <v>9.0087788293944867E-4</v>
      </c>
      <c r="O77" s="73">
        <v>-5.0602681804443362E-5</v>
      </c>
      <c r="P77" s="73">
        <v>4.8815337913485782E-3</v>
      </c>
      <c r="R77" s="74">
        <v>44671</v>
      </c>
      <c r="S77" s="75">
        <v>5.3850701268680745E-2</v>
      </c>
      <c r="T77" s="75">
        <v>9.5162604600587555E-4</v>
      </c>
      <c r="U77" s="75">
        <v>6.8928114026931969E-2</v>
      </c>
      <c r="V77" s="75">
        <v>-7.3808908732913389E-2</v>
      </c>
      <c r="X77" s="74">
        <v>44671</v>
      </c>
      <c r="Y77" s="71">
        <v>-2.4067924202851099E-4</v>
      </c>
      <c r="Z77" s="71">
        <v>5.1686218539953623E-3</v>
      </c>
      <c r="AB77" s="74">
        <v>44671</v>
      </c>
      <c r="AC77" s="73">
        <v>2.8731381532068443E-3</v>
      </c>
      <c r="AD77" s="73">
        <v>-1.4538158446027282E-2</v>
      </c>
      <c r="AE77" s="73">
        <v>-2.596899990976171E-2</v>
      </c>
      <c r="AF77" s="73">
        <v>-3.5599641289611038E-2</v>
      </c>
      <c r="AG77" s="73">
        <v>-2.0591674514672709E-3</v>
      </c>
    </row>
    <row r="78" spans="1:33" ht="16" x14ac:dyDescent="0.2">
      <c r="A78" s="74">
        <v>44672</v>
      </c>
      <c r="B78" s="72">
        <v>-4.7230103458713405E-5</v>
      </c>
      <c r="C78" s="72">
        <v>4.1163075623561109E-3</v>
      </c>
      <c r="D78" s="72">
        <v>9.4406426686713275E-3</v>
      </c>
      <c r="E78" s="72">
        <v>-7.9491741200281331E-3</v>
      </c>
      <c r="G78" s="74">
        <v>44672</v>
      </c>
      <c r="H78" s="71">
        <v>-3.3114364557171685E-4</v>
      </c>
      <c r="I78" s="71">
        <v>-8.2906928564687582E-4</v>
      </c>
      <c r="J78" s="71">
        <v>2.8125573147985555E-3</v>
      </c>
      <c r="L78" s="74">
        <v>44672</v>
      </c>
      <c r="M78" s="73">
        <v>-8.5149036593575055E-4</v>
      </c>
      <c r="N78" s="73">
        <v>5.9961677995309351E-4</v>
      </c>
      <c r="O78" s="73">
        <v>2.1761060343884685E-4</v>
      </c>
      <c r="P78" s="73">
        <v>1.2391957097162561E-2</v>
      </c>
      <c r="R78" s="74">
        <v>44672</v>
      </c>
      <c r="S78" s="75">
        <v>-5.2180825941659278E-2</v>
      </c>
      <c r="T78" s="75">
        <v>4.3407434685698805E-2</v>
      </c>
      <c r="U78" s="75">
        <v>2.49337178163394E-2</v>
      </c>
      <c r="V78" s="75">
        <v>6.7536765527492409E-2</v>
      </c>
      <c r="X78" s="74">
        <v>44672</v>
      </c>
      <c r="Y78" s="71">
        <v>6.3795764571493744E-4</v>
      </c>
      <c r="Z78" s="71">
        <v>-1.0292138755481978E-2</v>
      </c>
      <c r="AB78" s="74">
        <v>44672</v>
      </c>
      <c r="AC78" s="73">
        <v>-3.1353050436026576E-2</v>
      </c>
      <c r="AD78" s="73">
        <v>-4.3679636145933596E-3</v>
      </c>
      <c r="AE78" s="73">
        <v>-3.5796277136321185E-2</v>
      </c>
      <c r="AF78" s="73">
        <v>-1.395371477386532E-2</v>
      </c>
      <c r="AG78" s="73">
        <v>-7.5620727719661024E-2</v>
      </c>
    </row>
    <row r="79" spans="1:33" ht="16" x14ac:dyDescent="0.2">
      <c r="A79" s="74">
        <v>44673</v>
      </c>
      <c r="B79" s="72">
        <v>-5.0073688782226302E-5</v>
      </c>
      <c r="C79" s="72">
        <v>3.2287969039318971E-3</v>
      </c>
      <c r="D79" s="72">
        <v>3.1930886216261856E-3</v>
      </c>
      <c r="E79" s="72">
        <v>-4.0803827186677299E-3</v>
      </c>
      <c r="G79" s="74">
        <v>44673</v>
      </c>
      <c r="H79" s="71">
        <v>9.4799610894828211E-5</v>
      </c>
      <c r="I79" s="71">
        <v>2.0742864296670787E-3</v>
      </c>
      <c r="J79" s="71">
        <v>-7.0420121086861272E-4</v>
      </c>
      <c r="L79" s="74">
        <v>44673</v>
      </c>
      <c r="M79" s="73">
        <v>2.5737998451015012E-4</v>
      </c>
      <c r="N79" s="73">
        <v>1.2849943664176014E-3</v>
      </c>
      <c r="O79" s="73">
        <v>5.8618234559704304E-4</v>
      </c>
      <c r="P79" s="73">
        <v>1.7738625590347636E-2</v>
      </c>
      <c r="R79" s="74">
        <v>44673</v>
      </c>
      <c r="S79" s="75">
        <v>-3.9574177403549876E-2</v>
      </c>
      <c r="T79" s="75">
        <v>-7.1600907661225163E-2</v>
      </c>
      <c r="U79" s="75">
        <v>-0.1511936153036921</v>
      </c>
      <c r="V79" s="75">
        <v>1.7074869761391494E-2</v>
      </c>
      <c r="X79" s="74">
        <v>44673</v>
      </c>
      <c r="Y79" s="71">
        <v>1.0547770997583331E-3</v>
      </c>
      <c r="Z79" s="71">
        <v>1.2036687052745364E-2</v>
      </c>
      <c r="AB79" s="74">
        <v>44673</v>
      </c>
      <c r="AC79" s="73">
        <v>-1.2325546342140425E-2</v>
      </c>
      <c r="AD79" s="73">
        <v>-1.6774472959215941E-2</v>
      </c>
      <c r="AE79" s="73">
        <v>1.0692499837065463E-2</v>
      </c>
      <c r="AF79" s="73">
        <v>1.3242856382459556E-2</v>
      </c>
      <c r="AG79" s="73">
        <v>2.0392403271043764E-2</v>
      </c>
    </row>
    <row r="80" spans="1:33" ht="16" x14ac:dyDescent="0.2">
      <c r="A80" s="74">
        <v>44676</v>
      </c>
      <c r="B80" s="72">
        <v>1.0761072284853437E-3</v>
      </c>
      <c r="C80" s="72">
        <v>-1.7320760044448507E-3</v>
      </c>
      <c r="D80" s="72">
        <v>4.9353694958366619E-3</v>
      </c>
      <c r="E80" s="72">
        <v>1.1544255855235963E-2</v>
      </c>
      <c r="G80" s="74">
        <v>44676</v>
      </c>
      <c r="H80" s="71">
        <v>-1.1073376811525223E-3</v>
      </c>
      <c r="I80" s="71">
        <v>8.745021627266544E-4</v>
      </c>
      <c r="J80" s="71">
        <v>1.977257835155251E-3</v>
      </c>
      <c r="L80" s="74">
        <v>44676</v>
      </c>
      <c r="M80" s="73">
        <v>4.9132661263909369E-4</v>
      </c>
      <c r="N80" s="73">
        <v>1.9187838992339734E-3</v>
      </c>
      <c r="O80" s="73">
        <v>1.1905219371584916E-3</v>
      </c>
      <c r="P80" s="73">
        <v>1.1147469620873807E-2</v>
      </c>
      <c r="R80" s="74">
        <v>44676</v>
      </c>
      <c r="S80" s="75">
        <v>1.5611679367627222E-2</v>
      </c>
      <c r="T80" s="75">
        <v>4.5708963640796629E-2</v>
      </c>
      <c r="U80" s="75">
        <v>4.1403883080366376E-2</v>
      </c>
      <c r="V80" s="75">
        <v>4.5270577224659853E-2</v>
      </c>
      <c r="X80" s="74">
        <v>44676</v>
      </c>
      <c r="Y80" s="71">
        <v>1.6761693937540566E-5</v>
      </c>
      <c r="Z80" s="71">
        <v>-2.6369128394404445E-2</v>
      </c>
      <c r="AB80" s="74">
        <v>44676</v>
      </c>
      <c r="AC80" s="73">
        <v>-2.9683861735402464E-2</v>
      </c>
      <c r="AD80" s="73">
        <v>-9.1226819960018093E-3</v>
      </c>
      <c r="AE80" s="73">
        <v>-3.5109848795233788E-2</v>
      </c>
      <c r="AF80" s="73">
        <v>-3.5465993167169807E-2</v>
      </c>
      <c r="AG80" s="73">
        <v>-4.1663426942043433E-2</v>
      </c>
    </row>
    <row r="81" spans="1:33" ht="16" x14ac:dyDescent="0.2">
      <c r="A81" s="74">
        <v>44677</v>
      </c>
      <c r="B81" s="72">
        <v>-4.0822306918815118E-4</v>
      </c>
      <c r="C81" s="72">
        <v>7.6914348710155063E-4</v>
      </c>
      <c r="D81" s="72">
        <v>7.5831960499742335E-3</v>
      </c>
      <c r="E81" s="72">
        <v>5.3813437837474777E-3</v>
      </c>
      <c r="G81" s="74">
        <v>44677</v>
      </c>
      <c r="H81" s="71">
        <v>1.7888878755319395E-5</v>
      </c>
      <c r="I81" s="71">
        <v>2.4509648848902673E-3</v>
      </c>
      <c r="J81" s="71">
        <v>1.0735843827554118E-4</v>
      </c>
      <c r="L81" s="74">
        <v>44677</v>
      </c>
      <c r="M81" s="73">
        <v>1.5283224530481814E-3</v>
      </c>
      <c r="N81" s="73">
        <v>-1.3839802478117368E-3</v>
      </c>
      <c r="O81" s="73">
        <v>-1.0042928663998555E-3</v>
      </c>
      <c r="P81" s="73">
        <v>5.4613077764388077E-2</v>
      </c>
      <c r="R81" s="74">
        <v>44677</v>
      </c>
      <c r="S81" s="75">
        <v>-6.2928119373614408E-2</v>
      </c>
      <c r="T81" s="75">
        <v>6.0663410175139258E-2</v>
      </c>
      <c r="U81" s="75">
        <v>3.0734981236668204E-2</v>
      </c>
      <c r="V81" s="75">
        <v>-0.17026142445154291</v>
      </c>
      <c r="X81" s="74">
        <v>44677</v>
      </c>
      <c r="Y81" s="71">
        <v>-6.4997645486895427E-4</v>
      </c>
      <c r="Z81" s="71">
        <v>8.3769031811213555E-3</v>
      </c>
      <c r="AB81" s="74">
        <v>44677</v>
      </c>
      <c r="AC81" s="73">
        <v>2.0207398527376701E-3</v>
      </c>
      <c r="AD81" s="73">
        <v>-1.6852804407258795E-2</v>
      </c>
      <c r="AE81" s="73">
        <v>-9.4480389680515475E-3</v>
      </c>
      <c r="AF81" s="73">
        <v>-1.111328348288159E-2</v>
      </c>
      <c r="AG81" s="73">
        <v>2.732940939769115E-2</v>
      </c>
    </row>
    <row r="82" spans="1:33" ht="16" x14ac:dyDescent="0.2">
      <c r="A82" s="74">
        <v>44678</v>
      </c>
      <c r="B82" s="72">
        <v>2.6485744371669719E-4</v>
      </c>
      <c r="C82" s="72">
        <v>7.2763375636640646E-4</v>
      </c>
      <c r="D82" s="72">
        <v>1.1504766105585431E-3</v>
      </c>
      <c r="E82" s="72">
        <v>2.4570473163974152E-3</v>
      </c>
      <c r="G82" s="74">
        <v>44678</v>
      </c>
      <c r="H82" s="71">
        <v>1.4547139236710158E-3</v>
      </c>
      <c r="I82" s="71">
        <v>-5.7961475003750725E-4</v>
      </c>
      <c r="J82" s="71">
        <v>-6.6030572345393253E-4</v>
      </c>
      <c r="L82" s="74">
        <v>44678</v>
      </c>
      <c r="M82" s="73">
        <v>-1.2753841401869769E-3</v>
      </c>
      <c r="N82" s="73">
        <v>-1.5276734577577051E-4</v>
      </c>
      <c r="O82" s="73">
        <v>8.2208775182689836E-4</v>
      </c>
      <c r="P82" s="73">
        <v>-5.2415651223349661E-3</v>
      </c>
      <c r="R82" s="74">
        <v>44678</v>
      </c>
      <c r="S82" s="75">
        <v>4.3144558514199181E-3</v>
      </c>
      <c r="T82" s="75">
        <v>-8.3925183185465796E-3</v>
      </c>
      <c r="U82" s="75">
        <v>-2.1699327720244015E-2</v>
      </c>
      <c r="V82" s="75">
        <v>0.13381714014080567</v>
      </c>
      <c r="X82" s="74">
        <v>44678</v>
      </c>
      <c r="Y82" s="71">
        <v>-9.6057528516350576E-5</v>
      </c>
      <c r="Z82" s="71">
        <v>-6.8047252751363843E-3</v>
      </c>
      <c r="AB82" s="74">
        <v>44678</v>
      </c>
      <c r="AC82" s="73">
        <v>8.6754579605780854E-2</v>
      </c>
      <c r="AD82" s="73">
        <v>7.1019145808489332E-3</v>
      </c>
      <c r="AE82" s="73">
        <v>3.2816069886602288E-2</v>
      </c>
      <c r="AF82" s="73">
        <v>2.6104423460665986E-2</v>
      </c>
      <c r="AG82" s="73">
        <v>2.9467260157868186E-2</v>
      </c>
    </row>
    <row r="83" spans="1:33" ht="16" x14ac:dyDescent="0.2">
      <c r="A83" s="74">
        <v>44679</v>
      </c>
      <c r="B83" s="72">
        <v>1.0613867689289193E-3</v>
      </c>
      <c r="C83" s="72">
        <v>-6.5036900671430991E-4</v>
      </c>
      <c r="D83" s="72">
        <v>-1.0690585716248652E-4</v>
      </c>
      <c r="E83" s="72">
        <v>-7.0795723858137439E-3</v>
      </c>
      <c r="G83" s="74">
        <v>44679</v>
      </c>
      <c r="H83" s="71">
        <v>1.46499678128299E-3</v>
      </c>
      <c r="I83" s="71">
        <v>-1.2229306408693403E-3</v>
      </c>
      <c r="J83" s="71">
        <v>-3.3528379591072537E-4</v>
      </c>
      <c r="L83" s="74">
        <v>44679</v>
      </c>
      <c r="M83" s="73">
        <v>-1.5722645809532346E-3</v>
      </c>
      <c r="N83" s="73">
        <v>2.5925175655135357E-3</v>
      </c>
      <c r="O83" s="73">
        <v>-1.838274455310223E-4</v>
      </c>
      <c r="P83" s="73">
        <v>-6.8153546958068141E-3</v>
      </c>
      <c r="R83" s="74">
        <v>44679</v>
      </c>
      <c r="S83" s="75">
        <v>1.2798747237330006E-2</v>
      </c>
      <c r="T83" s="75">
        <v>-9.7976833991683006E-3</v>
      </c>
      <c r="U83" s="75">
        <v>9.4943127849478181E-3</v>
      </c>
      <c r="V83" s="75">
        <v>-2.4822137194781949E-2</v>
      </c>
      <c r="X83" s="74">
        <v>44679</v>
      </c>
      <c r="Y83" s="71">
        <v>4.1164269137722954E-4</v>
      </c>
      <c r="Z83" s="71">
        <v>5.8745190189194614E-3</v>
      </c>
      <c r="AB83" s="74">
        <v>44679</v>
      </c>
      <c r="AC83" s="73">
        <v>-2.7314425332631213E-3</v>
      </c>
      <c r="AD83" s="73">
        <v>-2.8902149802937479E-2</v>
      </c>
      <c r="AE83" s="73">
        <v>-3.1731765090748244E-2</v>
      </c>
      <c r="AF83" s="73">
        <v>-1.4438704644703282E-2</v>
      </c>
      <c r="AG83" s="73">
        <v>-1.1219910566720122E-2</v>
      </c>
    </row>
    <row r="84" spans="1:33" ht="16" x14ac:dyDescent="0.2">
      <c r="A84" s="74">
        <v>44680</v>
      </c>
      <c r="B84" s="72">
        <v>7.9007184977670608E-4</v>
      </c>
      <c r="C84" s="72">
        <v>8.396658634463052E-4</v>
      </c>
      <c r="D84" s="72">
        <v>3.3542969929258675E-3</v>
      </c>
      <c r="E84" s="72">
        <v>-9.3278456492705574E-4</v>
      </c>
      <c r="G84" s="74">
        <v>44680</v>
      </c>
      <c r="H84" s="71">
        <v>3.9123533001739251E-4</v>
      </c>
      <c r="I84" s="71">
        <v>-2.2403729765440751E-4</v>
      </c>
      <c r="J84" s="71">
        <v>-4.26360878932735E-5</v>
      </c>
      <c r="L84" s="74">
        <v>44680</v>
      </c>
      <c r="M84" s="73">
        <v>-2.1965297254907914E-5</v>
      </c>
      <c r="N84" s="73">
        <v>-2.6714245864510329E-4</v>
      </c>
      <c r="O84" s="73">
        <v>7.5484269008504079E-4</v>
      </c>
      <c r="P84" s="73">
        <v>-3.460859493740065E-2</v>
      </c>
      <c r="R84" s="74">
        <v>44680</v>
      </c>
      <c r="S84" s="75">
        <v>2.6929730552968094E-2</v>
      </c>
      <c r="T84" s="75">
        <v>-2.2755911737792622E-2</v>
      </c>
      <c r="U84" s="75">
        <v>2.2311482870622994E-2</v>
      </c>
      <c r="V84" s="75">
        <v>5.6750809425339721E-2</v>
      </c>
      <c r="X84" s="74">
        <v>44680</v>
      </c>
      <c r="Y84" s="71">
        <v>1.0217954530542383E-3</v>
      </c>
      <c r="Z84" s="71">
        <v>1.9693381460511056E-2</v>
      </c>
      <c r="AB84" s="74">
        <v>44680</v>
      </c>
      <c r="AC84" s="73">
        <v>-3.0448129880552614E-2</v>
      </c>
      <c r="AD84" s="73">
        <v>-7.4990977605389718E-3</v>
      </c>
      <c r="AE84" s="73">
        <v>1.5858415934458095E-2</v>
      </c>
      <c r="AF84" s="73">
        <v>2.3290718006095924E-2</v>
      </c>
      <c r="AG84" s="73">
        <v>1.5644380783112564E-2</v>
      </c>
    </row>
    <row r="85" spans="1:33" ht="16" x14ac:dyDescent="0.2">
      <c r="A85" s="74">
        <v>44683</v>
      </c>
      <c r="B85" s="72">
        <v>-3.3150334551439338E-4</v>
      </c>
      <c r="C85" s="72">
        <v>-5.2859678644694135E-3</v>
      </c>
      <c r="D85" s="72">
        <v>-3.3202624827417429E-3</v>
      </c>
      <c r="E85" s="72">
        <v>4.989215812346643E-3</v>
      </c>
      <c r="G85" s="74">
        <v>44683</v>
      </c>
      <c r="H85" s="71">
        <v>2.5701831412057777E-4</v>
      </c>
      <c r="I85" s="71">
        <v>8.1457367892463227E-5</v>
      </c>
      <c r="J85" s="71">
        <v>-2.6801349923232937E-3</v>
      </c>
      <c r="L85" s="74">
        <v>44683</v>
      </c>
      <c r="M85" s="73">
        <v>-4.5857721898510739E-4</v>
      </c>
      <c r="N85" s="73">
        <v>-2.18727953445382E-3</v>
      </c>
      <c r="O85" s="73">
        <v>-6.1114182671984248E-4</v>
      </c>
      <c r="P85" s="73">
        <v>-4.3135399412466925E-3</v>
      </c>
      <c r="R85" s="74">
        <v>44683</v>
      </c>
      <c r="S85" s="75">
        <v>-2.8102155540582721E-2</v>
      </c>
      <c r="T85" s="75">
        <v>2.5513101730048102E-2</v>
      </c>
      <c r="U85" s="75">
        <v>-3.8092170258411891E-2</v>
      </c>
      <c r="V85" s="75">
        <v>-5.7439579474571172E-2</v>
      </c>
      <c r="X85" s="74">
        <v>44683</v>
      </c>
      <c r="Y85" s="71">
        <v>-7.4770990098801178E-4</v>
      </c>
      <c r="Z85" s="71">
        <v>1.4785142953802875E-2</v>
      </c>
      <c r="AB85" s="74">
        <v>44683</v>
      </c>
      <c r="AC85" s="73">
        <v>5.0467172779801277E-2</v>
      </c>
      <c r="AD85" s="73">
        <v>1.5127751372476227E-2</v>
      </c>
      <c r="AE85" s="73">
        <v>1.7970885321236425E-2</v>
      </c>
      <c r="AF85" s="73">
        <v>-4.8679443465183686E-3</v>
      </c>
      <c r="AG85" s="73">
        <v>-2.4238979572702352E-3</v>
      </c>
    </row>
    <row r="86" spans="1:33" ht="16" x14ac:dyDescent="0.2">
      <c r="A86" s="74">
        <v>44684</v>
      </c>
      <c r="B86" s="72">
        <v>3.6186579566634851E-4</v>
      </c>
      <c r="C86" s="72">
        <v>-1.0669440354800586E-3</v>
      </c>
      <c r="D86" s="72">
        <v>8.4814241207291155E-3</v>
      </c>
      <c r="E86" s="72">
        <v>-5.0174196857210862E-3</v>
      </c>
      <c r="G86" s="74">
        <v>44684</v>
      </c>
      <c r="H86" s="71">
        <v>-3.7379405860502425E-4</v>
      </c>
      <c r="I86" s="71">
        <v>5.9140782896203406E-4</v>
      </c>
      <c r="J86" s="71">
        <v>4.6005275904363976E-4</v>
      </c>
      <c r="L86" s="74">
        <v>44684</v>
      </c>
      <c r="M86" s="73">
        <v>7.9278736759312628E-4</v>
      </c>
      <c r="N86" s="73">
        <v>3.5571138840030078E-4</v>
      </c>
      <c r="O86" s="73">
        <v>-5.0872919780950215E-4</v>
      </c>
      <c r="P86" s="73">
        <v>9.5762702144805163E-3</v>
      </c>
      <c r="R86" s="74">
        <v>44684</v>
      </c>
      <c r="S86" s="75">
        <v>-3.4645180401883181E-3</v>
      </c>
      <c r="T86" s="75">
        <v>-3.0837274031094639E-2</v>
      </c>
      <c r="U86" s="75">
        <v>0.11820837396970907</v>
      </c>
      <c r="V86" s="75">
        <v>0.15052959304404454</v>
      </c>
      <c r="X86" s="74">
        <v>44684</v>
      </c>
      <c r="Y86" s="71">
        <v>1.8188103884702689E-4</v>
      </c>
      <c r="Z86" s="71">
        <v>-1.4550172917850483E-2</v>
      </c>
      <c r="AB86" s="74">
        <v>44684</v>
      </c>
      <c r="AC86" s="73">
        <v>3.9795040727218949E-2</v>
      </c>
      <c r="AD86" s="73">
        <v>2.7243663177503992E-2</v>
      </c>
      <c r="AE86" s="73">
        <v>5.3046601914043902E-2</v>
      </c>
      <c r="AF86" s="73">
        <v>1.221498931172265E-2</v>
      </c>
      <c r="AG86" s="73">
        <v>1.5721590014618283E-2</v>
      </c>
    </row>
    <row r="87" spans="1:33" ht="16" x14ac:dyDescent="0.2">
      <c r="A87" s="74">
        <v>44685</v>
      </c>
      <c r="B87" s="72">
        <v>-2.3143105647425964E-4</v>
      </c>
      <c r="C87" s="72">
        <v>2.6038189431040132E-3</v>
      </c>
      <c r="D87" s="72">
        <v>3.4979140822472255E-3</v>
      </c>
      <c r="E87" s="72">
        <v>1.3745212573700761E-3</v>
      </c>
      <c r="G87" s="74">
        <v>44685</v>
      </c>
      <c r="H87" s="71">
        <v>5.8886245097308559E-4</v>
      </c>
      <c r="I87" s="71">
        <v>5.8055883502009149E-4</v>
      </c>
      <c r="J87" s="71">
        <v>-9.0956105090359387E-4</v>
      </c>
      <c r="L87" s="74">
        <v>44685</v>
      </c>
      <c r="M87" s="73">
        <v>-7.3763449329123938E-4</v>
      </c>
      <c r="N87" s="73">
        <v>2.4299626724317755E-3</v>
      </c>
      <c r="O87" s="73">
        <v>4.1877067998623779E-4</v>
      </c>
      <c r="P87" s="73">
        <v>1.5154912509926105E-3</v>
      </c>
      <c r="R87" s="74">
        <v>44685</v>
      </c>
      <c r="S87" s="75">
        <v>5.2508278877816297E-2</v>
      </c>
      <c r="T87" s="75">
        <v>-2.9281308435855576E-2</v>
      </c>
      <c r="U87" s="75">
        <v>-4.8513941515592171E-2</v>
      </c>
      <c r="V87" s="75">
        <v>8.3088887513526499E-2</v>
      </c>
      <c r="X87" s="74">
        <v>44685</v>
      </c>
      <c r="Y87" s="71">
        <v>-1.5141259034762974E-4</v>
      </c>
      <c r="Z87" s="71">
        <v>6.5636425707138197E-3</v>
      </c>
      <c r="AB87" s="74">
        <v>44685</v>
      </c>
      <c r="AC87" s="73">
        <v>-3.4066554563606195E-2</v>
      </c>
      <c r="AD87" s="73">
        <v>-2.687301825109634E-2</v>
      </c>
      <c r="AE87" s="73">
        <v>-9.4834751180077736E-3</v>
      </c>
      <c r="AF87" s="73">
        <v>-4.1372643034395647E-2</v>
      </c>
      <c r="AG87" s="73">
        <v>-4.8811243649612798E-2</v>
      </c>
    </row>
    <row r="88" spans="1:33" ht="16" x14ac:dyDescent="0.2">
      <c r="A88" s="74">
        <v>44686</v>
      </c>
      <c r="B88" s="72">
        <v>3.9218460758248504E-4</v>
      </c>
      <c r="C88" s="72">
        <v>3.7561890255575934E-3</v>
      </c>
      <c r="D88" s="72">
        <v>2.7790796648315031E-3</v>
      </c>
      <c r="E88" s="72">
        <v>-5.2150721356619277E-4</v>
      </c>
      <c r="G88" s="74">
        <v>44686</v>
      </c>
      <c r="H88" s="71">
        <v>-5.6206443508907277E-4</v>
      </c>
      <c r="I88" s="71">
        <v>-2.5151837841992041E-3</v>
      </c>
      <c r="J88" s="71">
        <v>-4.3123522494298901E-3</v>
      </c>
      <c r="L88" s="74">
        <v>44686</v>
      </c>
      <c r="M88" s="73">
        <v>2.0312040003051747E-3</v>
      </c>
      <c r="N88" s="73">
        <v>-3.8368644331237089E-3</v>
      </c>
      <c r="O88" s="73">
        <v>-7.5860921202272494E-4</v>
      </c>
      <c r="P88" s="73">
        <v>1.9229568375308655E-2</v>
      </c>
      <c r="R88" s="74">
        <v>44686</v>
      </c>
      <c r="S88" s="75">
        <v>2.3940440027308909E-2</v>
      </c>
      <c r="T88" s="75">
        <v>-5.6574320983946359E-2</v>
      </c>
      <c r="U88" s="75">
        <v>-9.0735572267422515E-2</v>
      </c>
      <c r="V88" s="75">
        <v>2.0025345113762725E-2</v>
      </c>
      <c r="X88" s="74">
        <v>44686</v>
      </c>
      <c r="Y88" s="71">
        <v>9.7933310540208049E-4</v>
      </c>
      <c r="Z88" s="71">
        <v>-2.6238184742759679E-3</v>
      </c>
      <c r="AB88" s="74">
        <v>44686</v>
      </c>
      <c r="AC88" s="73">
        <v>-1.9418085857101627E-2</v>
      </c>
      <c r="AD88" s="73">
        <v>5.1746557900174874E-3</v>
      </c>
      <c r="AE88" s="73">
        <v>-3.1845768415447666E-2</v>
      </c>
      <c r="AF88" s="73">
        <v>-4.1217495124477671E-2</v>
      </c>
      <c r="AG88" s="73">
        <v>1.6218212180040216E-3</v>
      </c>
    </row>
    <row r="89" spans="1:33" ht="16" x14ac:dyDescent="0.2">
      <c r="A89" s="74">
        <v>44687</v>
      </c>
      <c r="B89" s="72">
        <v>7.7502908788971818E-4</v>
      </c>
      <c r="C89" s="72">
        <v>3.1360938744373736E-3</v>
      </c>
      <c r="D89" s="72">
        <v>3.3785265751323642E-3</v>
      </c>
      <c r="E89" s="72">
        <v>-1.3470881081271138E-2</v>
      </c>
      <c r="G89" s="74">
        <v>44687</v>
      </c>
      <c r="H89" s="71">
        <v>8.7425035408021776E-4</v>
      </c>
      <c r="I89" s="71">
        <v>-1.878434593168881E-3</v>
      </c>
      <c r="J89" s="71">
        <v>2.9185746199988601E-3</v>
      </c>
      <c r="L89" s="74">
        <v>44687</v>
      </c>
      <c r="M89" s="73">
        <v>2.5804760929647999E-3</v>
      </c>
      <c r="N89" s="73">
        <v>-2.6552379704603739E-3</v>
      </c>
      <c r="O89" s="73">
        <v>-2.2432432832938574E-3</v>
      </c>
      <c r="P89" s="73">
        <v>1.196253756836343E-2</v>
      </c>
      <c r="R89" s="74">
        <v>44687</v>
      </c>
      <c r="S89" s="75">
        <v>-1.2737473693187883E-2</v>
      </c>
      <c r="T89" s="75">
        <v>1.0445002876803113E-2</v>
      </c>
      <c r="U89" s="75">
        <v>-5.6968059251281511E-2</v>
      </c>
      <c r="V89" s="75">
        <v>0.10581103445944702</v>
      </c>
      <c r="X89" s="74">
        <v>44687</v>
      </c>
      <c r="Y89" s="71">
        <v>7.808972712292537E-4</v>
      </c>
      <c r="Z89" s="71">
        <v>1.1784511428974756E-3</v>
      </c>
      <c r="AB89" s="74">
        <v>44687</v>
      </c>
      <c r="AC89" s="73">
        <v>9.0830656358502296E-3</v>
      </c>
      <c r="AD89" s="73">
        <v>4.4142061744381752E-3</v>
      </c>
      <c r="AE89" s="73">
        <v>-2.9688243701824893E-2</v>
      </c>
      <c r="AF89" s="73">
        <v>-3.9352581455823134E-2</v>
      </c>
      <c r="AG89" s="73">
        <v>-2.4456930289021316E-2</v>
      </c>
    </row>
    <row r="90" spans="1:33" ht="16" x14ac:dyDescent="0.2">
      <c r="A90" s="74">
        <v>44690</v>
      </c>
      <c r="B90" s="72">
        <v>3.4093631896980122E-4</v>
      </c>
      <c r="C90" s="72">
        <v>-7.9493465473818984E-4</v>
      </c>
      <c r="D90" s="72">
        <v>3.4041752381718834E-3</v>
      </c>
      <c r="E90" s="72">
        <v>-9.2673341135430436E-5</v>
      </c>
      <c r="G90" s="74">
        <v>44690</v>
      </c>
      <c r="H90" s="71">
        <v>-7.1486052373922679E-4</v>
      </c>
      <c r="I90" s="71">
        <v>1.0381294725018513E-3</v>
      </c>
      <c r="J90" s="71">
        <v>-1.7282894880678748E-3</v>
      </c>
      <c r="L90" s="74">
        <v>44690</v>
      </c>
      <c r="M90" s="73">
        <v>1.1346501008598182E-3</v>
      </c>
      <c r="N90" s="73">
        <v>8.917723277377267E-4</v>
      </c>
      <c r="O90" s="73">
        <v>-1.7332388655082302E-3</v>
      </c>
      <c r="P90" s="73">
        <v>1.5167250823756862E-2</v>
      </c>
      <c r="R90" s="74">
        <v>44690</v>
      </c>
      <c r="S90" s="75">
        <v>4.8600464276922668E-2</v>
      </c>
      <c r="T90" s="75">
        <v>3.0774118576591476E-2</v>
      </c>
      <c r="U90" s="75">
        <v>-6.0481784995080792E-2</v>
      </c>
      <c r="V90" s="75">
        <v>3.1581150345414602E-2</v>
      </c>
      <c r="X90" s="74">
        <v>44690</v>
      </c>
      <c r="Y90" s="71">
        <v>-1.8749003988086462E-4</v>
      </c>
      <c r="Z90" s="71">
        <v>-1.5597416115294103E-3</v>
      </c>
      <c r="AB90" s="74">
        <v>44690</v>
      </c>
      <c r="AC90" s="73">
        <v>-3.8236203713230402E-2</v>
      </c>
      <c r="AD90" s="73">
        <v>-1.9083487884234099E-2</v>
      </c>
      <c r="AE90" s="73">
        <v>-1.0185025058365412E-2</v>
      </c>
      <c r="AF90" s="73">
        <v>3.1565896209956049E-2</v>
      </c>
      <c r="AG90" s="73">
        <v>9.4659259888830519E-3</v>
      </c>
    </row>
    <row r="91" spans="1:33" ht="16" x14ac:dyDescent="0.2">
      <c r="A91" s="74">
        <v>44691</v>
      </c>
      <c r="B91" s="72">
        <v>-6.3423471601980162E-4</v>
      </c>
      <c r="C91" s="72">
        <v>1.7836531579312853E-3</v>
      </c>
      <c r="D91" s="72">
        <v>-6.4986742618426338E-3</v>
      </c>
      <c r="E91" s="72">
        <v>-4.487268899121385E-3</v>
      </c>
      <c r="G91" s="74">
        <v>44691</v>
      </c>
      <c r="H91" s="71">
        <v>6.5698339483152477E-4</v>
      </c>
      <c r="I91" s="71">
        <v>3.0475530423603424E-3</v>
      </c>
      <c r="J91" s="71">
        <v>-5.621609497130386E-4</v>
      </c>
      <c r="L91" s="74">
        <v>44691</v>
      </c>
      <c r="M91" s="73">
        <v>-2.7512179260163412E-5</v>
      </c>
      <c r="N91" s="73">
        <v>2.6947026928964804E-3</v>
      </c>
      <c r="O91" s="73">
        <v>-6.0167215648454118E-4</v>
      </c>
      <c r="P91" s="73">
        <v>3.0277592587032239E-3</v>
      </c>
      <c r="R91" s="74">
        <v>44691</v>
      </c>
      <c r="S91" s="75">
        <v>3.4066941378113502E-2</v>
      </c>
      <c r="T91" s="75">
        <v>-6.4229509118634689E-2</v>
      </c>
      <c r="U91" s="75">
        <v>-5.0746659714917312E-2</v>
      </c>
      <c r="V91" s="75">
        <v>-5.0518865941809932E-2</v>
      </c>
      <c r="X91" s="74">
        <v>44691</v>
      </c>
      <c r="Y91" s="71">
        <v>-6.8934081911907507E-4</v>
      </c>
      <c r="Z91" s="71">
        <v>1.2786114941429096E-2</v>
      </c>
      <c r="AB91" s="74">
        <v>44691</v>
      </c>
      <c r="AC91" s="73">
        <v>-3.6043290922663633E-3</v>
      </c>
      <c r="AD91" s="73">
        <v>-1.2422519998557209E-2</v>
      </c>
      <c r="AE91" s="73">
        <v>-3.7325957612686436E-2</v>
      </c>
      <c r="AF91" s="73">
        <v>-2.0932833845367173E-2</v>
      </c>
      <c r="AG91" s="73">
        <v>-1.0825545504922447E-2</v>
      </c>
    </row>
    <row r="92" spans="1:33" ht="16" x14ac:dyDescent="0.2">
      <c r="A92" s="74">
        <v>44692</v>
      </c>
      <c r="B92" s="72">
        <v>4.5638893981176645E-4</v>
      </c>
      <c r="C92" s="72">
        <v>7.3147429839328986E-3</v>
      </c>
      <c r="D92" s="72">
        <v>-1.3911433248224572E-3</v>
      </c>
      <c r="E92" s="72">
        <v>-6.7401216949837901E-3</v>
      </c>
      <c r="G92" s="74">
        <v>44692</v>
      </c>
      <c r="H92" s="71">
        <v>-6.254710685752819E-4</v>
      </c>
      <c r="I92" s="71">
        <v>2.0764102136570516E-3</v>
      </c>
      <c r="J92" s="71">
        <v>-7.9886111802195093E-4</v>
      </c>
      <c r="L92" s="74">
        <v>44692</v>
      </c>
      <c r="M92" s="73">
        <v>7.1010484611776627E-4</v>
      </c>
      <c r="N92" s="73">
        <v>1.222846975304842E-3</v>
      </c>
      <c r="O92" s="73">
        <v>-2.3063263153051531E-4</v>
      </c>
      <c r="P92" s="73">
        <v>2.3124371116575854E-2</v>
      </c>
      <c r="R92" s="74">
        <v>44692</v>
      </c>
      <c r="S92" s="75">
        <v>-1.9855677841174882E-2</v>
      </c>
      <c r="T92" s="75">
        <v>1.1723645700448912E-2</v>
      </c>
      <c r="U92" s="75">
        <v>0.1264888848347884</v>
      </c>
      <c r="V92" s="75">
        <v>1.2051905401288421E-2</v>
      </c>
      <c r="X92" s="74">
        <v>44692</v>
      </c>
      <c r="Y92" s="71">
        <v>-3.3619763497815599E-4</v>
      </c>
      <c r="Z92" s="71">
        <v>5.150988852701841E-3</v>
      </c>
      <c r="AB92" s="74">
        <v>44692</v>
      </c>
      <c r="AC92" s="73">
        <v>1.9861626086721696E-2</v>
      </c>
      <c r="AD92" s="73">
        <v>3.5920257924549818E-3</v>
      </c>
      <c r="AE92" s="73">
        <v>-1.4648149237334518E-2</v>
      </c>
      <c r="AF92" s="73">
        <v>1.4462857349620046E-2</v>
      </c>
      <c r="AG92" s="73">
        <v>1.1274076573218161E-2</v>
      </c>
    </row>
    <row r="93" spans="1:33" ht="16" x14ac:dyDescent="0.2">
      <c r="A93" s="74">
        <v>44693</v>
      </c>
      <c r="B93" s="72">
        <v>8.526536153445933E-4</v>
      </c>
      <c r="C93" s="72">
        <v>2.4789068608492386E-4</v>
      </c>
      <c r="D93" s="72">
        <v>-1.2643513481033993E-3</v>
      </c>
      <c r="E93" s="72">
        <v>3.0602973951092457E-3</v>
      </c>
      <c r="G93" s="74">
        <v>44693</v>
      </c>
      <c r="H93" s="71">
        <v>-4.4839814330739343E-4</v>
      </c>
      <c r="I93" s="71">
        <v>2.5019429598199775E-3</v>
      </c>
      <c r="J93" s="71">
        <v>-4.4144404153531039E-3</v>
      </c>
      <c r="L93" s="74">
        <v>44693</v>
      </c>
      <c r="M93" s="73">
        <v>1.0391981138622372E-3</v>
      </c>
      <c r="N93" s="73">
        <v>1.2354566229851129E-3</v>
      </c>
      <c r="O93" s="73">
        <v>1.5755149407091743E-3</v>
      </c>
      <c r="P93" s="73">
        <v>-2.5234170094898031E-3</v>
      </c>
      <c r="R93" s="74">
        <v>44693</v>
      </c>
      <c r="S93" s="75">
        <v>1.14097756870812E-2</v>
      </c>
      <c r="T93" s="75">
        <v>-0.10255333879561949</v>
      </c>
      <c r="U93" s="75">
        <v>0.13052666650886394</v>
      </c>
      <c r="V93" s="75">
        <v>-7.0788361507049175E-2</v>
      </c>
      <c r="X93" s="74">
        <v>44693</v>
      </c>
      <c r="Y93" s="71">
        <v>5.7946987661548701E-4</v>
      </c>
      <c r="Z93" s="71">
        <v>1.6482869416290504E-3</v>
      </c>
      <c r="AB93" s="74">
        <v>44693</v>
      </c>
      <c r="AC93" s="73">
        <v>2.3036446595253664E-2</v>
      </c>
      <c r="AD93" s="73">
        <v>3.9046499654197979E-2</v>
      </c>
      <c r="AE93" s="73">
        <v>3.6772945517970529E-2</v>
      </c>
      <c r="AF93" s="73">
        <v>4.2928350518550158E-2</v>
      </c>
      <c r="AG93" s="73">
        <v>4.2578298848127173E-2</v>
      </c>
    </row>
    <row r="94" spans="1:33" ht="16" x14ac:dyDescent="0.2">
      <c r="A94" s="74">
        <v>44694</v>
      </c>
      <c r="B94" s="72">
        <v>2.6344395063258695E-4</v>
      </c>
      <c r="C94" s="72">
        <v>1.4387213554394882E-3</v>
      </c>
      <c r="D94" s="72">
        <v>8.1197665292781225E-4</v>
      </c>
      <c r="E94" s="72">
        <v>5.1858044295041636E-3</v>
      </c>
      <c r="G94" s="74">
        <v>44694</v>
      </c>
      <c r="H94" s="71">
        <v>5.6524308292953953E-4</v>
      </c>
      <c r="I94" s="71">
        <v>-1.7266866862039097E-4</v>
      </c>
      <c r="J94" s="71">
        <v>-2.4676453936954314E-3</v>
      </c>
      <c r="L94" s="74">
        <v>44694</v>
      </c>
      <c r="M94" s="73">
        <v>-4.9255258704032341E-4</v>
      </c>
      <c r="N94" s="73">
        <v>1.5974552197999542E-4</v>
      </c>
      <c r="O94" s="73">
        <v>7.8667269816141625E-4</v>
      </c>
      <c r="P94" s="73">
        <v>-4.7327229164107582E-4</v>
      </c>
      <c r="R94" s="74">
        <v>44694</v>
      </c>
      <c r="S94" s="75">
        <v>2.1895736539367709E-2</v>
      </c>
      <c r="T94" s="75">
        <v>-5.4756895791041385E-2</v>
      </c>
      <c r="U94" s="75">
        <v>-5.6004319683438324E-2</v>
      </c>
      <c r="V94" s="75">
        <v>-0.23091296012199602</v>
      </c>
      <c r="X94" s="74">
        <v>44694</v>
      </c>
      <c r="Y94" s="71">
        <v>-1.563597165061121E-4</v>
      </c>
      <c r="Z94" s="71">
        <v>5.1770956788520185E-3</v>
      </c>
      <c r="AB94" s="74">
        <v>44694</v>
      </c>
      <c r="AC94" s="73">
        <v>5.0798019810544791E-3</v>
      </c>
      <c r="AD94" s="73">
        <v>9.033485097667826E-3</v>
      </c>
      <c r="AE94" s="73">
        <v>-2.1845193315022896E-2</v>
      </c>
      <c r="AF94" s="73">
        <v>-1.5571905994883239E-2</v>
      </c>
      <c r="AG94" s="73">
        <v>-2.1428357189623163E-2</v>
      </c>
    </row>
    <row r="95" spans="1:33" ht="16" x14ac:dyDescent="0.2">
      <c r="A95" s="74">
        <v>44697</v>
      </c>
      <c r="B95" s="72">
        <v>-2.2214986999404194E-4</v>
      </c>
      <c r="C95" s="72">
        <v>2.23799962053148E-3</v>
      </c>
      <c r="D95" s="72">
        <v>9.1526796822856641E-3</v>
      </c>
      <c r="E95" s="72">
        <v>-5.1650769551418669E-3</v>
      </c>
      <c r="G95" s="74">
        <v>44697</v>
      </c>
      <c r="H95" s="71">
        <v>1.5119991420007532E-4</v>
      </c>
      <c r="I95" s="71">
        <v>7.8665826426311625E-4</v>
      </c>
      <c r="J95" s="71">
        <v>-1.3968986680190259E-3</v>
      </c>
      <c r="L95" s="74">
        <v>44697</v>
      </c>
      <c r="M95" s="73">
        <v>6.9038873788844837E-4</v>
      </c>
      <c r="N95" s="73">
        <v>2.3440421631112339E-3</v>
      </c>
      <c r="O95" s="73">
        <v>-2.2207452876939083E-3</v>
      </c>
      <c r="P95" s="73">
        <v>1.1140719170332545E-2</v>
      </c>
      <c r="R95" s="74">
        <v>44697</v>
      </c>
      <c r="S95" s="75">
        <v>-9.6119297359769634E-3</v>
      </c>
      <c r="T95" s="75">
        <v>-5.2681225227079458E-2</v>
      </c>
      <c r="U95" s="75">
        <v>-0.16571916289187541</v>
      </c>
      <c r="V95" s="75">
        <v>-0.15501853635895013</v>
      </c>
      <c r="X95" s="74">
        <v>44697</v>
      </c>
      <c r="Y95" s="71">
        <v>4.1333832299998106E-4</v>
      </c>
      <c r="Z95" s="71">
        <v>2.1710253809009484E-3</v>
      </c>
      <c r="AB95" s="74">
        <v>44697</v>
      </c>
      <c r="AC95" s="73">
        <v>1.1501481285247778E-2</v>
      </c>
      <c r="AD95" s="73">
        <v>1.5703391928449762E-2</v>
      </c>
      <c r="AE95" s="73">
        <v>6.0476606455459284E-2</v>
      </c>
      <c r="AF95" s="73">
        <v>-1.1489851895985211E-3</v>
      </c>
      <c r="AG95" s="73">
        <v>4.856016134565614E-2</v>
      </c>
    </row>
    <row r="96" spans="1:33" ht="16" x14ac:dyDescent="0.2">
      <c r="A96" s="74">
        <v>44698</v>
      </c>
      <c r="B96" s="72">
        <v>-3.9500680591981249E-4</v>
      </c>
      <c r="C96" s="72">
        <v>3.7594443929546387E-3</v>
      </c>
      <c r="D96" s="72">
        <v>1.6764640793421942E-3</v>
      </c>
      <c r="E96" s="72">
        <v>-7.4721845334930872E-3</v>
      </c>
      <c r="G96" s="74">
        <v>44698</v>
      </c>
      <c r="H96" s="71">
        <v>-6.5750262645887134E-4</v>
      </c>
      <c r="I96" s="71">
        <v>-1.9185657877693479E-3</v>
      </c>
      <c r="J96" s="71">
        <v>4.2686061512440859E-4</v>
      </c>
      <c r="L96" s="74">
        <v>44698</v>
      </c>
      <c r="M96" s="73">
        <v>-3.3202457169448374E-4</v>
      </c>
      <c r="N96" s="73">
        <v>1.9922521083032226E-3</v>
      </c>
      <c r="O96" s="73">
        <v>4.8576346085721427E-4</v>
      </c>
      <c r="P96" s="73">
        <v>1.1505885353357899E-2</v>
      </c>
      <c r="R96" s="74">
        <v>44698</v>
      </c>
      <c r="S96" s="75">
        <v>3.9831662927130904E-2</v>
      </c>
      <c r="T96" s="75">
        <v>-4.8286645816027492E-2</v>
      </c>
      <c r="U96" s="75">
        <v>0.10553025971618372</v>
      </c>
      <c r="V96" s="75">
        <v>-3.7061567189970536E-2</v>
      </c>
      <c r="X96" s="74">
        <v>44698</v>
      </c>
      <c r="Y96" s="71">
        <v>2.7399015223925229E-4</v>
      </c>
      <c r="Z96" s="71">
        <v>4.9481799166330477E-3</v>
      </c>
      <c r="AB96" s="74">
        <v>44698</v>
      </c>
      <c r="AC96" s="73">
        <v>-2.6527770560026826E-2</v>
      </c>
      <c r="AD96" s="73">
        <v>3.1819012173838154E-3</v>
      </c>
      <c r="AE96" s="73">
        <v>-5.351181997857566E-2</v>
      </c>
      <c r="AF96" s="73">
        <v>-2.2673192941656452E-2</v>
      </c>
      <c r="AG96" s="73">
        <v>-3.0144502797969243E-2</v>
      </c>
    </row>
    <row r="97" spans="1:33" ht="16" x14ac:dyDescent="0.2">
      <c r="A97" s="74">
        <v>44699</v>
      </c>
      <c r="B97" s="72">
        <v>-3.378808008679685E-5</v>
      </c>
      <c r="C97" s="72">
        <v>-3.9471885362084188E-4</v>
      </c>
      <c r="D97" s="72">
        <v>-2.1207967885098471E-3</v>
      </c>
      <c r="E97" s="72">
        <v>-2.6968721811406952E-3</v>
      </c>
      <c r="G97" s="74">
        <v>44699</v>
      </c>
      <c r="H97" s="71">
        <v>-2.1950496001356886E-4</v>
      </c>
      <c r="I97" s="71">
        <v>-1.5245195115490655E-3</v>
      </c>
      <c r="J97" s="71">
        <v>-8.5490904304343334E-4</v>
      </c>
      <c r="L97" s="74">
        <v>44699</v>
      </c>
      <c r="M97" s="73">
        <v>5.1430408326953161E-4</v>
      </c>
      <c r="N97" s="73">
        <v>-2.5781073759274099E-3</v>
      </c>
      <c r="O97" s="73">
        <v>5.1770162466231373E-5</v>
      </c>
      <c r="P97" s="73">
        <v>4.1452796294097812E-3</v>
      </c>
      <c r="R97" s="74">
        <v>44699</v>
      </c>
      <c r="S97" s="75">
        <v>3.2820906058642164E-2</v>
      </c>
      <c r="T97" s="75">
        <v>-4.2179046521083188E-2</v>
      </c>
      <c r="U97" s="75">
        <v>2.2031756913224189E-3</v>
      </c>
      <c r="V97" s="75">
        <v>7.1831501989604793E-2</v>
      </c>
      <c r="X97" s="74">
        <v>44699</v>
      </c>
      <c r="Y97" s="71">
        <v>2.5270046149649647E-4</v>
      </c>
      <c r="Z97" s="71">
        <v>-5.9428680678764089E-3</v>
      </c>
      <c r="AB97" s="74">
        <v>44699</v>
      </c>
      <c r="AC97" s="73">
        <v>-1.9897740514950666E-2</v>
      </c>
      <c r="AD97" s="73">
        <v>-1.028925167603582E-2</v>
      </c>
      <c r="AE97" s="73">
        <v>-8.6435781414530479E-3</v>
      </c>
      <c r="AF97" s="73">
        <v>2.2673192941656484E-2</v>
      </c>
      <c r="AG97" s="73">
        <v>2.7631938662086099E-2</v>
      </c>
    </row>
    <row r="98" spans="1:33" ht="16" x14ac:dyDescent="0.2">
      <c r="A98" s="74">
        <v>44700</v>
      </c>
      <c r="B98" s="72">
        <v>1.0166647412480302E-3</v>
      </c>
      <c r="C98" s="72">
        <v>7.5399169197030774E-4</v>
      </c>
      <c r="D98" s="72">
        <v>-3.0984043209320595E-3</v>
      </c>
      <c r="E98" s="72">
        <v>8.9433636274047837E-3</v>
      </c>
      <c r="G98" s="74">
        <v>44700</v>
      </c>
      <c r="H98" s="71">
        <v>1.2535513421685723E-4</v>
      </c>
      <c r="I98" s="71">
        <v>2.1527171423566601E-3</v>
      </c>
      <c r="J98" s="71">
        <v>-3.3045946471376942E-3</v>
      </c>
      <c r="L98" s="74">
        <v>44700</v>
      </c>
      <c r="M98" s="73">
        <v>2.3135450402554929E-4</v>
      </c>
      <c r="N98" s="73">
        <v>-1.0501808439062224E-3</v>
      </c>
      <c r="O98" s="73">
        <v>-9.1842560609274181E-4</v>
      </c>
      <c r="P98" s="73">
        <v>-4.4608278685197376E-3</v>
      </c>
      <c r="R98" s="74">
        <v>44700</v>
      </c>
      <c r="S98" s="75">
        <v>-2.7745379481680755E-2</v>
      </c>
      <c r="T98" s="75">
        <v>4.8738788861055128E-2</v>
      </c>
      <c r="U98" s="75">
        <v>5.1224687567688776E-2</v>
      </c>
      <c r="V98" s="75">
        <v>-1.1595367459964305E-2</v>
      </c>
      <c r="X98" s="74">
        <v>44700</v>
      </c>
      <c r="Y98" s="71">
        <v>-1.3470488404302889E-3</v>
      </c>
      <c r="Z98" s="71">
        <v>1.6066202954727642E-2</v>
      </c>
      <c r="AB98" s="74">
        <v>44700</v>
      </c>
      <c r="AC98" s="73">
        <v>-2.3438572972017582E-2</v>
      </c>
      <c r="AD98" s="73">
        <v>-5.7224762740662105E-3</v>
      </c>
      <c r="AE98" s="73">
        <v>2.7999440194124102E-4</v>
      </c>
      <c r="AF98" s="73">
        <v>-3.0704303531096252E-3</v>
      </c>
      <c r="AG98" s="73">
        <v>2.3731427344723366E-3</v>
      </c>
    </row>
    <row r="99" spans="1:33" ht="16" x14ac:dyDescent="0.2">
      <c r="A99" s="74">
        <v>44701</v>
      </c>
      <c r="B99" s="72">
        <v>4.1679364081250163E-4</v>
      </c>
      <c r="C99" s="72">
        <v>-2.681679705711757E-3</v>
      </c>
      <c r="D99" s="72">
        <v>1.1554246764061973E-3</v>
      </c>
      <c r="E99" s="72">
        <v>-4.0543325830763085E-3</v>
      </c>
      <c r="G99" s="74">
        <v>44701</v>
      </c>
      <c r="H99" s="71">
        <v>-1.4119264661533655E-3</v>
      </c>
      <c r="I99" s="71">
        <v>2.4912650412363189E-3</v>
      </c>
      <c r="J99" s="71">
        <v>-1.5014714785807231E-3</v>
      </c>
      <c r="L99" s="74">
        <v>44701</v>
      </c>
      <c r="M99" s="73">
        <v>-9.5702963585332429E-4</v>
      </c>
      <c r="N99" s="73">
        <v>-8.3582452637679338E-4</v>
      </c>
      <c r="O99" s="73">
        <v>1.5983549822597555E-4</v>
      </c>
      <c r="P99" s="73">
        <v>-1.8363374109262785E-2</v>
      </c>
      <c r="R99" s="74">
        <v>44701</v>
      </c>
      <c r="S99" s="75">
        <v>1.2783169225797924E-2</v>
      </c>
      <c r="T99" s="75">
        <v>9.5511377541211816E-3</v>
      </c>
      <c r="U99" s="75">
        <v>5.0600995483179291E-2</v>
      </c>
      <c r="V99" s="75">
        <v>-6.8600034405200849E-2</v>
      </c>
      <c r="X99" s="74">
        <v>44701</v>
      </c>
      <c r="Y99" s="71">
        <v>3.2249852473564968E-4</v>
      </c>
      <c r="Z99" s="71">
        <v>-1.1930367626197917E-2</v>
      </c>
      <c r="AB99" s="74">
        <v>44701</v>
      </c>
      <c r="AC99" s="73">
        <v>-2.9434175018815548E-3</v>
      </c>
      <c r="AD99" s="73">
        <v>-5.9358030205550723E-3</v>
      </c>
      <c r="AE99" s="73">
        <v>4.3282570641471528E-2</v>
      </c>
      <c r="AF99" s="73">
        <v>5.1758957686650715E-3</v>
      </c>
      <c r="AG99" s="73">
        <v>5.8390267384607723E-3</v>
      </c>
    </row>
    <row r="100" spans="1:33" ht="16" x14ac:dyDescent="0.2">
      <c r="A100" s="74">
        <v>44704</v>
      </c>
      <c r="B100" s="72">
        <v>1.2718909226249818E-3</v>
      </c>
      <c r="C100" s="72">
        <v>2.3501763620179005E-4</v>
      </c>
      <c r="D100" s="72">
        <v>4.5037631554480128E-4</v>
      </c>
      <c r="E100" s="72">
        <v>4.9832630803263861E-3</v>
      </c>
      <c r="G100" s="74">
        <v>44704</v>
      </c>
      <c r="H100" s="71">
        <v>1.6495057179258883E-4</v>
      </c>
      <c r="I100" s="71">
        <v>-1.2839623352089554E-4</v>
      </c>
      <c r="J100" s="71">
        <v>4.2554451544658889E-3</v>
      </c>
      <c r="L100" s="74">
        <v>44704</v>
      </c>
      <c r="M100" s="73">
        <v>-1.1285135602587986E-3</v>
      </c>
      <c r="N100" s="73">
        <v>-3.1944543725484788E-3</v>
      </c>
      <c r="O100" s="73">
        <v>2.236920357675455E-4</v>
      </c>
      <c r="P100" s="73">
        <v>8.397603411246268E-3</v>
      </c>
      <c r="R100" s="74">
        <v>44704</v>
      </c>
      <c r="S100" s="75">
        <v>5.1628841330836298E-2</v>
      </c>
      <c r="T100" s="75">
        <v>-5.0037003454040663E-3</v>
      </c>
      <c r="U100" s="75">
        <v>-2.9841225055566478E-2</v>
      </c>
      <c r="V100" s="75">
        <v>8.8044874496987419E-2</v>
      </c>
      <c r="X100" s="74">
        <v>44704</v>
      </c>
      <c r="Y100" s="71">
        <v>5.1918141634555381E-4</v>
      </c>
      <c r="Z100" s="71">
        <v>-7.2023042418591808E-3</v>
      </c>
      <c r="AB100" s="74">
        <v>44704</v>
      </c>
      <c r="AC100" s="73">
        <v>-1.7948279355976562E-2</v>
      </c>
      <c r="AD100" s="73">
        <v>1.272760750202323E-2</v>
      </c>
      <c r="AE100" s="73">
        <v>-2.8278121323064835E-2</v>
      </c>
      <c r="AF100" s="73">
        <v>-1.0378720878232044E-2</v>
      </c>
      <c r="AG100" s="73">
        <v>-3.1972302911033507E-2</v>
      </c>
    </row>
    <row r="101" spans="1:33" ht="16" x14ac:dyDescent="0.2">
      <c r="A101" s="74">
        <v>44705</v>
      </c>
      <c r="B101" s="72">
        <v>8.177877263774694E-4</v>
      </c>
      <c r="C101" s="72">
        <v>-4.5128635905074222E-3</v>
      </c>
      <c r="D101" s="72">
        <v>-2.7791443564854309E-3</v>
      </c>
      <c r="E101" s="72">
        <v>2.4844622225770031E-3</v>
      </c>
      <c r="G101" s="74">
        <v>44705</v>
      </c>
      <c r="H101" s="71">
        <v>-3.8307291418560811E-4</v>
      </c>
      <c r="I101" s="71">
        <v>1.9931510147669904E-3</v>
      </c>
      <c r="J101" s="71">
        <v>1.5997088633890687E-4</v>
      </c>
      <c r="L101" s="74">
        <v>44705</v>
      </c>
      <c r="M101" s="73">
        <v>-1.1403977865804432E-3</v>
      </c>
      <c r="N101" s="73">
        <v>1.9165428508861745E-3</v>
      </c>
      <c r="O101" s="73">
        <v>2.8181998862715122E-4</v>
      </c>
      <c r="P101" s="73">
        <v>8.3394129921988934E-3</v>
      </c>
      <c r="R101" s="74">
        <v>44705</v>
      </c>
      <c r="S101" s="75">
        <v>-7.1311398256777127E-3</v>
      </c>
      <c r="T101" s="75">
        <v>-5.1302980068185483E-2</v>
      </c>
      <c r="U101" s="75">
        <v>-8.0885647428999452E-2</v>
      </c>
      <c r="V101" s="75">
        <v>-0.13864961145209906</v>
      </c>
      <c r="X101" s="74">
        <v>44705</v>
      </c>
      <c r="Y101" s="71">
        <v>-1.2228947365459524E-4</v>
      </c>
      <c r="Z101" s="71">
        <v>7.2491187075260062E-4</v>
      </c>
      <c r="AB101" s="74">
        <v>44705</v>
      </c>
      <c r="AC101" s="73">
        <v>7.8342839618906895E-3</v>
      </c>
      <c r="AD101" s="73">
        <v>-1.0693282074018102E-3</v>
      </c>
      <c r="AE101" s="73">
        <v>2.6131045887399621E-2</v>
      </c>
      <c r="AF101" s="73">
        <v>1.3623927505975186E-2</v>
      </c>
      <c r="AG101" s="73">
        <v>2.9612992955353492E-2</v>
      </c>
    </row>
    <row r="102" spans="1:33" ht="16" x14ac:dyDescent="0.2">
      <c r="A102" s="74">
        <v>44706</v>
      </c>
      <c r="B102" s="72">
        <v>-6.781441466981701E-4</v>
      </c>
      <c r="C102" s="72">
        <v>-1.3167147108962465E-3</v>
      </c>
      <c r="D102" s="72">
        <v>-1.1457706987488385E-3</v>
      </c>
      <c r="E102" s="72">
        <v>-4.0851317908478452E-3</v>
      </c>
      <c r="G102" s="74">
        <v>44706</v>
      </c>
      <c r="H102" s="71">
        <v>2.5598524016125343E-4</v>
      </c>
      <c r="I102" s="71">
        <v>-8.7281216844846356E-4</v>
      </c>
      <c r="J102" s="71">
        <v>8.6268553995960044E-4</v>
      </c>
      <c r="L102" s="74">
        <v>44706</v>
      </c>
      <c r="M102" s="73">
        <v>-6.438962740133588E-4</v>
      </c>
      <c r="N102" s="73">
        <v>1.4066979047026647E-3</v>
      </c>
      <c r="O102" s="73">
        <v>-7.2997260312474368E-4</v>
      </c>
      <c r="P102" s="73">
        <v>-3.2249988631460804E-3</v>
      </c>
      <c r="R102" s="74">
        <v>44706</v>
      </c>
      <c r="S102" s="75">
        <v>7.0118160079766308E-4</v>
      </c>
      <c r="T102" s="75">
        <v>1.3059504088994957E-2</v>
      </c>
      <c r="U102" s="75">
        <v>-2.7210367155617282E-2</v>
      </c>
      <c r="V102" s="75">
        <v>5.5080191863390082E-2</v>
      </c>
      <c r="X102" s="74">
        <v>44706</v>
      </c>
      <c r="Y102" s="71">
        <v>-4.6347019232731798E-4</v>
      </c>
      <c r="Z102" s="71">
        <v>-7.8880847420829889E-3</v>
      </c>
      <c r="AB102" s="74">
        <v>44706</v>
      </c>
      <c r="AC102" s="73">
        <v>1.8817622850492349E-2</v>
      </c>
      <c r="AD102" s="73">
        <v>3.9152924193100432E-3</v>
      </c>
      <c r="AE102" s="73">
        <v>3.7182925464085324E-2</v>
      </c>
      <c r="AF102" s="73">
        <v>1.1935350549272854E-2</v>
      </c>
      <c r="AG102" s="73">
        <v>1.5715790785511573E-2</v>
      </c>
    </row>
    <row r="103" spans="1:33" ht="16" x14ac:dyDescent="0.2">
      <c r="A103" s="74">
        <v>44707</v>
      </c>
      <c r="B103" s="72">
        <v>1.0133729879152641E-3</v>
      </c>
      <c r="C103" s="72">
        <v>-2.9229908727731787E-3</v>
      </c>
      <c r="D103" s="72">
        <v>-5.7283004388486939E-3</v>
      </c>
      <c r="E103" s="72">
        <v>-4.5263974651275456E-3</v>
      </c>
      <c r="G103" s="74">
        <v>44707</v>
      </c>
      <c r="H103" s="71">
        <v>7.2489977090138069E-4</v>
      </c>
      <c r="I103" s="71">
        <v>-4.4786851465008592E-4</v>
      </c>
      <c r="J103" s="71">
        <v>5.613733766679774E-4</v>
      </c>
      <c r="L103" s="74">
        <v>44707</v>
      </c>
      <c r="M103" s="73">
        <v>1.6747177135923435E-3</v>
      </c>
      <c r="N103" s="73">
        <v>4.8530720411771766E-5</v>
      </c>
      <c r="O103" s="73">
        <v>3.3338106269935493E-4</v>
      </c>
      <c r="P103" s="73">
        <v>-1.0773646339686522E-2</v>
      </c>
      <c r="R103" s="74">
        <v>44707</v>
      </c>
      <c r="S103" s="75">
        <v>-4.6293703336804333E-2</v>
      </c>
      <c r="T103" s="75">
        <v>6.5233178049251273E-2</v>
      </c>
      <c r="U103" s="75">
        <v>-5.3166931853279326E-6</v>
      </c>
      <c r="V103" s="75">
        <v>2.2514336661297086E-2</v>
      </c>
      <c r="X103" s="74">
        <v>44707</v>
      </c>
      <c r="Y103" s="71">
        <v>1.5544118349984068E-5</v>
      </c>
      <c r="Z103" s="71">
        <v>-4.2602945840917693E-3</v>
      </c>
      <c r="AB103" s="74">
        <v>44707</v>
      </c>
      <c r="AC103" s="73">
        <v>1.9952776853323084E-2</v>
      </c>
      <c r="AD103" s="73">
        <v>4.2538171197995453E-3</v>
      </c>
      <c r="AE103" s="73">
        <v>3.1344138106458641E-2</v>
      </c>
      <c r="AF103" s="73">
        <v>3.6791283236732031E-2</v>
      </c>
      <c r="AG103" s="73">
        <v>3.6862626219114863E-3</v>
      </c>
    </row>
    <row r="104" spans="1:33" ht="16" x14ac:dyDescent="0.2">
      <c r="A104" s="74">
        <v>44708</v>
      </c>
      <c r="B104" s="72">
        <v>1.546097811562341E-4</v>
      </c>
      <c r="C104" s="72">
        <v>3.9616279631042054E-3</v>
      </c>
      <c r="D104" s="72">
        <v>-5.097176557231636E-3</v>
      </c>
      <c r="E104" s="72">
        <v>-3.5003202626987545E-4</v>
      </c>
      <c r="G104" s="74">
        <v>44708</v>
      </c>
      <c r="H104" s="71">
        <v>-2.1253216879388794E-4</v>
      </c>
      <c r="I104" s="71">
        <v>-1.690546350702247E-4</v>
      </c>
      <c r="J104" s="71">
        <v>1.5194016027926249E-3</v>
      </c>
      <c r="L104" s="74">
        <v>44708</v>
      </c>
      <c r="M104" s="73">
        <v>2.6950641493998454E-3</v>
      </c>
      <c r="N104" s="73">
        <v>4.312875145965297E-4</v>
      </c>
      <c r="O104" s="73">
        <v>9.0800339619865811E-5</v>
      </c>
      <c r="P104" s="73">
        <v>2.0235655872706503E-2</v>
      </c>
      <c r="R104" s="74">
        <v>44708</v>
      </c>
      <c r="S104" s="75">
        <v>-1.6136555627837158E-2</v>
      </c>
      <c r="T104" s="75">
        <v>-5.5355209897689104E-4</v>
      </c>
      <c r="U104" s="75">
        <v>-5.9611143131189967E-2</v>
      </c>
      <c r="V104" s="75">
        <v>-0.25121261897548247</v>
      </c>
      <c r="X104" s="74">
        <v>44708</v>
      </c>
      <c r="Y104" s="71">
        <v>5.3633509646425215E-4</v>
      </c>
      <c r="Z104" s="71">
        <v>3.850000926619134E-3</v>
      </c>
      <c r="AB104" s="74">
        <v>44708</v>
      </c>
      <c r="AC104" s="73">
        <v>2.0721305949005604E-3</v>
      </c>
      <c r="AD104" s="73">
        <v>8.8393888898821813E-4</v>
      </c>
      <c r="AE104" s="73">
        <v>2.0363256395710537E-2</v>
      </c>
      <c r="AF104" s="73">
        <v>-2.3625635705312883E-3</v>
      </c>
      <c r="AG104" s="73">
        <v>3.2051017016145933E-2</v>
      </c>
    </row>
    <row r="105" spans="1:33" ht="16" x14ac:dyDescent="0.2">
      <c r="A105" s="74">
        <v>44712</v>
      </c>
      <c r="B105" s="72">
        <v>-2.0363873446349387E-4</v>
      </c>
      <c r="C105" s="72">
        <v>-3.9473841024890467E-3</v>
      </c>
      <c r="D105" s="72">
        <v>-4.012024496035653E-3</v>
      </c>
      <c r="E105" s="72">
        <v>1.4510690157294884E-3</v>
      </c>
      <c r="G105" s="74">
        <v>44712</v>
      </c>
      <c r="H105" s="71">
        <v>-1.855694960511376E-4</v>
      </c>
      <c r="I105" s="71">
        <v>2.8591745246899052E-3</v>
      </c>
      <c r="J105" s="71">
        <v>5.9414619464717038E-4</v>
      </c>
      <c r="L105" s="74">
        <v>44712</v>
      </c>
      <c r="M105" s="73">
        <v>1.8767728226415613E-3</v>
      </c>
      <c r="N105" s="73">
        <v>2.3915319825689577E-3</v>
      </c>
      <c r="O105" s="73">
        <v>-6.2994457326469213E-4</v>
      </c>
      <c r="P105" s="73">
        <v>3.1841975900352475E-2</v>
      </c>
      <c r="R105" s="74">
        <v>44712</v>
      </c>
      <c r="S105" s="75">
        <v>7.4535047997414654E-3</v>
      </c>
      <c r="T105" s="75">
        <v>-3.3772465220297747E-2</v>
      </c>
      <c r="U105" s="75">
        <v>5.2053627041155496E-3</v>
      </c>
      <c r="V105" s="75">
        <v>4.123657073690315E-2</v>
      </c>
      <c r="X105" s="74">
        <v>44712</v>
      </c>
      <c r="Y105" s="71">
        <v>3.5318125840147138E-4</v>
      </c>
      <c r="Z105" s="71">
        <v>-6.68977311037342E-4</v>
      </c>
      <c r="AB105" s="74">
        <v>44712</v>
      </c>
      <c r="AC105" s="73">
        <v>7.8825504130752377E-4</v>
      </c>
      <c r="AD105" s="73">
        <v>4.7598150684211461E-3</v>
      </c>
      <c r="AE105" s="73">
        <v>-3.9614104189039087E-2</v>
      </c>
      <c r="AF105" s="73">
        <v>-1.8177311283542504E-2</v>
      </c>
      <c r="AG105" s="73">
        <v>-9.2427549987883929E-4</v>
      </c>
    </row>
    <row r="106" spans="1:33" ht="16" x14ac:dyDescent="0.2">
      <c r="A106" s="74">
        <v>44713</v>
      </c>
      <c r="B106" s="72">
        <v>-2.060064683275364E-4</v>
      </c>
      <c r="C106" s="72">
        <v>-1.8932270309733568E-3</v>
      </c>
      <c r="D106" s="72">
        <v>-4.2721238402127545E-3</v>
      </c>
      <c r="E106" s="72">
        <v>1.3172001261183533E-3</v>
      </c>
      <c r="G106" s="74">
        <v>44713</v>
      </c>
      <c r="H106" s="71">
        <v>8.7805889410954489E-4</v>
      </c>
      <c r="I106" s="71">
        <v>4.3386972503988448E-3</v>
      </c>
      <c r="J106" s="71">
        <v>-1.4112407429421722E-3</v>
      </c>
      <c r="L106" s="74">
        <v>44713</v>
      </c>
      <c r="M106" s="73">
        <v>-8.0960586112593697E-4</v>
      </c>
      <c r="N106" s="73">
        <v>-2.4419039241614377E-5</v>
      </c>
      <c r="O106" s="73">
        <v>-1.6041519600192371E-3</v>
      </c>
      <c r="P106" s="73">
        <v>8.3340296217251312E-3</v>
      </c>
      <c r="R106" s="74">
        <v>44713</v>
      </c>
      <c r="S106" s="75">
        <v>4.3610504854203116E-3</v>
      </c>
      <c r="T106" s="75">
        <v>-2.3869911485377378E-2</v>
      </c>
      <c r="U106" s="75">
        <v>-4.1843151843275819E-2</v>
      </c>
      <c r="V106" s="75">
        <v>-7.871132921408884E-2</v>
      </c>
      <c r="X106" s="74">
        <v>44713</v>
      </c>
      <c r="Y106" s="71">
        <v>5.3192978074497832E-4</v>
      </c>
      <c r="Z106" s="71">
        <v>-6.3486936915150517E-3</v>
      </c>
      <c r="AB106" s="74">
        <v>44713</v>
      </c>
      <c r="AC106" s="73">
        <v>1.7670201545907163E-2</v>
      </c>
      <c r="AD106" s="73">
        <v>-2.9942778866414691E-3</v>
      </c>
      <c r="AE106" s="73">
        <v>1.9250847793328554E-2</v>
      </c>
      <c r="AF106" s="73">
        <v>4.5104086194791899E-2</v>
      </c>
      <c r="AG106" s="73">
        <v>2.8262609145491661E-2</v>
      </c>
    </row>
    <row r="107" spans="1:33" ht="16" x14ac:dyDescent="0.2">
      <c r="A107" s="74">
        <v>44714</v>
      </c>
      <c r="B107" s="72">
        <v>-4.1740637793693895E-4</v>
      </c>
      <c r="C107" s="72">
        <v>-3.0879086026560521E-3</v>
      </c>
      <c r="D107" s="72">
        <v>1.2409417423358414E-3</v>
      </c>
      <c r="E107" s="72">
        <v>-1.3934539296827439E-2</v>
      </c>
      <c r="G107" s="74">
        <v>44714</v>
      </c>
      <c r="H107" s="71">
        <v>-2.2702447623481343E-4</v>
      </c>
      <c r="I107" s="71">
        <v>9.3721930579092978E-4</v>
      </c>
      <c r="J107" s="71">
        <v>-4.1562877045070896E-3</v>
      </c>
      <c r="L107" s="74">
        <v>44714</v>
      </c>
      <c r="M107" s="73">
        <v>9.1552763762599971E-4</v>
      </c>
      <c r="N107" s="73">
        <v>2.4791107020432474E-5</v>
      </c>
      <c r="O107" s="73">
        <v>3.3535198377373864E-4</v>
      </c>
      <c r="P107" s="73">
        <v>-2.3240346401868804E-2</v>
      </c>
      <c r="R107" s="74">
        <v>44714</v>
      </c>
      <c r="S107" s="75">
        <v>-2.4136234550752145E-2</v>
      </c>
      <c r="T107" s="75">
        <v>-1.4143217680873239E-2</v>
      </c>
      <c r="U107" s="75">
        <v>-7.7151717244877224E-2</v>
      </c>
      <c r="V107" s="75">
        <v>0.10248890465059897</v>
      </c>
      <c r="X107" s="74">
        <v>44714</v>
      </c>
      <c r="Y107" s="71">
        <v>-4.7038806179237582E-4</v>
      </c>
      <c r="Z107" s="71">
        <v>-2.800082520067396E-2</v>
      </c>
      <c r="AB107" s="74">
        <v>44714</v>
      </c>
      <c r="AC107" s="73">
        <v>-1.0799346090115824E-2</v>
      </c>
      <c r="AD107" s="73">
        <v>0</v>
      </c>
      <c r="AE107" s="73">
        <v>-1.8739469618032072E-2</v>
      </c>
      <c r="AF107" s="73">
        <v>-2.6199237592872397E-2</v>
      </c>
      <c r="AG107" s="73">
        <v>-4.1025345531556977E-2</v>
      </c>
    </row>
    <row r="108" spans="1:33" ht="16" x14ac:dyDescent="0.2">
      <c r="A108" s="74">
        <v>44715</v>
      </c>
      <c r="B108" s="72">
        <v>-6.8449915640058398E-4</v>
      </c>
      <c r="C108" s="72">
        <v>-2.5949993997152336E-4</v>
      </c>
      <c r="D108" s="72">
        <v>2.0414250911682482E-3</v>
      </c>
      <c r="E108" s="72">
        <v>-7.8770498491618161E-3</v>
      </c>
      <c r="G108" s="74">
        <v>44715</v>
      </c>
      <c r="H108" s="71">
        <v>7.4898608223353995E-4</v>
      </c>
      <c r="I108" s="71">
        <v>4.7809133084892436E-4</v>
      </c>
      <c r="J108" s="71">
        <v>4.7591221904311654E-4</v>
      </c>
      <c r="L108" s="74">
        <v>44715</v>
      </c>
      <c r="M108" s="73">
        <v>3.9820844469271976E-4</v>
      </c>
      <c r="N108" s="73">
        <v>2.0929655969177947E-3</v>
      </c>
      <c r="O108" s="73">
        <v>2.1517538915055432E-3</v>
      </c>
      <c r="P108" s="73">
        <v>2.1827032467674413E-2</v>
      </c>
      <c r="R108" s="74">
        <v>44715</v>
      </c>
      <c r="S108" s="75">
        <v>-2.4345614671192627E-2</v>
      </c>
      <c r="T108" s="75">
        <v>-3.4430991442588058E-2</v>
      </c>
      <c r="U108" s="75">
        <v>2.8954149642415897E-2</v>
      </c>
      <c r="V108" s="75">
        <v>-4.2831507376790603E-2</v>
      </c>
      <c r="X108" s="74">
        <v>44715</v>
      </c>
      <c r="Y108" s="71">
        <v>9.424554880809264E-4</v>
      </c>
      <c r="Z108" s="71">
        <v>-1.0889692781560909E-2</v>
      </c>
      <c r="AB108" s="74">
        <v>44715</v>
      </c>
      <c r="AC108" s="73">
        <v>2.4637737211150916E-2</v>
      </c>
      <c r="AD108" s="73">
        <v>1.9390947342119443E-2</v>
      </c>
      <c r="AE108" s="73">
        <v>5.0994501123492611E-3</v>
      </c>
      <c r="AF108" s="73">
        <v>-1.0915045653431652E-3</v>
      </c>
      <c r="AG108" s="73">
        <v>2.6277342132236259E-2</v>
      </c>
    </row>
    <row r="109" spans="1:33" ht="16" x14ac:dyDescent="0.2">
      <c r="A109" s="74">
        <v>44718</v>
      </c>
      <c r="B109" s="72">
        <v>3.6549193832459095E-5</v>
      </c>
      <c r="C109" s="72">
        <v>2.1474615711276912E-4</v>
      </c>
      <c r="D109" s="72">
        <v>6.5645662709011251E-4</v>
      </c>
      <c r="E109" s="72">
        <v>-9.6876684996487546E-3</v>
      </c>
      <c r="G109" s="74">
        <v>44718</v>
      </c>
      <c r="H109" s="71">
        <v>-5.0404202862181825E-4</v>
      </c>
      <c r="I109" s="71">
        <v>-1.0028716327917739E-3</v>
      </c>
      <c r="J109" s="71">
        <v>1.9401832038703829E-3</v>
      </c>
      <c r="L109" s="74">
        <v>44718</v>
      </c>
      <c r="M109" s="73">
        <v>-2.4561132283342528E-3</v>
      </c>
      <c r="N109" s="73">
        <v>5.9343321900776828E-4</v>
      </c>
      <c r="O109" s="73">
        <v>-3.9908520212845485E-4</v>
      </c>
      <c r="P109" s="73">
        <v>2.749437950825516E-2</v>
      </c>
      <c r="R109" s="74">
        <v>44718</v>
      </c>
      <c r="S109" s="75">
        <v>-5.3911377075708204E-3</v>
      </c>
      <c r="T109" s="75">
        <v>-8.4763836748377161E-2</v>
      </c>
      <c r="U109" s="75">
        <v>0.13175773713874131</v>
      </c>
      <c r="V109" s="75">
        <v>-6.8411259592098872E-2</v>
      </c>
      <c r="X109" s="74">
        <v>44718</v>
      </c>
      <c r="Y109" s="71">
        <v>7.312857921690242E-4</v>
      </c>
      <c r="Z109" s="71">
        <v>-4.5994282754688934E-3</v>
      </c>
      <c r="AB109" s="74">
        <v>44718</v>
      </c>
      <c r="AC109" s="73">
        <v>1.9069418440800228E-3</v>
      </c>
      <c r="AD109" s="73">
        <v>-3.4608064024249126E-4</v>
      </c>
      <c r="AE109" s="73">
        <v>7.0958229814690804E-3</v>
      </c>
      <c r="AF109" s="73">
        <v>6.1694987922866805E-3</v>
      </c>
      <c r="AG109" s="73">
        <v>-2.348644085881224E-3</v>
      </c>
    </row>
    <row r="110" spans="1:33" ht="16" x14ac:dyDescent="0.2">
      <c r="A110" s="74">
        <v>44719</v>
      </c>
      <c r="B110" s="72">
        <v>1.4095473340185009E-4</v>
      </c>
      <c r="C110" s="72">
        <v>1.2136903758603176E-3</v>
      </c>
      <c r="D110" s="72">
        <v>4.1548298693512113E-3</v>
      </c>
      <c r="E110" s="72">
        <v>-6.1882337713373278E-4</v>
      </c>
      <c r="G110" s="74">
        <v>44719</v>
      </c>
      <c r="H110" s="71">
        <v>-2.4762570245743609E-4</v>
      </c>
      <c r="I110" s="71">
        <v>-1.1987535680563629E-3</v>
      </c>
      <c r="J110" s="71">
        <v>-1.3786538020672148E-3</v>
      </c>
      <c r="L110" s="74">
        <v>44719</v>
      </c>
      <c r="M110" s="73">
        <v>-5.2691763475696521E-4</v>
      </c>
      <c r="N110" s="73">
        <v>-2.9211421899533502E-3</v>
      </c>
      <c r="O110" s="73">
        <v>2.0031863546398757E-3</v>
      </c>
      <c r="P110" s="73">
        <v>-1.4046155376936643E-2</v>
      </c>
      <c r="R110" s="74">
        <v>44719</v>
      </c>
      <c r="S110" s="75">
        <v>-2.9968240345698716E-2</v>
      </c>
      <c r="T110" s="75">
        <v>2.7218244757828022E-2</v>
      </c>
      <c r="U110" s="75">
        <v>-0.11008426349198115</v>
      </c>
      <c r="V110" s="75">
        <v>9.3770728168965922E-2</v>
      </c>
      <c r="X110" s="74">
        <v>44719</v>
      </c>
      <c r="Y110" s="71">
        <v>4.2633353532896598E-4</v>
      </c>
      <c r="Z110" s="71">
        <v>3.0922769422140923E-4</v>
      </c>
      <c r="AB110" s="74">
        <v>44719</v>
      </c>
      <c r="AC110" s="73">
        <v>-1.2846500130244472E-2</v>
      </c>
      <c r="AD110" s="73">
        <v>-3.0755433460895994E-2</v>
      </c>
      <c r="AE110" s="73">
        <v>-2.7651531330510008E-2</v>
      </c>
      <c r="AF110" s="73">
        <v>-1.2926898261273885E-2</v>
      </c>
      <c r="AG110" s="73">
        <v>-4.8451610532346309E-3</v>
      </c>
    </row>
    <row r="111" spans="1:33" ht="16" x14ac:dyDescent="0.2">
      <c r="A111" s="74">
        <v>44720</v>
      </c>
      <c r="B111" s="72">
        <v>6.0076336220670726E-4</v>
      </c>
      <c r="C111" s="72">
        <v>2.9397833999370436E-3</v>
      </c>
      <c r="D111" s="72">
        <v>-5.624096093111465E-3</v>
      </c>
      <c r="E111" s="72">
        <v>1.6635549801134568E-2</v>
      </c>
      <c r="G111" s="74">
        <v>44720</v>
      </c>
      <c r="H111" s="71">
        <v>4.9018261529839235E-4</v>
      </c>
      <c r="I111" s="71">
        <v>1.7331944369458287E-3</v>
      </c>
      <c r="J111" s="71">
        <v>-3.0891922102888529E-3</v>
      </c>
      <c r="L111" s="74">
        <v>44720</v>
      </c>
      <c r="M111" s="73">
        <v>-1.3236689902652999E-3</v>
      </c>
      <c r="N111" s="73">
        <v>1.5009877405865974E-4</v>
      </c>
      <c r="O111" s="73">
        <v>-1.7526136440282128E-3</v>
      </c>
      <c r="P111" s="73">
        <v>1.2195753956901043E-2</v>
      </c>
      <c r="R111" s="74">
        <v>44720</v>
      </c>
      <c r="S111" s="75">
        <v>3.6419887678120575E-3</v>
      </c>
      <c r="T111" s="75">
        <v>-1.5057739654947054E-2</v>
      </c>
      <c r="U111" s="75">
        <v>-2.7681153714106323E-2</v>
      </c>
      <c r="V111" s="75">
        <v>8.9597225882826377E-3</v>
      </c>
      <c r="X111" s="74">
        <v>44720</v>
      </c>
      <c r="Y111" s="71">
        <v>1.369498621940066E-4</v>
      </c>
      <c r="Z111" s="71">
        <v>7.499790419185603E-3</v>
      </c>
      <c r="AB111" s="74">
        <v>44720</v>
      </c>
      <c r="AC111" s="73">
        <v>-8.4298740569275343E-3</v>
      </c>
      <c r="AD111" s="73">
        <v>-3.9341967768508814E-3</v>
      </c>
      <c r="AE111" s="73">
        <v>-3.0309343432532446E-2</v>
      </c>
      <c r="AF111" s="73">
        <v>1.0391124397510087E-2</v>
      </c>
      <c r="AG111" s="73">
        <v>-2.2971201920439988E-2</v>
      </c>
    </row>
    <row r="112" spans="1:33" ht="16" x14ac:dyDescent="0.2">
      <c r="A112" s="74">
        <v>44721</v>
      </c>
      <c r="B112" s="72">
        <v>-5.1322691035611377E-5</v>
      </c>
      <c r="C112" s="72">
        <v>2.388098909666288E-3</v>
      </c>
      <c r="D112" s="72">
        <v>-5.9296318206467098E-3</v>
      </c>
      <c r="E112" s="72">
        <v>-6.0167290406367971E-3</v>
      </c>
      <c r="G112" s="74">
        <v>44721</v>
      </c>
      <c r="H112" s="71">
        <v>-6.842680077367504E-4</v>
      </c>
      <c r="I112" s="71">
        <v>3.5626475934502876E-3</v>
      </c>
      <c r="J112" s="71">
        <v>-5.3907402412098056E-4</v>
      </c>
      <c r="L112" s="74">
        <v>44721</v>
      </c>
      <c r="M112" s="73">
        <v>2.3781217569305646E-3</v>
      </c>
      <c r="N112" s="73">
        <v>-1.2586573393268744E-3</v>
      </c>
      <c r="O112" s="73">
        <v>1.6371407525304707E-3</v>
      </c>
      <c r="P112" s="73">
        <v>-3.3595885217283894E-4</v>
      </c>
      <c r="R112" s="74">
        <v>44721</v>
      </c>
      <c r="S112" s="75">
        <v>4.6165632780955493E-2</v>
      </c>
      <c r="T112" s="75">
        <v>1.3917638265660275E-2</v>
      </c>
      <c r="U112" s="75">
        <v>9.0028748010821599E-2</v>
      </c>
      <c r="V112" s="75">
        <v>-6.8460383638849348E-2</v>
      </c>
      <c r="X112" s="74">
        <v>44721</v>
      </c>
      <c r="Y112" s="71">
        <v>-2.9970688540066832E-4</v>
      </c>
      <c r="Z112" s="71">
        <v>7.2648250327798849E-4</v>
      </c>
      <c r="AB112" s="74">
        <v>44721</v>
      </c>
      <c r="AC112" s="73">
        <v>-3.364322439370962E-2</v>
      </c>
      <c r="AD112" s="73">
        <v>-2.3320487741780378E-3</v>
      </c>
      <c r="AE112" s="73">
        <v>-7.4705091585051342E-2</v>
      </c>
      <c r="AF112" s="73">
        <v>-5.978619936104837E-2</v>
      </c>
      <c r="AG112" s="73">
        <v>-3.8195047253210358E-2</v>
      </c>
    </row>
    <row r="113" spans="1:33" ht="16" x14ac:dyDescent="0.2">
      <c r="A113" s="74">
        <v>44722</v>
      </c>
      <c r="B113" s="72">
        <v>1.2098023641771109E-4</v>
      </c>
      <c r="C113" s="72">
        <v>3.8098838745088493E-4</v>
      </c>
      <c r="D113" s="72">
        <v>1.5765331110213048E-3</v>
      </c>
      <c r="E113" s="72">
        <v>-1.4907995494308898E-2</v>
      </c>
      <c r="G113" s="74">
        <v>44722</v>
      </c>
      <c r="H113" s="71">
        <v>-4.8172967112708215E-4</v>
      </c>
      <c r="I113" s="71">
        <v>-1.2014487024752923E-3</v>
      </c>
      <c r="J113" s="71">
        <v>1.872936205156402E-4</v>
      </c>
      <c r="L113" s="74">
        <v>44722</v>
      </c>
      <c r="M113" s="73">
        <v>-4.2740883180417312E-4</v>
      </c>
      <c r="N113" s="73">
        <v>1.0220490587014206E-3</v>
      </c>
      <c r="O113" s="73">
        <v>-6.0302134938599499E-4</v>
      </c>
      <c r="P113" s="73">
        <v>1.9990629755953487E-2</v>
      </c>
      <c r="R113" s="74">
        <v>44722</v>
      </c>
      <c r="S113" s="75">
        <v>3.3750313902884681E-2</v>
      </c>
      <c r="T113" s="75">
        <v>-3.0557100840877334E-3</v>
      </c>
      <c r="U113" s="75">
        <v>8.0434409205352268E-3</v>
      </c>
      <c r="V113" s="75">
        <v>-3.6411852137922486E-3</v>
      </c>
      <c r="X113" s="74">
        <v>44722</v>
      </c>
      <c r="Y113" s="71">
        <v>2.5760071414936321E-4</v>
      </c>
      <c r="Z113" s="71">
        <v>-5.9808590040356545E-3</v>
      </c>
      <c r="AB113" s="74">
        <v>44722</v>
      </c>
      <c r="AC113" s="73">
        <v>-2.6926665048816377E-2</v>
      </c>
      <c r="AD113" s="73">
        <v>-4.4247695097256318E-2</v>
      </c>
      <c r="AE113" s="73">
        <v>-8.8270426573640426E-2</v>
      </c>
      <c r="AF113" s="73">
        <v>-3.8866520977225344E-2</v>
      </c>
      <c r="AG113" s="73">
        <v>-6.1881341942736465E-2</v>
      </c>
    </row>
    <row r="114" spans="1:33" ht="16" x14ac:dyDescent="0.2">
      <c r="A114" s="74">
        <v>44725</v>
      </c>
      <c r="B114" s="72">
        <v>-2.1709959531670308E-4</v>
      </c>
      <c r="C114" s="72">
        <v>-1.6632756390110343E-3</v>
      </c>
      <c r="D114" s="72">
        <v>5.1974729052425891E-3</v>
      </c>
      <c r="E114" s="72">
        <v>-7.850649229471679E-3</v>
      </c>
      <c r="G114" s="74">
        <v>44725</v>
      </c>
      <c r="H114" s="71">
        <v>1.8244702332033257E-3</v>
      </c>
      <c r="I114" s="71">
        <v>2.3361143812678522E-3</v>
      </c>
      <c r="J114" s="71">
        <v>-1.6317566972805511E-3</v>
      </c>
      <c r="L114" s="74">
        <v>44725</v>
      </c>
      <c r="M114" s="73">
        <v>-9.831169217884685E-4</v>
      </c>
      <c r="N114" s="73">
        <v>-3.5030194304098061E-4</v>
      </c>
      <c r="O114" s="73">
        <v>1.5060225279114961E-3</v>
      </c>
      <c r="P114" s="73">
        <v>-5.2064066517874801E-3</v>
      </c>
      <c r="R114" s="74">
        <v>44725</v>
      </c>
      <c r="S114" s="75">
        <v>-3.2417693400030916E-2</v>
      </c>
      <c r="T114" s="75">
        <v>2.2437242843963548E-2</v>
      </c>
      <c r="U114" s="75">
        <v>-4.2614696652481195E-2</v>
      </c>
      <c r="V114" s="75">
        <v>-1.0890484707168625E-2</v>
      </c>
      <c r="X114" s="74">
        <v>44725</v>
      </c>
      <c r="Y114" s="71">
        <v>-1.40896963514223E-4</v>
      </c>
      <c r="Z114" s="71">
        <v>-1.8235788962133775E-2</v>
      </c>
      <c r="AB114" s="74">
        <v>44725</v>
      </c>
      <c r="AC114" s="73">
        <v>-7.992154222961869E-3</v>
      </c>
      <c r="AD114" s="73">
        <v>-1.8376949858030671E-2</v>
      </c>
      <c r="AE114" s="73">
        <v>-8.5403017894981562E-3</v>
      </c>
      <c r="AF114" s="73">
        <v>-1.187973298660544E-2</v>
      </c>
      <c r="AG114" s="73">
        <v>-1.0896443359625628E-2</v>
      </c>
    </row>
    <row r="115" spans="1:33" ht="16" x14ac:dyDescent="0.2">
      <c r="A115" s="74">
        <v>44726</v>
      </c>
      <c r="B115" s="72">
        <v>5.582484130943426E-4</v>
      </c>
      <c r="C115" s="72">
        <v>6.876220438481104E-4</v>
      </c>
      <c r="D115" s="72">
        <v>-9.2024079059471438E-4</v>
      </c>
      <c r="E115" s="72">
        <v>3.4188304089941049E-3</v>
      </c>
      <c r="G115" s="74">
        <v>44726</v>
      </c>
      <c r="H115" s="71">
        <v>-9.3864530457540694E-5</v>
      </c>
      <c r="I115" s="71">
        <v>3.1938892079927525E-3</v>
      </c>
      <c r="J115" s="71">
        <v>3.3210458192278807E-3</v>
      </c>
      <c r="L115" s="74">
        <v>44726</v>
      </c>
      <c r="M115" s="73">
        <v>-9.281411042394278E-4</v>
      </c>
      <c r="N115" s="73">
        <v>4.8647840861946881E-4</v>
      </c>
      <c r="O115" s="73">
        <v>-1.6172599504900782E-3</v>
      </c>
      <c r="P115" s="73">
        <v>1.1256788058644983E-2</v>
      </c>
      <c r="R115" s="74">
        <v>44726</v>
      </c>
      <c r="S115" s="75">
        <v>-1.4871321634916524E-2</v>
      </c>
      <c r="T115" s="75">
        <v>-5.1313143414726953E-3</v>
      </c>
      <c r="U115" s="75">
        <v>-9.5001550426386097E-2</v>
      </c>
      <c r="V115" s="75">
        <v>-0.16166099760561911</v>
      </c>
      <c r="X115" s="74">
        <v>44726</v>
      </c>
      <c r="Y115" s="71">
        <v>-6.3403844157458979E-4</v>
      </c>
      <c r="Z115" s="71">
        <v>8.98781182140794E-3</v>
      </c>
      <c r="AB115" s="74">
        <v>44726</v>
      </c>
      <c r="AC115" s="73">
        <v>2.6018644016794772E-3</v>
      </c>
      <c r="AD115" s="73">
        <v>1.1028824472553839E-2</v>
      </c>
      <c r="AE115" s="73">
        <v>2.1681917701732556E-2</v>
      </c>
      <c r="AF115" s="73">
        <v>3.9516707110934329E-2</v>
      </c>
      <c r="AG115" s="73">
        <v>2.5779205351257044E-2</v>
      </c>
    </row>
    <row r="116" spans="1:33" ht="16" x14ac:dyDescent="0.2">
      <c r="A116" s="74">
        <v>44727</v>
      </c>
      <c r="B116" s="72">
        <v>2.3211875983508265E-4</v>
      </c>
      <c r="C116" s="72">
        <v>-6.0683164466576664E-3</v>
      </c>
      <c r="D116" s="72">
        <v>2.102700025706436E-3</v>
      </c>
      <c r="E116" s="72">
        <v>2.607509441713461E-3</v>
      </c>
      <c r="G116" s="74">
        <v>44727</v>
      </c>
      <c r="H116" s="71">
        <v>1.877569499104272E-4</v>
      </c>
      <c r="I116" s="71">
        <v>-2.9317121030598661E-3</v>
      </c>
      <c r="J116" s="71">
        <v>3.811602774954078E-4</v>
      </c>
      <c r="L116" s="74">
        <v>44727</v>
      </c>
      <c r="M116" s="73">
        <v>-5.2592890159252335E-4</v>
      </c>
      <c r="N116" s="73">
        <v>1.3591877998727785E-3</v>
      </c>
      <c r="O116" s="73">
        <v>-1.4308112839394569E-3</v>
      </c>
      <c r="P116" s="73">
        <v>-3.4428142084471584E-2</v>
      </c>
      <c r="R116" s="74">
        <v>44727</v>
      </c>
      <c r="S116" s="75">
        <v>-3.7467427778945871E-2</v>
      </c>
      <c r="T116" s="75">
        <v>2.6117438331763099E-2</v>
      </c>
      <c r="U116" s="75">
        <v>-2.4169342583255728E-2</v>
      </c>
      <c r="V116" s="75">
        <v>-5.1228872503323045E-2</v>
      </c>
      <c r="X116" s="74">
        <v>44727</v>
      </c>
      <c r="Y116" s="71">
        <v>-2.2795285436152769E-5</v>
      </c>
      <c r="Z116" s="71">
        <v>-9.009312166936994E-3</v>
      </c>
      <c r="AB116" s="74">
        <v>44727</v>
      </c>
      <c r="AC116" s="73">
        <v>-5.7433585135815424E-2</v>
      </c>
      <c r="AD116" s="73">
        <v>-2.0249020409467019E-2</v>
      </c>
      <c r="AE116" s="73">
        <v>-7.7197313995072014E-2</v>
      </c>
      <c r="AF116" s="73">
        <v>-1.867009128716627E-2</v>
      </c>
      <c r="AG116" s="73">
        <v>-7.7206793138488633E-2</v>
      </c>
    </row>
    <row r="117" spans="1:33" ht="16" x14ac:dyDescent="0.2">
      <c r="A117" s="74">
        <v>44728</v>
      </c>
      <c r="B117" s="72">
        <v>9.2358705705824899E-4</v>
      </c>
      <c r="C117" s="72">
        <v>-1.7456681837285225E-3</v>
      </c>
      <c r="D117" s="72">
        <v>-5.6417512874397564E-3</v>
      </c>
      <c r="E117" s="72">
        <v>-5.331383982812893E-3</v>
      </c>
      <c r="G117" s="74">
        <v>44728</v>
      </c>
      <c r="H117" s="71">
        <v>5.0154746371886515E-4</v>
      </c>
      <c r="I117" s="71">
        <v>2.4288434667770731E-3</v>
      </c>
      <c r="J117" s="71">
        <v>4.0997327688839806E-4</v>
      </c>
      <c r="L117" s="74">
        <v>44728</v>
      </c>
      <c r="M117" s="73">
        <v>1.7771677470763932E-3</v>
      </c>
      <c r="N117" s="73">
        <v>6.7523901494449259E-4</v>
      </c>
      <c r="O117" s="73">
        <v>-1.7825273333032451E-3</v>
      </c>
      <c r="P117" s="73">
        <v>-7.3794519092164898E-3</v>
      </c>
      <c r="R117" s="74">
        <v>44728</v>
      </c>
      <c r="S117" s="75">
        <v>-9.4654612496908631E-3</v>
      </c>
      <c r="T117" s="75">
        <v>-2.3715153208526726E-2</v>
      </c>
      <c r="U117" s="75">
        <v>-9.2602846811239078E-3</v>
      </c>
      <c r="V117" s="75">
        <v>0.31443672652337384</v>
      </c>
      <c r="X117" s="74">
        <v>44728</v>
      </c>
      <c r="Y117" s="71">
        <v>1.6841028504728224E-4</v>
      </c>
      <c r="Z117" s="71">
        <v>-8.701405893272722E-3</v>
      </c>
      <c r="AB117" s="74">
        <v>44728</v>
      </c>
      <c r="AC117" s="73">
        <v>-2.4290887920450335E-2</v>
      </c>
      <c r="AD117" s="73">
        <v>8.4550849585025081E-3</v>
      </c>
      <c r="AE117" s="73">
        <v>1.764066381384885E-2</v>
      </c>
      <c r="AF117" s="73">
        <v>3.0092149450697096E-2</v>
      </c>
      <c r="AG117" s="73">
        <v>3.1724010065445001E-2</v>
      </c>
    </row>
    <row r="118" spans="1:33" ht="16" x14ac:dyDescent="0.2">
      <c r="A118" s="74">
        <v>44729</v>
      </c>
      <c r="B118" s="72">
        <v>8.4685240566386249E-5</v>
      </c>
      <c r="C118" s="72">
        <v>1.3113130443806026E-3</v>
      </c>
      <c r="D118" s="72">
        <v>-6.0930781426603265E-4</v>
      </c>
      <c r="E118" s="72">
        <v>5.9127891736341521E-3</v>
      </c>
      <c r="G118" s="74">
        <v>44729</v>
      </c>
      <c r="H118" s="71">
        <v>5.4084175518990586E-4</v>
      </c>
      <c r="I118" s="71">
        <v>2.7116671125704646E-4</v>
      </c>
      <c r="J118" s="71">
        <v>2.7044822047428249E-3</v>
      </c>
      <c r="L118" s="74">
        <v>44729</v>
      </c>
      <c r="M118" s="73">
        <v>2.1721305586058885E-3</v>
      </c>
      <c r="N118" s="73">
        <v>2.8582141145961585E-4</v>
      </c>
      <c r="O118" s="73">
        <v>5.0380861453746249E-4</v>
      </c>
      <c r="P118" s="73">
        <v>-5.9871952156461015E-3</v>
      </c>
      <c r="R118" s="74">
        <v>44729</v>
      </c>
      <c r="S118" s="75">
        <v>-1.4568006422729551E-2</v>
      </c>
      <c r="T118" s="75">
        <v>1.4182743344170929E-2</v>
      </c>
      <c r="U118" s="75">
        <v>-3.5975508316910779E-2</v>
      </c>
      <c r="V118" s="75">
        <v>-2.0754387241807167E-2</v>
      </c>
      <c r="X118" s="74">
        <v>44729</v>
      </c>
      <c r="Y118" s="71">
        <v>-9.4877229835002192E-5</v>
      </c>
      <c r="Z118" s="71">
        <v>1.2415208692265849E-2</v>
      </c>
      <c r="AB118" s="74">
        <v>44729</v>
      </c>
      <c r="AC118" s="73">
        <v>1.4889723728949582E-2</v>
      </c>
      <c r="AD118" s="73">
        <v>-2.1070786456849535E-3</v>
      </c>
      <c r="AE118" s="73">
        <v>1.1481182373956232E-2</v>
      </c>
      <c r="AF118" s="73">
        <v>7.4791795567633939E-3</v>
      </c>
      <c r="AG118" s="73">
        <v>8.8286139419095036E-2</v>
      </c>
    </row>
    <row r="119" spans="1:33" ht="16" x14ac:dyDescent="0.2">
      <c r="A119" s="74">
        <v>44733</v>
      </c>
      <c r="B119" s="72">
        <v>3.0981160797803056E-4</v>
      </c>
      <c r="C119" s="72">
        <v>-2.1601285236471008E-3</v>
      </c>
      <c r="D119" s="72">
        <v>-3.0982482307646019E-3</v>
      </c>
      <c r="E119" s="72">
        <v>1.7683702328420226E-3</v>
      </c>
      <c r="G119" s="74">
        <v>44733</v>
      </c>
      <c r="H119" s="71">
        <v>2.664225840454659E-4</v>
      </c>
      <c r="I119" s="71">
        <v>-1.3246921284634915E-3</v>
      </c>
      <c r="J119" s="71">
        <v>-1.2661833971358975E-3</v>
      </c>
      <c r="L119" s="74">
        <v>44733</v>
      </c>
      <c r="M119" s="73">
        <v>7.4375917200726963E-4</v>
      </c>
      <c r="N119" s="73">
        <v>5.0152056241989829E-5</v>
      </c>
      <c r="O119" s="73">
        <v>5.5426787387587975E-4</v>
      </c>
      <c r="P119" s="73">
        <v>-2.5232974884772094E-2</v>
      </c>
      <c r="R119" s="74">
        <v>44733</v>
      </c>
      <c r="S119" s="75">
        <v>-2.1547231129241541E-2</v>
      </c>
      <c r="T119" s="75">
        <v>2.6295660175811742E-2</v>
      </c>
      <c r="U119" s="75">
        <v>-8.4060639397377915E-2</v>
      </c>
      <c r="V119" s="75">
        <v>-0.15606462016736011</v>
      </c>
      <c r="X119" s="74">
        <v>44733</v>
      </c>
      <c r="Y119" s="71">
        <v>4.8469143161045179E-6</v>
      </c>
      <c r="Z119" s="71">
        <v>7.1525348165982234E-3</v>
      </c>
      <c r="AB119" s="74">
        <v>44733</v>
      </c>
      <c r="AC119" s="73">
        <v>-3.004843393849529E-3</v>
      </c>
      <c r="AD119" s="73">
        <v>6.1173962518389887E-3</v>
      </c>
      <c r="AE119" s="73">
        <v>-2.6126729427519355E-3</v>
      </c>
      <c r="AF119" s="73">
        <v>-5.1719299271921993E-3</v>
      </c>
      <c r="AG119" s="73">
        <v>-6.8902754495891918E-3</v>
      </c>
    </row>
    <row r="120" spans="1:33" ht="16" x14ac:dyDescent="0.2">
      <c r="A120" s="74">
        <v>44734</v>
      </c>
      <c r="B120" s="72">
        <v>5.658751730563496E-4</v>
      </c>
      <c r="C120" s="72">
        <v>-2.263008090194934E-4</v>
      </c>
      <c r="D120" s="72">
        <v>-1.0558751199707067E-3</v>
      </c>
      <c r="E120" s="72">
        <v>4.3266763112955117E-3</v>
      </c>
      <c r="G120" s="74">
        <v>44734</v>
      </c>
      <c r="H120" s="71">
        <v>1.3206593279658533E-3</v>
      </c>
      <c r="I120" s="71">
        <v>3.6230419599299324E-4</v>
      </c>
      <c r="J120" s="71">
        <v>1.5507887562912414E-3</v>
      </c>
      <c r="L120" s="74">
        <v>44734</v>
      </c>
      <c r="M120" s="73">
        <v>-1.6058031926392108E-4</v>
      </c>
      <c r="N120" s="73">
        <v>5.3460825224384669E-4</v>
      </c>
      <c r="O120" s="73">
        <v>1.671361583463151E-3</v>
      </c>
      <c r="P120" s="73">
        <v>-4.2213740117408027E-2</v>
      </c>
      <c r="R120" s="74">
        <v>44734</v>
      </c>
      <c r="S120" s="75">
        <v>-9.9586950209108235E-3</v>
      </c>
      <c r="T120" s="75">
        <v>-5.7440977675948003E-2</v>
      </c>
      <c r="U120" s="75">
        <v>3.0317673280534661E-2</v>
      </c>
      <c r="V120" s="75">
        <v>0.12770203190133841</v>
      </c>
      <c r="X120" s="74">
        <v>44734</v>
      </c>
      <c r="Y120" s="71">
        <v>3.1909675527784075E-4</v>
      </c>
      <c r="Z120" s="71">
        <v>1.031051228205981E-2</v>
      </c>
      <c r="AB120" s="74">
        <v>44734</v>
      </c>
      <c r="AC120" s="73">
        <v>-1.1433820336473735E-2</v>
      </c>
      <c r="AD120" s="73">
        <v>-1.9076694072241124E-3</v>
      </c>
      <c r="AE120" s="73">
        <v>1.1380386196062036E-2</v>
      </c>
      <c r="AF120" s="73">
        <v>3.9722869482141369E-2</v>
      </c>
      <c r="AG120" s="73">
        <v>-7.3644292617667641E-3</v>
      </c>
    </row>
    <row r="121" spans="1:33" ht="16" x14ac:dyDescent="0.2">
      <c r="A121" s="74">
        <v>44735</v>
      </c>
      <c r="B121" s="72">
        <v>2.685287078458385E-4</v>
      </c>
      <c r="C121" s="72">
        <v>4.0255974694285339E-3</v>
      </c>
      <c r="D121" s="72">
        <v>-4.7452868560334972E-3</v>
      </c>
      <c r="E121" s="72">
        <v>-5.480811143555967E-3</v>
      </c>
      <c r="G121" s="74">
        <v>44735</v>
      </c>
      <c r="H121" s="71">
        <v>-2.3451372967140551E-4</v>
      </c>
      <c r="I121" s="71">
        <v>1.5505165029776201E-3</v>
      </c>
      <c r="J121" s="71">
        <v>2.2821553756638513E-3</v>
      </c>
      <c r="L121" s="74">
        <v>44735</v>
      </c>
      <c r="M121" s="73">
        <v>-5.4889309116929233E-4</v>
      </c>
      <c r="N121" s="73">
        <v>2.2091282435993007E-4</v>
      </c>
      <c r="O121" s="73">
        <v>-1.3805051773778788E-3</v>
      </c>
      <c r="P121" s="73">
        <v>-9.6717150293931086E-3</v>
      </c>
      <c r="R121" s="74">
        <v>44735</v>
      </c>
      <c r="S121" s="75">
        <v>3.9251938966174162E-2</v>
      </c>
      <c r="T121" s="75">
        <v>2.4263372057179811E-2</v>
      </c>
      <c r="U121" s="75">
        <v>-3.8429372970990403E-2</v>
      </c>
      <c r="V121" s="75">
        <v>0.14252712585657837</v>
      </c>
      <c r="X121" s="74">
        <v>44735</v>
      </c>
      <c r="Y121" s="71">
        <v>-4.3624356735926965E-4</v>
      </c>
      <c r="Z121" s="71">
        <v>-4.58757629262145E-3</v>
      </c>
      <c r="AB121" s="74">
        <v>44735</v>
      </c>
      <c r="AC121" s="73">
        <v>4.9595122757531925E-2</v>
      </c>
      <c r="AD121" s="73">
        <v>6.0917759297979971E-3</v>
      </c>
      <c r="AE121" s="73">
        <v>4.8589999417776322E-2</v>
      </c>
      <c r="AF121" s="73">
        <v>2.8206764924495871E-2</v>
      </c>
      <c r="AG121" s="73">
        <v>3.450785918688927E-2</v>
      </c>
    </row>
    <row r="122" spans="1:33" ht="16" x14ac:dyDescent="0.2">
      <c r="A122" s="74">
        <v>44736</v>
      </c>
      <c r="B122" s="72">
        <v>1.6008071334278084E-4</v>
      </c>
      <c r="C122" s="72">
        <v>-2.9629705756645222E-3</v>
      </c>
      <c r="D122" s="72">
        <v>5.2228020301134694E-3</v>
      </c>
      <c r="E122" s="72">
        <v>-7.5433161417918461E-3</v>
      </c>
      <c r="G122" s="74">
        <v>44736</v>
      </c>
      <c r="H122" s="71">
        <v>-2.6597309013223473E-5</v>
      </c>
      <c r="I122" s="71">
        <v>-2.6407529370964236E-3</v>
      </c>
      <c r="J122" s="71">
        <v>-3.0522374077320709E-3</v>
      </c>
      <c r="L122" s="74">
        <v>44736</v>
      </c>
      <c r="M122" s="73">
        <v>-1.1492379167962791E-4</v>
      </c>
      <c r="N122" s="73">
        <v>8.2553223641260317E-4</v>
      </c>
      <c r="O122" s="73">
        <v>1.1928304874327378E-3</v>
      </c>
      <c r="P122" s="73">
        <v>8.5276404085314686E-3</v>
      </c>
      <c r="R122" s="74">
        <v>44736</v>
      </c>
      <c r="S122" s="75">
        <v>-5.0238274077869995E-2</v>
      </c>
      <c r="T122" s="75">
        <v>-2.281495784094853E-3</v>
      </c>
      <c r="U122" s="75">
        <v>1.6941461949445565E-2</v>
      </c>
      <c r="V122" s="75">
        <v>-9.0079581905898709E-2</v>
      </c>
      <c r="X122" s="74">
        <v>44736</v>
      </c>
      <c r="Y122" s="71">
        <v>7.4903029473533751E-4</v>
      </c>
      <c r="Z122" s="71">
        <v>4.1698896562152891E-3</v>
      </c>
      <c r="AB122" s="74">
        <v>44736</v>
      </c>
      <c r="AC122" s="73">
        <v>1.9337619150158303E-2</v>
      </c>
      <c r="AD122" s="73">
        <v>2.2148052471247921E-2</v>
      </c>
      <c r="AE122" s="73">
        <v>-1.0215225805388039E-2</v>
      </c>
      <c r="AF122" s="73">
        <v>-8.0685895514031755E-2</v>
      </c>
      <c r="AG122" s="73">
        <v>-1.3741928780639202E-3</v>
      </c>
    </row>
    <row r="123" spans="1:33" ht="16" x14ac:dyDescent="0.2">
      <c r="A123" s="74">
        <v>44739</v>
      </c>
      <c r="B123" s="72">
        <v>1.0288659396004005E-4</v>
      </c>
      <c r="C123" s="72">
        <v>-2.6830861546114056E-3</v>
      </c>
      <c r="D123" s="72">
        <v>4.525622329992738E-3</v>
      </c>
      <c r="E123" s="72">
        <v>-8.1620357576113706E-6</v>
      </c>
      <c r="G123" s="74">
        <v>44739</v>
      </c>
      <c r="H123" s="71">
        <v>-5.2753912629647029E-4</v>
      </c>
      <c r="I123" s="71">
        <v>8.5998649993884854E-4</v>
      </c>
      <c r="J123" s="71">
        <v>-1.1476592497800947E-3</v>
      </c>
      <c r="L123" s="74">
        <v>44739</v>
      </c>
      <c r="M123" s="73">
        <v>4.0219675142192036E-4</v>
      </c>
      <c r="N123" s="73">
        <v>-2.3131503910611387E-3</v>
      </c>
      <c r="O123" s="73">
        <v>1.9499082134693789E-3</v>
      </c>
      <c r="P123" s="73">
        <v>2.2903329354735966E-2</v>
      </c>
      <c r="R123" s="74">
        <v>44739</v>
      </c>
      <c r="S123" s="75">
        <v>4.7477917264699042E-2</v>
      </c>
      <c r="T123" s="75">
        <v>-9.592980928271138E-3</v>
      </c>
      <c r="U123" s="75">
        <v>8.8583903669240301E-3</v>
      </c>
      <c r="V123" s="75">
        <v>0.19692295584098626</v>
      </c>
      <c r="X123" s="74">
        <v>44739</v>
      </c>
      <c r="Y123" s="71">
        <v>-9.6216083092921009E-4</v>
      </c>
      <c r="Z123" s="71">
        <v>-2.6349976163645311E-3</v>
      </c>
      <c r="AB123" s="74">
        <v>44739</v>
      </c>
      <c r="AC123" s="73">
        <v>-2.4932039335482652E-2</v>
      </c>
      <c r="AD123" s="73">
        <v>7.5820982742260601E-3</v>
      </c>
      <c r="AE123" s="73">
        <v>-8.7500558274641368E-3</v>
      </c>
      <c r="AF123" s="73">
        <v>-3.1170880488956797E-3</v>
      </c>
      <c r="AG123" s="73">
        <v>4.1245618237846417E-4</v>
      </c>
    </row>
    <row r="124" spans="1:33" ht="16" x14ac:dyDescent="0.2">
      <c r="A124" s="74">
        <v>44740</v>
      </c>
      <c r="B124" s="72">
        <v>2.3479345633151634E-4</v>
      </c>
      <c r="C124" s="72">
        <v>6.0715494163528835E-4</v>
      </c>
      <c r="D124" s="72">
        <v>5.9335171780190068E-3</v>
      </c>
      <c r="E124" s="72">
        <v>3.6504753523542684E-3</v>
      </c>
      <c r="G124" s="74">
        <v>44740</v>
      </c>
      <c r="H124" s="71">
        <v>2.490077700436555E-4</v>
      </c>
      <c r="I124" s="71">
        <v>2.0389638133065427E-3</v>
      </c>
      <c r="J124" s="71">
        <v>1.1215817425430526E-3</v>
      </c>
      <c r="L124" s="74">
        <v>44740</v>
      </c>
      <c r="M124" s="73">
        <v>1.8634735438611373E-4</v>
      </c>
      <c r="N124" s="73">
        <v>-2.2742391325138175E-4</v>
      </c>
      <c r="O124" s="73">
        <v>1.3934631468864886E-3</v>
      </c>
      <c r="P124" s="73">
        <v>-4.3434059204341645E-3</v>
      </c>
      <c r="R124" s="74">
        <v>44740</v>
      </c>
      <c r="S124" s="75">
        <v>-3.6413924512516571E-2</v>
      </c>
      <c r="T124" s="75">
        <v>2.2233622764614717E-2</v>
      </c>
      <c r="U124" s="75">
        <v>4.1962614325780703E-2</v>
      </c>
      <c r="V124" s="75">
        <v>-0.13335575216003187</v>
      </c>
      <c r="X124" s="74">
        <v>44740</v>
      </c>
      <c r="Y124" s="71">
        <v>-2.8261865288840398E-4</v>
      </c>
      <c r="Z124" s="71">
        <v>-3.0389774286240486E-4</v>
      </c>
      <c r="AB124" s="74">
        <v>44740</v>
      </c>
      <c r="AC124" s="73">
        <v>-3.0253939877922112E-3</v>
      </c>
      <c r="AD124" s="73">
        <v>-1.5596305738278173E-2</v>
      </c>
      <c r="AE124" s="73">
        <v>-1.1998880932700002E-2</v>
      </c>
      <c r="AF124" s="73">
        <v>1.0481462417282544E-2</v>
      </c>
      <c r="AG124" s="73">
        <v>-3.3830455731675022E-2</v>
      </c>
    </row>
    <row r="125" spans="1:33" ht="16" x14ac:dyDescent="0.2">
      <c r="A125" s="74">
        <v>44741</v>
      </c>
      <c r="B125" s="72">
        <v>2.4596619880976013E-4</v>
      </c>
      <c r="C125" s="72">
        <v>5.0149751894073679E-3</v>
      </c>
      <c r="D125" s="72">
        <v>-3.0473348527815572E-3</v>
      </c>
      <c r="E125" s="72">
        <v>8.7696283014050639E-3</v>
      </c>
      <c r="G125" s="74">
        <v>44741</v>
      </c>
      <c r="H125" s="71">
        <v>1.6138747162711699E-3</v>
      </c>
      <c r="I125" s="71">
        <v>3.353009107485095E-4</v>
      </c>
      <c r="J125" s="71">
        <v>2.0039908969497912E-4</v>
      </c>
      <c r="L125" s="74">
        <v>44741</v>
      </c>
      <c r="M125" s="73">
        <v>-2.1675260600963974E-3</v>
      </c>
      <c r="N125" s="73">
        <v>1.0010814638265445E-4</v>
      </c>
      <c r="O125" s="73">
        <v>2.3556074657971353E-4</v>
      </c>
      <c r="P125" s="73">
        <v>3.3684845860649355E-2</v>
      </c>
      <c r="R125" s="74">
        <v>44741</v>
      </c>
      <c r="S125" s="75">
        <v>3.7327198422986485E-2</v>
      </c>
      <c r="T125" s="75">
        <v>-3.0656841533790141E-2</v>
      </c>
      <c r="U125" s="75">
        <v>4.5000212067941303E-2</v>
      </c>
      <c r="V125" s="75">
        <v>5.0881087025982881E-2</v>
      </c>
      <c r="X125" s="74">
        <v>44741</v>
      </c>
      <c r="Y125" s="71">
        <v>1.0031616074094962E-4</v>
      </c>
      <c r="Z125" s="71">
        <v>1.6532329820525212E-2</v>
      </c>
      <c r="AB125" s="74">
        <v>44741</v>
      </c>
      <c r="AC125" s="73">
        <v>2.077607391461005E-2</v>
      </c>
      <c r="AD125" s="73">
        <v>3.5490837664436115E-3</v>
      </c>
      <c r="AE125" s="73">
        <v>-1.6979424418597382E-2</v>
      </c>
      <c r="AF125" s="73">
        <v>1.3616089161777995E-2</v>
      </c>
      <c r="AG125" s="73">
        <v>-3.7964570822372978E-2</v>
      </c>
    </row>
    <row r="126" spans="1:33" ht="16" x14ac:dyDescent="0.2">
      <c r="A126" s="74">
        <v>44742</v>
      </c>
      <c r="B126" s="72">
        <v>1.2381880817783446E-3</v>
      </c>
      <c r="C126" s="72">
        <v>4.2064833891209174E-3</v>
      </c>
      <c r="D126" s="72">
        <v>-3.0668126653442397E-3</v>
      </c>
      <c r="E126" s="72">
        <v>4.1151763417509469E-3</v>
      </c>
      <c r="G126" s="74">
        <v>44742</v>
      </c>
      <c r="H126" s="71">
        <v>-5.3807880562572964E-4</v>
      </c>
      <c r="I126" s="71">
        <v>-9.6841762462315068E-4</v>
      </c>
      <c r="J126" s="71">
        <v>2.4522989470248751E-3</v>
      </c>
      <c r="L126" s="74">
        <v>44742</v>
      </c>
      <c r="M126" s="73">
        <v>1.2903169814814923E-3</v>
      </c>
      <c r="N126" s="73">
        <v>8.321152568750937E-4</v>
      </c>
      <c r="O126" s="73">
        <v>2.3955692553772391E-3</v>
      </c>
      <c r="P126" s="73">
        <v>1.5647481774003869E-2</v>
      </c>
      <c r="R126" s="74">
        <v>44742</v>
      </c>
      <c r="S126" s="75">
        <v>2.676093101009103E-2</v>
      </c>
      <c r="T126" s="75">
        <v>-3.8904239858838063E-2</v>
      </c>
      <c r="U126" s="75">
        <v>3.9270289074044187E-2</v>
      </c>
      <c r="V126" s="75">
        <v>-1.3486173864163918E-4</v>
      </c>
      <c r="X126" s="74">
        <v>44742</v>
      </c>
      <c r="Y126" s="71">
        <v>-1.9853675548203519E-4</v>
      </c>
      <c r="Z126" s="71">
        <v>1.8135812250069661E-3</v>
      </c>
      <c r="AB126" s="74">
        <v>44742</v>
      </c>
      <c r="AC126" s="73">
        <v>-4.1421120238471429E-3</v>
      </c>
      <c r="AD126" s="73">
        <v>2.7585419606758404E-2</v>
      </c>
      <c r="AE126" s="73">
        <v>2.0467615683388691E-2</v>
      </c>
      <c r="AF126" s="73">
        <v>-8.2242024227703551E-3</v>
      </c>
      <c r="AG126" s="73">
        <v>1.5533723834190763E-2</v>
      </c>
    </row>
    <row r="127" spans="1:33" ht="16" x14ac:dyDescent="0.2">
      <c r="A127" s="74">
        <v>44743</v>
      </c>
      <c r="B127" s="72">
        <v>-5.9574625217589353E-4</v>
      </c>
      <c r="C127" s="72">
        <v>-6.3003410284534771E-4</v>
      </c>
      <c r="D127" s="72">
        <v>5.9967251654096075E-3</v>
      </c>
      <c r="E127" s="72">
        <v>1.0529410286523327E-2</v>
      </c>
      <c r="G127" s="74">
        <v>44743</v>
      </c>
      <c r="H127" s="71">
        <v>-6.46404391993097E-4</v>
      </c>
      <c r="I127" s="71">
        <v>-1.0144112976431378E-3</v>
      </c>
      <c r="J127" s="71">
        <v>1.0952145533985583E-3</v>
      </c>
      <c r="L127" s="74">
        <v>44743</v>
      </c>
      <c r="M127" s="73">
        <v>-1.2012997311453043E-3</v>
      </c>
      <c r="N127" s="73">
        <v>2.226700013418338E-4</v>
      </c>
      <c r="O127" s="73">
        <v>2.082193346144969E-3</v>
      </c>
      <c r="P127" s="73">
        <v>1.4209976864242607E-2</v>
      </c>
      <c r="R127" s="74">
        <v>44743</v>
      </c>
      <c r="S127" s="75">
        <v>7.7912369212581566E-3</v>
      </c>
      <c r="T127" s="75">
        <v>5.7375868034777372E-2</v>
      </c>
      <c r="U127" s="75">
        <v>-2.5947991119936793E-2</v>
      </c>
      <c r="V127" s="75">
        <v>-8.205252407990539E-2</v>
      </c>
      <c r="X127" s="74">
        <v>44743</v>
      </c>
      <c r="Y127" s="71">
        <v>8.6511992410482328E-4</v>
      </c>
      <c r="Z127" s="71">
        <v>9.8000722721555168E-3</v>
      </c>
      <c r="AB127" s="74">
        <v>44743</v>
      </c>
      <c r="AC127" s="73">
        <v>-2.7514278124984606E-2</v>
      </c>
      <c r="AD127" s="73">
        <v>-4.6597756989445599E-2</v>
      </c>
      <c r="AE127" s="73">
        <v>1.0078825476158321E-2</v>
      </c>
      <c r="AF127" s="73">
        <v>2.6531781785832494E-2</v>
      </c>
      <c r="AG127" s="73">
        <v>-1.8343753044043044E-2</v>
      </c>
    </row>
    <row r="128" spans="1:33" ht="16" x14ac:dyDescent="0.2">
      <c r="A128" s="74">
        <v>44747</v>
      </c>
      <c r="B128" s="72">
        <v>2.8890372122141426E-4</v>
      </c>
      <c r="C128" s="72">
        <v>-5.2784829266408085E-3</v>
      </c>
      <c r="D128" s="72">
        <v>-4.0778126037188198E-3</v>
      </c>
      <c r="E128" s="72">
        <v>-8.9483699268184305E-3</v>
      </c>
      <c r="G128" s="74">
        <v>44747</v>
      </c>
      <c r="H128" s="71">
        <v>-6.1516900724448533E-4</v>
      </c>
      <c r="I128" s="71">
        <v>-4.4013551505155981E-4</v>
      </c>
      <c r="J128" s="71">
        <v>-2.6407568121648731E-5</v>
      </c>
      <c r="L128" s="74">
        <v>44747</v>
      </c>
      <c r="M128" s="73">
        <v>-1.7092664961073913E-4</v>
      </c>
      <c r="N128" s="73">
        <v>1.3805089620448326E-3</v>
      </c>
      <c r="O128" s="73">
        <v>2.5180000351634899E-4</v>
      </c>
      <c r="P128" s="73">
        <v>1.643215857286227E-2</v>
      </c>
      <c r="R128" s="74">
        <v>44747</v>
      </c>
      <c r="S128" s="75">
        <v>1.4201681810950724E-3</v>
      </c>
      <c r="T128" s="75">
        <v>6.6235844697010327E-2</v>
      </c>
      <c r="U128" s="75">
        <v>-4.3553796050217107E-2</v>
      </c>
      <c r="V128" s="75">
        <v>-9.2556122961010096E-2</v>
      </c>
      <c r="X128" s="74">
        <v>44747</v>
      </c>
      <c r="Y128" s="71">
        <v>6.5697164621283987E-4</v>
      </c>
      <c r="Z128" s="71">
        <v>-1.1102983741933276E-2</v>
      </c>
      <c r="AB128" s="74">
        <v>44747</v>
      </c>
      <c r="AC128" s="73">
        <v>-2.1903414736603572E-3</v>
      </c>
      <c r="AD128" s="73">
        <v>1.733276248005975E-2</v>
      </c>
      <c r="AE128" s="73">
        <v>-1.1979966733182636E-2</v>
      </c>
      <c r="AF128" s="73">
        <v>-1.052839204459992E-2</v>
      </c>
      <c r="AG128" s="73">
        <v>-4.1555417472868457E-3</v>
      </c>
    </row>
    <row r="129" spans="1:33" ht="16" x14ac:dyDescent="0.2">
      <c r="A129" s="74">
        <v>44748</v>
      </c>
      <c r="B129" s="72">
        <v>3.7282861928082298E-4</v>
      </c>
      <c r="C129" s="72">
        <v>5.7592603930775492E-3</v>
      </c>
      <c r="D129" s="72">
        <v>-4.8024560260255273E-3</v>
      </c>
      <c r="E129" s="72">
        <v>4.9221816816020017E-3</v>
      </c>
      <c r="G129" s="74">
        <v>44748</v>
      </c>
      <c r="H129" s="71">
        <v>4.4512797560846676E-4</v>
      </c>
      <c r="I129" s="71">
        <v>-4.7432387462861283E-4</v>
      </c>
      <c r="J129" s="71">
        <v>-5.8241766917381294E-4</v>
      </c>
      <c r="L129" s="74">
        <v>44748</v>
      </c>
      <c r="M129" s="73">
        <v>-7.2036310443727807E-4</v>
      </c>
      <c r="N129" s="73">
        <v>-3.0793968921612705E-3</v>
      </c>
      <c r="O129" s="73">
        <v>1.772070595921536E-3</v>
      </c>
      <c r="P129" s="73">
        <v>1.4647047507163951E-2</v>
      </c>
      <c r="R129" s="74">
        <v>44748</v>
      </c>
      <c r="S129" s="75">
        <v>5.031455425124421E-2</v>
      </c>
      <c r="T129" s="75">
        <v>2.272704202723201E-3</v>
      </c>
      <c r="U129" s="75">
        <v>-7.7486977394768106E-2</v>
      </c>
      <c r="V129" s="75">
        <v>2.8300951778533093E-3</v>
      </c>
      <c r="X129" s="74">
        <v>44748</v>
      </c>
      <c r="Y129" s="71">
        <v>-5.5998914673087332E-4</v>
      </c>
      <c r="Z129" s="71">
        <v>1.0825183383827899E-2</v>
      </c>
      <c r="AB129" s="74">
        <v>44748</v>
      </c>
      <c r="AC129" s="73">
        <v>1.3070657707882004E-2</v>
      </c>
      <c r="AD129" s="73">
        <v>-6.7466522773326669E-3</v>
      </c>
      <c r="AE129" s="73">
        <v>2.4746760095925177E-2</v>
      </c>
      <c r="AF129" s="73">
        <v>1.3143260923406157E-2</v>
      </c>
      <c r="AG129" s="73">
        <v>6.3385268652096344E-2</v>
      </c>
    </row>
    <row r="130" spans="1:33" ht="16" x14ac:dyDescent="0.2">
      <c r="A130" s="74">
        <v>44749</v>
      </c>
      <c r="B130" s="72">
        <v>1.3817162257971209E-3</v>
      </c>
      <c r="C130" s="72">
        <v>1.2921041189476277E-3</v>
      </c>
      <c r="D130" s="72">
        <v>-1.6575344079300595E-3</v>
      </c>
      <c r="E130" s="72">
        <v>5.9127603828131991E-4</v>
      </c>
      <c r="G130" s="74">
        <v>44749</v>
      </c>
      <c r="H130" s="71">
        <v>2.4567458559719495E-4</v>
      </c>
      <c r="I130" s="71">
        <v>-2.0960386790426025E-4</v>
      </c>
      <c r="J130" s="71">
        <v>3.0008693301089746E-4</v>
      </c>
      <c r="L130" s="74">
        <v>44749</v>
      </c>
      <c r="M130" s="73">
        <v>-6.9894500666650163E-4</v>
      </c>
      <c r="N130" s="73">
        <v>4.5476235014976611E-4</v>
      </c>
      <c r="O130" s="73">
        <v>2.5064376040432423E-3</v>
      </c>
      <c r="P130" s="73">
        <v>-5.330179461495695E-4</v>
      </c>
      <c r="R130" s="74">
        <v>44749</v>
      </c>
      <c r="S130" s="75">
        <v>-6.7330739020921446E-2</v>
      </c>
      <c r="T130" s="75">
        <v>1.2670582517361846E-2</v>
      </c>
      <c r="U130" s="75">
        <v>2.3814938482572261E-2</v>
      </c>
      <c r="V130" s="75">
        <v>1.0741654226667799E-2</v>
      </c>
      <c r="X130" s="74">
        <v>44749</v>
      </c>
      <c r="Y130" s="71">
        <v>8.2486898937594362E-5</v>
      </c>
      <c r="Z130" s="71">
        <v>2.7733240233572898E-3</v>
      </c>
      <c r="AB130" s="74">
        <v>44749</v>
      </c>
      <c r="AC130" s="73">
        <v>-8.8039262198645434E-3</v>
      </c>
      <c r="AD130" s="73">
        <v>-3.767901970950195E-3</v>
      </c>
      <c r="AE130" s="73">
        <v>-7.1417785311290501E-3</v>
      </c>
      <c r="AF130" s="73">
        <v>-7.1134706547803924E-3</v>
      </c>
      <c r="AG130" s="73">
        <v>4.0398466867538714E-3</v>
      </c>
    </row>
    <row r="131" spans="1:33" ht="16" x14ac:dyDescent="0.2">
      <c r="A131" s="74">
        <v>44750</v>
      </c>
      <c r="B131" s="72">
        <v>8.3734516856562102E-5</v>
      </c>
      <c r="C131" s="72">
        <v>1.3417331095463315E-3</v>
      </c>
      <c r="D131" s="72">
        <v>-3.8331884671088826E-4</v>
      </c>
      <c r="E131" s="72">
        <v>-5.3400954389287904E-3</v>
      </c>
      <c r="G131" s="74">
        <v>44750</v>
      </c>
      <c r="H131" s="71">
        <v>9.4046021782266421E-6</v>
      </c>
      <c r="I131" s="71">
        <v>1.534066161170077E-3</v>
      </c>
      <c r="J131" s="71">
        <v>1.3101923788850431E-3</v>
      </c>
      <c r="L131" s="74">
        <v>44750</v>
      </c>
      <c r="M131" s="73">
        <v>-1.4019010778578735E-3</v>
      </c>
      <c r="N131" s="73">
        <v>-7.9128152629185853E-4</v>
      </c>
      <c r="O131" s="73">
        <v>9.0170965942399067E-4</v>
      </c>
      <c r="P131" s="73">
        <v>-4.0149181916314433E-2</v>
      </c>
      <c r="R131" s="74">
        <v>44750</v>
      </c>
      <c r="S131" s="75">
        <v>-2.5829100728530906E-2</v>
      </c>
      <c r="T131" s="75">
        <v>-3.3894062153498619E-2</v>
      </c>
      <c r="U131" s="75">
        <v>0.15797168049846158</v>
      </c>
      <c r="V131" s="75">
        <v>1.9904934032284591E-2</v>
      </c>
      <c r="X131" s="74">
        <v>44750</v>
      </c>
      <c r="Y131" s="71">
        <v>6.767013312517944E-5</v>
      </c>
      <c r="Z131" s="71">
        <v>2.1773715622940282E-2</v>
      </c>
      <c r="AB131" s="74">
        <v>44750</v>
      </c>
      <c r="AC131" s="73">
        <v>-9.8301575279767864E-4</v>
      </c>
      <c r="AD131" s="73">
        <v>1.0701313049834044E-2</v>
      </c>
      <c r="AE131" s="73">
        <v>-1.8556909290178204E-2</v>
      </c>
      <c r="AF131" s="73">
        <v>-3.0712952894198259E-2</v>
      </c>
      <c r="AG131" s="73">
        <v>-2.9200184500579002E-2</v>
      </c>
    </row>
    <row r="132" spans="1:33" ht="16" x14ac:dyDescent="0.2">
      <c r="A132" s="74">
        <v>44753</v>
      </c>
      <c r="B132" s="72">
        <v>2.0393503950586481E-4</v>
      </c>
      <c r="C132" s="72">
        <v>-2.2224907474130313E-3</v>
      </c>
      <c r="D132" s="72">
        <v>-4.0232355519307719E-3</v>
      </c>
      <c r="E132" s="72">
        <v>3.6626593122835957E-3</v>
      </c>
      <c r="G132" s="74">
        <v>44753</v>
      </c>
      <c r="H132" s="71">
        <v>-5.8195096868024954E-4</v>
      </c>
      <c r="I132" s="71">
        <v>3.4168065342550526E-3</v>
      </c>
      <c r="J132" s="71">
        <v>-2.8330146647034104E-3</v>
      </c>
      <c r="L132" s="74">
        <v>44753</v>
      </c>
      <c r="M132" s="73">
        <v>-9.9910221309276433E-4</v>
      </c>
      <c r="N132" s="73">
        <v>-1.4522326405331468E-3</v>
      </c>
      <c r="O132" s="73">
        <v>2.8498046565493648E-3</v>
      </c>
      <c r="P132" s="73">
        <v>-1.904572633451267E-2</v>
      </c>
      <c r="R132" s="74">
        <v>44753</v>
      </c>
      <c r="S132" s="75">
        <v>-2.768282822577964E-3</v>
      </c>
      <c r="T132" s="75">
        <v>7.7502480061094788E-3</v>
      </c>
      <c r="U132" s="75">
        <v>3.8059682142900314E-2</v>
      </c>
      <c r="V132" s="75">
        <v>-0.1080586597715405</v>
      </c>
      <c r="X132" s="74">
        <v>44753</v>
      </c>
      <c r="Y132" s="71">
        <v>2.0536549700275636E-4</v>
      </c>
      <c r="Z132" s="71">
        <v>2.4377036555133087E-2</v>
      </c>
      <c r="AB132" s="74">
        <v>44753</v>
      </c>
      <c r="AC132" s="73">
        <v>-7.2384610851066863E-3</v>
      </c>
      <c r="AD132" s="73">
        <v>-2.617802542078823E-3</v>
      </c>
      <c r="AE132" s="73">
        <v>-1.2706482014555418E-3</v>
      </c>
      <c r="AF132" s="73">
        <v>-3.8709414210447268E-2</v>
      </c>
      <c r="AG132" s="73">
        <v>2.599750822688885E-2</v>
      </c>
    </row>
    <row r="133" spans="1:33" ht="16" x14ac:dyDescent="0.2">
      <c r="A133" s="74">
        <v>44754</v>
      </c>
      <c r="B133" s="72">
        <v>1.1294061484781234E-3</v>
      </c>
      <c r="C133" s="72">
        <v>-1.1515394813086883E-3</v>
      </c>
      <c r="D133" s="72">
        <v>-1.4427935874833879E-4</v>
      </c>
      <c r="E133" s="72">
        <v>-1.233111532921939E-2</v>
      </c>
      <c r="G133" s="74">
        <v>44754</v>
      </c>
      <c r="H133" s="71">
        <v>-9.7269648699337293E-4</v>
      </c>
      <c r="I133" s="71">
        <v>5.1189991015487173E-4</v>
      </c>
      <c r="J133" s="71">
        <v>2.0842360109406231E-3</v>
      </c>
      <c r="L133" s="74">
        <v>44754</v>
      </c>
      <c r="M133" s="73">
        <v>-1.6667250201022631E-3</v>
      </c>
      <c r="N133" s="73">
        <v>-2.4763053754531484E-3</v>
      </c>
      <c r="O133" s="73">
        <v>1.2745742740613922E-3</v>
      </c>
      <c r="P133" s="73">
        <v>3.3299386814951003E-2</v>
      </c>
      <c r="R133" s="74">
        <v>44754</v>
      </c>
      <c r="S133" s="75">
        <v>-3.9451802174233038E-4</v>
      </c>
      <c r="T133" s="75">
        <v>-2.645103586757775E-2</v>
      </c>
      <c r="U133" s="75">
        <v>2.3875942260313941E-2</v>
      </c>
      <c r="V133" s="75">
        <v>-0.10235451897045827</v>
      </c>
      <c r="X133" s="74">
        <v>44754</v>
      </c>
      <c r="Y133" s="71">
        <v>-6.0210266308678186E-4</v>
      </c>
      <c r="Z133" s="71">
        <v>7.4294455098489675E-3</v>
      </c>
      <c r="AB133" s="74">
        <v>44754</v>
      </c>
      <c r="AC133" s="73">
        <v>-2.0798169464284318E-2</v>
      </c>
      <c r="AD133" s="73">
        <v>-3.3758471670129668E-3</v>
      </c>
      <c r="AE133" s="73">
        <v>-1.2474174225175801E-2</v>
      </c>
      <c r="AF133" s="73">
        <v>-5.6542961629869916E-3</v>
      </c>
      <c r="AG133" s="73">
        <v>-2.8146968107267415E-2</v>
      </c>
    </row>
    <row r="134" spans="1:33" ht="16" x14ac:dyDescent="0.2">
      <c r="A134" s="74">
        <v>44755</v>
      </c>
      <c r="B134" s="72">
        <v>3.6178048628931179E-4</v>
      </c>
      <c r="C134" s="72">
        <v>-4.6351613703778808E-3</v>
      </c>
      <c r="D134" s="72">
        <v>1.0058328557506192E-2</v>
      </c>
      <c r="E134" s="72">
        <v>3.8036748016231489E-3</v>
      </c>
      <c r="G134" s="74">
        <v>44755</v>
      </c>
      <c r="H134" s="71">
        <v>5.945526609955771E-4</v>
      </c>
      <c r="I134" s="71">
        <v>1.4342598668543672E-3</v>
      </c>
      <c r="J134" s="71">
        <v>-1.7899505474687166E-3</v>
      </c>
      <c r="L134" s="74">
        <v>44755</v>
      </c>
      <c r="M134" s="73">
        <v>-6.2596881611527494E-4</v>
      </c>
      <c r="N134" s="73">
        <v>2.1490274034892316E-3</v>
      </c>
      <c r="O134" s="73">
        <v>-8.1701648428275935E-4</v>
      </c>
      <c r="P134" s="73">
        <v>-2.9061808936528183E-2</v>
      </c>
      <c r="R134" s="74">
        <v>44755</v>
      </c>
      <c r="S134" s="75">
        <v>-7.8503307610051243E-3</v>
      </c>
      <c r="T134" s="75">
        <v>3.7973292632434213E-3</v>
      </c>
      <c r="U134" s="75">
        <v>3.1518702170210107E-3</v>
      </c>
      <c r="V134" s="75">
        <v>2.5290271330179331E-2</v>
      </c>
      <c r="X134" s="74">
        <v>44755</v>
      </c>
      <c r="Y134" s="71">
        <v>1.5951451269912494E-6</v>
      </c>
      <c r="Z134" s="71">
        <v>2.0647023888235E-2</v>
      </c>
      <c r="AB134" s="74">
        <v>44755</v>
      </c>
      <c r="AC134" s="73">
        <v>-1.0847563994950418E-2</v>
      </c>
      <c r="AD134" s="73">
        <v>-4.7076633407423197E-3</v>
      </c>
      <c r="AE134" s="73">
        <v>-1.4915970447634928E-2</v>
      </c>
      <c r="AF134" s="73">
        <v>-7.1131282538916254E-3</v>
      </c>
      <c r="AG134" s="73">
        <v>-1.8240227763849284E-2</v>
      </c>
    </row>
    <row r="135" spans="1:33" ht="16" x14ac:dyDescent="0.2">
      <c r="A135" s="74">
        <v>44756</v>
      </c>
      <c r="B135" s="72">
        <v>5.9720646381024772E-5</v>
      </c>
      <c r="C135" s="72">
        <v>4.7435452969881112E-3</v>
      </c>
      <c r="D135" s="72">
        <v>3.4674101527426985E-3</v>
      </c>
      <c r="E135" s="72">
        <v>-2.9117247006126652E-3</v>
      </c>
      <c r="G135" s="74">
        <v>44756</v>
      </c>
      <c r="H135" s="71">
        <v>8.8628204630612046E-4</v>
      </c>
      <c r="I135" s="71">
        <v>-6.1903445927724945E-4</v>
      </c>
      <c r="J135" s="71">
        <v>-1.1126261918080629E-3</v>
      </c>
      <c r="L135" s="74">
        <v>44756</v>
      </c>
      <c r="M135" s="73">
        <v>-6.6226250586247305E-4</v>
      </c>
      <c r="N135" s="73">
        <v>2.2261010919067902E-3</v>
      </c>
      <c r="O135" s="73">
        <v>-8.4080215595415072E-4</v>
      </c>
      <c r="P135" s="73">
        <v>-7.100949903657847E-3</v>
      </c>
      <c r="R135" s="74">
        <v>44756</v>
      </c>
      <c r="S135" s="75">
        <v>3.4099244943825678E-2</v>
      </c>
      <c r="T135" s="75">
        <v>-0.10664475067561612</v>
      </c>
      <c r="U135" s="75">
        <v>-3.5592684631912716E-2</v>
      </c>
      <c r="V135" s="75">
        <v>-1.2553927116998362E-2</v>
      </c>
      <c r="X135" s="74">
        <v>44756</v>
      </c>
      <c r="Y135" s="71">
        <v>2.6790183904526146E-4</v>
      </c>
      <c r="Z135" s="71">
        <v>2.3120559138451137E-3</v>
      </c>
      <c r="AB135" s="74">
        <v>44756</v>
      </c>
      <c r="AC135" s="73">
        <v>8.146684567818108E-3</v>
      </c>
      <c r="AD135" s="73">
        <v>1.3312280590554403E-2</v>
      </c>
      <c r="AE135" s="73">
        <v>3.8139536828810001E-2</v>
      </c>
      <c r="AF135" s="73">
        <v>4.6427303718563753E-2</v>
      </c>
      <c r="AG135" s="73">
        <v>2.8657731893547415E-2</v>
      </c>
    </row>
    <row r="136" spans="1:33" ht="16" x14ac:dyDescent="0.2">
      <c r="A136" s="74">
        <v>44757</v>
      </c>
      <c r="B136" s="72">
        <v>5.138812197833572E-4</v>
      </c>
      <c r="C136" s="72">
        <v>-1.0019490633883792E-4</v>
      </c>
      <c r="D136" s="72">
        <v>-9.6349663554062496E-3</v>
      </c>
      <c r="E136" s="72">
        <v>-1.9182201224503205E-3</v>
      </c>
      <c r="G136" s="74">
        <v>44757</v>
      </c>
      <c r="H136" s="71">
        <v>1.0001347962497115E-3</v>
      </c>
      <c r="I136" s="71">
        <v>-1.1795451657065046E-4</v>
      </c>
      <c r="J136" s="71">
        <v>1.1363837501006482E-3</v>
      </c>
      <c r="L136" s="74">
        <v>44757</v>
      </c>
      <c r="M136" s="73">
        <v>9.1363950956886025E-4</v>
      </c>
      <c r="N136" s="73">
        <v>5.1842683223108775E-4</v>
      </c>
      <c r="O136" s="73">
        <v>1.0207128884034361E-3</v>
      </c>
      <c r="P136" s="73">
        <v>2.1363685198283384E-3</v>
      </c>
      <c r="R136" s="74">
        <v>44757</v>
      </c>
      <c r="S136" s="75">
        <v>1.800500648749424E-2</v>
      </c>
      <c r="T136" s="75">
        <v>-0.11016213041639419</v>
      </c>
      <c r="U136" s="75">
        <v>-2.2614911444716723E-2</v>
      </c>
      <c r="V136" s="75">
        <v>6.4660027256457461E-2</v>
      </c>
      <c r="X136" s="74">
        <v>44757</v>
      </c>
      <c r="Y136" s="71">
        <v>-5.8789287706981306E-4</v>
      </c>
      <c r="Z136" s="71">
        <v>9.0631064709185E-3</v>
      </c>
      <c r="AB136" s="74">
        <v>44757</v>
      </c>
      <c r="AC136" s="73">
        <v>-7.3517268290590231E-3</v>
      </c>
      <c r="AD136" s="73">
        <v>-1.3501048878042798E-2</v>
      </c>
      <c r="AE136" s="73">
        <v>4.0797169405594417E-3</v>
      </c>
      <c r="AF136" s="73">
        <v>-3.8948393871125899E-4</v>
      </c>
      <c r="AG136" s="73">
        <v>1.563522237445451E-2</v>
      </c>
    </row>
    <row r="137" spans="1:33" ht="16" x14ac:dyDescent="0.2">
      <c r="A137" s="74">
        <v>44760</v>
      </c>
      <c r="B137" s="72">
        <v>5.439025189466558E-4</v>
      </c>
      <c r="C137" s="72">
        <v>9.8428519555304977E-4</v>
      </c>
      <c r="D137" s="72">
        <v>3.6671353056295751E-4</v>
      </c>
      <c r="E137" s="72">
        <v>-7.8385248515206139E-3</v>
      </c>
      <c r="G137" s="74">
        <v>44760</v>
      </c>
      <c r="H137" s="71">
        <v>-1.5380880893964383E-3</v>
      </c>
      <c r="I137" s="71">
        <v>-1.6318449204626663E-3</v>
      </c>
      <c r="J137" s="71">
        <v>-1.4784076741577829E-3</v>
      </c>
      <c r="L137" s="74">
        <v>44760</v>
      </c>
      <c r="M137" s="73">
        <v>1.6685446191631846E-3</v>
      </c>
      <c r="N137" s="73">
        <v>-1.2825403699316159E-3</v>
      </c>
      <c r="O137" s="73">
        <v>-8.5200857197409603E-4</v>
      </c>
      <c r="P137" s="73">
        <v>-6.9505295673814955E-3</v>
      </c>
      <c r="R137" s="74">
        <v>44760</v>
      </c>
      <c r="S137" s="75">
        <v>1.9112860623787579E-2</v>
      </c>
      <c r="T137" s="75">
        <v>-1.5286101195444466E-2</v>
      </c>
      <c r="U137" s="75">
        <v>6.6923128876815619E-2</v>
      </c>
      <c r="V137" s="75">
        <v>0.10301135087104391</v>
      </c>
      <c r="X137" s="74">
        <v>44760</v>
      </c>
      <c r="Y137" s="71">
        <v>6.7781080428871402E-5</v>
      </c>
      <c r="Z137" s="71">
        <v>-1.2608805389982408E-2</v>
      </c>
      <c r="AB137" s="74">
        <v>44760</v>
      </c>
      <c r="AC137" s="73">
        <v>4.2668398753959003E-2</v>
      </c>
      <c r="AD137" s="73">
        <v>9.0209219146189599E-3</v>
      </c>
      <c r="AE137" s="73">
        <v>-3.7005817392740163E-2</v>
      </c>
      <c r="AF137" s="73">
        <v>2.8609035733230086E-2</v>
      </c>
      <c r="AG137" s="73">
        <v>5.4662873030168521E-2</v>
      </c>
    </row>
    <row r="138" spans="1:33" ht="16" x14ac:dyDescent="0.2">
      <c r="A138" s="74">
        <v>44761</v>
      </c>
      <c r="B138" s="72">
        <v>-6.9692017893512178E-4</v>
      </c>
      <c r="C138" s="72">
        <v>5.6503436837284358E-4</v>
      </c>
      <c r="D138" s="72">
        <v>-1.1634564651054084E-3</v>
      </c>
      <c r="E138" s="72">
        <v>4.8333134225129861E-3</v>
      </c>
      <c r="G138" s="74">
        <v>44761</v>
      </c>
      <c r="H138" s="71">
        <v>7.4389991579575316E-4</v>
      </c>
      <c r="I138" s="71">
        <v>3.5872668265078797E-4</v>
      </c>
      <c r="J138" s="71">
        <v>-2.8162903667361271E-3</v>
      </c>
      <c r="L138" s="74">
        <v>44761</v>
      </c>
      <c r="M138" s="73">
        <v>-4.7441518956992324E-4</v>
      </c>
      <c r="N138" s="73">
        <v>-1.6171965110851295E-3</v>
      </c>
      <c r="O138" s="73">
        <v>-7.855872250172902E-4</v>
      </c>
      <c r="P138" s="73">
        <v>1.776611563215013E-2</v>
      </c>
      <c r="R138" s="74">
        <v>44761</v>
      </c>
      <c r="S138" s="75">
        <v>4.7733175383271126E-2</v>
      </c>
      <c r="T138" s="75">
        <v>-7.3719663680161772E-3</v>
      </c>
      <c r="U138" s="75">
        <v>-2.0301412977748009E-2</v>
      </c>
      <c r="V138" s="75">
        <v>-0.2051628757386306</v>
      </c>
      <c r="X138" s="74">
        <v>44761</v>
      </c>
      <c r="Y138" s="71">
        <v>-7.9065478158863012E-5</v>
      </c>
      <c r="Z138" s="71">
        <v>-2.5806215801572451E-3</v>
      </c>
      <c r="AB138" s="74">
        <v>44761</v>
      </c>
      <c r="AC138" s="73">
        <v>1.8430224747046718E-2</v>
      </c>
      <c r="AD138" s="73">
        <v>-9.3985654236388022E-3</v>
      </c>
      <c r="AE138" s="73">
        <v>1.6758368346840333E-2</v>
      </c>
      <c r="AF138" s="73">
        <v>2.6892376899089014E-2</v>
      </c>
      <c r="AG138" s="73">
        <v>1.8508730825866546E-3</v>
      </c>
    </row>
    <row r="139" spans="1:33" ht="16" x14ac:dyDescent="0.2">
      <c r="A139" s="74">
        <v>44762</v>
      </c>
      <c r="B139" s="72">
        <v>2.5125176779430673E-4</v>
      </c>
      <c r="C139" s="72">
        <v>-8.4502947241596915E-4</v>
      </c>
      <c r="D139" s="72">
        <v>4.0688273622002027E-3</v>
      </c>
      <c r="E139" s="72">
        <v>2.111056708704275E-3</v>
      </c>
      <c r="G139" s="74">
        <v>44762</v>
      </c>
      <c r="H139" s="71">
        <v>-1.1532092631581085E-3</v>
      </c>
      <c r="I139" s="71">
        <v>7.476181540692989E-4</v>
      </c>
      <c r="J139" s="71">
        <v>-2.100104747377967E-3</v>
      </c>
      <c r="L139" s="74">
        <v>44762</v>
      </c>
      <c r="M139" s="73">
        <v>-2.6363580029901859E-4</v>
      </c>
      <c r="N139" s="73">
        <v>-1.4224948908480096E-3</v>
      </c>
      <c r="O139" s="73">
        <v>-2.3214195677207805E-3</v>
      </c>
      <c r="P139" s="73">
        <v>-3.2379859809410452E-2</v>
      </c>
      <c r="R139" s="74">
        <v>44762</v>
      </c>
      <c r="S139" s="75">
        <v>5.3824438553908095E-2</v>
      </c>
      <c r="T139" s="75">
        <v>3.9818420748976652E-2</v>
      </c>
      <c r="U139" s="75">
        <v>1.2431899423624803E-2</v>
      </c>
      <c r="V139" s="75">
        <v>-6.9092232042897994E-2</v>
      </c>
      <c r="X139" s="74">
        <v>44762</v>
      </c>
      <c r="Y139" s="71">
        <v>-2.1041776002046709E-5</v>
      </c>
      <c r="Z139" s="71">
        <v>-1.8184135008184527E-2</v>
      </c>
      <c r="AB139" s="74">
        <v>44762</v>
      </c>
      <c r="AC139" s="73">
        <v>-8.6877792108688637E-3</v>
      </c>
      <c r="AD139" s="73">
        <v>1.5097191016232151E-3</v>
      </c>
      <c r="AE139" s="73">
        <v>3.8277558697644661E-3</v>
      </c>
      <c r="AF139" s="73">
        <v>1.3725167421115072E-2</v>
      </c>
      <c r="AG139" s="73">
        <v>1.7414515374654976E-2</v>
      </c>
    </row>
    <row r="140" spans="1:33" ht="16" x14ac:dyDescent="0.2">
      <c r="A140" s="74">
        <v>44763</v>
      </c>
      <c r="B140" s="72">
        <v>-3.659515974528823E-7</v>
      </c>
      <c r="C140" s="72">
        <v>-3.9941247569269889E-3</v>
      </c>
      <c r="D140" s="72">
        <v>1.6671453287050904E-3</v>
      </c>
      <c r="E140" s="72">
        <v>-4.0700459239919615E-3</v>
      </c>
      <c r="G140" s="74">
        <v>44763</v>
      </c>
      <c r="H140" s="71">
        <v>-4.4536139507573419E-4</v>
      </c>
      <c r="I140" s="71">
        <v>1.4653136872607767E-3</v>
      </c>
      <c r="J140" s="71">
        <v>6.3904210797782962E-4</v>
      </c>
      <c r="L140" s="74">
        <v>44763</v>
      </c>
      <c r="M140" s="73">
        <v>-5.6592975908505898E-4</v>
      </c>
      <c r="N140" s="73">
        <v>9.0925336774287874E-6</v>
      </c>
      <c r="O140" s="73">
        <v>-1.1686791971351502E-3</v>
      </c>
      <c r="P140" s="73">
        <v>4.6325344324989276E-2</v>
      </c>
      <c r="R140" s="74">
        <v>44763</v>
      </c>
      <c r="S140" s="75">
        <v>1.2770892972127575E-2</v>
      </c>
      <c r="T140" s="75">
        <v>-2.2266221854095325E-2</v>
      </c>
      <c r="U140" s="75">
        <v>3.4147013654991211E-2</v>
      </c>
      <c r="V140" s="75">
        <v>8.7722924279350981E-3</v>
      </c>
      <c r="X140" s="74">
        <v>44763</v>
      </c>
      <c r="Y140" s="71">
        <v>2.60465402193679E-4</v>
      </c>
      <c r="Z140" s="71">
        <v>1.388762335297674E-2</v>
      </c>
      <c r="AB140" s="74">
        <v>44763</v>
      </c>
      <c r="AC140" s="73">
        <v>-9.699844485264714E-4</v>
      </c>
      <c r="AD140" s="73">
        <v>5.0785400227602228E-3</v>
      </c>
      <c r="AE140" s="73">
        <v>-1.5723089831333945E-2</v>
      </c>
      <c r="AF140" s="73">
        <v>-2.0012742056473151E-3</v>
      </c>
      <c r="AG140" s="73">
        <v>7.6291829277188063E-3</v>
      </c>
    </row>
    <row r="141" spans="1:33" ht="16" x14ac:dyDescent="0.2">
      <c r="A141" s="74">
        <v>44764</v>
      </c>
      <c r="B141" s="72">
        <v>2.9436085157886718E-4</v>
      </c>
      <c r="C141" s="72">
        <v>2.1850375621927363E-3</v>
      </c>
      <c r="D141" s="72">
        <v>4.26359564432649E-3</v>
      </c>
      <c r="E141" s="72">
        <v>2.1371780609488011E-3</v>
      </c>
      <c r="G141" s="74">
        <v>44764</v>
      </c>
      <c r="H141" s="71">
        <v>-1.0176036898114184E-4</v>
      </c>
      <c r="I141" s="71">
        <v>4.7376825794102169E-3</v>
      </c>
      <c r="J141" s="71">
        <v>-2.8835083145850311E-3</v>
      </c>
      <c r="L141" s="74">
        <v>44764</v>
      </c>
      <c r="M141" s="73">
        <v>2.2674454238987784E-3</v>
      </c>
      <c r="N141" s="73">
        <v>2.1858695688044042E-3</v>
      </c>
      <c r="O141" s="73">
        <v>2.5682267840023807E-3</v>
      </c>
      <c r="P141" s="73">
        <v>1.4781251877873392E-2</v>
      </c>
      <c r="R141" s="74">
        <v>44764</v>
      </c>
      <c r="S141" s="75">
        <v>2.3977908313417808E-2</v>
      </c>
      <c r="T141" s="75">
        <v>4.8690765848627512E-2</v>
      </c>
      <c r="U141" s="75">
        <v>-6.4368925145026817E-2</v>
      </c>
      <c r="V141" s="75">
        <v>7.9838223448328249E-2</v>
      </c>
      <c r="X141" s="74">
        <v>44764</v>
      </c>
      <c r="Y141" s="71">
        <v>-7.0818487492615837E-4</v>
      </c>
      <c r="Z141" s="71">
        <v>1.0268975855130792E-2</v>
      </c>
      <c r="AB141" s="74">
        <v>44764</v>
      </c>
      <c r="AC141" s="73">
        <v>8.375438200498124E-3</v>
      </c>
      <c r="AD141" s="73">
        <v>8.7793596497879531E-3</v>
      </c>
      <c r="AE141" s="73">
        <v>-1.2038538101616932E-2</v>
      </c>
      <c r="AF141" s="73">
        <v>-9.6990420864564997E-3</v>
      </c>
      <c r="AG141" s="73">
        <v>1.7367311758738707E-2</v>
      </c>
    </row>
    <row r="142" spans="1:33" ht="16" x14ac:dyDescent="0.2">
      <c r="A142" s="74">
        <v>44767</v>
      </c>
      <c r="B142" s="72">
        <v>5.6757074058833045E-4</v>
      </c>
      <c r="C142" s="72">
        <v>3.3979554851485878E-3</v>
      </c>
      <c r="D142" s="72">
        <v>6.9245995431141318E-3</v>
      </c>
      <c r="E142" s="72">
        <v>-2.9431648475590436E-3</v>
      </c>
      <c r="G142" s="74">
        <v>44767</v>
      </c>
      <c r="H142" s="71">
        <v>1.1664985476028611E-4</v>
      </c>
      <c r="I142" s="71">
        <v>-8.1557279957537767E-4</v>
      </c>
      <c r="J142" s="71">
        <v>-1.0658863819847839E-3</v>
      </c>
      <c r="L142" s="74">
        <v>44767</v>
      </c>
      <c r="M142" s="73">
        <v>3.0141949045660787E-3</v>
      </c>
      <c r="N142" s="73">
        <v>8.978873374076695E-4</v>
      </c>
      <c r="O142" s="73">
        <v>-1.9156137596020408E-3</v>
      </c>
      <c r="P142" s="73">
        <v>-2.719876840398755E-2</v>
      </c>
      <c r="R142" s="74">
        <v>44767</v>
      </c>
      <c r="S142" s="75">
        <v>1.3042523176002218E-2</v>
      </c>
      <c r="T142" s="75">
        <v>6.2701354957207273E-2</v>
      </c>
      <c r="U142" s="75">
        <v>-7.0223497819450004E-2</v>
      </c>
      <c r="V142" s="75">
        <v>-0.20621437677850371</v>
      </c>
      <c r="X142" s="74">
        <v>44767</v>
      </c>
      <c r="Y142" s="71">
        <v>5.6348378014781716E-4</v>
      </c>
      <c r="Z142" s="71">
        <v>7.0366305354780008E-3</v>
      </c>
      <c r="AB142" s="74">
        <v>44767</v>
      </c>
      <c r="AC142" s="73">
        <v>2.3496753307471626E-3</v>
      </c>
      <c r="AD142" s="73">
        <v>1.0912898461356091E-2</v>
      </c>
      <c r="AE142" s="73">
        <v>-3.9731481871289567E-2</v>
      </c>
      <c r="AF142" s="73">
        <v>-1.5941023384351681E-2</v>
      </c>
      <c r="AG142" s="73">
        <v>-1.2997124854819091E-2</v>
      </c>
    </row>
    <row r="143" spans="1:33" ht="16" x14ac:dyDescent="0.2">
      <c r="A143" s="74">
        <v>44768</v>
      </c>
      <c r="B143" s="72">
        <v>8.2015626629615662E-4</v>
      </c>
      <c r="C143" s="72">
        <v>4.0389864345762531E-3</v>
      </c>
      <c r="D143" s="72">
        <v>-2.496741908627077E-3</v>
      </c>
      <c r="E143" s="72">
        <v>7.8753854601387157E-3</v>
      </c>
      <c r="G143" s="74">
        <v>44768</v>
      </c>
      <c r="H143" s="71">
        <v>-3.2639284636262918E-4</v>
      </c>
      <c r="I143" s="71">
        <v>2.9863268862522436E-3</v>
      </c>
      <c r="J143" s="71">
        <v>-5.9798018980903873E-4</v>
      </c>
      <c r="L143" s="74">
        <v>44768</v>
      </c>
      <c r="M143" s="73">
        <v>3.2431755804060772E-4</v>
      </c>
      <c r="N143" s="73">
        <v>5.1859060468086211E-4</v>
      </c>
      <c r="O143" s="73">
        <v>1.9241476439993993E-3</v>
      </c>
      <c r="P143" s="73">
        <v>-1.4476857365002706E-2</v>
      </c>
      <c r="R143" s="74">
        <v>44768</v>
      </c>
      <c r="S143" s="75">
        <v>-5.3132536294700633E-2</v>
      </c>
      <c r="T143" s="75">
        <v>4.1238237149144985E-2</v>
      </c>
      <c r="U143" s="75">
        <v>8.1421881386119725E-3</v>
      </c>
      <c r="V143" s="75">
        <v>8.3920542342728555E-2</v>
      </c>
      <c r="X143" s="74">
        <v>44768</v>
      </c>
      <c r="Y143" s="71">
        <v>-3.6908455025814172E-4</v>
      </c>
      <c r="Z143" s="71">
        <v>1.3224150826211506E-2</v>
      </c>
      <c r="AB143" s="74">
        <v>44768</v>
      </c>
      <c r="AC143" s="73">
        <v>1.9124678191722071E-2</v>
      </c>
      <c r="AD143" s="73">
        <v>0</v>
      </c>
      <c r="AE143" s="73">
        <v>3.5138297942958488E-2</v>
      </c>
      <c r="AF143" s="73">
        <v>4.4939068267334417E-2</v>
      </c>
      <c r="AG143" s="73">
        <v>2.9694518621910318E-2</v>
      </c>
    </row>
    <row r="144" spans="1:33" ht="16" x14ac:dyDescent="0.2">
      <c r="A144" s="74">
        <v>44769</v>
      </c>
      <c r="B144" s="72">
        <v>4.6265259113524148E-4</v>
      </c>
      <c r="C144" s="72">
        <v>5.7121199359388706E-3</v>
      </c>
      <c r="D144" s="72">
        <v>-5.0647124199260582E-3</v>
      </c>
      <c r="E144" s="72">
        <v>5.8024247619323267E-3</v>
      </c>
      <c r="G144" s="74">
        <v>44769</v>
      </c>
      <c r="H144" s="71">
        <v>-3.8802527787820402E-4</v>
      </c>
      <c r="I144" s="71">
        <v>-7.4525455352765426E-4</v>
      </c>
      <c r="J144" s="71">
        <v>1.7341890494826438E-3</v>
      </c>
      <c r="L144" s="74">
        <v>44769</v>
      </c>
      <c r="M144" s="73">
        <v>2.2583980113355328E-3</v>
      </c>
      <c r="N144" s="73">
        <v>1.7906894569443327E-4</v>
      </c>
      <c r="O144" s="73">
        <v>2.8279196307222463E-7</v>
      </c>
      <c r="P144" s="73">
        <v>2.8122273924812414E-2</v>
      </c>
      <c r="R144" s="74">
        <v>44769</v>
      </c>
      <c r="S144" s="75">
        <v>-4.6791299801309361E-2</v>
      </c>
      <c r="T144" s="75">
        <v>2.2007726900753455E-3</v>
      </c>
      <c r="U144" s="75">
        <v>5.1648004512822421E-2</v>
      </c>
      <c r="V144" s="75">
        <v>4.9691756364326448E-2</v>
      </c>
      <c r="X144" s="74">
        <v>44769</v>
      </c>
      <c r="Y144" s="71">
        <v>-1.3439556077702778E-4</v>
      </c>
      <c r="Z144" s="71">
        <v>1.78960645595432E-2</v>
      </c>
      <c r="AB144" s="74">
        <v>44769</v>
      </c>
      <c r="AC144" s="73">
        <v>1.5473593949512842E-2</v>
      </c>
      <c r="AD144" s="73">
        <v>3.0793956453699377E-2</v>
      </c>
      <c r="AE144" s="73">
        <v>-9.9141591956308193E-3</v>
      </c>
      <c r="AF144" s="73">
        <v>3.0609249818362723E-2</v>
      </c>
      <c r="AG144" s="73">
        <v>1.8380829582187959E-2</v>
      </c>
    </row>
    <row r="145" spans="1:33" ht="16" x14ac:dyDescent="0.2">
      <c r="A145" s="74">
        <v>44770</v>
      </c>
      <c r="B145" s="72">
        <v>4.093136321445482E-4</v>
      </c>
      <c r="C145" s="72">
        <v>-6.5024679212201191E-5</v>
      </c>
      <c r="D145" s="72">
        <v>7.3867738796936748E-3</v>
      </c>
      <c r="E145" s="72">
        <v>-3.5236559813117295E-3</v>
      </c>
      <c r="G145" s="74">
        <v>44770</v>
      </c>
      <c r="H145" s="71">
        <v>-1.6977489092735203E-4</v>
      </c>
      <c r="I145" s="71">
        <v>-1.9054880328607108E-3</v>
      </c>
      <c r="J145" s="71">
        <v>-3.2784577808919581E-3</v>
      </c>
      <c r="L145" s="74">
        <v>44770</v>
      </c>
      <c r="M145" s="73">
        <v>5.6647646215119449E-7</v>
      </c>
      <c r="N145" s="73">
        <v>7.7695710084121255E-4</v>
      </c>
      <c r="O145" s="73">
        <v>3.4241525228280732E-4</v>
      </c>
      <c r="P145" s="73">
        <v>1.1843527928963557E-2</v>
      </c>
      <c r="R145" s="74">
        <v>44770</v>
      </c>
      <c r="S145" s="75">
        <v>-4.8877982229046706E-2</v>
      </c>
      <c r="T145" s="75">
        <v>-6.1572169955011774E-2</v>
      </c>
      <c r="U145" s="75">
        <v>-0.1650213349917819</v>
      </c>
      <c r="V145" s="75">
        <v>0.11065900173922641</v>
      </c>
      <c r="X145" s="74">
        <v>44770</v>
      </c>
      <c r="Y145" s="71">
        <v>1.7705338299547666E-4</v>
      </c>
      <c r="Z145" s="71">
        <v>1.2963437270585992E-2</v>
      </c>
      <c r="AB145" s="74">
        <v>44770</v>
      </c>
      <c r="AC145" s="73">
        <v>1.6759027025361268E-2</v>
      </c>
      <c r="AD145" s="73">
        <v>1.0116334389071318E-2</v>
      </c>
      <c r="AE145" s="73">
        <v>2.3630899404416553E-2</v>
      </c>
      <c r="AF145" s="73">
        <v>2.0407121627925816E-2</v>
      </c>
      <c r="AG145" s="73">
        <v>-5.3928308170408971E-3</v>
      </c>
    </row>
    <row r="146" spans="1:33" ht="16" x14ac:dyDescent="0.2">
      <c r="A146" s="74">
        <v>44771</v>
      </c>
      <c r="B146" s="72">
        <v>3.6097309613962588E-4</v>
      </c>
      <c r="C146" s="72">
        <v>1.2802439874021205E-3</v>
      </c>
      <c r="D146" s="72">
        <v>-4.2397716957958565E-3</v>
      </c>
      <c r="E146" s="72">
        <v>5.1943905069047744E-3</v>
      </c>
      <c r="G146" s="74">
        <v>44771</v>
      </c>
      <c r="H146" s="71">
        <v>2.788463998699294E-4</v>
      </c>
      <c r="I146" s="71">
        <v>3.6896893292055299E-3</v>
      </c>
      <c r="J146" s="71">
        <v>-4.5357362952493736E-4</v>
      </c>
      <c r="L146" s="74">
        <v>44771</v>
      </c>
      <c r="M146" s="73">
        <v>1.5078567768097299E-3</v>
      </c>
      <c r="N146" s="73">
        <v>1.8715091663787824E-3</v>
      </c>
      <c r="O146" s="73">
        <v>2.3412143756738947E-3</v>
      </c>
      <c r="P146" s="73">
        <v>3.3994237550235187E-2</v>
      </c>
      <c r="R146" s="74">
        <v>44771</v>
      </c>
      <c r="S146" s="75">
        <v>4.4188398869725656E-3</v>
      </c>
      <c r="T146" s="75">
        <v>1.8185623099413112E-3</v>
      </c>
      <c r="U146" s="75">
        <v>-0.1010530768267818</v>
      </c>
      <c r="V146" s="75">
        <v>2.4942996913763643E-2</v>
      </c>
      <c r="X146" s="74">
        <v>44771</v>
      </c>
      <c r="Y146" s="71">
        <v>-3.6757207627372733E-4</v>
      </c>
      <c r="Z146" s="71">
        <v>1.1910959883097198E-2</v>
      </c>
      <c r="AB146" s="74">
        <v>44771</v>
      </c>
      <c r="AC146" s="73">
        <v>2.6598908386607785E-2</v>
      </c>
      <c r="AD146" s="73">
        <v>-1.2368585373963583E-3</v>
      </c>
      <c r="AE146" s="73">
        <v>1.0646979104488585E-2</v>
      </c>
      <c r="AF146" s="73">
        <v>4.9106863563642038E-3</v>
      </c>
      <c r="AG146" s="73">
        <v>-9.5080051959834291E-3</v>
      </c>
    </row>
    <row r="147" spans="1:33" ht="16" x14ac:dyDescent="0.2">
      <c r="A147" s="74">
        <v>44774</v>
      </c>
      <c r="B147" s="72">
        <v>-1.194172081118594E-4</v>
      </c>
      <c r="C147" s="72">
        <v>-2.8764635754469584E-3</v>
      </c>
      <c r="D147" s="72">
        <v>-3.8361984007442515E-3</v>
      </c>
      <c r="E147" s="72">
        <v>1.028699302450182E-2</v>
      </c>
      <c r="G147" s="74">
        <v>44774</v>
      </c>
      <c r="H147" s="71">
        <v>5.8129651780535157E-4</v>
      </c>
      <c r="I147" s="71">
        <v>2.3913432289447516E-4</v>
      </c>
      <c r="J147" s="71">
        <v>-1.7333180837831598E-3</v>
      </c>
      <c r="L147" s="74">
        <v>44774</v>
      </c>
      <c r="M147" s="73">
        <v>9.7208862496385125E-4</v>
      </c>
      <c r="N147" s="73">
        <v>3.4939123063253428E-3</v>
      </c>
      <c r="O147" s="73">
        <v>-1.5783291377801385E-3</v>
      </c>
      <c r="P147" s="73">
        <v>-2.1856958849918822E-2</v>
      </c>
      <c r="R147" s="74">
        <v>44774</v>
      </c>
      <c r="S147" s="75">
        <v>-6.6058555909706412E-2</v>
      </c>
      <c r="T147" s="75">
        <v>2.4931650240954159E-2</v>
      </c>
      <c r="U147" s="75">
        <v>3.0848661138613256E-2</v>
      </c>
      <c r="V147" s="75">
        <v>-0.16551980906652913</v>
      </c>
      <c r="X147" s="74">
        <v>44774</v>
      </c>
      <c r="Y147" s="71">
        <v>3.5459088504391994E-4</v>
      </c>
      <c r="Z147" s="71">
        <v>4.752976304052017E-3</v>
      </c>
      <c r="AB147" s="74">
        <v>44774</v>
      </c>
      <c r="AC147" s="73">
        <v>-2.3462365116047726E-2</v>
      </c>
      <c r="AD147" s="73">
        <v>2.8248606355546191E-3</v>
      </c>
      <c r="AE147" s="73">
        <v>-3.9272062353528765E-2</v>
      </c>
      <c r="AF147" s="73">
        <v>-1.5147936655895426E-2</v>
      </c>
      <c r="AG147" s="73">
        <v>-1.689123675519252E-2</v>
      </c>
    </row>
    <row r="148" spans="1:33" ht="16" x14ac:dyDescent="0.2">
      <c r="A148" s="74">
        <v>44775</v>
      </c>
      <c r="B148" s="72">
        <v>-7.9615914381637521E-4</v>
      </c>
      <c r="C148" s="72">
        <v>5.7571772567109581E-4</v>
      </c>
      <c r="D148" s="72">
        <v>-1.0621460357272052E-3</v>
      </c>
      <c r="E148" s="72">
        <v>-5.8379496253168376E-3</v>
      </c>
      <c r="G148" s="74">
        <v>44775</v>
      </c>
      <c r="H148" s="71">
        <v>8.9455368122436142E-5</v>
      </c>
      <c r="I148" s="71">
        <v>-2.552555128349502E-4</v>
      </c>
      <c r="J148" s="71">
        <v>-4.4484611345447771E-3</v>
      </c>
      <c r="L148" s="74">
        <v>44775</v>
      </c>
      <c r="M148" s="73">
        <v>-5.8092046279815591E-5</v>
      </c>
      <c r="N148" s="73">
        <v>-1.8235007328236924E-3</v>
      </c>
      <c r="O148" s="73">
        <v>-7.6107125002885037E-4</v>
      </c>
      <c r="P148" s="73">
        <v>4.9528572520104773E-3</v>
      </c>
      <c r="R148" s="74">
        <v>44775</v>
      </c>
      <c r="S148" s="75">
        <v>-3.5405069664230834E-2</v>
      </c>
      <c r="T148" s="75">
        <v>2.7362747989751825E-2</v>
      </c>
      <c r="U148" s="75">
        <v>-3.6411073770260794E-3</v>
      </c>
      <c r="V148" s="75">
        <v>2.4887677480734994E-2</v>
      </c>
      <c r="X148" s="74">
        <v>44775</v>
      </c>
      <c r="Y148" s="71">
        <v>-1.0098383366728772E-3</v>
      </c>
      <c r="Z148" s="71">
        <v>1.8430410372796677E-2</v>
      </c>
      <c r="AB148" s="74">
        <v>44775</v>
      </c>
      <c r="AC148" s="73">
        <v>1.6630317154084615E-2</v>
      </c>
      <c r="AD148" s="73">
        <v>1.3831963501790657E-2</v>
      </c>
      <c r="AE148" s="73">
        <v>2.635198598842459E-2</v>
      </c>
      <c r="AF148" s="73">
        <v>2.9237401531196496E-2</v>
      </c>
      <c r="AG148" s="73">
        <v>1.5401293594039056E-2</v>
      </c>
    </row>
    <row r="149" spans="1:33" ht="16" x14ac:dyDescent="0.2">
      <c r="A149" s="74">
        <v>44776</v>
      </c>
      <c r="B149" s="72">
        <v>5.8637842170482419E-4</v>
      </c>
      <c r="C149" s="72">
        <v>-2.6405704409177763E-3</v>
      </c>
      <c r="D149" s="72">
        <v>4.6643274892102125E-4</v>
      </c>
      <c r="E149" s="72">
        <v>-9.364686008641117E-4</v>
      </c>
      <c r="G149" s="74">
        <v>44776</v>
      </c>
      <c r="H149" s="71">
        <v>-6.5187059960759229E-5</v>
      </c>
      <c r="I149" s="71">
        <v>-4.2773915863361864E-3</v>
      </c>
      <c r="J149" s="71">
        <v>4.2122100036022568E-4</v>
      </c>
      <c r="L149" s="74">
        <v>44776</v>
      </c>
      <c r="M149" s="73">
        <v>-3.7218823855438856E-4</v>
      </c>
      <c r="N149" s="73">
        <v>3.3539892584488946E-3</v>
      </c>
      <c r="O149" s="73">
        <v>-4.2928126451997141E-4</v>
      </c>
      <c r="P149" s="73">
        <v>2.0393465533057431E-2</v>
      </c>
      <c r="R149" s="74">
        <v>44776</v>
      </c>
      <c r="S149" s="75">
        <v>7.3156823217708465E-3</v>
      </c>
      <c r="T149" s="75">
        <v>6.746885839979383E-2</v>
      </c>
      <c r="U149" s="75">
        <v>-2.7396295859546626E-2</v>
      </c>
      <c r="V149" s="75">
        <v>6.5399057794854037E-3</v>
      </c>
      <c r="X149" s="74">
        <v>44776</v>
      </c>
      <c r="Y149" s="71">
        <v>6.5751751417688969E-4</v>
      </c>
      <c r="Z149" s="71">
        <v>9.2908219956981339E-4</v>
      </c>
      <c r="AB149" s="74">
        <v>44776</v>
      </c>
      <c r="AC149" s="73">
        <v>-2.9850768434535081E-3</v>
      </c>
      <c r="AD149" s="73">
        <v>-1.1190884406954574E-2</v>
      </c>
      <c r="AE149" s="73">
        <v>-7.1778448469568953E-3</v>
      </c>
      <c r="AF149" s="73">
        <v>1.3893706788169334E-2</v>
      </c>
      <c r="AG149" s="73">
        <v>-4.7585621532622926E-2</v>
      </c>
    </row>
    <row r="150" spans="1:33" ht="16" x14ac:dyDescent="0.2">
      <c r="A150" s="74">
        <v>44777</v>
      </c>
      <c r="B150" s="72">
        <v>-6.8420089638721032E-5</v>
      </c>
      <c r="C150" s="72">
        <v>1.7263991172650544E-3</v>
      </c>
      <c r="D150" s="72">
        <v>9.4784752972363229E-4</v>
      </c>
      <c r="E150" s="72">
        <v>3.3360583393495027E-3</v>
      </c>
      <c r="G150" s="74">
        <v>44777</v>
      </c>
      <c r="H150" s="71">
        <v>-6.5679260610890613E-4</v>
      </c>
      <c r="I150" s="71">
        <v>1.2521919725328608E-3</v>
      </c>
      <c r="J150" s="71">
        <v>-1.9093658622530215E-3</v>
      </c>
      <c r="L150" s="74">
        <v>44777</v>
      </c>
      <c r="M150" s="73">
        <v>4.5861430407593591E-4</v>
      </c>
      <c r="N150" s="73">
        <v>-1.3942012429824064E-3</v>
      </c>
      <c r="O150" s="73">
        <v>-1.6166794068632349E-3</v>
      </c>
      <c r="P150" s="73">
        <v>-7.1370995175598804E-3</v>
      </c>
      <c r="R150" s="74">
        <v>44777</v>
      </c>
      <c r="S150" s="75">
        <v>2.7731905662148466E-2</v>
      </c>
      <c r="T150" s="75">
        <v>-8.7722677195676946E-2</v>
      </c>
      <c r="U150" s="75">
        <v>3.2472106222749333E-2</v>
      </c>
      <c r="V150" s="75">
        <v>-0.14979386333454173</v>
      </c>
      <c r="X150" s="74">
        <v>44777</v>
      </c>
      <c r="Y150" s="71">
        <v>3.5201970780775172E-4</v>
      </c>
      <c r="Z150" s="71">
        <v>-1.3123309828837134E-2</v>
      </c>
      <c r="AB150" s="74">
        <v>44777</v>
      </c>
      <c r="AC150" s="73">
        <v>1.1296196218379625E-2</v>
      </c>
      <c r="AD150" s="73">
        <v>-1.8635733210532184E-2</v>
      </c>
      <c r="AE150" s="73">
        <v>-5.5820207328289078E-3</v>
      </c>
      <c r="AF150" s="73">
        <v>-5.0360055462517227E-2</v>
      </c>
      <c r="AG150" s="73">
        <v>-3.0967142979760019E-2</v>
      </c>
    </row>
    <row r="151" spans="1:33" ht="16" x14ac:dyDescent="0.2">
      <c r="A151" s="74">
        <v>44778</v>
      </c>
      <c r="B151" s="72">
        <v>1.2822655925471126E-3</v>
      </c>
      <c r="C151" s="72">
        <v>-7.8494160383204789E-5</v>
      </c>
      <c r="D151" s="72">
        <v>3.2656419911396731E-3</v>
      </c>
      <c r="E151" s="72">
        <v>7.0128717168546359E-3</v>
      </c>
      <c r="G151" s="74">
        <v>44778</v>
      </c>
      <c r="H151" s="71">
        <v>-5.5396926876219877E-4</v>
      </c>
      <c r="I151" s="71">
        <v>-6.367392385427603E-4</v>
      </c>
      <c r="J151" s="71">
        <v>-2.7179530246933367E-4</v>
      </c>
      <c r="L151" s="74">
        <v>44778</v>
      </c>
      <c r="M151" s="73">
        <v>6.6368342697518327E-4</v>
      </c>
      <c r="N151" s="73">
        <v>1.2071308934152231E-3</v>
      </c>
      <c r="O151" s="73">
        <v>-7.2737553046320631E-5</v>
      </c>
      <c r="P151" s="73">
        <v>1.501772222802783E-2</v>
      </c>
      <c r="R151" s="74">
        <v>44778</v>
      </c>
      <c r="S151" s="75">
        <v>-2.3583376231530135E-2</v>
      </c>
      <c r="T151" s="75">
        <v>6.2728135944748603E-2</v>
      </c>
      <c r="U151" s="75">
        <v>0.12850895741621665</v>
      </c>
      <c r="V151" s="75">
        <v>-8.2684622431373672E-2</v>
      </c>
      <c r="X151" s="74">
        <v>44778</v>
      </c>
      <c r="Y151" s="71">
        <v>8.6248946797959814E-4</v>
      </c>
      <c r="Z151" s="71">
        <v>-3.1542470497438581E-3</v>
      </c>
      <c r="AB151" s="74">
        <v>44778</v>
      </c>
      <c r="AC151" s="73">
        <v>1.282508156033791E-2</v>
      </c>
      <c r="AD151" s="73">
        <v>2.1474596656376106E-3</v>
      </c>
      <c r="AE151" s="73">
        <v>2.6962815757779316E-2</v>
      </c>
      <c r="AF151" s="73">
        <v>-1.6370968197722102E-2</v>
      </c>
      <c r="AG151" s="73">
        <v>3.3179965229916217E-2</v>
      </c>
    </row>
    <row r="152" spans="1:33" ht="16" x14ac:dyDescent="0.2">
      <c r="A152" s="74">
        <v>44781</v>
      </c>
      <c r="B152" s="72">
        <v>4.7124995899482818E-4</v>
      </c>
      <c r="C152" s="72">
        <v>-1.7170256115237657E-3</v>
      </c>
      <c r="D152" s="72">
        <v>3.3571440274302996E-3</v>
      </c>
      <c r="E152" s="72">
        <v>-1.4127279802385402E-2</v>
      </c>
      <c r="G152" s="74">
        <v>44781</v>
      </c>
      <c r="H152" s="71">
        <v>-1.6965498186012647E-4</v>
      </c>
      <c r="I152" s="71">
        <v>-4.1582371005953137E-3</v>
      </c>
      <c r="J152" s="71">
        <v>2.1671766204877521E-3</v>
      </c>
      <c r="L152" s="74">
        <v>44781</v>
      </c>
      <c r="M152" s="73">
        <v>4.8135415742485687E-4</v>
      </c>
      <c r="N152" s="73">
        <v>1.5940694330520179E-3</v>
      </c>
      <c r="O152" s="73">
        <v>-2.4685956726016485E-3</v>
      </c>
      <c r="P152" s="73">
        <v>1.0645260672572309E-2</v>
      </c>
      <c r="R152" s="74">
        <v>44781</v>
      </c>
      <c r="S152" s="75">
        <v>2.7078040920626344E-2</v>
      </c>
      <c r="T152" s="75">
        <v>-3.5724480898721993E-3</v>
      </c>
      <c r="U152" s="75">
        <v>0.15452634218771022</v>
      </c>
      <c r="V152" s="75">
        <v>-9.3712416499987183E-2</v>
      </c>
      <c r="X152" s="74">
        <v>44781</v>
      </c>
      <c r="Y152" s="71">
        <v>-1.4217504037150071E-4</v>
      </c>
      <c r="Z152" s="71">
        <v>-3.9068850933850164E-3</v>
      </c>
      <c r="AB152" s="74">
        <v>44781</v>
      </c>
      <c r="AC152" s="73">
        <v>-8.3028560006005205E-3</v>
      </c>
      <c r="AD152" s="73">
        <v>1.3847194450058305E-2</v>
      </c>
      <c r="AE152" s="73">
        <v>-1.517871867304333E-2</v>
      </c>
      <c r="AF152" s="73">
        <v>-1.8430434854637277E-2</v>
      </c>
      <c r="AG152" s="73">
        <v>-1.5857746625559249E-2</v>
      </c>
    </row>
    <row r="153" spans="1:33" ht="16" x14ac:dyDescent="0.2">
      <c r="A153" s="74">
        <v>44782</v>
      </c>
      <c r="B153" s="72">
        <v>1.9775768053527091E-4</v>
      </c>
      <c r="C153" s="72">
        <v>-1.6233281022806983E-3</v>
      </c>
      <c r="D153" s="72">
        <v>-9.6021146434733546E-3</v>
      </c>
      <c r="E153" s="72">
        <v>1.8132430056926674E-3</v>
      </c>
      <c r="G153" s="74">
        <v>44782</v>
      </c>
      <c r="H153" s="71">
        <v>6.2484052360948865E-4</v>
      </c>
      <c r="I153" s="71">
        <v>1.8668849654643902E-3</v>
      </c>
      <c r="J153" s="71">
        <v>-2.4307073331633262E-3</v>
      </c>
      <c r="L153" s="74">
        <v>44782</v>
      </c>
      <c r="M153" s="73">
        <v>8.3121402621623588E-5</v>
      </c>
      <c r="N153" s="73">
        <v>8.3248074500151179E-4</v>
      </c>
      <c r="O153" s="73">
        <v>1.674473220179037E-6</v>
      </c>
      <c r="P153" s="73">
        <v>1.6788301233105658E-2</v>
      </c>
      <c r="R153" s="74">
        <v>44782</v>
      </c>
      <c r="S153" s="75">
        <v>2.3072411297902988E-2</v>
      </c>
      <c r="T153" s="75">
        <v>6.3548688227363967E-2</v>
      </c>
      <c r="U153" s="75">
        <v>-6.7942920339399221E-2</v>
      </c>
      <c r="V153" s="75">
        <v>8.9898411801701932E-3</v>
      </c>
      <c r="X153" s="74">
        <v>44782</v>
      </c>
      <c r="Y153" s="71">
        <v>1.9302718879900209E-4</v>
      </c>
      <c r="Z153" s="71">
        <v>-1.3249352465932049E-2</v>
      </c>
      <c r="AB153" s="74">
        <v>44782</v>
      </c>
      <c r="AC153" s="73">
        <v>2.0196822062339716E-2</v>
      </c>
      <c r="AD153" s="73">
        <v>6.1517023247446767E-3</v>
      </c>
      <c r="AE153" s="73">
        <v>5.6000713193298593E-2</v>
      </c>
      <c r="AF153" s="73">
        <v>1.0143338146432602E-2</v>
      </c>
      <c r="AG153" s="73">
        <v>3.9246116752972668E-2</v>
      </c>
    </row>
    <row r="154" spans="1:33" ht="16" x14ac:dyDescent="0.2">
      <c r="A154" s="74">
        <v>44783</v>
      </c>
      <c r="B154" s="72">
        <v>4.0544537049654918E-4</v>
      </c>
      <c r="C154" s="72">
        <v>-1.4893733152972362E-3</v>
      </c>
      <c r="D154" s="72">
        <v>-4.903273155733287E-3</v>
      </c>
      <c r="E154" s="72">
        <v>9.9069865250396381E-3</v>
      </c>
      <c r="G154" s="74">
        <v>44783</v>
      </c>
      <c r="H154" s="71">
        <v>-1.6520250481496198E-4</v>
      </c>
      <c r="I154" s="71">
        <v>3.0325633941695272E-3</v>
      </c>
      <c r="J154" s="71">
        <v>3.0689131734051613E-3</v>
      </c>
      <c r="L154" s="74">
        <v>44783</v>
      </c>
      <c r="M154" s="73">
        <v>-5.5600256775008717E-4</v>
      </c>
      <c r="N154" s="73">
        <v>-6.6420734584394744E-4</v>
      </c>
      <c r="O154" s="73">
        <v>1.1780458621833436E-3</v>
      </c>
      <c r="P154" s="73">
        <v>2.5853629687034377E-2</v>
      </c>
      <c r="R154" s="74">
        <v>44783</v>
      </c>
      <c r="S154" s="75">
        <v>5.0884685414073864E-2</v>
      </c>
      <c r="T154" s="75">
        <v>5.9044765610114937E-2</v>
      </c>
      <c r="U154" s="75">
        <v>-2.9825410311737861E-2</v>
      </c>
      <c r="V154" s="75">
        <v>5.3947630733236877E-2</v>
      </c>
      <c r="X154" s="74">
        <v>44783</v>
      </c>
      <c r="Y154" s="71">
        <v>-1.2188139410719296E-5</v>
      </c>
      <c r="Z154" s="71">
        <v>-9.9897134418890608E-3</v>
      </c>
      <c r="AB154" s="74">
        <v>44783</v>
      </c>
      <c r="AC154" s="73">
        <v>0.1144129491775442</v>
      </c>
      <c r="AD154" s="73">
        <v>-5.9754132101409374E-3</v>
      </c>
      <c r="AE154" s="73">
        <v>2.3416000694693545E-2</v>
      </c>
      <c r="AF154" s="73">
        <v>-2.0752086388429122E-2</v>
      </c>
      <c r="AG154" s="73">
        <v>1.3499227259387268E-2</v>
      </c>
    </row>
    <row r="155" spans="1:33" ht="16" x14ac:dyDescent="0.2">
      <c r="A155" s="74">
        <v>44784</v>
      </c>
      <c r="B155" s="72">
        <v>8.2258170811247845E-4</v>
      </c>
      <c r="C155" s="72">
        <v>-6.2511072554444756E-4</v>
      </c>
      <c r="D155" s="72">
        <v>3.2569197093967159E-3</v>
      </c>
      <c r="E155" s="72">
        <v>-2.872323977570848E-3</v>
      </c>
      <c r="G155" s="74">
        <v>44784</v>
      </c>
      <c r="H155" s="71">
        <v>1.1212443319947552E-3</v>
      </c>
      <c r="I155" s="71">
        <v>8.5247622510165359E-4</v>
      </c>
      <c r="J155" s="71">
        <v>5.6690916680426093E-4</v>
      </c>
      <c r="L155" s="74">
        <v>44784</v>
      </c>
      <c r="M155" s="73">
        <v>-8.3452292665585597E-4</v>
      </c>
      <c r="N155" s="73">
        <v>1.3357720300525872E-3</v>
      </c>
      <c r="O155" s="73">
        <v>-4.1033432187802932E-4</v>
      </c>
      <c r="P155" s="73">
        <v>2.8037862766342927E-2</v>
      </c>
      <c r="R155" s="74">
        <v>44784</v>
      </c>
      <c r="S155" s="75">
        <v>-3.7768248271671828E-2</v>
      </c>
      <c r="T155" s="75">
        <v>2.426216139704643E-3</v>
      </c>
      <c r="U155" s="75">
        <v>-5.0119992024232736E-2</v>
      </c>
      <c r="V155" s="75">
        <v>7.0297031399568694E-2</v>
      </c>
      <c r="X155" s="74">
        <v>44784</v>
      </c>
      <c r="Y155" s="71">
        <v>5.7417117995503726E-4</v>
      </c>
      <c r="Z155" s="71">
        <v>6.9474975812813238E-3</v>
      </c>
      <c r="AB155" s="74">
        <v>44784</v>
      </c>
      <c r="AC155" s="73">
        <v>-4.4171218313137542E-2</v>
      </c>
      <c r="AD155" s="73">
        <v>2.8498887877223846E-2</v>
      </c>
      <c r="AE155" s="73">
        <v>3.3008282033035958E-3</v>
      </c>
      <c r="AF155" s="73">
        <v>1.9511940955327288E-2</v>
      </c>
      <c r="AG155" s="73">
        <v>1.0595300115454991E-2</v>
      </c>
    </row>
    <row r="156" spans="1:33" ht="16" x14ac:dyDescent="0.2">
      <c r="A156" s="74">
        <v>44785</v>
      </c>
      <c r="B156" s="72">
        <v>-3.4274672312567761E-4</v>
      </c>
      <c r="C156" s="72">
        <v>-2.8798767515957725E-4</v>
      </c>
      <c r="D156" s="72">
        <v>3.9200340560982209E-3</v>
      </c>
      <c r="E156" s="72">
        <v>2.8178315507567608E-3</v>
      </c>
      <c r="G156" s="74">
        <v>44785</v>
      </c>
      <c r="H156" s="71">
        <v>-8.9214677525312289E-4</v>
      </c>
      <c r="I156" s="71">
        <v>-4.1180886242623508E-4</v>
      </c>
      <c r="J156" s="71">
        <v>-1.7938530195063199E-3</v>
      </c>
      <c r="L156" s="74">
        <v>44785</v>
      </c>
      <c r="M156" s="73">
        <v>1.0169746239509232E-3</v>
      </c>
      <c r="N156" s="73">
        <v>1.0685274182048915E-5</v>
      </c>
      <c r="O156" s="73">
        <v>1.1449821671990405E-3</v>
      </c>
      <c r="P156" s="73">
        <v>3.2251131018796092E-2</v>
      </c>
      <c r="R156" s="74">
        <v>44785</v>
      </c>
      <c r="S156" s="75">
        <v>-4.3323580556028154E-2</v>
      </c>
      <c r="T156" s="75">
        <v>2.7908854595194699E-2</v>
      </c>
      <c r="U156" s="75">
        <v>3.4553067931165374E-2</v>
      </c>
      <c r="V156" s="75">
        <v>-4.5045074529957541E-2</v>
      </c>
      <c r="X156" s="74">
        <v>44785</v>
      </c>
      <c r="Y156" s="71">
        <v>2.8396757810462942E-4</v>
      </c>
      <c r="Z156" s="71">
        <v>-7.6964465193236605E-3</v>
      </c>
      <c r="AB156" s="74">
        <v>44785</v>
      </c>
      <c r="AC156" s="73">
        <v>-5.3777898580275858E-4</v>
      </c>
      <c r="AD156" s="73">
        <v>-4.1201775024403472E-3</v>
      </c>
      <c r="AE156" s="73">
        <v>-3.9021511318259382E-3</v>
      </c>
      <c r="AF156" s="73">
        <v>1.5305074900505615E-2</v>
      </c>
      <c r="AG156" s="73">
        <v>-1.3481667181774517E-2</v>
      </c>
    </row>
    <row r="157" spans="1:33" ht="16" x14ac:dyDescent="0.2">
      <c r="A157" s="74">
        <v>44788</v>
      </c>
      <c r="B157" s="72">
        <v>4.4343242755377798E-4</v>
      </c>
      <c r="C157" s="72">
        <v>3.9946510114817627E-3</v>
      </c>
      <c r="D157" s="72">
        <v>2.4399672226700867E-4</v>
      </c>
      <c r="E157" s="72">
        <v>8.9810962577191056E-3</v>
      </c>
      <c r="G157" s="74">
        <v>44788</v>
      </c>
      <c r="H157" s="71">
        <v>-9.3280348919790154E-4</v>
      </c>
      <c r="I157" s="71">
        <v>-3.2456095773081618E-3</v>
      </c>
      <c r="J157" s="71">
        <v>4.5098921963025252E-4</v>
      </c>
      <c r="L157" s="74">
        <v>44788</v>
      </c>
      <c r="M157" s="73">
        <v>-5.9442130424531273E-6</v>
      </c>
      <c r="N157" s="73">
        <v>2.4739411613950045E-3</v>
      </c>
      <c r="O157" s="73">
        <v>6.2700609448444614E-4</v>
      </c>
      <c r="P157" s="73">
        <v>1.515025229869626E-2</v>
      </c>
      <c r="R157" s="74">
        <v>44788</v>
      </c>
      <c r="S157" s="75">
        <v>4.9969438771995224E-3</v>
      </c>
      <c r="T157" s="75">
        <v>2.9149805768853423E-2</v>
      </c>
      <c r="U157" s="75">
        <v>-8.1001263042800656E-2</v>
      </c>
      <c r="V157" s="75">
        <v>6.1437000638655363E-2</v>
      </c>
      <c r="X157" s="74">
        <v>44788</v>
      </c>
      <c r="Y157" s="71">
        <v>-4.4766870837071178E-4</v>
      </c>
      <c r="Z157" s="71">
        <v>6.838873420613012E-3</v>
      </c>
      <c r="AB157" s="74">
        <v>44788</v>
      </c>
      <c r="AC157" s="73">
        <v>2.4355806948098933E-2</v>
      </c>
      <c r="AD157" s="73">
        <v>8.0528148697078146E-3</v>
      </c>
      <c r="AE157" s="73">
        <v>3.4001797277489379E-2</v>
      </c>
      <c r="AF157" s="73">
        <v>-1.7789989207202553E-2</v>
      </c>
      <c r="AG157" s="73">
        <v>1.6205789718287376E-2</v>
      </c>
    </row>
    <row r="158" spans="1:33" ht="16" x14ac:dyDescent="0.2">
      <c r="A158" s="74">
        <v>44789</v>
      </c>
      <c r="B158" s="72">
        <v>-1.014921429124572E-3</v>
      </c>
      <c r="C158" s="72">
        <v>-1.1633189527136309E-3</v>
      </c>
      <c r="D158" s="72">
        <v>6.8972050146774103E-4</v>
      </c>
      <c r="E158" s="72">
        <v>1.746732265198837E-3</v>
      </c>
      <c r="G158" s="74">
        <v>44789</v>
      </c>
      <c r="H158" s="71">
        <v>9.7113115133405092E-5</v>
      </c>
      <c r="I158" s="71">
        <v>-1.2208026771136217E-3</v>
      </c>
      <c r="J158" s="71">
        <v>-2.7210300533865701E-3</v>
      </c>
      <c r="L158" s="74">
        <v>44789</v>
      </c>
      <c r="M158" s="73">
        <v>-4.0825545666791095E-4</v>
      </c>
      <c r="N158" s="73">
        <v>1.3904140005741383E-4</v>
      </c>
      <c r="O158" s="73">
        <v>-9.7780017589317158E-4</v>
      </c>
      <c r="P158" s="73">
        <v>-2.1812239440680729E-2</v>
      </c>
      <c r="R158" s="74">
        <v>44789</v>
      </c>
      <c r="S158" s="75">
        <v>-4.405364526707635E-2</v>
      </c>
      <c r="T158" s="75">
        <v>-5.8004710936075538E-3</v>
      </c>
      <c r="U158" s="75">
        <v>-0.1209645138391668</v>
      </c>
      <c r="V158" s="75">
        <v>0.15713869388007651</v>
      </c>
      <c r="X158" s="74">
        <v>44789</v>
      </c>
      <c r="Y158" s="71">
        <v>-7.8863936724151264E-4</v>
      </c>
      <c r="Z158" s="71">
        <v>6.5857265907131018E-3</v>
      </c>
      <c r="AB158" s="74">
        <v>44789</v>
      </c>
      <c r="AC158" s="73">
        <v>-2.2295889511986512E-2</v>
      </c>
      <c r="AD158" s="73">
        <v>-4.1039729283820509E-3</v>
      </c>
      <c r="AE158" s="73">
        <v>-2.6212662630133707E-2</v>
      </c>
      <c r="AF158" s="73">
        <v>7.2598813772919686E-3</v>
      </c>
      <c r="AG158" s="73">
        <v>-3.9344376048387301E-2</v>
      </c>
    </row>
    <row r="159" spans="1:33" ht="16" x14ac:dyDescent="0.2">
      <c r="A159" s="74">
        <v>44790</v>
      </c>
      <c r="B159" s="72">
        <v>-2.1455160749651661E-4</v>
      </c>
      <c r="C159" s="72">
        <v>2.2734197715234784E-3</v>
      </c>
      <c r="D159" s="72">
        <v>-2.044374142714054E-4</v>
      </c>
      <c r="E159" s="72">
        <v>-2.3453819630331026E-3</v>
      </c>
      <c r="G159" s="74">
        <v>44790</v>
      </c>
      <c r="H159" s="71">
        <v>-1.2555615003661731E-3</v>
      </c>
      <c r="I159" s="71">
        <v>-9.6124272880739232E-4</v>
      </c>
      <c r="J159" s="71">
        <v>-2.8623736542868778E-3</v>
      </c>
      <c r="L159" s="74">
        <v>44790</v>
      </c>
      <c r="M159" s="73">
        <v>4.5209260565815061E-4</v>
      </c>
      <c r="N159" s="73">
        <v>1.8553571407503115E-3</v>
      </c>
      <c r="O159" s="73">
        <v>-1.4295473782203986E-3</v>
      </c>
      <c r="P159" s="73">
        <v>-6.6186772049608104E-3</v>
      </c>
      <c r="R159" s="74">
        <v>44790</v>
      </c>
      <c r="S159" s="75">
        <v>2.2403047858155833E-2</v>
      </c>
      <c r="T159" s="75">
        <v>-3.4880351554538412E-2</v>
      </c>
      <c r="U159" s="75">
        <v>-0.11239123433640583</v>
      </c>
      <c r="V159" s="75">
        <v>3.6122600910197665E-2</v>
      </c>
      <c r="X159" s="74">
        <v>44790</v>
      </c>
      <c r="Y159" s="71">
        <v>3.9495092783715577E-4</v>
      </c>
      <c r="Z159" s="71">
        <v>1.5310981871753043E-2</v>
      </c>
      <c r="AB159" s="74">
        <v>44790</v>
      </c>
      <c r="AC159" s="73">
        <v>1.3154575965623288E-2</v>
      </c>
      <c r="AD159" s="73">
        <v>1.5409642634925988E-3</v>
      </c>
      <c r="AE159" s="73">
        <v>9.7996329888035607E-3</v>
      </c>
      <c r="AF159" s="73">
        <v>-4.420482841430963E-3</v>
      </c>
      <c r="AG159" s="73">
        <v>2.6651323601677792E-2</v>
      </c>
    </row>
    <row r="160" spans="1:33" ht="16" x14ac:dyDescent="0.2">
      <c r="A160" s="74">
        <v>44791</v>
      </c>
      <c r="B160" s="72">
        <v>6.3440472067240942E-4</v>
      </c>
      <c r="C160" s="72">
        <v>2.3853622998014344E-3</v>
      </c>
      <c r="D160" s="72">
        <v>1.5360366487301982E-3</v>
      </c>
      <c r="E160" s="72">
        <v>-4.8312231615304114E-3</v>
      </c>
      <c r="G160" s="74">
        <v>44791</v>
      </c>
      <c r="H160" s="71">
        <v>-6.7603685685322951E-4</v>
      </c>
      <c r="I160" s="71">
        <v>-1.5546943569821579E-3</v>
      </c>
      <c r="J160" s="71">
        <v>-4.223430409164827E-4</v>
      </c>
      <c r="L160" s="74">
        <v>44791</v>
      </c>
      <c r="M160" s="73">
        <v>-2.0111036111585803E-4</v>
      </c>
      <c r="N160" s="73">
        <v>2.36992406031766E-3</v>
      </c>
      <c r="O160" s="73">
        <v>-1.1716124817439538E-3</v>
      </c>
      <c r="P160" s="73">
        <v>1.4123227177136489E-3</v>
      </c>
      <c r="R160" s="74">
        <v>44791</v>
      </c>
      <c r="S160" s="75">
        <v>2.5274726072281054E-2</v>
      </c>
      <c r="T160" s="75">
        <v>2.9661172979481377E-2</v>
      </c>
      <c r="U160" s="75">
        <v>2.5053360144196523E-2</v>
      </c>
      <c r="V160" s="75">
        <v>-5.8369048782298975E-2</v>
      </c>
      <c r="X160" s="74">
        <v>44791</v>
      </c>
      <c r="Y160" s="71">
        <v>-9.2721164704707767E-5</v>
      </c>
      <c r="Z160" s="71">
        <v>1.0480439140977734E-2</v>
      </c>
      <c r="AB160" s="74">
        <v>44791</v>
      </c>
      <c r="AC160" s="73">
        <v>-1.9887399101128238E-2</v>
      </c>
      <c r="AD160" s="73">
        <v>-1.0270456226312377E-3</v>
      </c>
      <c r="AE160" s="73">
        <v>-3.1824961422338982E-2</v>
      </c>
      <c r="AF160" s="73">
        <v>-2.9858333185418702E-2</v>
      </c>
      <c r="AG160" s="73">
        <v>-2.8969120158241258E-2</v>
      </c>
    </row>
    <row r="161" spans="1:33" ht="16" x14ac:dyDescent="0.2">
      <c r="A161" s="74">
        <v>44792</v>
      </c>
      <c r="B161" s="72">
        <v>8.132709225502132E-5</v>
      </c>
      <c r="C161" s="72">
        <v>6.8167497748336406E-4</v>
      </c>
      <c r="D161" s="72">
        <v>-5.7600488730791214E-3</v>
      </c>
      <c r="E161" s="72">
        <v>-1.1387014091807345E-4</v>
      </c>
      <c r="G161" s="74">
        <v>44792</v>
      </c>
      <c r="H161" s="71">
        <v>2.3396401258487403E-4</v>
      </c>
      <c r="I161" s="71">
        <v>-6.888526977337229E-4</v>
      </c>
      <c r="J161" s="71">
        <v>2.8824664150668006E-4</v>
      </c>
      <c r="L161" s="74">
        <v>44792</v>
      </c>
      <c r="M161" s="73">
        <v>2.1240659314544839E-4</v>
      </c>
      <c r="N161" s="73">
        <v>2.3950018363647625E-3</v>
      </c>
      <c r="O161" s="73">
        <v>6.2026888327141249E-4</v>
      </c>
      <c r="P161" s="73">
        <v>-2.3097834850921359E-2</v>
      </c>
      <c r="R161" s="74">
        <v>44792</v>
      </c>
      <c r="S161" s="75">
        <v>-1.2185744609329233E-2</v>
      </c>
      <c r="T161" s="75">
        <v>-1.8511459020706503E-2</v>
      </c>
      <c r="U161" s="75">
        <v>1.4652768063067976E-2</v>
      </c>
      <c r="V161" s="75">
        <v>-2.0423675706611147E-2</v>
      </c>
      <c r="X161" s="74">
        <v>44792</v>
      </c>
      <c r="Y161" s="71">
        <v>-6.5898015635188793E-5</v>
      </c>
      <c r="Z161" s="71">
        <v>-1.0822917394341259E-2</v>
      </c>
      <c r="AB161" s="74">
        <v>44792</v>
      </c>
      <c r="AC161" s="73">
        <v>-2.1762752816355688E-2</v>
      </c>
      <c r="AD161" s="73">
        <v>-2.5849301163161014E-2</v>
      </c>
      <c r="AE161" s="73">
        <v>-2.7212563524884815E-2</v>
      </c>
      <c r="AF161" s="73">
        <v>-1.9357227140593247E-2</v>
      </c>
      <c r="AG161" s="73">
        <v>-6.745627111927871E-2</v>
      </c>
    </row>
    <row r="162" spans="1:33" ht="16" x14ac:dyDescent="0.2">
      <c r="A162" s="74">
        <v>44795</v>
      </c>
      <c r="B162" s="72">
        <v>2.4487707109160272E-4</v>
      </c>
      <c r="C162" s="72">
        <v>7.7416501506012125E-5</v>
      </c>
      <c r="D162" s="72">
        <v>4.3110550530659243E-3</v>
      </c>
      <c r="E162" s="72">
        <v>2.9377004177226509E-3</v>
      </c>
      <c r="G162" s="74">
        <v>44795</v>
      </c>
      <c r="H162" s="71">
        <v>-4.795628006297887E-5</v>
      </c>
      <c r="I162" s="71">
        <v>2.2484277104713396E-3</v>
      </c>
      <c r="J162" s="71">
        <v>1.8973877038301564E-3</v>
      </c>
      <c r="L162" s="74">
        <v>44795</v>
      </c>
      <c r="M162" s="73">
        <v>6.7257926054054359E-5</v>
      </c>
      <c r="N162" s="73">
        <v>3.6859941373432389E-3</v>
      </c>
      <c r="O162" s="73">
        <v>1.9068865971439929E-3</v>
      </c>
      <c r="P162" s="73">
        <v>8.0305357796559111E-3</v>
      </c>
      <c r="R162" s="74">
        <v>44795</v>
      </c>
      <c r="S162" s="75">
        <v>8.5136070472134032E-4</v>
      </c>
      <c r="T162" s="75">
        <v>-2.5478746145567489E-2</v>
      </c>
      <c r="U162" s="75">
        <v>0.14589358795165774</v>
      </c>
      <c r="V162" s="75">
        <v>-5.2915648124862019E-2</v>
      </c>
      <c r="X162" s="74">
        <v>44795</v>
      </c>
      <c r="Y162" s="71">
        <v>-1.1518862566873797E-5</v>
      </c>
      <c r="Z162" s="71">
        <v>-1.253877506686625E-3</v>
      </c>
      <c r="AB162" s="74">
        <v>44795</v>
      </c>
      <c r="AC162" s="73">
        <v>9.1634472407891264E-3</v>
      </c>
      <c r="AD162" s="73">
        <v>-1.3981291369404545E-2</v>
      </c>
      <c r="AE162" s="73">
        <v>4.0669538302679871E-3</v>
      </c>
      <c r="AF162" s="73">
        <v>-8.599791269250626E-3</v>
      </c>
      <c r="AG162" s="73">
        <v>3.4696528201409393E-2</v>
      </c>
    </row>
    <row r="163" spans="1:33" ht="16" x14ac:dyDescent="0.2">
      <c r="A163" s="74">
        <v>44796</v>
      </c>
      <c r="B163" s="72">
        <v>2.1765700171538476E-4</v>
      </c>
      <c r="C163" s="72">
        <v>-1.6921216808703046E-3</v>
      </c>
      <c r="D163" s="72">
        <v>-7.7857390456126298E-4</v>
      </c>
      <c r="E163" s="72">
        <v>2.697027112181664E-3</v>
      </c>
      <c r="G163" s="74">
        <v>44796</v>
      </c>
      <c r="H163" s="71">
        <v>-5.4293330778674704E-5</v>
      </c>
      <c r="I163" s="71">
        <v>3.0829666686774397E-4</v>
      </c>
      <c r="J163" s="71">
        <v>1.2325718792936839E-3</v>
      </c>
      <c r="L163" s="74">
        <v>44796</v>
      </c>
      <c r="M163" s="73">
        <v>-1.8027591903631544E-3</v>
      </c>
      <c r="N163" s="73">
        <v>2.5721008546558434E-3</v>
      </c>
      <c r="O163" s="73">
        <v>1.6214562387190481E-3</v>
      </c>
      <c r="P163" s="73">
        <v>-3.5632114173767632E-2</v>
      </c>
      <c r="R163" s="74">
        <v>44796</v>
      </c>
      <c r="S163" s="75">
        <v>1.1111398523430641E-2</v>
      </c>
      <c r="T163" s="75">
        <v>7.6732522474714487E-2</v>
      </c>
      <c r="U163" s="75">
        <v>3.8770883091599248E-2</v>
      </c>
      <c r="V163" s="75">
        <v>0.13849813299998773</v>
      </c>
      <c r="X163" s="74">
        <v>44796</v>
      </c>
      <c r="Y163" s="71">
        <v>3.0692033846511636E-4</v>
      </c>
      <c r="Z163" s="71">
        <v>-5.9191902341695756E-3</v>
      </c>
      <c r="AB163" s="74">
        <v>44796</v>
      </c>
      <c r="AC163" s="73">
        <v>3.0056036105963893E-3</v>
      </c>
      <c r="AD163" s="73">
        <v>-3.749669601827136E-3</v>
      </c>
      <c r="AE163" s="73">
        <v>1.1485459177216908E-2</v>
      </c>
      <c r="AF163" s="73">
        <v>1.9522791660967747E-2</v>
      </c>
      <c r="AG163" s="73">
        <v>6.2413056993999008E-3</v>
      </c>
    </row>
    <row r="164" spans="1:33" ht="16" x14ac:dyDescent="0.2">
      <c r="A164" s="74">
        <v>44797</v>
      </c>
      <c r="B164" s="72">
        <v>3.6149790214321675E-4</v>
      </c>
      <c r="C164" s="72">
        <v>2.0850739960401774E-4</v>
      </c>
      <c r="D164" s="72">
        <v>1.6524932359310485E-3</v>
      </c>
      <c r="E164" s="72">
        <v>7.1375933858597318E-4</v>
      </c>
      <c r="G164" s="74">
        <v>44797</v>
      </c>
      <c r="H164" s="71">
        <v>6.9479324622742015E-4</v>
      </c>
      <c r="I164" s="71">
        <v>2.332715862967251E-3</v>
      </c>
      <c r="J164" s="71">
        <v>-1.0520171205693454E-3</v>
      </c>
      <c r="L164" s="74">
        <v>44797</v>
      </c>
      <c r="M164" s="73">
        <v>8.3221893736931478E-4</v>
      </c>
      <c r="N164" s="73">
        <v>8.489013306529461E-4</v>
      </c>
      <c r="O164" s="73">
        <v>-1.6417895863119799E-3</v>
      </c>
      <c r="P164" s="73">
        <v>1.3116451118950743E-2</v>
      </c>
      <c r="R164" s="74">
        <v>44797</v>
      </c>
      <c r="S164" s="75">
        <v>-4.320230346760448E-2</v>
      </c>
      <c r="T164" s="75">
        <v>-1.2026071826582309E-2</v>
      </c>
      <c r="U164" s="75">
        <v>-0.14677464381422706</v>
      </c>
      <c r="V164" s="75">
        <v>7.550060970362657E-2</v>
      </c>
      <c r="X164" s="74">
        <v>44797</v>
      </c>
      <c r="Y164" s="71">
        <v>3.3155504136423672E-4</v>
      </c>
      <c r="Z164" s="71">
        <v>-5.5125468543426228E-3</v>
      </c>
      <c r="AB164" s="74">
        <v>44797</v>
      </c>
      <c r="AC164" s="73">
        <v>1.0943897948478821E-2</v>
      </c>
      <c r="AD164" s="73">
        <v>6.4194229006573128E-3</v>
      </c>
      <c r="AE164" s="73">
        <v>3.2789822822990755E-2</v>
      </c>
      <c r="AF164" s="73">
        <v>1.9510145696061784E-2</v>
      </c>
      <c r="AG164" s="73">
        <v>2.2643464661181681E-2</v>
      </c>
    </row>
    <row r="165" spans="1:33" ht="16" x14ac:dyDescent="0.2">
      <c r="A165" s="74">
        <v>44798</v>
      </c>
      <c r="B165" s="72">
        <v>1.3757922153767943E-3</v>
      </c>
      <c r="C165" s="72">
        <v>-1.393173126051444E-3</v>
      </c>
      <c r="D165" s="72">
        <v>4.6574413379849005E-3</v>
      </c>
      <c r="E165" s="72">
        <v>-6.1825936612233401E-3</v>
      </c>
      <c r="G165" s="74">
        <v>44798</v>
      </c>
      <c r="H165" s="71">
        <v>-3.7246365811662984E-4</v>
      </c>
      <c r="I165" s="71">
        <v>9.2527860547894853E-4</v>
      </c>
      <c r="J165" s="71">
        <v>8.4686125919176947E-4</v>
      </c>
      <c r="L165" s="74">
        <v>44798</v>
      </c>
      <c r="M165" s="73">
        <v>-6.9872199840523893E-4</v>
      </c>
      <c r="N165" s="73">
        <v>-3.7546214534711071E-3</v>
      </c>
      <c r="O165" s="73">
        <v>-1.6095968422682701E-3</v>
      </c>
      <c r="P165" s="73">
        <v>-5.4308052909250015E-3</v>
      </c>
      <c r="R165" s="74">
        <v>44798</v>
      </c>
      <c r="S165" s="75">
        <v>2.9932786413245961E-2</v>
      </c>
      <c r="T165" s="75">
        <v>-2.0510800365726473E-2</v>
      </c>
      <c r="U165" s="75">
        <v>-2.8465917703135897E-2</v>
      </c>
      <c r="V165" s="75">
        <v>-0.12930643509176593</v>
      </c>
      <c r="X165" s="74">
        <v>44798</v>
      </c>
      <c r="Y165" s="71">
        <v>-6.2087216808729244E-5</v>
      </c>
      <c r="Z165" s="71">
        <v>1.8884314130712159E-2</v>
      </c>
      <c r="AB165" s="74">
        <v>44798</v>
      </c>
      <c r="AC165" s="73">
        <v>-3.6084501013469321E-2</v>
      </c>
      <c r="AD165" s="73">
        <v>-1.6307143907064888E-2</v>
      </c>
      <c r="AE165" s="73">
        <v>-4.3339098439867496E-2</v>
      </c>
      <c r="AF165" s="73">
        <v>-3.0247013002085831E-2</v>
      </c>
      <c r="AG165" s="73">
        <v>-4.2430206460025786E-2</v>
      </c>
    </row>
    <row r="166" spans="1:33" ht="16" x14ac:dyDescent="0.2">
      <c r="A166" s="74">
        <v>44799</v>
      </c>
      <c r="B166" s="72">
        <v>7.3146287799826198E-4</v>
      </c>
      <c r="C166" s="72">
        <v>4.9306499053029139E-3</v>
      </c>
      <c r="D166" s="72">
        <v>5.573403795821795E-3</v>
      </c>
      <c r="E166" s="72">
        <v>1.2704042747231383E-3</v>
      </c>
      <c r="G166" s="74">
        <v>44799</v>
      </c>
      <c r="H166" s="71">
        <v>6.456409663213676E-4</v>
      </c>
      <c r="I166" s="71">
        <v>-5.7936586942753158E-4</v>
      </c>
      <c r="J166" s="71">
        <v>3.4085331042480555E-3</v>
      </c>
      <c r="L166" s="74">
        <v>44799</v>
      </c>
      <c r="M166" s="73">
        <v>2.2847059066527411E-4</v>
      </c>
      <c r="N166" s="73">
        <v>-2.208309934978015E-3</v>
      </c>
      <c r="O166" s="73">
        <v>-1.3060641817343637E-3</v>
      </c>
      <c r="P166" s="73">
        <v>1.1670932940621626E-2</v>
      </c>
      <c r="R166" s="74">
        <v>44799</v>
      </c>
      <c r="S166" s="75">
        <v>-6.0248067238202899E-3</v>
      </c>
      <c r="T166" s="75">
        <v>1.0183560187582041E-2</v>
      </c>
      <c r="U166" s="75">
        <v>-8.584979646325612E-2</v>
      </c>
      <c r="V166" s="75">
        <v>0.15481232937205669</v>
      </c>
      <c r="X166" s="74">
        <v>44799</v>
      </c>
      <c r="Y166" s="71">
        <v>-4.5171877796900051E-4</v>
      </c>
      <c r="Z166" s="71">
        <v>1.908322518098297E-3</v>
      </c>
      <c r="AB166" s="74">
        <v>44799</v>
      </c>
      <c r="AC166" s="73">
        <v>-2.4276389140148397E-3</v>
      </c>
      <c r="AD166" s="73">
        <v>-5.4215235808844926E-4</v>
      </c>
      <c r="AE166" s="73">
        <v>-3.5559302036486919E-2</v>
      </c>
      <c r="AF166" s="73">
        <v>-2.9847323293948572E-2</v>
      </c>
      <c r="AG166" s="73">
        <v>4.0425873677767087E-3</v>
      </c>
    </row>
    <row r="167" spans="1:33" ht="16" x14ac:dyDescent="0.2">
      <c r="A167" s="74">
        <v>44802</v>
      </c>
      <c r="B167" s="72">
        <v>-1.2076805000435674E-4</v>
      </c>
      <c r="C167" s="72">
        <v>-3.0547619705157121E-3</v>
      </c>
      <c r="D167" s="72">
        <v>-1.7685407036079342E-4</v>
      </c>
      <c r="E167" s="72">
        <v>2.0014695440805541E-4</v>
      </c>
      <c r="G167" s="74">
        <v>44802</v>
      </c>
      <c r="H167" s="71">
        <v>8.3137572968412256E-4</v>
      </c>
      <c r="I167" s="71">
        <v>1.8548972041019652E-3</v>
      </c>
      <c r="J167" s="71">
        <v>-1.8039922384487943E-4</v>
      </c>
      <c r="L167" s="74">
        <v>44802</v>
      </c>
      <c r="M167" s="73">
        <v>-2.6674768580459726E-4</v>
      </c>
      <c r="N167" s="73">
        <v>6.8831505063286595E-4</v>
      </c>
      <c r="O167" s="73">
        <v>2.3275456531162706E-3</v>
      </c>
      <c r="P167" s="73">
        <v>2.8430482426981913E-3</v>
      </c>
      <c r="R167" s="74">
        <v>44802</v>
      </c>
      <c r="S167" s="75">
        <v>-3.7245764199816081E-2</v>
      </c>
      <c r="T167" s="75">
        <v>-1.708461356603717E-2</v>
      </c>
      <c r="U167" s="75">
        <v>-5.3226711047801726E-3</v>
      </c>
      <c r="V167" s="75">
        <v>-8.1172887558022933E-2</v>
      </c>
      <c r="X167" s="74">
        <v>44802</v>
      </c>
      <c r="Y167" s="71">
        <v>-5.9137548208395264E-5</v>
      </c>
      <c r="Z167" s="71">
        <v>-6.3760035303799013E-3</v>
      </c>
      <c r="AB167" s="74">
        <v>44802</v>
      </c>
      <c r="AC167" s="73">
        <v>-2.1544818986775915E-2</v>
      </c>
      <c r="AD167" s="73">
        <v>-1.5851657417587924E-2</v>
      </c>
      <c r="AE167" s="73">
        <v>5.1579740402683694E-3</v>
      </c>
      <c r="AF167" s="73">
        <v>-1.151189689681165E-3</v>
      </c>
      <c r="AG167" s="73">
        <v>8.0656006523316599E-4</v>
      </c>
    </row>
    <row r="168" spans="1:33" ht="16" x14ac:dyDescent="0.2">
      <c r="A168" s="74">
        <v>44803</v>
      </c>
      <c r="B168" s="72">
        <v>7.4721302664717973E-5</v>
      </c>
      <c r="C168" s="72">
        <v>7.267711724381668E-4</v>
      </c>
      <c r="D168" s="72">
        <v>1.8672940768957981E-3</v>
      </c>
      <c r="E168" s="72">
        <v>1.1581218914945928E-3</v>
      </c>
      <c r="G168" s="74">
        <v>44803</v>
      </c>
      <c r="H168" s="71">
        <v>-1.7640409036939869E-4</v>
      </c>
      <c r="I168" s="71">
        <v>4.2389534616150547E-4</v>
      </c>
      <c r="J168" s="71">
        <v>8.9712522515190941E-4</v>
      </c>
      <c r="L168" s="74">
        <v>44803</v>
      </c>
      <c r="M168" s="73">
        <v>-6.236776075370169E-4</v>
      </c>
      <c r="N168" s="73">
        <v>1.0720866796754638E-3</v>
      </c>
      <c r="O168" s="73">
        <v>1.1505619093075869E-3</v>
      </c>
      <c r="P168" s="73">
        <v>3.2099614334264254E-2</v>
      </c>
      <c r="R168" s="74">
        <v>44803</v>
      </c>
      <c r="S168" s="75">
        <v>2.7468861484402991E-2</v>
      </c>
      <c r="T168" s="75">
        <v>-8.0324303321079246E-2</v>
      </c>
      <c r="U168" s="75">
        <v>1.8985544685315811E-2</v>
      </c>
      <c r="V168" s="75">
        <v>0.10537380908749619</v>
      </c>
      <c r="X168" s="74">
        <v>44803</v>
      </c>
      <c r="Y168" s="71">
        <v>-2.8878576030760681E-4</v>
      </c>
      <c r="Z168" s="71">
        <v>-4.8257390753644498E-3</v>
      </c>
      <c r="AB168" s="74">
        <v>44803</v>
      </c>
      <c r="AC168" s="73">
        <v>-3.6363676433837631E-3</v>
      </c>
      <c r="AD168" s="73">
        <v>2.2014318191710329E-3</v>
      </c>
      <c r="AE168" s="73">
        <v>-4.8348200545834047E-3</v>
      </c>
      <c r="AF168" s="73">
        <v>-1.5369839721192178E-3</v>
      </c>
      <c r="AG168" s="73">
        <v>-1.1079697183646023E-2</v>
      </c>
    </row>
    <row r="169" spans="1:33" ht="16" x14ac:dyDescent="0.2">
      <c r="A169" s="74">
        <v>44804</v>
      </c>
      <c r="B169" s="72">
        <v>1.2937118284415944E-4</v>
      </c>
      <c r="C169" s="72">
        <v>-1.5805351080050282E-4</v>
      </c>
      <c r="D169" s="72">
        <v>6.6221087980677055E-3</v>
      </c>
      <c r="E169" s="72">
        <v>1.9290982770672853E-3</v>
      </c>
      <c r="G169" s="74">
        <v>44804</v>
      </c>
      <c r="H169" s="71">
        <v>6.9787359819501978E-4</v>
      </c>
      <c r="I169" s="71">
        <v>-8.0028668580181821E-4</v>
      </c>
      <c r="J169" s="71">
        <v>-4.163740614688302E-4</v>
      </c>
      <c r="L169" s="74">
        <v>44804</v>
      </c>
      <c r="M169" s="73">
        <v>1.1533486001989986E-3</v>
      </c>
      <c r="N169" s="73">
        <v>1.1576167885822379E-3</v>
      </c>
      <c r="O169" s="73">
        <v>2.9596550637267434E-4</v>
      </c>
      <c r="P169" s="73">
        <v>1.3185171937426599E-2</v>
      </c>
      <c r="R169" s="74">
        <v>44804</v>
      </c>
      <c r="S169" s="75">
        <v>5.5165918631084908E-2</v>
      </c>
      <c r="T169" s="75">
        <v>1.3801882973140457E-2</v>
      </c>
      <c r="U169" s="75">
        <v>-4.6124697915055288E-2</v>
      </c>
      <c r="V169" s="75">
        <v>-0.10067554371100698</v>
      </c>
      <c r="X169" s="74">
        <v>44804</v>
      </c>
      <c r="Y169" s="71">
        <v>-4.6131379132879004E-5</v>
      </c>
      <c r="Z169" s="71">
        <v>1.7578714893590306E-3</v>
      </c>
      <c r="AB169" s="74">
        <v>44804</v>
      </c>
      <c r="AC169" s="73">
        <v>-1.2249972331836161E-2</v>
      </c>
      <c r="AD169" s="73">
        <v>1.3107779151701016E-2</v>
      </c>
      <c r="AE169" s="73">
        <v>-1.2353863227861991E-2</v>
      </c>
      <c r="AF169" s="73">
        <v>-5.2700896683770301E-2</v>
      </c>
      <c r="AG169" s="73">
        <v>-1.2991635718538463E-2</v>
      </c>
    </row>
    <row r="170" spans="1:33" ht="16" x14ac:dyDescent="0.2">
      <c r="A170" s="74">
        <v>44805</v>
      </c>
      <c r="B170" s="72">
        <v>1.1418823422024605E-4</v>
      </c>
      <c r="C170" s="72">
        <v>-1.8769015198921832E-3</v>
      </c>
      <c r="D170" s="72">
        <v>1.7341112399555996E-3</v>
      </c>
      <c r="E170" s="72">
        <v>-3.0788394139821414E-3</v>
      </c>
      <c r="G170" s="74">
        <v>44805</v>
      </c>
      <c r="H170" s="71">
        <v>7.0907855235758733E-4</v>
      </c>
      <c r="I170" s="71">
        <v>6.9306840127566713E-4</v>
      </c>
      <c r="J170" s="71">
        <v>-3.5158645756479495E-4</v>
      </c>
      <c r="L170" s="74">
        <v>44805</v>
      </c>
      <c r="M170" s="73">
        <v>-1.0322174327048168E-3</v>
      </c>
      <c r="N170" s="73">
        <v>1.8485142620120738E-3</v>
      </c>
      <c r="O170" s="73">
        <v>-1.9103620557088463E-3</v>
      </c>
      <c r="P170" s="73">
        <v>1.3084265503225539E-3</v>
      </c>
      <c r="R170" s="74">
        <v>44805</v>
      </c>
      <c r="S170" s="75">
        <v>6.4600802776876654E-3</v>
      </c>
      <c r="T170" s="75">
        <v>-3.2424773826796136E-2</v>
      </c>
      <c r="U170" s="75">
        <v>4.4343254368091077E-2</v>
      </c>
      <c r="V170" s="75">
        <v>4.9834411725530381E-2</v>
      </c>
      <c r="X170" s="74">
        <v>44805</v>
      </c>
      <c r="Y170" s="71">
        <v>2.4226332399456831E-4</v>
      </c>
      <c r="Z170" s="71">
        <v>-4.916924349863112E-3</v>
      </c>
      <c r="AB170" s="74">
        <v>44805</v>
      </c>
      <c r="AC170" s="73">
        <v>2.2296553272690683E-3</v>
      </c>
      <c r="AD170" s="73">
        <v>1.6264573929742605E-3</v>
      </c>
      <c r="AE170" s="73">
        <v>-3.2765429051255226E-3</v>
      </c>
      <c r="AF170" s="73">
        <v>-1.3877773745834177E-2</v>
      </c>
      <c r="AG170" s="73">
        <v>-1.5676259151033323E-2</v>
      </c>
    </row>
    <row r="171" spans="1:33" ht="16" x14ac:dyDescent="0.2">
      <c r="A171" s="74">
        <v>44806</v>
      </c>
      <c r="B171" s="72">
        <v>-2.6732216872813125E-4</v>
      </c>
      <c r="C171" s="72">
        <v>-2.6590422187930994E-3</v>
      </c>
      <c r="D171" s="72">
        <v>-5.4537443587538087E-4</v>
      </c>
      <c r="E171" s="72">
        <v>8.2410764895174144E-3</v>
      </c>
      <c r="G171" s="74">
        <v>44806</v>
      </c>
      <c r="H171" s="71">
        <v>3.4697207616885266E-4</v>
      </c>
      <c r="I171" s="71">
        <v>2.4520008366132255E-3</v>
      </c>
      <c r="J171" s="71">
        <v>5.3372255549654401E-3</v>
      </c>
      <c r="L171" s="74">
        <v>44806</v>
      </c>
      <c r="M171" s="73">
        <v>-6.4466952274291585E-4</v>
      </c>
      <c r="N171" s="73">
        <v>1.4196838659196079E-3</v>
      </c>
      <c r="O171" s="73">
        <v>-1.3500127620182634E-3</v>
      </c>
      <c r="P171" s="73">
        <v>2.6552504536862063E-2</v>
      </c>
      <c r="R171" s="74">
        <v>44806</v>
      </c>
      <c r="S171" s="75">
        <v>3.354921381699412E-2</v>
      </c>
      <c r="T171" s="75">
        <v>-0.12460231906788313</v>
      </c>
      <c r="U171" s="75">
        <v>5.5127129663510084E-2</v>
      </c>
      <c r="V171" s="75">
        <v>0.11418390500184439</v>
      </c>
      <c r="X171" s="74">
        <v>44806</v>
      </c>
      <c r="Y171" s="71">
        <v>7.9164148250405038E-5</v>
      </c>
      <c r="Z171" s="71">
        <v>-1.4201989952643546E-2</v>
      </c>
      <c r="AB171" s="74">
        <v>44806</v>
      </c>
      <c r="AC171" s="73">
        <v>-3.3949302697691016E-3</v>
      </c>
      <c r="AD171" s="73">
        <v>-1.345230248028118E-2</v>
      </c>
      <c r="AE171" s="73">
        <v>-1.6879434348598933E-2</v>
      </c>
      <c r="AF171" s="73">
        <v>1.0833013451871968E-2</v>
      </c>
      <c r="AG171" s="73">
        <v>-2.3627045162287957E-2</v>
      </c>
    </row>
    <row r="172" spans="1:33" ht="16" x14ac:dyDescent="0.2">
      <c r="A172" s="74">
        <v>44810</v>
      </c>
      <c r="B172" s="72">
        <v>3.5126279396904684E-4</v>
      </c>
      <c r="C172" s="72">
        <v>-1.5605467125687925E-3</v>
      </c>
      <c r="D172" s="72">
        <v>-6.1610190285392233E-3</v>
      </c>
      <c r="E172" s="72">
        <v>4.4323308866310168E-3</v>
      </c>
      <c r="G172" s="74">
        <v>44810</v>
      </c>
      <c r="H172" s="71">
        <v>5.5732376856098577E-4</v>
      </c>
      <c r="I172" s="71">
        <v>-1.1430188473152197E-3</v>
      </c>
      <c r="J172" s="71">
        <v>-3.768113435634069E-4</v>
      </c>
      <c r="L172" s="74">
        <v>44810</v>
      </c>
      <c r="M172" s="73">
        <v>-1.1216740535524199E-3</v>
      </c>
      <c r="N172" s="73">
        <v>-2.6099537110989986E-3</v>
      </c>
      <c r="O172" s="73">
        <v>-8.2064593540360944E-4</v>
      </c>
      <c r="P172" s="73">
        <v>2.8328506271984376E-2</v>
      </c>
      <c r="R172" s="74">
        <v>44810</v>
      </c>
      <c r="S172" s="75">
        <v>-1.5621467922409481E-3</v>
      </c>
      <c r="T172" s="75">
        <v>-1.4842565151157448E-2</v>
      </c>
      <c r="U172" s="75">
        <v>-3.2063480470015476E-2</v>
      </c>
      <c r="V172" s="75">
        <v>3.0797930616030086E-2</v>
      </c>
      <c r="X172" s="74">
        <v>44810</v>
      </c>
      <c r="Y172" s="71">
        <v>-4.4825286033431904E-4</v>
      </c>
      <c r="Z172" s="71">
        <v>1.2795296466230628E-2</v>
      </c>
      <c r="AB172" s="74">
        <v>44810</v>
      </c>
      <c r="AC172" s="73">
        <v>1.5426453238868232E-2</v>
      </c>
      <c r="AD172" s="73">
        <v>1.4535139619113223E-2</v>
      </c>
      <c r="AE172" s="73">
        <v>2.1790231580519008E-2</v>
      </c>
      <c r="AF172" s="73">
        <v>2.1917032914798216E-2</v>
      </c>
      <c r="AG172" s="73">
        <v>3.0593772517758466E-2</v>
      </c>
    </row>
    <row r="173" spans="1:33" ht="16" x14ac:dyDescent="0.2">
      <c r="A173" s="74">
        <v>44811</v>
      </c>
      <c r="B173" s="72">
        <v>6.5211427336048645E-4</v>
      </c>
      <c r="C173" s="72">
        <v>1.1146130356659478E-3</v>
      </c>
      <c r="D173" s="72">
        <v>-7.1084536020517156E-5</v>
      </c>
      <c r="E173" s="72">
        <v>-2.213289680226222E-4</v>
      </c>
      <c r="G173" s="74">
        <v>44811</v>
      </c>
      <c r="H173" s="71">
        <v>1.2241801603717742E-4</v>
      </c>
      <c r="I173" s="71">
        <v>-3.6848662619609791E-3</v>
      </c>
      <c r="J173" s="71">
        <v>1.4102062455767167E-4</v>
      </c>
      <c r="L173" s="74">
        <v>44811</v>
      </c>
      <c r="M173" s="73">
        <v>-8.2727197415380252E-4</v>
      </c>
      <c r="N173" s="73">
        <v>-1.8014914815825925E-3</v>
      </c>
      <c r="O173" s="73">
        <v>1.1916531881880162E-3</v>
      </c>
      <c r="P173" s="73">
        <v>-4.841192369894538E-3</v>
      </c>
      <c r="R173" s="74">
        <v>44811</v>
      </c>
      <c r="S173" s="75">
        <v>2.5143212793515321E-2</v>
      </c>
      <c r="T173" s="75">
        <v>7.8452759461297192E-2</v>
      </c>
      <c r="U173" s="75">
        <v>-5.0341289480914368E-2</v>
      </c>
      <c r="V173" s="75">
        <v>-2.9133631277209089E-2</v>
      </c>
      <c r="X173" s="74">
        <v>44811</v>
      </c>
      <c r="Y173" s="71">
        <v>-6.7441120310357942E-5</v>
      </c>
      <c r="Z173" s="71">
        <v>-3.4690242287600771E-3</v>
      </c>
      <c r="AB173" s="74">
        <v>44811</v>
      </c>
      <c r="AC173" s="73">
        <v>1.4720812864967009E-2</v>
      </c>
      <c r="AD173" s="73">
        <v>1.2618298204221654E-3</v>
      </c>
      <c r="AE173" s="73">
        <v>1.8123473400092818E-2</v>
      </c>
      <c r="AF173" s="73">
        <v>1.1469376271926976E-2</v>
      </c>
      <c r="AG173" s="73">
        <v>-1.5391377014722006E-2</v>
      </c>
    </row>
    <row r="174" spans="1:33" ht="16" x14ac:dyDescent="0.2">
      <c r="A174" s="74">
        <v>44812</v>
      </c>
      <c r="B174" s="72">
        <v>5.8593333015519741E-5</v>
      </c>
      <c r="C174" s="72">
        <v>2.3332498401718266E-3</v>
      </c>
      <c r="D174" s="72">
        <v>3.1673204687439295E-3</v>
      </c>
      <c r="E174" s="72">
        <v>-1.1526630421554616E-3</v>
      </c>
      <c r="G174" s="74">
        <v>44812</v>
      </c>
      <c r="H174" s="71">
        <v>-5.7466196801421861E-5</v>
      </c>
      <c r="I174" s="71">
        <v>-1.8939892927726744E-3</v>
      </c>
      <c r="J174" s="71">
        <v>-2.3147360888188455E-3</v>
      </c>
      <c r="L174" s="74">
        <v>44812</v>
      </c>
      <c r="M174" s="73">
        <v>5.840905934359074E-4</v>
      </c>
      <c r="N174" s="73">
        <v>1.1352620514856894E-3</v>
      </c>
      <c r="O174" s="73">
        <v>9.4504392277381625E-4</v>
      </c>
      <c r="P174" s="73">
        <v>-3.7297885469964819E-3</v>
      </c>
      <c r="R174" s="74">
        <v>44812</v>
      </c>
      <c r="S174" s="75">
        <v>-2.8710680545922709E-3</v>
      </c>
      <c r="T174" s="75">
        <v>1.1619140340013783E-2</v>
      </c>
      <c r="U174" s="75">
        <v>1.3815277344064774E-2</v>
      </c>
      <c r="V174" s="75">
        <v>-5.7253991694659313E-2</v>
      </c>
      <c r="X174" s="74">
        <v>44812</v>
      </c>
      <c r="Y174" s="71">
        <v>3.6750000760009594E-4</v>
      </c>
      <c r="Z174" s="71">
        <v>7.5074666817061602E-3</v>
      </c>
      <c r="AB174" s="74">
        <v>44812</v>
      </c>
      <c r="AC174" s="73">
        <v>1.0223791159029202E-2</v>
      </c>
      <c r="AD174" s="73">
        <v>1.3065062800339658E-2</v>
      </c>
      <c r="AE174" s="73">
        <v>1.2430438940269949E-2</v>
      </c>
      <c r="AF174" s="73">
        <v>1.5800582305119732E-2</v>
      </c>
      <c r="AG174" s="73">
        <v>1.7749050945062409E-2</v>
      </c>
    </row>
    <row r="175" spans="1:33" ht="16" x14ac:dyDescent="0.2">
      <c r="A175" s="74">
        <v>44813</v>
      </c>
      <c r="B175" s="72">
        <v>1.5245384786767319E-4</v>
      </c>
      <c r="C175" s="72">
        <v>1.7456899688142841E-3</v>
      </c>
      <c r="D175" s="72">
        <v>-3.7756874863861113E-3</v>
      </c>
      <c r="E175" s="72">
        <v>-1.5329817617640146E-3</v>
      </c>
      <c r="G175" s="74">
        <v>44813</v>
      </c>
      <c r="H175" s="71">
        <v>1.6986975516762855E-4</v>
      </c>
      <c r="I175" s="71">
        <v>-1.9227051427247652E-3</v>
      </c>
      <c r="J175" s="71">
        <v>3.6107090306316085E-3</v>
      </c>
      <c r="L175" s="74">
        <v>44813</v>
      </c>
      <c r="M175" s="73">
        <v>-2.4169329826205814E-3</v>
      </c>
      <c r="N175" s="73">
        <v>-4.360989744472076E-5</v>
      </c>
      <c r="O175" s="73">
        <v>-1.128029366474965E-3</v>
      </c>
      <c r="P175" s="73">
        <v>-7.8515949817106207E-3</v>
      </c>
      <c r="R175" s="74">
        <v>44813</v>
      </c>
      <c r="S175" s="75">
        <v>5.3445693491814709E-2</v>
      </c>
      <c r="T175" s="75">
        <v>-4.8707690060292547E-2</v>
      </c>
      <c r="U175" s="75">
        <v>8.7758860700295233E-2</v>
      </c>
      <c r="V175" s="75">
        <v>-0.14876000841251652</v>
      </c>
      <c r="X175" s="74">
        <v>44813</v>
      </c>
      <c r="Y175" s="71">
        <v>-1.1664019540315439E-4</v>
      </c>
      <c r="Z175" s="71">
        <v>8.025099329129164E-3</v>
      </c>
      <c r="AB175" s="74">
        <v>44813</v>
      </c>
      <c r="AC175" s="73">
        <v>1.8308417081677974E-2</v>
      </c>
      <c r="AD175" s="73">
        <v>8.8865197352569144E-4</v>
      </c>
      <c r="AE175" s="73">
        <v>1.5713711135163354E-2</v>
      </c>
      <c r="AF175" s="73">
        <v>1.0205152589499854E-2</v>
      </c>
      <c r="AG175" s="73">
        <v>3.6184578714567726E-2</v>
      </c>
    </row>
    <row r="176" spans="1:33" ht="16" x14ac:dyDescent="0.2">
      <c r="A176" s="74">
        <v>44816</v>
      </c>
      <c r="B176" s="72">
        <v>6.9121559218493619E-5</v>
      </c>
      <c r="C176" s="72">
        <v>-3.1266413996780644E-3</v>
      </c>
      <c r="D176" s="72">
        <v>3.9330087384767372E-3</v>
      </c>
      <c r="E176" s="72">
        <v>-9.4576401654827922E-3</v>
      </c>
      <c r="G176" s="74">
        <v>44816</v>
      </c>
      <c r="H176" s="71">
        <v>-5.8535546832283274E-4</v>
      </c>
      <c r="I176" s="71">
        <v>-1.6732156612347256E-3</v>
      </c>
      <c r="J176" s="71">
        <v>-1.058973214043336E-3</v>
      </c>
      <c r="L176" s="74">
        <v>44816</v>
      </c>
      <c r="M176" s="73">
        <v>-2.9898676606253567E-4</v>
      </c>
      <c r="N176" s="73">
        <v>2.6162015832213454E-5</v>
      </c>
      <c r="O176" s="73">
        <v>-8.8875003674425022E-4</v>
      </c>
      <c r="P176" s="73">
        <v>2.1448929651060836E-2</v>
      </c>
      <c r="R176" s="74">
        <v>44816</v>
      </c>
      <c r="S176" s="75">
        <v>4.3274221497462212E-2</v>
      </c>
      <c r="T176" s="75">
        <v>-7.1903196099061636E-2</v>
      </c>
      <c r="U176" s="75">
        <v>-7.1306182112459829E-2</v>
      </c>
      <c r="V176" s="75">
        <v>-7.9651759207106335E-2</v>
      </c>
      <c r="X176" s="74">
        <v>44816</v>
      </c>
      <c r="Y176" s="71">
        <v>-4.6847789163105682E-4</v>
      </c>
      <c r="Z176" s="71">
        <v>-3.4635785935844873E-3</v>
      </c>
      <c r="AB176" s="74">
        <v>44816</v>
      </c>
      <c r="AC176" s="73">
        <v>-5.8582316219617805E-2</v>
      </c>
      <c r="AD176" s="73">
        <v>-3.1765890537964962E-2</v>
      </c>
      <c r="AE176" s="73">
        <v>-7.2741704368471174E-2</v>
      </c>
      <c r="AF176" s="73">
        <v>-4.7871046457669139E-2</v>
      </c>
      <c r="AG176" s="73">
        <v>-4.6208329633749864E-2</v>
      </c>
    </row>
    <row r="177" spans="1:33" ht="16" x14ac:dyDescent="0.2">
      <c r="A177" s="74">
        <v>44817</v>
      </c>
      <c r="B177" s="72">
        <v>-1.0784237456032465E-4</v>
      </c>
      <c r="C177" s="72">
        <v>-3.03887301923569E-3</v>
      </c>
      <c r="D177" s="72">
        <v>1.2877975774443506E-2</v>
      </c>
      <c r="E177" s="72">
        <v>1.938972141879947E-3</v>
      </c>
      <c r="G177" s="74">
        <v>44817</v>
      </c>
      <c r="H177" s="71">
        <v>-6.509717465284174E-4</v>
      </c>
      <c r="I177" s="71">
        <v>-1.2893802957873617E-3</v>
      </c>
      <c r="J177" s="71">
        <v>5.2446136898732219E-4</v>
      </c>
      <c r="L177" s="74">
        <v>44817</v>
      </c>
      <c r="M177" s="73">
        <v>1.0352732574410062E-3</v>
      </c>
      <c r="N177" s="73">
        <v>-3.7756925989920938E-4</v>
      </c>
      <c r="O177" s="73">
        <v>7.1364687610738365E-4</v>
      </c>
      <c r="P177" s="73">
        <v>-8.6623567987077401E-3</v>
      </c>
      <c r="R177" s="74">
        <v>44817</v>
      </c>
      <c r="S177" s="75">
        <v>-1.7507532103955521E-2</v>
      </c>
      <c r="T177" s="75">
        <v>-7.471822775243912E-3</v>
      </c>
      <c r="U177" s="75">
        <v>-1.2115225337654181E-2</v>
      </c>
      <c r="V177" s="75">
        <v>-2.3779172496748661E-2</v>
      </c>
      <c r="X177" s="74">
        <v>44817</v>
      </c>
      <c r="Y177" s="71">
        <v>1.2449186483540775E-4</v>
      </c>
      <c r="Z177" s="71">
        <v>9.0280777231800495E-3</v>
      </c>
      <c r="AB177" s="74">
        <v>44817</v>
      </c>
      <c r="AC177" s="73">
        <v>5.8122802395537288E-3</v>
      </c>
      <c r="AD177" s="73">
        <v>0</v>
      </c>
      <c r="AE177" s="73">
        <v>-6.391947751118547E-3</v>
      </c>
      <c r="AF177" s="73">
        <v>-2.1532418342379765E-2</v>
      </c>
      <c r="AG177" s="73">
        <v>1.1187247705724977E-3</v>
      </c>
    </row>
    <row r="178" spans="1:33" ht="16" x14ac:dyDescent="0.2">
      <c r="A178" s="74">
        <v>44818</v>
      </c>
      <c r="B178" s="72">
        <v>-2.4419695034665957E-4</v>
      </c>
      <c r="C178" s="72">
        <v>1.7281402069722414E-3</v>
      </c>
      <c r="D178" s="72">
        <v>1.6441346695464378E-3</v>
      </c>
      <c r="E178" s="72">
        <v>-1.0381600777525053E-2</v>
      </c>
      <c r="G178" s="74">
        <v>44818</v>
      </c>
      <c r="H178" s="71">
        <v>-5.4408114833273441E-4</v>
      </c>
      <c r="I178" s="71">
        <v>5.0947863018767342E-5</v>
      </c>
      <c r="J178" s="71">
        <v>3.4275581910290951E-3</v>
      </c>
      <c r="L178" s="74">
        <v>44818</v>
      </c>
      <c r="M178" s="73">
        <v>5.4845488043626044E-4</v>
      </c>
      <c r="N178" s="73">
        <v>-9.3302035970373425E-4</v>
      </c>
      <c r="O178" s="73">
        <v>8.1201168547345747E-4</v>
      </c>
      <c r="P178" s="73">
        <v>-2.5319390062543065E-3</v>
      </c>
      <c r="R178" s="74">
        <v>44818</v>
      </c>
      <c r="S178" s="75">
        <v>-1.4622138984131977E-2</v>
      </c>
      <c r="T178" s="75">
        <v>8.0235419029660293E-4</v>
      </c>
      <c r="U178" s="75">
        <v>6.5783525268396981E-2</v>
      </c>
      <c r="V178" s="75">
        <v>6.7963827143575489E-3</v>
      </c>
      <c r="X178" s="74">
        <v>44818</v>
      </c>
      <c r="Y178" s="71">
        <v>1.335217312085271E-4</v>
      </c>
      <c r="Z178" s="71">
        <v>7.2344252263332664E-3</v>
      </c>
      <c r="AB178" s="74">
        <v>44818</v>
      </c>
      <c r="AC178" s="73">
        <v>-2.1272489166676979E-3</v>
      </c>
      <c r="AD178" s="73">
        <v>-1.2920076365104395E-2</v>
      </c>
      <c r="AE178" s="73">
        <v>2.6970171408011303E-2</v>
      </c>
      <c r="AF178" s="73">
        <v>-1.7607912189580847E-2</v>
      </c>
      <c r="AG178" s="73">
        <v>-1.350801459507903E-2</v>
      </c>
    </row>
    <row r="179" spans="1:33" ht="16" x14ac:dyDescent="0.2">
      <c r="A179" s="74">
        <v>44819</v>
      </c>
      <c r="B179" s="72">
        <v>9.1621599632685433E-5</v>
      </c>
      <c r="C179" s="72">
        <v>3.39480087869993E-3</v>
      </c>
      <c r="D179" s="72">
        <v>-6.3146310104189099E-3</v>
      </c>
      <c r="E179" s="72">
        <v>6.1820527777083703E-3</v>
      </c>
      <c r="G179" s="74">
        <v>44819</v>
      </c>
      <c r="H179" s="71">
        <v>1.6861195800436568E-3</v>
      </c>
      <c r="I179" s="71">
        <v>-2.4060801460177969E-3</v>
      </c>
      <c r="J179" s="71">
        <v>-2.1458779639326095E-3</v>
      </c>
      <c r="L179" s="74">
        <v>44819</v>
      </c>
      <c r="M179" s="73">
        <v>8.8525113414190905E-5</v>
      </c>
      <c r="N179" s="73">
        <v>-3.3898067360739765E-3</v>
      </c>
      <c r="O179" s="73">
        <v>-1.3608954641189901E-4</v>
      </c>
      <c r="P179" s="73">
        <v>-9.6734050019237194E-3</v>
      </c>
      <c r="R179" s="74">
        <v>44819</v>
      </c>
      <c r="S179" s="75">
        <v>-1.9603818301215062E-2</v>
      </c>
      <c r="T179" s="75">
        <v>-4.1951830803972107E-2</v>
      </c>
      <c r="U179" s="75">
        <v>1.1301023534973574E-2</v>
      </c>
      <c r="V179" s="75">
        <v>3.8667780483203504E-2</v>
      </c>
      <c r="X179" s="74">
        <v>44819</v>
      </c>
      <c r="Y179" s="71">
        <v>2.3239811503470516E-4</v>
      </c>
      <c r="Z179" s="71">
        <v>-1.2603579137260177E-3</v>
      </c>
      <c r="AB179" s="74">
        <v>44819</v>
      </c>
      <c r="AC179" s="73">
        <v>-5.338004619671201E-3</v>
      </c>
      <c r="AD179" s="73">
        <v>-4.2818644961095829E-3</v>
      </c>
      <c r="AE179" s="73">
        <v>-5.2701044242371041E-3</v>
      </c>
      <c r="AF179" s="73">
        <v>-1.6647734599746791E-2</v>
      </c>
      <c r="AG179" s="73">
        <v>-2.8372837873406318E-3</v>
      </c>
    </row>
    <row r="180" spans="1:33" ht="16" x14ac:dyDescent="0.2">
      <c r="A180" s="74">
        <v>44820</v>
      </c>
      <c r="B180" s="72">
        <v>-5.2321297531880543E-4</v>
      </c>
      <c r="C180" s="72">
        <v>4.0474462847863903E-3</v>
      </c>
      <c r="D180" s="72">
        <v>-1.833279568255107E-4</v>
      </c>
      <c r="E180" s="72">
        <v>1.0889108727327743E-3</v>
      </c>
      <c r="G180" s="74">
        <v>44820</v>
      </c>
      <c r="H180" s="71">
        <v>-4.0630097016949927E-4</v>
      </c>
      <c r="I180" s="71">
        <v>2.943359732690136E-3</v>
      </c>
      <c r="J180" s="71">
        <v>5.8599798189200368E-4</v>
      </c>
      <c r="L180" s="74">
        <v>44820</v>
      </c>
      <c r="M180" s="73">
        <v>-6.8754362019772671E-4</v>
      </c>
      <c r="N180" s="73">
        <v>-2.0785363344392088E-5</v>
      </c>
      <c r="O180" s="73">
        <v>3.1426050002909226E-4</v>
      </c>
      <c r="P180" s="73">
        <v>6.0175098633577249E-2</v>
      </c>
      <c r="R180" s="74">
        <v>44820</v>
      </c>
      <c r="S180" s="75">
        <v>2.0104328445138785E-2</v>
      </c>
      <c r="T180" s="75">
        <v>-2.0385533585980161E-2</v>
      </c>
      <c r="U180" s="75">
        <v>7.5189240483205591E-2</v>
      </c>
      <c r="V180" s="75">
        <v>5.4537586094114028E-3</v>
      </c>
      <c r="X180" s="74">
        <v>44820</v>
      </c>
      <c r="Y180" s="71">
        <v>8.5386845791866146E-4</v>
      </c>
      <c r="Z180" s="71">
        <v>1.6626581054022364E-2</v>
      </c>
      <c r="AB180" s="74">
        <v>44820</v>
      </c>
      <c r="AC180" s="73">
        <v>1.1225200120661232E-2</v>
      </c>
      <c r="AD180" s="73">
        <v>1.426346308107298E-2</v>
      </c>
      <c r="AE180" s="73">
        <v>1.6377699841485106E-2</v>
      </c>
      <c r="AF180" s="73">
        <v>6.3728095624679046E-4</v>
      </c>
      <c r="AG180" s="73">
        <v>2.3725405680042225E-2</v>
      </c>
    </row>
    <row r="181" spans="1:33" ht="16" x14ac:dyDescent="0.2">
      <c r="A181" s="74">
        <v>44823</v>
      </c>
      <c r="B181" s="72">
        <v>-3.5154712231333677E-4</v>
      </c>
      <c r="C181" s="72">
        <v>1.2957812361175448E-3</v>
      </c>
      <c r="D181" s="72">
        <v>7.7760337456300871E-3</v>
      </c>
      <c r="E181" s="72">
        <v>7.7613112745760424E-3</v>
      </c>
      <c r="G181" s="74">
        <v>44823</v>
      </c>
      <c r="H181" s="71">
        <v>2.2075353176594233E-6</v>
      </c>
      <c r="I181" s="71">
        <v>-1.0225704813811459E-3</v>
      </c>
      <c r="J181" s="71">
        <v>2.4371413842214857E-3</v>
      </c>
      <c r="L181" s="74">
        <v>44823</v>
      </c>
      <c r="M181" s="73">
        <v>-3.8056058250958663E-4</v>
      </c>
      <c r="N181" s="73">
        <v>1.7051052365733737E-3</v>
      </c>
      <c r="O181" s="73">
        <v>4.572539082476144E-4</v>
      </c>
      <c r="P181" s="73">
        <v>-2.0429754032595025E-2</v>
      </c>
      <c r="R181" s="74">
        <v>44823</v>
      </c>
      <c r="S181" s="75">
        <v>-2.3000408596659683E-2</v>
      </c>
      <c r="T181" s="75">
        <v>8.8295845441855644E-3</v>
      </c>
      <c r="U181" s="75">
        <v>-4.2468881326734605E-2</v>
      </c>
      <c r="V181" s="75">
        <v>-3.9125797469062688E-2</v>
      </c>
      <c r="X181" s="74">
        <v>44823</v>
      </c>
      <c r="Y181" s="71">
        <v>4.6873605655769843E-5</v>
      </c>
      <c r="Z181" s="71">
        <v>1.8120696036867529E-3</v>
      </c>
      <c r="AB181" s="74">
        <v>44823</v>
      </c>
      <c r="AC181" s="73">
        <v>-9.5722268238760209E-3</v>
      </c>
      <c r="AD181" s="73">
        <v>-1.1841026417099176E-2</v>
      </c>
      <c r="AE181" s="73">
        <v>-2.633463573628152E-2</v>
      </c>
      <c r="AF181" s="73">
        <v>-1.8215439891341216E-2</v>
      </c>
      <c r="AG181" s="73">
        <v>-3.1999347317772334E-2</v>
      </c>
    </row>
    <row r="182" spans="1:33" ht="16" x14ac:dyDescent="0.2">
      <c r="A182" s="74">
        <v>44824</v>
      </c>
      <c r="B182" s="72">
        <v>-1.3592819376593752E-4</v>
      </c>
      <c r="C182" s="72">
        <v>-2.2580380960192641E-3</v>
      </c>
      <c r="D182" s="72">
        <v>-4.2936275443632623E-3</v>
      </c>
      <c r="E182" s="72">
        <v>8.8990603615864278E-3</v>
      </c>
      <c r="G182" s="74">
        <v>44824</v>
      </c>
      <c r="H182" s="71">
        <v>8.5244448751933474E-4</v>
      </c>
      <c r="I182" s="71">
        <v>5.4529888466875313E-6</v>
      </c>
      <c r="J182" s="71">
        <v>1.6906776165246843E-4</v>
      </c>
      <c r="L182" s="74">
        <v>44824</v>
      </c>
      <c r="M182" s="73">
        <v>-1.9548770070596075E-4</v>
      </c>
      <c r="N182" s="73">
        <v>4.0034568098109994E-3</v>
      </c>
      <c r="O182" s="73">
        <v>3.3076102647627329E-3</v>
      </c>
      <c r="P182" s="73">
        <v>-1.0695498017676521E-2</v>
      </c>
      <c r="R182" s="74">
        <v>44824</v>
      </c>
      <c r="S182" s="75">
        <v>3.6324918872140316E-2</v>
      </c>
      <c r="T182" s="75">
        <v>-2.2258516169766786E-3</v>
      </c>
      <c r="U182" s="75">
        <v>-4.7525265105103305E-2</v>
      </c>
      <c r="V182" s="75">
        <v>8.8909293515860681E-3</v>
      </c>
      <c r="X182" s="74">
        <v>44824</v>
      </c>
      <c r="Y182" s="71">
        <v>4.5195188497444266E-4</v>
      </c>
      <c r="Z182" s="71">
        <v>1.9813836951268976E-3</v>
      </c>
      <c r="AB182" s="74">
        <v>44824</v>
      </c>
      <c r="AC182" s="73">
        <v>-1.0548002865653319E-2</v>
      </c>
      <c r="AD182" s="73">
        <v>-2.1635685438994922E-2</v>
      </c>
      <c r="AE182" s="73">
        <v>-1.9876012243625635E-2</v>
      </c>
      <c r="AF182" s="73">
        <v>1.944475064434824E-3</v>
      </c>
      <c r="AG182" s="73">
        <v>-2.5240678522450145E-2</v>
      </c>
    </row>
    <row r="183" spans="1:33" ht="16" x14ac:dyDescent="0.2">
      <c r="A183" s="74">
        <v>44825</v>
      </c>
      <c r="B183" s="72">
        <v>4.7410297475998595E-4</v>
      </c>
      <c r="C183" s="72">
        <v>-2.0613970970056886E-3</v>
      </c>
      <c r="D183" s="72">
        <v>3.4200802242392346E-3</v>
      </c>
      <c r="E183" s="72">
        <v>3.6041681067615502E-4</v>
      </c>
      <c r="G183" s="74">
        <v>44825</v>
      </c>
      <c r="H183" s="71">
        <v>2.8246505759886445E-4</v>
      </c>
      <c r="I183" s="71">
        <v>4.4852937444953944E-4</v>
      </c>
      <c r="J183" s="71">
        <v>-9.4892633146761139E-4</v>
      </c>
      <c r="L183" s="74">
        <v>44825</v>
      </c>
      <c r="M183" s="73">
        <v>1.2952081948721984E-3</v>
      </c>
      <c r="N183" s="73">
        <v>-3.4601371232880537E-4</v>
      </c>
      <c r="O183" s="73">
        <v>3.50098330432758E-4</v>
      </c>
      <c r="P183" s="73">
        <v>3.6696263463356577E-3</v>
      </c>
      <c r="R183" s="74">
        <v>44825</v>
      </c>
      <c r="S183" s="75">
        <v>-6.5060907377676461E-2</v>
      </c>
      <c r="T183" s="75">
        <v>-4.9755201472495847E-2</v>
      </c>
      <c r="U183" s="75">
        <v>1.3516765816729665E-2</v>
      </c>
      <c r="V183" s="75">
        <v>-9.9942208244422293E-2</v>
      </c>
      <c r="X183" s="74">
        <v>44825</v>
      </c>
      <c r="Y183" s="71">
        <v>-4.8608909992654007E-4</v>
      </c>
      <c r="Z183" s="71">
        <v>1.1883664588222802E-2</v>
      </c>
      <c r="AB183" s="74">
        <v>44825</v>
      </c>
      <c r="AC183" s="73">
        <v>-1.5734330837457424E-2</v>
      </c>
      <c r="AD183" s="73">
        <v>-6.2959284568146999E-3</v>
      </c>
      <c r="AE183" s="73">
        <v>-2.7247762605019047E-2</v>
      </c>
      <c r="AF183" s="73">
        <v>-7.8006896104203839E-3</v>
      </c>
      <c r="AG183" s="73">
        <v>-1.8983218722315256E-2</v>
      </c>
    </row>
    <row r="184" spans="1:33" ht="16" x14ac:dyDescent="0.2">
      <c r="A184" s="74">
        <v>44826</v>
      </c>
      <c r="B184" s="72">
        <v>-9.4132912532876193E-5</v>
      </c>
      <c r="C184" s="72">
        <v>6.0126836662234995E-4</v>
      </c>
      <c r="D184" s="72">
        <v>-3.3120894646318289E-3</v>
      </c>
      <c r="E184" s="72">
        <v>-5.1945316570740849E-3</v>
      </c>
      <c r="G184" s="74">
        <v>44826</v>
      </c>
      <c r="H184" s="71">
        <v>1.399980535250891E-5</v>
      </c>
      <c r="I184" s="71">
        <v>-2.8707796295830148E-4</v>
      </c>
      <c r="J184" s="71">
        <v>5.5249514115228719E-4</v>
      </c>
      <c r="L184" s="74">
        <v>44826</v>
      </c>
      <c r="M184" s="73">
        <v>6.0341622778181702E-4</v>
      </c>
      <c r="N184" s="73">
        <v>5.0039424932084699E-4</v>
      </c>
      <c r="O184" s="73">
        <v>-6.7864497495136037E-4</v>
      </c>
      <c r="P184" s="73">
        <v>-1.0126279984006684E-2</v>
      </c>
      <c r="R184" s="74">
        <v>44826</v>
      </c>
      <c r="S184" s="75">
        <v>-1.8516727325077354E-2</v>
      </c>
      <c r="T184" s="75">
        <v>5.3546031918724174E-2</v>
      </c>
      <c r="U184" s="75">
        <v>-2.2789880262081771E-2</v>
      </c>
      <c r="V184" s="75">
        <v>0.16430446565112453</v>
      </c>
      <c r="X184" s="74">
        <v>44826</v>
      </c>
      <c r="Y184" s="71">
        <v>-5.208605152832676E-4</v>
      </c>
      <c r="Z184" s="71">
        <v>1.1547577689019053E-2</v>
      </c>
      <c r="AB184" s="74">
        <v>44826</v>
      </c>
      <c r="AC184" s="73">
        <v>-2.0251561085986816E-2</v>
      </c>
      <c r="AD184" s="73">
        <v>-8.0707586433052137E-3</v>
      </c>
      <c r="AE184" s="73">
        <v>-2.7292142288007623E-2</v>
      </c>
      <c r="AF184" s="73">
        <v>-5.6719174744836341E-3</v>
      </c>
      <c r="AG184" s="73">
        <v>-4.9097143458228173E-2</v>
      </c>
    </row>
    <row r="185" spans="1:33" ht="16" x14ac:dyDescent="0.2">
      <c r="A185" s="74">
        <v>44827</v>
      </c>
      <c r="B185" s="72">
        <v>-2.4184881028109628E-4</v>
      </c>
      <c r="C185" s="72">
        <v>1.1096501019394051E-3</v>
      </c>
      <c r="D185" s="72">
        <v>-1.7806378953756762E-3</v>
      </c>
      <c r="E185" s="72">
        <v>2.4950957828202776E-4</v>
      </c>
      <c r="G185" s="74">
        <v>44827</v>
      </c>
      <c r="H185" s="71">
        <v>2.6064353028798764E-4</v>
      </c>
      <c r="I185" s="71">
        <v>-4.6102203750632616E-3</v>
      </c>
      <c r="J185" s="71">
        <v>2.2996695867011159E-3</v>
      </c>
      <c r="L185" s="74">
        <v>44827</v>
      </c>
      <c r="M185" s="73">
        <v>-1.6649506430144471E-4</v>
      </c>
      <c r="N185" s="73">
        <v>1.9266959284991803E-3</v>
      </c>
      <c r="O185" s="73">
        <v>-6.8011573497587705E-4</v>
      </c>
      <c r="P185" s="73">
        <v>1.559834998442007E-3</v>
      </c>
      <c r="R185" s="74">
        <v>44827</v>
      </c>
      <c r="S185" s="75">
        <v>3.3400304750086797E-2</v>
      </c>
      <c r="T185" s="75">
        <v>-7.2853288774341962E-4</v>
      </c>
      <c r="U185" s="75">
        <v>-1.0484966031780167E-2</v>
      </c>
      <c r="V185" s="75">
        <v>9.1452594299943984E-2</v>
      </c>
      <c r="X185" s="74">
        <v>44827</v>
      </c>
      <c r="Y185" s="71">
        <v>-7.021668534072992E-4</v>
      </c>
      <c r="Z185" s="71">
        <v>-1.0997071667476131E-2</v>
      </c>
      <c r="AB185" s="74">
        <v>44827</v>
      </c>
      <c r="AC185" s="73">
        <v>-3.3954198494509515E-2</v>
      </c>
      <c r="AD185" s="73">
        <v>-2.9964055095921701E-2</v>
      </c>
      <c r="AE185" s="73">
        <v>-4.5955522252700186E-2</v>
      </c>
      <c r="AF185" s="73">
        <v>-4.8245707617403039E-3</v>
      </c>
      <c r="AG185" s="73">
        <v>2.4236078291537691E-2</v>
      </c>
    </row>
    <row r="186" spans="1:33" ht="16" x14ac:dyDescent="0.2">
      <c r="A186" s="74">
        <v>44830</v>
      </c>
      <c r="B186" s="72">
        <v>2.7823432635482742E-4</v>
      </c>
      <c r="C186" s="72">
        <v>2.523896673129928E-3</v>
      </c>
      <c r="D186" s="72">
        <v>6.1196814073814537E-4</v>
      </c>
      <c r="E186" s="72">
        <v>3.4284007710253133E-3</v>
      </c>
      <c r="G186" s="74">
        <v>44830</v>
      </c>
      <c r="H186" s="71">
        <v>-1.3684505987989124E-4</v>
      </c>
      <c r="I186" s="71">
        <v>1.9508368815625359E-3</v>
      </c>
      <c r="J186" s="71">
        <v>-4.1802629896476543E-3</v>
      </c>
      <c r="L186" s="74">
        <v>44830</v>
      </c>
      <c r="M186" s="73">
        <v>5.8463257678095695E-4</v>
      </c>
      <c r="N186" s="73">
        <v>-5.8900858957523989E-4</v>
      </c>
      <c r="O186" s="73">
        <v>3.9670844861413901E-4</v>
      </c>
      <c r="P186" s="73">
        <v>3.0061253318128877E-2</v>
      </c>
      <c r="R186" s="74">
        <v>44830</v>
      </c>
      <c r="S186" s="75">
        <v>-1.9165752000470861E-2</v>
      </c>
      <c r="T186" s="75">
        <v>2.7207498483776012E-2</v>
      </c>
      <c r="U186" s="75">
        <v>-4.5160560183405273E-2</v>
      </c>
      <c r="V186" s="75">
        <v>5.8813500354037811E-2</v>
      </c>
      <c r="X186" s="74">
        <v>44830</v>
      </c>
      <c r="Y186" s="71">
        <v>2.1618554622058699E-4</v>
      </c>
      <c r="Z186" s="71">
        <v>-3.7727464304345131E-3</v>
      </c>
      <c r="AB186" s="74">
        <v>44830</v>
      </c>
      <c r="AC186" s="73">
        <v>2.1253013718331142E-2</v>
      </c>
      <c r="AD186" s="73">
        <v>-2.9046011276099078E-2</v>
      </c>
      <c r="AE186" s="73">
        <v>-1.4781394765478633E-2</v>
      </c>
      <c r="AF186" s="73">
        <v>7.4463769391199834E-3</v>
      </c>
      <c r="AG186" s="73">
        <v>6.4259707046738328E-3</v>
      </c>
    </row>
    <row r="187" spans="1:33" ht="16" x14ac:dyDescent="0.2">
      <c r="A187" s="74">
        <v>44831</v>
      </c>
      <c r="B187" s="72">
        <v>8.1282075921489041E-4</v>
      </c>
      <c r="C187" s="72">
        <v>1.6900381117832509E-3</v>
      </c>
      <c r="D187" s="72">
        <v>-1.4254440380899087E-3</v>
      </c>
      <c r="E187" s="72">
        <v>3.2417681260968928E-3</v>
      </c>
      <c r="G187" s="74">
        <v>44831</v>
      </c>
      <c r="H187" s="71">
        <v>1.4863039775367519E-3</v>
      </c>
      <c r="I187" s="71">
        <v>2.6127741256401541E-3</v>
      </c>
      <c r="J187" s="71">
        <v>1.0257279931890555E-3</v>
      </c>
      <c r="L187" s="74">
        <v>44831</v>
      </c>
      <c r="M187" s="73">
        <v>1.371551207182067E-4</v>
      </c>
      <c r="N187" s="73">
        <v>1.6501552513652536E-3</v>
      </c>
      <c r="O187" s="73">
        <v>-1.1593036125265286E-3</v>
      </c>
      <c r="P187" s="73">
        <v>3.5363209559382242E-2</v>
      </c>
      <c r="R187" s="74">
        <v>44831</v>
      </c>
      <c r="S187" s="75">
        <v>-2.9254265632399544E-2</v>
      </c>
      <c r="T187" s="75">
        <v>-4.7602856178925991E-2</v>
      </c>
      <c r="U187" s="75">
        <v>0.11398629926827684</v>
      </c>
      <c r="V187" s="75">
        <v>3.0481936548535718E-2</v>
      </c>
      <c r="X187" s="74">
        <v>44831</v>
      </c>
      <c r="Y187" s="71">
        <v>2.199457073664898E-4</v>
      </c>
      <c r="Z187" s="71">
        <v>-1.3879897477697789E-3</v>
      </c>
      <c r="AB187" s="74">
        <v>44831</v>
      </c>
      <c r="AC187" s="73">
        <v>1.1071358603032148E-2</v>
      </c>
      <c r="AD187" s="73">
        <v>9.1678344064404244E-3</v>
      </c>
      <c r="AE187" s="73">
        <v>4.1509043671293586E-2</v>
      </c>
      <c r="AF187" s="73">
        <v>7.3913379978650393E-3</v>
      </c>
      <c r="AG187" s="73">
        <v>2.2767662679480053E-2</v>
      </c>
    </row>
    <row r="188" spans="1:33" ht="16" x14ac:dyDescent="0.2">
      <c r="A188" s="74">
        <v>44832</v>
      </c>
      <c r="B188" s="72">
        <v>3.2479490803773056E-5</v>
      </c>
      <c r="C188" s="72">
        <v>-3.8883475310650824E-3</v>
      </c>
      <c r="D188" s="72">
        <v>-2.1279438858237535E-3</v>
      </c>
      <c r="E188" s="72">
        <v>-4.2146516174152637E-3</v>
      </c>
      <c r="G188" s="74">
        <v>44832</v>
      </c>
      <c r="H188" s="71">
        <v>6.6445169765490838E-4</v>
      </c>
      <c r="I188" s="71">
        <v>-9.3969763435909767E-4</v>
      </c>
      <c r="J188" s="71">
        <v>1.005069652170543E-3</v>
      </c>
      <c r="L188" s="74">
        <v>44832</v>
      </c>
      <c r="M188" s="73">
        <v>6.2578389956618064E-4</v>
      </c>
      <c r="N188" s="73">
        <v>-9.2526702210785712E-4</v>
      </c>
      <c r="O188" s="73">
        <v>6.8475854527487012E-4</v>
      </c>
      <c r="P188" s="73">
        <v>-2.1495100917631248E-3</v>
      </c>
      <c r="R188" s="74">
        <v>44832</v>
      </c>
      <c r="S188" s="75">
        <v>4.9987491223416912E-2</v>
      </c>
      <c r="T188" s="75">
        <v>2.3973688814963885E-2</v>
      </c>
      <c r="U188" s="75">
        <v>9.7827569731022246E-2</v>
      </c>
      <c r="V188" s="75">
        <v>-3.4718689092667308E-2</v>
      </c>
      <c r="X188" s="74">
        <v>44832</v>
      </c>
      <c r="Y188" s="71">
        <v>-1.5728345871123477E-4</v>
      </c>
      <c r="Z188" s="71">
        <v>1.5873904867420713E-2</v>
      </c>
      <c r="AB188" s="74">
        <v>44832</v>
      </c>
      <c r="AC188" s="73">
        <v>9.6383843600616297E-3</v>
      </c>
      <c r="AD188" s="73">
        <v>-4.3309368578667962E-2</v>
      </c>
      <c r="AE188" s="73">
        <v>-2.5975486403260677E-2</v>
      </c>
      <c r="AF188" s="73">
        <v>-2.677947560126823E-2</v>
      </c>
      <c r="AG188" s="73">
        <v>-4.5909701304077968E-2</v>
      </c>
    </row>
    <row r="189" spans="1:33" ht="16" x14ac:dyDescent="0.2">
      <c r="A189" s="74">
        <v>44833</v>
      </c>
      <c r="B189" s="72">
        <v>-4.1752052087136481E-4</v>
      </c>
      <c r="C189" s="72">
        <v>2.5512396182159718E-3</v>
      </c>
      <c r="D189" s="72">
        <v>3.0983052410027711E-3</v>
      </c>
      <c r="E189" s="72">
        <v>-2.765370220011742E-3</v>
      </c>
      <c r="G189" s="74">
        <v>44833</v>
      </c>
      <c r="H189" s="71">
        <v>3.9171462518069794E-4</v>
      </c>
      <c r="I189" s="71">
        <v>-1.6957672194911773E-3</v>
      </c>
      <c r="J189" s="71">
        <v>-3.5287219418184733E-3</v>
      </c>
      <c r="L189" s="74">
        <v>44833</v>
      </c>
      <c r="M189" s="73">
        <v>-3.2042404318117118E-4</v>
      </c>
      <c r="N189" s="73">
        <v>-2.1038396879464092E-3</v>
      </c>
      <c r="O189" s="73">
        <v>3.9044611035748408E-4</v>
      </c>
      <c r="P189" s="73">
        <v>1.2768696503483588E-2</v>
      </c>
      <c r="R189" s="74">
        <v>44833</v>
      </c>
      <c r="S189" s="75">
        <v>-2.3495685777792691E-3</v>
      </c>
      <c r="T189" s="75">
        <v>0.11495862907800042</v>
      </c>
      <c r="U189" s="75">
        <v>7.7209520523716726E-2</v>
      </c>
      <c r="V189" s="75">
        <v>-0.10888954267484481</v>
      </c>
      <c r="X189" s="74">
        <v>44833</v>
      </c>
      <c r="Y189" s="71">
        <v>9.9890774906587771E-5</v>
      </c>
      <c r="Z189" s="71">
        <v>1.9269821153546283E-2</v>
      </c>
      <c r="AB189" s="74">
        <v>44833</v>
      </c>
      <c r="AC189" s="73">
        <v>2.0784121462261263E-2</v>
      </c>
      <c r="AD189" s="73">
        <v>-2.2920570708505721E-2</v>
      </c>
      <c r="AE189" s="73">
        <v>-2.5125036899355548E-2</v>
      </c>
      <c r="AF189" s="73">
        <v>-1.6373585488329113E-2</v>
      </c>
      <c r="AG189" s="73">
        <v>-7.677280168273461E-3</v>
      </c>
    </row>
    <row r="190" spans="1:33" ht="16" x14ac:dyDescent="0.2">
      <c r="A190" s="74">
        <v>44834</v>
      </c>
      <c r="B190" s="72">
        <v>5.3143253669195583E-4</v>
      </c>
      <c r="C190" s="72">
        <v>-2.4392585962116496E-3</v>
      </c>
      <c r="D190" s="72">
        <v>6.4874454366865824E-3</v>
      </c>
      <c r="E190" s="72">
        <v>-3.2705229845335767E-3</v>
      </c>
      <c r="G190" s="74">
        <v>44834</v>
      </c>
      <c r="H190" s="71">
        <v>-9.1157704742808197E-4</v>
      </c>
      <c r="I190" s="71">
        <v>-3.4102834893432669E-3</v>
      </c>
      <c r="J190" s="71">
        <v>-1.0054662237509524E-3</v>
      </c>
      <c r="L190" s="74">
        <v>44834</v>
      </c>
      <c r="M190" s="73">
        <v>2.5360965831828794E-3</v>
      </c>
      <c r="N190" s="73">
        <v>-4.1769469740973481E-4</v>
      </c>
      <c r="O190" s="73">
        <v>6.9437022628554757E-5</v>
      </c>
      <c r="P190" s="73">
        <v>-2.457055133828338E-2</v>
      </c>
      <c r="R190" s="74">
        <v>44834</v>
      </c>
      <c r="S190" s="75">
        <v>4.8918750072458023E-2</v>
      </c>
      <c r="T190" s="75">
        <v>-9.9048045046924108E-3</v>
      </c>
      <c r="U190" s="75">
        <v>3.1667769645632449E-2</v>
      </c>
      <c r="V190" s="75">
        <v>0.11456707805935243</v>
      </c>
      <c r="X190" s="74">
        <v>44834</v>
      </c>
      <c r="Y190" s="71">
        <v>6.1374699556310372E-4</v>
      </c>
      <c r="Z190" s="71">
        <v>-7.0671586173852814E-3</v>
      </c>
      <c r="AB190" s="74">
        <v>44834</v>
      </c>
      <c r="AC190" s="73">
        <v>2.8563622441096059E-2</v>
      </c>
      <c r="AD190" s="73">
        <v>2.9674500983186611E-2</v>
      </c>
      <c r="AE190" s="73">
        <v>4.9267342220955183E-2</v>
      </c>
      <c r="AF190" s="73">
        <v>3.2702280145879802E-2</v>
      </c>
      <c r="AG190" s="73">
        <v>5.6415416554857753E-2</v>
      </c>
    </row>
    <row r="191" spans="1:33" ht="16" x14ac:dyDescent="0.2">
      <c r="A191" s="74">
        <v>44837</v>
      </c>
      <c r="B191" s="72">
        <v>-2.8048880740380556E-5</v>
      </c>
      <c r="C191" s="72">
        <v>-1.9830458657354032E-3</v>
      </c>
      <c r="D191" s="72">
        <v>-9.193187575361075E-3</v>
      </c>
      <c r="E191" s="72">
        <v>-7.5694708267072036E-3</v>
      </c>
      <c r="G191" s="74">
        <v>44837</v>
      </c>
      <c r="H191" s="71">
        <v>1.8332557818086447E-5</v>
      </c>
      <c r="I191" s="71">
        <v>-4.0943490686287803E-3</v>
      </c>
      <c r="J191" s="71">
        <v>-3.3333169580938731E-3</v>
      </c>
      <c r="L191" s="74">
        <v>44837</v>
      </c>
      <c r="M191" s="73">
        <v>-4.5929925636767924E-4</v>
      </c>
      <c r="N191" s="73">
        <v>3.0344933925849499E-3</v>
      </c>
      <c r="O191" s="73">
        <v>9.1447108554386424E-4</v>
      </c>
      <c r="P191" s="73">
        <v>3.0465094017113736E-3</v>
      </c>
      <c r="R191" s="74">
        <v>44837</v>
      </c>
      <c r="S191" s="75">
        <v>1.9470303568157696E-2</v>
      </c>
      <c r="T191" s="75">
        <v>-2.1654359296579467E-2</v>
      </c>
      <c r="U191" s="75">
        <v>-9.8907789556486034E-2</v>
      </c>
      <c r="V191" s="75">
        <v>-2.1019237905209685E-2</v>
      </c>
      <c r="X191" s="74">
        <v>44837</v>
      </c>
      <c r="Y191" s="71">
        <v>-3.7776341079891421E-5</v>
      </c>
      <c r="Z191" s="71">
        <v>3.8218270137750647E-3</v>
      </c>
      <c r="AB191" s="74">
        <v>44837</v>
      </c>
      <c r="AC191" s="73">
        <v>3.6981857919405697E-2</v>
      </c>
      <c r="AD191" s="73">
        <v>2.0404622143801544E-2</v>
      </c>
      <c r="AE191" s="73">
        <v>5.2888351881945066E-2</v>
      </c>
      <c r="AF191" s="73">
        <v>4.7236048841689533E-2</v>
      </c>
      <c r="AG191" s="73">
        <v>5.4950934801289389E-2</v>
      </c>
    </row>
    <row r="192" spans="1:33" ht="16" x14ac:dyDescent="0.2">
      <c r="A192" s="74">
        <v>44838</v>
      </c>
      <c r="B192" s="72">
        <v>-4.8482433927658775E-4</v>
      </c>
      <c r="C192" s="72">
        <v>-9.5245367613816783E-4</v>
      </c>
      <c r="D192" s="72">
        <v>3.5732596653982756E-3</v>
      </c>
      <c r="E192" s="72">
        <v>1.7740175903083005E-2</v>
      </c>
      <c r="G192" s="74">
        <v>44838</v>
      </c>
      <c r="H192" s="71">
        <v>1.1048273057001714E-3</v>
      </c>
      <c r="I192" s="71">
        <v>7.6273035962908734E-4</v>
      </c>
      <c r="J192" s="71">
        <v>1.4363662890090039E-3</v>
      </c>
      <c r="L192" s="74">
        <v>44838</v>
      </c>
      <c r="M192" s="73">
        <v>4.0506187609919299E-4</v>
      </c>
      <c r="N192" s="73">
        <v>-4.3639832326390138E-4</v>
      </c>
      <c r="O192" s="73">
        <v>-1.6782855741674218E-3</v>
      </c>
      <c r="P192" s="73">
        <v>-1.6030257239223605E-2</v>
      </c>
      <c r="R192" s="74">
        <v>44838</v>
      </c>
      <c r="S192" s="75">
        <v>-4.9307679808916836E-2</v>
      </c>
      <c r="T192" s="75">
        <v>4.5442037692744269E-2</v>
      </c>
      <c r="U192" s="75">
        <v>7.1327054384042327E-2</v>
      </c>
      <c r="V192" s="75">
        <v>0.11262015310447482</v>
      </c>
      <c r="X192" s="74">
        <v>44838</v>
      </c>
      <c r="Y192" s="71">
        <v>3.0145082211150944E-4</v>
      </c>
      <c r="Z192" s="71">
        <v>9.0227453791033481E-3</v>
      </c>
      <c r="AB192" s="74">
        <v>44838</v>
      </c>
      <c r="AC192" s="73">
        <v>1.1052889533129186E-2</v>
      </c>
      <c r="AD192" s="73">
        <v>-2.2088833068231971E-2</v>
      </c>
      <c r="AE192" s="73">
        <v>-4.1855659291793208E-3</v>
      </c>
      <c r="AF192" s="73">
        <v>1.224208670039148E-2</v>
      </c>
      <c r="AG192" s="73">
        <v>-1.1747357511942577E-2</v>
      </c>
    </row>
    <row r="193" spans="1:33" ht="16" x14ac:dyDescent="0.2">
      <c r="A193" s="74">
        <v>44839</v>
      </c>
      <c r="B193" s="72">
        <v>-5.8303671607417141E-4</v>
      </c>
      <c r="C193" s="72">
        <v>3.4831483727156812E-4</v>
      </c>
      <c r="D193" s="72">
        <v>-7.6685199403882746E-3</v>
      </c>
      <c r="E193" s="72">
        <v>1.6163904846640564E-3</v>
      </c>
      <c r="G193" s="74">
        <v>44839</v>
      </c>
      <c r="H193" s="71">
        <v>-1.0394783932356425E-3</v>
      </c>
      <c r="I193" s="71">
        <v>-2.5559894793386216E-4</v>
      </c>
      <c r="J193" s="71">
        <v>-8.3290875566628469E-4</v>
      </c>
      <c r="L193" s="74">
        <v>44839</v>
      </c>
      <c r="M193" s="73">
        <v>-5.685559010083003E-4</v>
      </c>
      <c r="N193" s="73">
        <v>4.2788520971849672E-3</v>
      </c>
      <c r="O193" s="73">
        <v>1.5118064507570834E-3</v>
      </c>
      <c r="P193" s="73">
        <v>-3.7509656263699551E-2</v>
      </c>
      <c r="R193" s="74">
        <v>44839</v>
      </c>
      <c r="S193" s="75">
        <v>-1.4853244627160807E-2</v>
      </c>
      <c r="T193" s="75">
        <v>-7.3520742014155385E-2</v>
      </c>
      <c r="U193" s="75">
        <v>5.2341236050847097E-2</v>
      </c>
      <c r="V193" s="75">
        <v>7.3273843335481315E-2</v>
      </c>
      <c r="X193" s="74">
        <v>44839</v>
      </c>
      <c r="Y193" s="71">
        <v>-3.7554157849876323E-4</v>
      </c>
      <c r="Z193" s="71">
        <v>-6.8531502124550584E-3</v>
      </c>
      <c r="AB193" s="74">
        <v>44839</v>
      </c>
      <c r="AC193" s="73">
        <v>-6.3404761000926653E-3</v>
      </c>
      <c r="AD193" s="73">
        <v>-3.4730178601133276E-2</v>
      </c>
      <c r="AE193" s="73">
        <v>-1.2662849469568921E-2</v>
      </c>
      <c r="AF193" s="73">
        <v>5.5527134958097855E-3</v>
      </c>
      <c r="AG193" s="73">
        <v>7.6585255904561634E-3</v>
      </c>
    </row>
    <row r="194" spans="1:33" ht="16" x14ac:dyDescent="0.2">
      <c r="A194" s="74">
        <v>44840</v>
      </c>
      <c r="B194" s="72">
        <v>5.4430732581967349E-4</v>
      </c>
      <c r="C194" s="72">
        <v>-1.3135322677829142E-3</v>
      </c>
      <c r="D194" s="72">
        <v>-4.6574111664124326E-3</v>
      </c>
      <c r="E194" s="72">
        <v>8.0049692164149578E-3</v>
      </c>
      <c r="G194" s="74">
        <v>44840</v>
      </c>
      <c r="H194" s="71">
        <v>2.7809961089482016E-4</v>
      </c>
      <c r="I194" s="71">
        <v>1.0145530955571326E-3</v>
      </c>
      <c r="J194" s="71">
        <v>4.1266804721901452E-3</v>
      </c>
      <c r="L194" s="74">
        <v>44840</v>
      </c>
      <c r="M194" s="73">
        <v>-1.0163870411804971E-3</v>
      </c>
      <c r="N194" s="73">
        <v>-4.3738519894430275E-5</v>
      </c>
      <c r="O194" s="73">
        <v>2.7288881741753877E-3</v>
      </c>
      <c r="P194" s="73">
        <v>-3.651903638295503E-3</v>
      </c>
      <c r="R194" s="74">
        <v>44840</v>
      </c>
      <c r="S194" s="75">
        <v>-3.1688912400655807E-2</v>
      </c>
      <c r="T194" s="75">
        <v>-4.3936204800552429E-3</v>
      </c>
      <c r="U194" s="75">
        <v>9.8721682821589038E-2</v>
      </c>
      <c r="V194" s="75">
        <v>-4.901785509470518E-2</v>
      </c>
      <c r="X194" s="74">
        <v>44840</v>
      </c>
      <c r="Y194" s="71">
        <v>-8.6818542427406591E-4</v>
      </c>
      <c r="Z194" s="71">
        <v>4.3878073777109134E-3</v>
      </c>
      <c r="AB194" s="74">
        <v>44840</v>
      </c>
      <c r="AC194" s="73">
        <v>-2.1618434168133423E-2</v>
      </c>
      <c r="AD194" s="73">
        <v>-2.6526754333428711E-2</v>
      </c>
      <c r="AE194" s="73">
        <v>-4.0084803185726901E-2</v>
      </c>
      <c r="AF194" s="73">
        <v>-2.0721835528724183E-2</v>
      </c>
      <c r="AG194" s="73">
        <v>-1.7243034981767512E-2</v>
      </c>
    </row>
    <row r="195" spans="1:33" ht="16" x14ac:dyDescent="0.2">
      <c r="A195" s="74">
        <v>44841</v>
      </c>
      <c r="B195" s="72">
        <v>5.550503653559037E-4</v>
      </c>
      <c r="C195" s="72">
        <v>-1.3227487695625208E-3</v>
      </c>
      <c r="D195" s="72">
        <v>-2.0986132405334782E-3</v>
      </c>
      <c r="E195" s="72">
        <v>-2.2729082411743593E-3</v>
      </c>
      <c r="G195" s="74">
        <v>44841</v>
      </c>
      <c r="H195" s="71">
        <v>-1.2723675540726831E-3</v>
      </c>
      <c r="I195" s="71">
        <v>5.9268303835845247E-4</v>
      </c>
      <c r="J195" s="71">
        <v>-3.8901220761774036E-3</v>
      </c>
      <c r="L195" s="74">
        <v>44841</v>
      </c>
      <c r="M195" s="73">
        <v>2.3939549171158786E-5</v>
      </c>
      <c r="N195" s="73">
        <v>2.5816187747627222E-3</v>
      </c>
      <c r="O195" s="73">
        <v>-3.1826589354155404E-4</v>
      </c>
      <c r="P195" s="73">
        <v>-6.2905772138752269E-3</v>
      </c>
      <c r="R195" s="74">
        <v>44841</v>
      </c>
      <c r="S195" s="75">
        <v>2.954009925615508E-2</v>
      </c>
      <c r="T195" s="75">
        <v>4.6031884038359644E-2</v>
      </c>
      <c r="U195" s="75">
        <v>0.12083636483571912</v>
      </c>
      <c r="V195" s="75">
        <v>9.0521321795968848E-2</v>
      </c>
      <c r="X195" s="74">
        <v>44841</v>
      </c>
      <c r="Y195" s="71">
        <v>-4.8786560827840416E-5</v>
      </c>
      <c r="Z195" s="71">
        <v>-3.4953644612020886E-3</v>
      </c>
      <c r="AB195" s="74">
        <v>44841</v>
      </c>
      <c r="AC195" s="73">
        <v>1.4495040338726749E-2</v>
      </c>
      <c r="AD195" s="73">
        <v>-4.9404996067740356E-3</v>
      </c>
      <c r="AE195" s="73">
        <v>-1.260676688991204E-2</v>
      </c>
      <c r="AF195" s="73">
        <v>-5.1557809664850011E-2</v>
      </c>
      <c r="AG195" s="73">
        <v>-1.7106824825545177E-2</v>
      </c>
    </row>
    <row r="196" spans="1:33" ht="16" x14ac:dyDescent="0.2">
      <c r="A196" s="74">
        <v>44844</v>
      </c>
      <c r="B196" s="72">
        <v>7.8485185010983489E-4</v>
      </c>
      <c r="C196" s="72">
        <v>-5.6801797899716563E-3</v>
      </c>
      <c r="D196" s="72">
        <v>-2.7225259465357837E-3</v>
      </c>
      <c r="E196" s="72">
        <v>6.0165270885056662E-3</v>
      </c>
      <c r="G196" s="74">
        <v>44844</v>
      </c>
      <c r="H196" s="71">
        <v>1.4491981829978999E-4</v>
      </c>
      <c r="I196" s="71">
        <v>1.1684221082966892E-3</v>
      </c>
      <c r="J196" s="71">
        <v>1.5630153233312364E-3</v>
      </c>
      <c r="L196" s="74">
        <v>44844</v>
      </c>
      <c r="M196" s="73">
        <v>-1.2728143676028644E-4</v>
      </c>
      <c r="N196" s="73">
        <v>-3.8892705247285458E-4</v>
      </c>
      <c r="O196" s="73">
        <v>-4.8928693062018965E-4</v>
      </c>
      <c r="P196" s="73">
        <v>-1.8179411801203953E-2</v>
      </c>
      <c r="R196" s="74">
        <v>44844</v>
      </c>
      <c r="S196" s="75">
        <v>4.5501811078855689E-2</v>
      </c>
      <c r="T196" s="75">
        <v>0.14014848850625561</v>
      </c>
      <c r="U196" s="75">
        <v>-9.4275048209708515E-2</v>
      </c>
      <c r="V196" s="75">
        <v>0.17856699379695057</v>
      </c>
      <c r="X196" s="74">
        <v>44844</v>
      </c>
      <c r="Y196" s="71">
        <v>-9.311177426831142E-4</v>
      </c>
      <c r="Z196" s="71">
        <v>1.7611641671681562E-2</v>
      </c>
      <c r="AB196" s="74">
        <v>44844</v>
      </c>
      <c r="AC196" s="73">
        <v>-2.6029576842277352E-3</v>
      </c>
      <c r="AD196" s="73">
        <v>2.314299995811581E-2</v>
      </c>
      <c r="AE196" s="73">
        <v>1.4914245866701199E-3</v>
      </c>
      <c r="AF196" s="73">
        <v>-1.8692133012152522E-2</v>
      </c>
      <c r="AG196" s="73">
        <v>4.3856443945395929E-4</v>
      </c>
    </row>
    <row r="197" spans="1:33" ht="16" x14ac:dyDescent="0.2">
      <c r="A197" s="74">
        <v>44845</v>
      </c>
      <c r="B197" s="72">
        <v>-3.1201456171216137E-4</v>
      </c>
      <c r="C197" s="72">
        <v>4.3690868610269312E-4</v>
      </c>
      <c r="D197" s="72">
        <v>5.9904031847305764E-3</v>
      </c>
      <c r="E197" s="72">
        <v>3.925277226252662E-3</v>
      </c>
      <c r="G197" s="74">
        <v>44845</v>
      </c>
      <c r="H197" s="71">
        <v>1.3638214742977578E-3</v>
      </c>
      <c r="I197" s="71">
        <v>-2.5102465691533354E-3</v>
      </c>
      <c r="J197" s="71">
        <v>3.9203120815769533E-4</v>
      </c>
      <c r="L197" s="74">
        <v>44845</v>
      </c>
      <c r="M197" s="73">
        <v>6.9048340390139408E-4</v>
      </c>
      <c r="N197" s="73">
        <v>5.5138426607603667E-4</v>
      </c>
      <c r="O197" s="73">
        <v>-2.4314667580180014E-3</v>
      </c>
      <c r="P197" s="73">
        <v>-4.9539769097009363E-2</v>
      </c>
      <c r="R197" s="74">
        <v>44845</v>
      </c>
      <c r="S197" s="75">
        <v>4.2249757512967882E-2</v>
      </c>
      <c r="T197" s="75">
        <v>5.2517976924836868E-2</v>
      </c>
      <c r="U197" s="75">
        <v>-1.4969003808385844E-2</v>
      </c>
      <c r="V197" s="75">
        <v>-0.13761381857685581</v>
      </c>
      <c r="X197" s="74">
        <v>44845</v>
      </c>
      <c r="Y197" s="71">
        <v>3.6134877752496861E-4</v>
      </c>
      <c r="Z197" s="71">
        <v>4.1924055234931618E-3</v>
      </c>
      <c r="AB197" s="74">
        <v>44845</v>
      </c>
      <c r="AC197" s="73">
        <v>-2.1546677287149048E-2</v>
      </c>
      <c r="AD197" s="73">
        <v>-2.1568373606446679E-2</v>
      </c>
      <c r="AE197" s="73">
        <v>8.9021359405932511E-3</v>
      </c>
      <c r="AF197" s="73">
        <v>6.2696130135951739E-3</v>
      </c>
      <c r="AG197" s="73">
        <v>-1.1317824932661461E-2</v>
      </c>
    </row>
    <row r="198" spans="1:33" ht="16" x14ac:dyDescent="0.2">
      <c r="A198" s="74">
        <v>44846</v>
      </c>
      <c r="B198" s="72">
        <v>-9.2056881275413919E-5</v>
      </c>
      <c r="C198" s="72">
        <v>1.4251122808887106E-3</v>
      </c>
      <c r="D198" s="72">
        <v>9.5106128953598048E-4</v>
      </c>
      <c r="E198" s="72">
        <v>3.5055408183982989E-3</v>
      </c>
      <c r="G198" s="74">
        <v>44846</v>
      </c>
      <c r="H198" s="71">
        <v>5.7881271041338638E-4</v>
      </c>
      <c r="I198" s="71">
        <v>-9.2632254388348094E-4</v>
      </c>
      <c r="J198" s="71">
        <v>3.2034392936239266E-4</v>
      </c>
      <c r="L198" s="74">
        <v>44846</v>
      </c>
      <c r="M198" s="73">
        <v>-4.7905630687524343E-4</v>
      </c>
      <c r="N198" s="73">
        <v>2.7599454293304039E-3</v>
      </c>
      <c r="O198" s="73">
        <v>2.330305613973718E-4</v>
      </c>
      <c r="P198" s="73">
        <v>2.0684686478315649E-4</v>
      </c>
      <c r="R198" s="74">
        <v>44846</v>
      </c>
      <c r="S198" s="75">
        <v>1.6054958436761014E-3</v>
      </c>
      <c r="T198" s="75">
        <v>2.1355197472181564E-2</v>
      </c>
      <c r="U198" s="75">
        <v>4.3350461108250506E-2</v>
      </c>
      <c r="V198" s="75">
        <v>-0.16036867887669259</v>
      </c>
      <c r="X198" s="74">
        <v>44846</v>
      </c>
      <c r="Y198" s="71">
        <v>3.4930180068491398E-4</v>
      </c>
      <c r="Z198" s="71">
        <v>-8.0787557808749688E-3</v>
      </c>
      <c r="AB198" s="74">
        <v>44846</v>
      </c>
      <c r="AC198" s="73">
        <v>3.3574949618356158E-2</v>
      </c>
      <c r="AD198" s="73">
        <v>2.6833853082208654E-2</v>
      </c>
      <c r="AE198" s="73">
        <v>3.7685618898389929E-2</v>
      </c>
      <c r="AF198" s="73">
        <v>1.6382921214654188E-2</v>
      </c>
      <c r="AG198" s="73">
        <v>1.8308823402815911E-2</v>
      </c>
    </row>
    <row r="199" spans="1:33" ht="16" x14ac:dyDescent="0.2">
      <c r="A199" s="74">
        <v>44847</v>
      </c>
      <c r="B199" s="72">
        <v>1.0199415526466836E-4</v>
      </c>
      <c r="C199" s="72">
        <v>-1.0664789700082823E-3</v>
      </c>
      <c r="D199" s="72">
        <v>6.180205458385872E-3</v>
      </c>
      <c r="E199" s="72">
        <v>1.0567940356532326E-2</v>
      </c>
      <c r="G199" s="74">
        <v>44847</v>
      </c>
      <c r="H199" s="71">
        <v>-3.9375761925091932E-4</v>
      </c>
      <c r="I199" s="71">
        <v>1.4301170977844583E-4</v>
      </c>
      <c r="J199" s="71">
        <v>1.541807138872648E-5</v>
      </c>
      <c r="L199" s="74">
        <v>44847</v>
      </c>
      <c r="M199" s="73">
        <v>1.3773540690715739E-3</v>
      </c>
      <c r="N199" s="73">
        <v>-6.1856899616043198E-5</v>
      </c>
      <c r="O199" s="73">
        <v>-5.6425879781160022E-5</v>
      </c>
      <c r="P199" s="73">
        <v>5.7359210490596189E-2</v>
      </c>
      <c r="R199" s="74">
        <v>44847</v>
      </c>
      <c r="S199" s="75">
        <v>-1.2313081875774642E-2</v>
      </c>
      <c r="T199" s="75">
        <v>2.0640422151721766E-2</v>
      </c>
      <c r="U199" s="75">
        <v>3.9839704028330314E-2</v>
      </c>
      <c r="V199" s="75">
        <v>0.11322983664737439</v>
      </c>
      <c r="X199" s="74">
        <v>44847</v>
      </c>
      <c r="Y199" s="71">
        <v>-1.2277183547624621E-3</v>
      </c>
      <c r="Z199" s="71">
        <v>6.120944850084656E-3</v>
      </c>
      <c r="AB199" s="74">
        <v>44847</v>
      </c>
      <c r="AC199" s="73">
        <v>-3.0062009855657264E-2</v>
      </c>
      <c r="AD199" s="73">
        <v>-1.2772690710355656E-2</v>
      </c>
      <c r="AE199" s="73">
        <v>-3.0693870084967E-2</v>
      </c>
      <c r="AF199" s="73">
        <v>-3.5993602647905368E-2</v>
      </c>
      <c r="AG199" s="73">
        <v>-1.2560410491951888E-2</v>
      </c>
    </row>
    <row r="200" spans="1:33" ht="16" x14ac:dyDescent="0.2">
      <c r="A200" s="74">
        <v>44848</v>
      </c>
      <c r="B200" s="72">
        <v>5.8151565546819676E-4</v>
      </c>
      <c r="C200" s="72">
        <v>1.9150660690253645E-4</v>
      </c>
      <c r="D200" s="72">
        <v>-5.4961383291451827E-3</v>
      </c>
      <c r="E200" s="72">
        <v>-2.4466198210416635E-4</v>
      </c>
      <c r="G200" s="74">
        <v>44848</v>
      </c>
      <c r="H200" s="71">
        <v>-7.5345751989987849E-4</v>
      </c>
      <c r="I200" s="71">
        <v>-1.2145750203537036E-3</v>
      </c>
      <c r="J200" s="71">
        <v>1.0886492382442966E-3</v>
      </c>
      <c r="L200" s="74">
        <v>44848</v>
      </c>
      <c r="M200" s="73">
        <v>2.9478449992362428E-5</v>
      </c>
      <c r="N200" s="73">
        <v>-8.2080487695758637E-4</v>
      </c>
      <c r="O200" s="73">
        <v>-1.1012621846450876E-3</v>
      </c>
      <c r="P200" s="73">
        <v>-2.0541031866287827E-2</v>
      </c>
      <c r="R200" s="74">
        <v>44848</v>
      </c>
      <c r="S200" s="75">
        <v>3.234560019462681E-2</v>
      </c>
      <c r="T200" s="75">
        <v>-4.5794686326740129E-2</v>
      </c>
      <c r="U200" s="75">
        <v>-5.4330356159762692E-3</v>
      </c>
      <c r="V200" s="75">
        <v>0.10233099905069841</v>
      </c>
      <c r="X200" s="74">
        <v>44848</v>
      </c>
      <c r="Y200" s="71">
        <v>2.4653200818198617E-4</v>
      </c>
      <c r="Z200" s="71">
        <v>-6.2857671519073524E-3</v>
      </c>
      <c r="AB200" s="74">
        <v>44848</v>
      </c>
      <c r="AC200" s="73">
        <v>3.9125930915401688E-2</v>
      </c>
      <c r="AD200" s="73">
        <v>4.3584133745836057E-2</v>
      </c>
      <c r="AE200" s="73">
        <v>2.8914193516294071E-2</v>
      </c>
      <c r="AF200" s="73">
        <v>3.1812718573457452E-2</v>
      </c>
      <c r="AG200" s="73">
        <v>3.4665516100344164E-2</v>
      </c>
    </row>
    <row r="201" spans="1:33" ht="16" x14ac:dyDescent="0.2">
      <c r="A201" s="74">
        <v>44851</v>
      </c>
      <c r="B201" s="72">
        <v>1.2239715262864863E-4</v>
      </c>
      <c r="C201" s="72">
        <v>-1.9957356523733079E-3</v>
      </c>
      <c r="D201" s="72">
        <v>1.8387748118967712E-3</v>
      </c>
      <c r="E201" s="72">
        <v>-2.1593962580776405E-3</v>
      </c>
      <c r="G201" s="74">
        <v>44851</v>
      </c>
      <c r="H201" s="71">
        <v>-8.2805349409680203E-5</v>
      </c>
      <c r="I201" s="71">
        <v>-3.9056832667027342E-3</v>
      </c>
      <c r="J201" s="71">
        <v>-1.240340249035525E-3</v>
      </c>
      <c r="L201" s="74">
        <v>44851</v>
      </c>
      <c r="M201" s="73">
        <v>4.3679854028310587E-4</v>
      </c>
      <c r="N201" s="73">
        <v>-1.9670645637860805E-3</v>
      </c>
      <c r="O201" s="73">
        <v>-1.6907302093212555E-4</v>
      </c>
      <c r="P201" s="73">
        <v>1.8184089638578389E-2</v>
      </c>
      <c r="R201" s="74">
        <v>44851</v>
      </c>
      <c r="S201" s="75">
        <v>1.5404438644172919E-2</v>
      </c>
      <c r="T201" s="75">
        <v>-3.9219683770954569E-3</v>
      </c>
      <c r="U201" s="75">
        <v>-2.866439705884884E-2</v>
      </c>
      <c r="V201" s="75">
        <v>-4.9513103193171329E-2</v>
      </c>
      <c r="X201" s="74">
        <v>44851</v>
      </c>
      <c r="Y201" s="71">
        <v>-1.9864941771348242E-4</v>
      </c>
      <c r="Z201" s="71">
        <v>-1.09818623561771E-2</v>
      </c>
      <c r="AB201" s="74">
        <v>44851</v>
      </c>
      <c r="AC201" s="73">
        <v>6.5407209925510794E-3</v>
      </c>
      <c r="AD201" s="73">
        <v>1.8082914934514683E-2</v>
      </c>
      <c r="AE201" s="73">
        <v>-4.7793155113763336E-2</v>
      </c>
      <c r="AF201" s="73">
        <v>1.488318126800439E-2</v>
      </c>
      <c r="AG201" s="73">
        <v>2.0097647852345846E-2</v>
      </c>
    </row>
    <row r="202" spans="1:33" ht="16" x14ac:dyDescent="0.2">
      <c r="A202" s="74">
        <v>44852</v>
      </c>
      <c r="B202" s="72">
        <v>3.7101974678239037E-4</v>
      </c>
      <c r="C202" s="72">
        <v>4.9029212533493473E-4</v>
      </c>
      <c r="D202" s="72">
        <v>-5.0319225161265635E-4</v>
      </c>
      <c r="E202" s="72">
        <v>-1.6355152377245344E-3</v>
      </c>
      <c r="G202" s="74">
        <v>44852</v>
      </c>
      <c r="H202" s="71">
        <v>1.4311314966982329E-3</v>
      </c>
      <c r="I202" s="71">
        <v>4.5859336584746352E-4</v>
      </c>
      <c r="J202" s="71">
        <v>2.0807390010744017E-3</v>
      </c>
      <c r="L202" s="74">
        <v>44852</v>
      </c>
      <c r="M202" s="73">
        <v>1.4554940669269031E-3</v>
      </c>
      <c r="N202" s="73">
        <v>-4.9806751614871565E-3</v>
      </c>
      <c r="O202" s="73">
        <v>1.4136864592452004E-4</v>
      </c>
      <c r="P202" s="73">
        <v>-1.4560372042130443E-2</v>
      </c>
      <c r="R202" s="74">
        <v>44852</v>
      </c>
      <c r="S202" s="75">
        <v>-1.7583774827760138E-2</v>
      </c>
      <c r="T202" s="75">
        <v>-3.0289609230166423E-2</v>
      </c>
      <c r="U202" s="75">
        <v>2.0674941183929211E-2</v>
      </c>
      <c r="V202" s="75">
        <v>7.7266351481880519E-2</v>
      </c>
      <c r="X202" s="74">
        <v>44852</v>
      </c>
      <c r="Y202" s="71">
        <v>1.7280126019831698E-4</v>
      </c>
      <c r="Z202" s="71">
        <v>1.403099839259736E-2</v>
      </c>
      <c r="AB202" s="74">
        <v>44852</v>
      </c>
      <c r="AC202" s="73">
        <v>-6.8141816387109096E-3</v>
      </c>
      <c r="AD202" s="73">
        <v>-1.0052440671324242E-2</v>
      </c>
      <c r="AE202" s="73">
        <v>-8.2537096594708717E-2</v>
      </c>
      <c r="AF202" s="73">
        <v>-1.3781252781847868E-2</v>
      </c>
      <c r="AG202" s="73">
        <v>5.5640563405138653E-4</v>
      </c>
    </row>
    <row r="203" spans="1:33" ht="16" x14ac:dyDescent="0.2">
      <c r="A203" s="74">
        <v>44853</v>
      </c>
      <c r="B203" s="72">
        <v>-3.1863274468261029E-5</v>
      </c>
      <c r="C203" s="72">
        <v>6.6257273695966923E-4</v>
      </c>
      <c r="D203" s="72">
        <v>-1.8741400769091039E-3</v>
      </c>
      <c r="E203" s="72">
        <v>-3.9518826509633998E-3</v>
      </c>
      <c r="G203" s="74">
        <v>44853</v>
      </c>
      <c r="H203" s="71">
        <v>-4.2243235227909374E-4</v>
      </c>
      <c r="I203" s="71">
        <v>3.9901331157333846E-4</v>
      </c>
      <c r="J203" s="71">
        <v>-1.5569610152102015E-3</v>
      </c>
      <c r="L203" s="74">
        <v>44853</v>
      </c>
      <c r="M203" s="73">
        <v>-9.8603907801135147E-4</v>
      </c>
      <c r="N203" s="73">
        <v>-1.8842447019378162E-3</v>
      </c>
      <c r="O203" s="73">
        <v>-1.3218778877891902E-3</v>
      </c>
      <c r="P203" s="73">
        <v>3.8597607552095847E-2</v>
      </c>
      <c r="R203" s="74">
        <v>44853</v>
      </c>
      <c r="S203" s="75">
        <v>1.4296819308529997E-2</v>
      </c>
      <c r="T203" s="75">
        <v>7.829012479265883E-2</v>
      </c>
      <c r="U203" s="75">
        <v>3.0477709213103991E-2</v>
      </c>
      <c r="V203" s="75">
        <v>-0.11023598279314158</v>
      </c>
      <c r="X203" s="74">
        <v>44853</v>
      </c>
      <c r="Y203" s="71">
        <v>-5.8171589467225133E-4</v>
      </c>
      <c r="Z203" s="71">
        <v>-1.0287262555962018E-2</v>
      </c>
      <c r="AB203" s="74">
        <v>44853</v>
      </c>
      <c r="AC203" s="73">
        <v>-2.9794950096727998E-2</v>
      </c>
      <c r="AD203" s="73">
        <v>-1.6767876678858276E-2</v>
      </c>
      <c r="AE203" s="73">
        <v>-6.5146810211937538E-3</v>
      </c>
      <c r="AF203" s="73">
        <v>-1.0628975177059794E-2</v>
      </c>
      <c r="AG203" s="73">
        <v>-2.2643538297783448E-2</v>
      </c>
    </row>
    <row r="204" spans="1:33" ht="16" x14ac:dyDescent="0.2">
      <c r="A204" s="74">
        <v>44854</v>
      </c>
      <c r="B204" s="72">
        <v>8.3827005988142036E-4</v>
      </c>
      <c r="C204" s="72">
        <v>8.5893670077820342E-3</v>
      </c>
      <c r="D204" s="72">
        <v>-3.6838373255747071E-3</v>
      </c>
      <c r="E204" s="72">
        <v>1.0443894448109682E-2</v>
      </c>
      <c r="G204" s="74">
        <v>44854</v>
      </c>
      <c r="H204" s="71">
        <v>6.8480094526810338E-5</v>
      </c>
      <c r="I204" s="71">
        <v>-7.873525609131825E-4</v>
      </c>
      <c r="J204" s="71">
        <v>3.4046954402819707E-3</v>
      </c>
      <c r="L204" s="74">
        <v>44854</v>
      </c>
      <c r="M204" s="73">
        <v>-2.1041550230979492E-3</v>
      </c>
      <c r="N204" s="73">
        <v>-1.0422180087632746E-4</v>
      </c>
      <c r="O204" s="73">
        <v>3.3881063044274688E-4</v>
      </c>
      <c r="P204" s="73">
        <v>3.2465827000522612E-2</v>
      </c>
      <c r="R204" s="74">
        <v>44854</v>
      </c>
      <c r="S204" s="75">
        <v>-5.8735471856440243E-2</v>
      </c>
      <c r="T204" s="75">
        <v>-4.0701108318001264E-2</v>
      </c>
      <c r="U204" s="75">
        <v>-8.9975696945131314E-2</v>
      </c>
      <c r="V204" s="75">
        <v>0.11690082286940431</v>
      </c>
      <c r="X204" s="74">
        <v>44854</v>
      </c>
      <c r="Y204" s="71">
        <v>6.198583489308401E-4</v>
      </c>
      <c r="Z204" s="71">
        <v>-2.7201705001289645E-2</v>
      </c>
      <c r="AB204" s="74">
        <v>44854</v>
      </c>
      <c r="AC204" s="73">
        <v>3.0068410742887585E-2</v>
      </c>
      <c r="AD204" s="73">
        <v>3.2430721676914007E-2</v>
      </c>
      <c r="AE204" s="73">
        <v>-7.3801072976225337E-3</v>
      </c>
      <c r="AF204" s="73">
        <v>1.8527217201300027E-2</v>
      </c>
      <c r="AG204" s="73">
        <v>4.0150360774441569E-2</v>
      </c>
    </row>
    <row r="205" spans="1:33" ht="16" x14ac:dyDescent="0.2">
      <c r="A205" s="74">
        <v>44855</v>
      </c>
      <c r="B205" s="72">
        <v>-9.0814723087154789E-4</v>
      </c>
      <c r="C205" s="72">
        <v>7.9501371064065007E-4</v>
      </c>
      <c r="D205" s="72">
        <v>-4.1490679101544286E-3</v>
      </c>
      <c r="E205" s="72">
        <v>-4.9168104549562972E-3</v>
      </c>
      <c r="G205" s="74">
        <v>44855</v>
      </c>
      <c r="H205" s="71">
        <v>2.8325858889569782E-4</v>
      </c>
      <c r="I205" s="71">
        <v>3.1853621827168134E-4</v>
      </c>
      <c r="J205" s="71">
        <v>-1.6559870630934413E-3</v>
      </c>
      <c r="L205" s="74">
        <v>44855</v>
      </c>
      <c r="M205" s="73">
        <v>-6.7380410700205475E-4</v>
      </c>
      <c r="N205" s="73">
        <v>-5.5823090186481834E-4</v>
      </c>
      <c r="O205" s="73">
        <v>-2.712584935879236E-4</v>
      </c>
      <c r="P205" s="73">
        <v>1.3762121859746143E-2</v>
      </c>
      <c r="R205" s="74">
        <v>44855</v>
      </c>
      <c r="S205" s="75">
        <v>-3.1892115303530998E-2</v>
      </c>
      <c r="T205" s="75">
        <v>-1.6109553052745952E-2</v>
      </c>
      <c r="U205" s="75">
        <v>3.6318871451540481E-2</v>
      </c>
      <c r="V205" s="75">
        <v>-3.0784783469217057E-2</v>
      </c>
      <c r="X205" s="74">
        <v>44855</v>
      </c>
      <c r="Y205" s="71">
        <v>2.4751443230848881E-4</v>
      </c>
      <c r="Z205" s="71">
        <v>-9.0335010706861854E-4</v>
      </c>
      <c r="AB205" s="74">
        <v>44855</v>
      </c>
      <c r="AC205" s="73">
        <v>3.2019236815994834E-2</v>
      </c>
      <c r="AD205" s="73">
        <v>7.6375642188087961E-3</v>
      </c>
      <c r="AE205" s="73">
        <v>1.9560525854493572E-2</v>
      </c>
      <c r="AF205" s="73">
        <v>1.4750809758148218E-2</v>
      </c>
      <c r="AG205" s="73">
        <v>3.2004883042248099E-2</v>
      </c>
    </row>
    <row r="206" spans="1:33" ht="16" x14ac:dyDescent="0.2">
      <c r="A206" s="74">
        <v>44858</v>
      </c>
      <c r="B206" s="72">
        <v>-4.9032512113642685E-6</v>
      </c>
      <c r="C206" s="72">
        <v>3.0725390996274535E-4</v>
      </c>
      <c r="D206" s="72">
        <v>-1.771299954027044E-3</v>
      </c>
      <c r="E206" s="72">
        <v>-6.4851358697057444E-3</v>
      </c>
      <c r="G206" s="74">
        <v>44858</v>
      </c>
      <c r="H206" s="71">
        <v>1.2200226528948238E-3</v>
      </c>
      <c r="I206" s="71">
        <v>-2.1757221732655579E-3</v>
      </c>
      <c r="J206" s="71">
        <v>-2.1229330232525028E-3</v>
      </c>
      <c r="L206" s="74">
        <v>44858</v>
      </c>
      <c r="M206" s="73">
        <v>5.9412598431990752E-4</v>
      </c>
      <c r="N206" s="73">
        <v>3.7947525939904607E-4</v>
      </c>
      <c r="O206" s="73">
        <v>-8.7569509035027155E-4</v>
      </c>
      <c r="P206" s="73">
        <v>-2.2496111384941824E-2</v>
      </c>
      <c r="R206" s="74">
        <v>44858</v>
      </c>
      <c r="S206" s="75">
        <v>3.3295884274705492E-2</v>
      </c>
      <c r="T206" s="75">
        <v>0.11279683302671092</v>
      </c>
      <c r="U206" s="75">
        <v>5.886561633922148E-2</v>
      </c>
      <c r="V206" s="75">
        <v>9.4889933674619426E-2</v>
      </c>
      <c r="X206" s="74">
        <v>44858</v>
      </c>
      <c r="Y206" s="71">
        <v>1.4396258722887645E-4</v>
      </c>
      <c r="Z206" s="71">
        <v>1.0837338376899969E-4</v>
      </c>
      <c r="AB206" s="74">
        <v>44858</v>
      </c>
      <c r="AC206" s="73">
        <v>8.525650410919192E-3</v>
      </c>
      <c r="AD206" s="73">
        <v>1.0025659423192418E-2</v>
      </c>
      <c r="AE206" s="73">
        <v>1.9976693077660274E-2</v>
      </c>
      <c r="AF206" s="73">
        <v>2.0461071871340025E-2</v>
      </c>
      <c r="AG206" s="73">
        <v>8.9592167126377673E-3</v>
      </c>
    </row>
    <row r="207" spans="1:33" ht="16" x14ac:dyDescent="0.2">
      <c r="A207" s="74">
        <v>44859</v>
      </c>
      <c r="B207" s="72">
        <v>1.2066736860613787E-4</v>
      </c>
      <c r="C207" s="72">
        <v>3.0866495263086927E-3</v>
      </c>
      <c r="D207" s="72">
        <v>-2.0331993726993799E-3</v>
      </c>
      <c r="E207" s="72">
        <v>-6.8485849262190615E-4</v>
      </c>
      <c r="G207" s="74">
        <v>44859</v>
      </c>
      <c r="H207" s="71">
        <v>-8.2311410479475285E-6</v>
      </c>
      <c r="I207" s="71">
        <v>-8.3259402587857292E-4</v>
      </c>
      <c r="J207" s="71">
        <v>-2.4229176267751354E-3</v>
      </c>
      <c r="L207" s="74">
        <v>44859</v>
      </c>
      <c r="M207" s="73">
        <v>1.0789406071182695E-3</v>
      </c>
      <c r="N207" s="73">
        <v>-2.3962889236464257E-3</v>
      </c>
      <c r="O207" s="73">
        <v>-3.3156734446521173E-4</v>
      </c>
      <c r="P207" s="73">
        <v>-7.4225013673387729E-3</v>
      </c>
      <c r="R207" s="74">
        <v>44859</v>
      </c>
      <c r="S207" s="75">
        <v>2.4077582677776536E-2</v>
      </c>
      <c r="T207" s="75">
        <v>-7.9679426030976858E-2</v>
      </c>
      <c r="U207" s="75">
        <v>-1.1073628078629614E-2</v>
      </c>
      <c r="V207" s="75">
        <v>4.4207934894559273E-3</v>
      </c>
      <c r="X207" s="74">
        <v>44859</v>
      </c>
      <c r="Y207" s="71">
        <v>7.942013537843612E-4</v>
      </c>
      <c r="Z207" s="71">
        <v>4.2027279093712795E-3</v>
      </c>
      <c r="AB207" s="74">
        <v>44859</v>
      </c>
      <c r="AC207" s="73">
        <v>5.5856315583935005E-3</v>
      </c>
      <c r="AD207" s="73">
        <v>1.0127694424767984E-2</v>
      </c>
      <c r="AE207" s="73">
        <v>2.3706056143362221E-3</v>
      </c>
      <c r="AF207" s="73">
        <v>-6.1369359890810276E-3</v>
      </c>
      <c r="AG207" s="73">
        <v>-6.051853755491856E-3</v>
      </c>
    </row>
    <row r="208" spans="1:33" ht="16" x14ac:dyDescent="0.2">
      <c r="A208" s="74">
        <v>44860</v>
      </c>
      <c r="B208" s="72">
        <v>-5.1643364438675062E-4</v>
      </c>
      <c r="C208" s="72">
        <v>-1.78228579088632E-3</v>
      </c>
      <c r="D208" s="72">
        <v>4.3401208502356885E-3</v>
      </c>
      <c r="E208" s="72">
        <v>-2.3574056321836964E-3</v>
      </c>
      <c r="G208" s="74">
        <v>44860</v>
      </c>
      <c r="H208" s="71">
        <v>-1.1045685041093144E-3</v>
      </c>
      <c r="I208" s="71">
        <v>-1.7498450633694144E-3</v>
      </c>
      <c r="J208" s="71">
        <v>9.35594614178985E-4</v>
      </c>
      <c r="L208" s="74">
        <v>44860</v>
      </c>
      <c r="M208" s="73">
        <v>2.4912036065200476E-4</v>
      </c>
      <c r="N208" s="73">
        <v>-2.275242857538017E-3</v>
      </c>
      <c r="O208" s="73">
        <v>-1.8795718914635002E-5</v>
      </c>
      <c r="P208" s="73">
        <v>-4.465367950420128E-2</v>
      </c>
      <c r="R208" s="74">
        <v>44860</v>
      </c>
      <c r="S208" s="75">
        <v>9.8531080024462717E-3</v>
      </c>
      <c r="T208" s="75">
        <v>-4.4404084981340491E-2</v>
      </c>
      <c r="U208" s="75">
        <v>-0.13640955231364266</v>
      </c>
      <c r="V208" s="75">
        <v>7.4588868599744174E-2</v>
      </c>
      <c r="X208" s="74">
        <v>44860</v>
      </c>
      <c r="Y208" s="71">
        <v>8.0461982562389219E-4</v>
      </c>
      <c r="Z208" s="71">
        <v>-8.6402738447352682E-3</v>
      </c>
      <c r="AB208" s="74">
        <v>44860</v>
      </c>
      <c r="AC208" s="73">
        <v>3.6824458875200083E-2</v>
      </c>
      <c r="AD208" s="73">
        <v>1.6786964949256911E-2</v>
      </c>
      <c r="AE208" s="73">
        <v>3.9455514419913608E-4</v>
      </c>
      <c r="AF208" s="73">
        <v>9.0861692200980906E-3</v>
      </c>
      <c r="AG208" s="73">
        <v>7.4936260741866869E-3</v>
      </c>
    </row>
    <row r="209" spans="1:33" ht="16" x14ac:dyDescent="0.2">
      <c r="A209" s="74">
        <v>44861</v>
      </c>
      <c r="B209" s="72">
        <v>4.572250583866871E-4</v>
      </c>
      <c r="C209" s="72">
        <v>-2.8319068972284317E-3</v>
      </c>
      <c r="D209" s="72">
        <v>-2.0639191710073281E-3</v>
      </c>
      <c r="E209" s="72">
        <v>-8.5485692494346212E-3</v>
      </c>
      <c r="G209" s="74">
        <v>44861</v>
      </c>
      <c r="H209" s="71">
        <v>1.0910168052979381E-4</v>
      </c>
      <c r="I209" s="71">
        <v>3.200041185245478E-4</v>
      </c>
      <c r="J209" s="71">
        <v>8.0544034466259397E-4</v>
      </c>
      <c r="L209" s="74">
        <v>44861</v>
      </c>
      <c r="M209" s="73">
        <v>8.5136077949736976E-4</v>
      </c>
      <c r="N209" s="73">
        <v>-9.9334918211945139E-4</v>
      </c>
      <c r="O209" s="73">
        <v>1.3101265363706467E-3</v>
      </c>
      <c r="P209" s="73">
        <v>-5.9697669319830497E-2</v>
      </c>
      <c r="R209" s="74">
        <v>44861</v>
      </c>
      <c r="S209" s="75">
        <v>-1.2312816393978986E-2</v>
      </c>
      <c r="T209" s="75">
        <v>-3.3607399073827357E-2</v>
      </c>
      <c r="U209" s="75">
        <v>5.3091845323065531E-2</v>
      </c>
      <c r="V209" s="75">
        <v>-2.8063655879289551E-2</v>
      </c>
      <c r="X209" s="74">
        <v>44861</v>
      </c>
      <c r="Y209" s="71">
        <v>3.6303963048687436E-4</v>
      </c>
      <c r="Z209" s="71">
        <v>-1.2141687593057837E-2</v>
      </c>
      <c r="AB209" s="74">
        <v>44861</v>
      </c>
      <c r="AC209" s="73">
        <v>4.6226372995871914E-2</v>
      </c>
      <c r="AD209" s="73">
        <v>4.2675210855251527E-2</v>
      </c>
      <c r="AE209" s="73">
        <v>3.9448270328003181E-2</v>
      </c>
      <c r="AF209" s="73">
        <v>2.9840589591973828E-2</v>
      </c>
      <c r="AG209" s="73">
        <v>5.3556394748579652E-3</v>
      </c>
    </row>
    <row r="210" spans="1:33" ht="16" x14ac:dyDescent="0.2">
      <c r="A210" s="74">
        <v>44862</v>
      </c>
      <c r="B210" s="72">
        <v>1.7323437435198344E-4</v>
      </c>
      <c r="C210" s="72">
        <v>1.4652352861441295E-3</v>
      </c>
      <c r="D210" s="72">
        <v>6.0243449927827111E-3</v>
      </c>
      <c r="E210" s="72">
        <v>2.2154743670985792E-3</v>
      </c>
      <c r="G210" s="74">
        <v>44862</v>
      </c>
      <c r="H210" s="71">
        <v>3.9341147687844231E-4</v>
      </c>
      <c r="I210" s="71">
        <v>-3.2425767959962462E-4</v>
      </c>
      <c r="J210" s="71">
        <v>-7.2806995520972005E-4</v>
      </c>
      <c r="L210" s="74">
        <v>44862</v>
      </c>
      <c r="M210" s="73">
        <v>-6.8063335218981891E-4</v>
      </c>
      <c r="N210" s="73">
        <v>-7.8863082678366162E-4</v>
      </c>
      <c r="O210" s="73">
        <v>-4.444454146304159E-4</v>
      </c>
      <c r="P210" s="73">
        <v>-2.0565682275793275E-2</v>
      </c>
      <c r="R210" s="74">
        <v>44862</v>
      </c>
      <c r="S210" s="75">
        <v>4.7869392102771316E-2</v>
      </c>
      <c r="T210" s="75">
        <v>-1.9116880599176381E-2</v>
      </c>
      <c r="U210" s="75">
        <v>1.1187473414106669E-2</v>
      </c>
      <c r="V210" s="75">
        <v>-0.18197105062181507</v>
      </c>
      <c r="X210" s="74">
        <v>44862</v>
      </c>
      <c r="Y210" s="71">
        <v>5.1271245843728566E-4</v>
      </c>
      <c r="Z210" s="71">
        <v>4.3031810480221363E-3</v>
      </c>
      <c r="AB210" s="74">
        <v>44862</v>
      </c>
      <c r="AC210" s="73">
        <v>-2.0063774728205395E-2</v>
      </c>
      <c r="AD210" s="73">
        <v>-1.4922794619920061E-2</v>
      </c>
      <c r="AE210" s="73">
        <v>-1.5284974690538298E-2</v>
      </c>
      <c r="AF210" s="73">
        <v>1.4281344873504659E-3</v>
      </c>
      <c r="AG210" s="73">
        <v>-1.1731735686960909E-3</v>
      </c>
    </row>
    <row r="211" spans="1:33" ht="16" x14ac:dyDescent="0.2">
      <c r="A211" s="74">
        <v>44865</v>
      </c>
      <c r="B211" s="72">
        <v>5.2131700313811898E-4</v>
      </c>
      <c r="C211" s="72">
        <v>-9.5870333562858329E-4</v>
      </c>
      <c r="D211" s="72">
        <v>-1.5277828435825705E-4</v>
      </c>
      <c r="E211" s="72">
        <v>8.2925961827166206E-3</v>
      </c>
      <c r="G211" s="74">
        <v>44865</v>
      </c>
      <c r="H211" s="71">
        <v>-7.7525796344000595E-4</v>
      </c>
      <c r="I211" s="71">
        <v>-1.0811989547565423E-3</v>
      </c>
      <c r="J211" s="71">
        <v>-6.480354761543405E-4</v>
      </c>
      <c r="L211" s="74">
        <v>44865</v>
      </c>
      <c r="M211" s="73">
        <v>4.1112154356866016E-5</v>
      </c>
      <c r="N211" s="73">
        <v>-5.5349516891272949E-4</v>
      </c>
      <c r="O211" s="73">
        <v>6.9788451688580224E-4</v>
      </c>
      <c r="P211" s="73">
        <v>-1.1020535468354086E-2</v>
      </c>
      <c r="R211" s="74">
        <v>44865</v>
      </c>
      <c r="S211" s="75">
        <v>5.0512764558145922E-3</v>
      </c>
      <c r="T211" s="75">
        <v>-5.032837728616224E-2</v>
      </c>
      <c r="U211" s="75">
        <v>-6.2428755830711856E-2</v>
      </c>
      <c r="V211" s="75">
        <v>9.4862367221527522E-2</v>
      </c>
      <c r="X211" s="74">
        <v>44865</v>
      </c>
      <c r="Y211" s="71">
        <v>6.759257932394693E-4</v>
      </c>
      <c r="Z211" s="71">
        <v>5.0775187263497551E-3</v>
      </c>
      <c r="AB211" s="74">
        <v>44865</v>
      </c>
      <c r="AC211" s="73">
        <v>4.2086210997022484E-2</v>
      </c>
      <c r="AD211" s="73">
        <v>-2.1225285344331512E-3</v>
      </c>
      <c r="AE211" s="73">
        <v>3.843202270753352E-3</v>
      </c>
      <c r="AF211" s="73">
        <v>-9.6282624373456582E-3</v>
      </c>
      <c r="AG211" s="73">
        <v>7.6658596673322924E-3</v>
      </c>
    </row>
    <row r="212" spans="1:33" ht="16" x14ac:dyDescent="0.2">
      <c r="A212" s="74">
        <v>44866</v>
      </c>
      <c r="B212" s="72">
        <v>6.8813931077940009E-4</v>
      </c>
      <c r="C212" s="72">
        <v>-1.1868762221546895E-3</v>
      </c>
      <c r="D212" s="72">
        <v>6.8306645531703274E-3</v>
      </c>
      <c r="E212" s="72">
        <v>1.152568613782296E-2</v>
      </c>
      <c r="G212" s="74">
        <v>44866</v>
      </c>
      <c r="H212" s="71">
        <v>8.5556166889324387E-7</v>
      </c>
      <c r="I212" s="71">
        <v>-2.7348229542864945E-4</v>
      </c>
      <c r="J212" s="71">
        <v>-1.6266047025685479E-3</v>
      </c>
      <c r="L212" s="74">
        <v>44866</v>
      </c>
      <c r="M212" s="73">
        <v>6.9022644536774963E-5</v>
      </c>
      <c r="N212" s="73">
        <v>3.046813384760524E-3</v>
      </c>
      <c r="O212" s="73">
        <v>5.3895686769252042E-4</v>
      </c>
      <c r="P212" s="73">
        <v>-3.0189967390393629E-2</v>
      </c>
      <c r="R212" s="74">
        <v>44866</v>
      </c>
      <c r="S212" s="75">
        <v>6.7844883366448153E-3</v>
      </c>
      <c r="T212" s="75">
        <v>1.2829507798274601E-2</v>
      </c>
      <c r="U212" s="75">
        <v>-0.10008088128402433</v>
      </c>
      <c r="V212" s="75">
        <v>-3.726186962528974E-2</v>
      </c>
      <c r="X212" s="74">
        <v>44866</v>
      </c>
      <c r="Y212" s="71">
        <v>-5.1991558670433672E-4</v>
      </c>
      <c r="Z212" s="71">
        <v>-1.7466283253515014E-2</v>
      </c>
      <c r="AB212" s="74">
        <v>44866</v>
      </c>
      <c r="AC212" s="73">
        <v>-3.6138419804191524E-2</v>
      </c>
      <c r="AD212" s="73">
        <v>-2.2661645687823431E-2</v>
      </c>
      <c r="AE212" s="73">
        <v>-3.7120886345412413E-2</v>
      </c>
      <c r="AF212" s="73">
        <v>-3.1788540274809929E-2</v>
      </c>
      <c r="AG212" s="73">
        <v>-2.3043700983156282E-2</v>
      </c>
    </row>
    <row r="213" spans="1:33" ht="16" x14ac:dyDescent="0.2">
      <c r="A213" s="74">
        <v>44867</v>
      </c>
      <c r="B213" s="72">
        <v>-1.3605276477467092E-4</v>
      </c>
      <c r="C213" s="72">
        <v>-7.8044165610368559E-5</v>
      </c>
      <c r="D213" s="72">
        <v>-8.5136900352043485E-4</v>
      </c>
      <c r="E213" s="72">
        <v>6.3826515523620333E-3</v>
      </c>
      <c r="G213" s="74">
        <v>44867</v>
      </c>
      <c r="H213" s="71">
        <v>-1.2828008980646379E-4</v>
      </c>
      <c r="I213" s="71">
        <v>-2.8422721003064247E-4</v>
      </c>
      <c r="J213" s="71">
        <v>4.1836972556790839E-3</v>
      </c>
      <c r="L213" s="74">
        <v>44867</v>
      </c>
      <c r="M213" s="73">
        <v>-1.8020911573461403E-4</v>
      </c>
      <c r="N213" s="73">
        <v>1.0241936384916724E-3</v>
      </c>
      <c r="O213" s="73">
        <v>-1.5050852709486695E-3</v>
      </c>
      <c r="P213" s="73">
        <v>-6.0109213441517529E-4</v>
      </c>
      <c r="R213" s="74">
        <v>44867</v>
      </c>
      <c r="S213" s="75">
        <v>-2.2635991213103543E-2</v>
      </c>
      <c r="T213" s="75">
        <v>8.5486283707621749E-2</v>
      </c>
      <c r="U213" s="75">
        <v>-7.6964722730695323E-2</v>
      </c>
      <c r="V213" s="75">
        <v>6.2006018329405985E-3</v>
      </c>
      <c r="X213" s="74">
        <v>44867</v>
      </c>
      <c r="Y213" s="71">
        <v>-6.2502184778573996E-4</v>
      </c>
      <c r="Z213" s="71">
        <v>1.6566928723141835E-3</v>
      </c>
      <c r="AB213" s="74">
        <v>44867</v>
      </c>
      <c r="AC213" s="73">
        <v>-4.0625635334289565E-4</v>
      </c>
      <c r="AD213" s="73">
        <v>-1.2926499968609652E-2</v>
      </c>
      <c r="AE213" s="73">
        <v>-5.6924271152325699E-2</v>
      </c>
      <c r="AF213" s="73">
        <v>-3.3051933952525731E-2</v>
      </c>
      <c r="AG213" s="73">
        <v>1.8525875352776646E-3</v>
      </c>
    </row>
    <row r="214" spans="1:33" ht="16" x14ac:dyDescent="0.2">
      <c r="A214" s="74">
        <v>44868</v>
      </c>
      <c r="B214" s="72">
        <v>6.777049524444446E-4</v>
      </c>
      <c r="C214" s="72">
        <v>5.078636393640955E-3</v>
      </c>
      <c r="D214" s="72">
        <v>-2.3876852504700445E-4</v>
      </c>
      <c r="E214" s="72">
        <v>-1.4731193641011781E-4</v>
      </c>
      <c r="G214" s="74">
        <v>44868</v>
      </c>
      <c r="H214" s="71">
        <v>-2.0976343325236781E-5</v>
      </c>
      <c r="I214" s="71">
        <v>1.7835773720811944E-3</v>
      </c>
      <c r="J214" s="71">
        <v>-1.5905790189820782E-3</v>
      </c>
      <c r="L214" s="74">
        <v>44868</v>
      </c>
      <c r="M214" s="73">
        <v>-1.924536361405092E-5</v>
      </c>
      <c r="N214" s="73">
        <v>1.1274382350152145E-3</v>
      </c>
      <c r="O214" s="73">
        <v>4.531035511388706E-4</v>
      </c>
      <c r="P214" s="73">
        <v>2.4017354411911399E-2</v>
      </c>
      <c r="R214" s="74">
        <v>44868</v>
      </c>
      <c r="S214" s="75">
        <v>1.1862019342262029E-2</v>
      </c>
      <c r="T214" s="75">
        <v>2.4033197024120181E-2</v>
      </c>
      <c r="U214" s="75">
        <v>3.0903658303337671E-2</v>
      </c>
      <c r="V214" s="75">
        <v>-6.8591420167970749E-2</v>
      </c>
      <c r="X214" s="74">
        <v>44868</v>
      </c>
      <c r="Y214" s="71">
        <v>-4.6367262560228025E-4</v>
      </c>
      <c r="Z214" s="71">
        <v>8.8143124052086005E-3</v>
      </c>
      <c r="AB214" s="74">
        <v>44868</v>
      </c>
      <c r="AC214" s="73">
        <v>5.1876585498534297E-3</v>
      </c>
      <c r="AD214" s="73">
        <v>2.0014539094573285E-2</v>
      </c>
      <c r="AE214" s="73">
        <v>1.9612562714968369E-2</v>
      </c>
      <c r="AF214" s="73">
        <v>-8.7892776477798622E-4</v>
      </c>
      <c r="AG214" s="73">
        <v>6.1774922731385268E-2</v>
      </c>
    </row>
    <row r="215" spans="1:33" ht="16" x14ac:dyDescent="0.2">
      <c r="A215" s="74">
        <v>44869</v>
      </c>
      <c r="B215" s="72">
        <v>-1.7485523968259299E-4</v>
      </c>
      <c r="C215" s="72">
        <v>8.0666961106458257E-5</v>
      </c>
      <c r="D215" s="72">
        <v>-1.7851716064227162E-5</v>
      </c>
      <c r="E215" s="72">
        <v>8.890912427359985E-3</v>
      </c>
      <c r="G215" s="74">
        <v>44869</v>
      </c>
      <c r="H215" s="71">
        <v>-8.164554494334386E-4</v>
      </c>
      <c r="I215" s="71">
        <v>-6.248604612673033E-4</v>
      </c>
      <c r="J215" s="71">
        <v>2.0008642640660925E-3</v>
      </c>
      <c r="L215" s="74">
        <v>44869</v>
      </c>
      <c r="M215" s="73">
        <v>1.2479986154736518E-3</v>
      </c>
      <c r="N215" s="73">
        <v>5.8635693307393952E-4</v>
      </c>
      <c r="O215" s="73">
        <v>1.9956191920690943E-3</v>
      </c>
      <c r="P215" s="73">
        <v>3.2238597605508193E-2</v>
      </c>
      <c r="R215" s="74">
        <v>44869</v>
      </c>
      <c r="S215" s="75">
        <v>-2.4802770105478815E-2</v>
      </c>
      <c r="T215" s="75">
        <v>1.3900874637888317E-2</v>
      </c>
      <c r="U215" s="75">
        <v>-6.3765728381306092E-2</v>
      </c>
      <c r="V215" s="75">
        <v>-0.18968445086931379</v>
      </c>
      <c r="X215" s="74">
        <v>44869</v>
      </c>
      <c r="Y215" s="71">
        <v>-4.9033145313707397E-4</v>
      </c>
      <c r="Z215" s="71">
        <v>1.296712897798593E-2</v>
      </c>
      <c r="AB215" s="74">
        <v>44869</v>
      </c>
      <c r="AC215" s="73">
        <v>1.1255042839731749E-2</v>
      </c>
      <c r="AD215" s="73">
        <v>-1.7016635380317037E-2</v>
      </c>
      <c r="AE215" s="73">
        <v>5.3575236327905902E-3</v>
      </c>
      <c r="AF215" s="73">
        <v>2.2389806068550899E-2</v>
      </c>
      <c r="AG215" s="73">
        <v>-2.8626567560773798E-3</v>
      </c>
    </row>
    <row r="216" spans="1:33" ht="16" x14ac:dyDescent="0.2">
      <c r="A216" s="74">
        <v>44872</v>
      </c>
      <c r="B216" s="72">
        <v>-3.0660696083399273E-4</v>
      </c>
      <c r="C216" s="72">
        <v>-1.0097358469437782E-3</v>
      </c>
      <c r="D216" s="72">
        <v>-8.751346181868026E-3</v>
      </c>
      <c r="E216" s="72">
        <v>-1.3849768585574881E-3</v>
      </c>
      <c r="G216" s="74">
        <v>44872</v>
      </c>
      <c r="H216" s="71">
        <v>-1.4337920990255902E-4</v>
      </c>
      <c r="I216" s="71">
        <v>-1.0707031193764767E-3</v>
      </c>
      <c r="J216" s="71">
        <v>2.1703098692344895E-3</v>
      </c>
      <c r="L216" s="74">
        <v>44872</v>
      </c>
      <c r="M216" s="73">
        <v>-2.2068149441468181E-3</v>
      </c>
      <c r="N216" s="73">
        <v>5.6222968845647187E-5</v>
      </c>
      <c r="O216" s="73">
        <v>-7.3556333435309453E-4</v>
      </c>
      <c r="P216" s="73">
        <v>1.7375042937148397E-2</v>
      </c>
      <c r="R216" s="74">
        <v>44872</v>
      </c>
      <c r="S216" s="75">
        <v>-6.643230608495229E-3</v>
      </c>
      <c r="T216" s="75">
        <v>-8.7619959265196716E-3</v>
      </c>
      <c r="U216" s="75">
        <v>7.9332278941083786E-2</v>
      </c>
      <c r="V216" s="75">
        <v>-6.839764616448081E-2</v>
      </c>
      <c r="X216" s="74">
        <v>44872</v>
      </c>
      <c r="Y216" s="71">
        <v>-3.9382348609994536E-4</v>
      </c>
      <c r="Z216" s="71">
        <v>-1.4297147501237412E-3</v>
      </c>
      <c r="AB216" s="74">
        <v>44872</v>
      </c>
      <c r="AC216" s="73">
        <v>-1.1335893387538154E-2</v>
      </c>
      <c r="AD216" s="73">
        <v>4.1820234205517271E-3</v>
      </c>
      <c r="AE216" s="73">
        <v>-8.223684673991892E-4</v>
      </c>
      <c r="AF216" s="73">
        <v>8.594757727187018E-4</v>
      </c>
      <c r="AG216" s="73">
        <v>5.4692491833183265E-3</v>
      </c>
    </row>
    <row r="217" spans="1:33" ht="16" x14ac:dyDescent="0.2">
      <c r="A217" s="74">
        <v>44873</v>
      </c>
      <c r="B217" s="72">
        <v>3.8536011043052471E-4</v>
      </c>
      <c r="C217" s="72">
        <v>4.3972740987876233E-5</v>
      </c>
      <c r="D217" s="72">
        <v>-5.8629713509613657E-3</v>
      </c>
      <c r="E217" s="72">
        <v>-5.6173890966450778E-4</v>
      </c>
      <c r="G217" s="74">
        <v>44873</v>
      </c>
      <c r="H217" s="71">
        <v>8.996046645060662E-4</v>
      </c>
      <c r="I217" s="71">
        <v>2.679284964322116E-4</v>
      </c>
      <c r="J217" s="71">
        <v>1.9925373589387879E-3</v>
      </c>
      <c r="L217" s="74">
        <v>44873</v>
      </c>
      <c r="M217" s="73">
        <v>2.0814354998735375E-3</v>
      </c>
      <c r="N217" s="73">
        <v>-9.6079185829789631E-4</v>
      </c>
      <c r="O217" s="73">
        <v>-1.2352741505548457E-3</v>
      </c>
      <c r="P217" s="73">
        <v>-1.2751564293269539E-2</v>
      </c>
      <c r="R217" s="74">
        <v>44873</v>
      </c>
      <c r="S217" s="75">
        <v>3.4692170956822942E-2</v>
      </c>
      <c r="T217" s="75">
        <v>-7.5401354539932866E-2</v>
      </c>
      <c r="U217" s="75">
        <v>8.381842188696273E-2</v>
      </c>
      <c r="V217" s="75">
        <v>-3.3591455861049023E-2</v>
      </c>
      <c r="X217" s="74">
        <v>44873</v>
      </c>
      <c r="Y217" s="71">
        <v>5.6531332497033787E-4</v>
      </c>
      <c r="Z217" s="71">
        <v>1.0083605344004227E-2</v>
      </c>
      <c r="AB217" s="74">
        <v>44873</v>
      </c>
      <c r="AC217" s="73">
        <v>-2.3475139286695127E-3</v>
      </c>
      <c r="AD217" s="73">
        <v>4.7540235025391467E-2</v>
      </c>
      <c r="AE217" s="73">
        <v>-3.8151765964376291E-2</v>
      </c>
      <c r="AF217" s="73">
        <v>-4.2335524782003808E-2</v>
      </c>
      <c r="AG217" s="73">
        <v>-3.3145243193972516E-2</v>
      </c>
    </row>
    <row r="218" spans="1:33" ht="16" x14ac:dyDescent="0.2">
      <c r="A218" s="74">
        <v>44874</v>
      </c>
      <c r="B218" s="72">
        <v>8.6539447298464257E-4</v>
      </c>
      <c r="C218" s="72">
        <v>-2.3284148358384371E-3</v>
      </c>
      <c r="D218" s="72">
        <v>-1.9884666956084284E-3</v>
      </c>
      <c r="E218" s="72">
        <v>1.2204934129286702E-2</v>
      </c>
      <c r="G218" s="74">
        <v>44874</v>
      </c>
      <c r="H218" s="71">
        <v>-2.8464693437293823E-4</v>
      </c>
      <c r="I218" s="71">
        <v>1.025734408140012E-3</v>
      </c>
      <c r="J218" s="71">
        <v>-8.6448911004413382E-4</v>
      </c>
      <c r="L218" s="74">
        <v>44874</v>
      </c>
      <c r="M218" s="73">
        <v>-6.3655735451336739E-4</v>
      </c>
      <c r="N218" s="73">
        <v>3.488155856445191E-3</v>
      </c>
      <c r="O218" s="73">
        <v>-1.3741769652068594E-4</v>
      </c>
      <c r="P218" s="73">
        <v>-3.996077864299858E-2</v>
      </c>
      <c r="R218" s="74">
        <v>44874</v>
      </c>
      <c r="S218" s="75">
        <v>4.9182563613046772E-2</v>
      </c>
      <c r="T218" s="75">
        <v>1.3361472936025848E-2</v>
      </c>
      <c r="U218" s="75">
        <v>-7.1221832372795973E-2</v>
      </c>
      <c r="V218" s="75">
        <v>-0.11352125636354148</v>
      </c>
      <c r="X218" s="74">
        <v>44874</v>
      </c>
      <c r="Y218" s="71">
        <v>-1.1690225723747905E-4</v>
      </c>
      <c r="Z218" s="71">
        <v>1.8485786251351728E-2</v>
      </c>
      <c r="AB218" s="74">
        <v>44874</v>
      </c>
      <c r="AC218" s="73">
        <v>2.3468299036944223E-2</v>
      </c>
      <c r="AD218" s="73">
        <v>6.5639393068208776E-2</v>
      </c>
      <c r="AE218" s="73">
        <v>0.14384131016839716</v>
      </c>
      <c r="AF218" s="73">
        <v>7.1752522688268788E-2</v>
      </c>
      <c r="AG218" s="73">
        <v>7.4428269392294952E-2</v>
      </c>
    </row>
    <row r="219" spans="1:33" ht="16" x14ac:dyDescent="0.2">
      <c r="A219" s="74">
        <v>44875</v>
      </c>
      <c r="B219" s="72">
        <v>8.2481032677094693E-4</v>
      </c>
      <c r="C219" s="72">
        <v>-1.5885547854833039E-3</v>
      </c>
      <c r="D219" s="72">
        <v>7.2371844566091192E-3</v>
      </c>
      <c r="E219" s="72">
        <v>4.369910254374448E-3</v>
      </c>
      <c r="G219" s="74">
        <v>44875</v>
      </c>
      <c r="H219" s="71">
        <v>7.1022185062534225E-5</v>
      </c>
      <c r="I219" s="71">
        <v>3.5042543014443209E-3</v>
      </c>
      <c r="J219" s="71">
        <v>-3.1412730685976143E-4</v>
      </c>
      <c r="L219" s="74">
        <v>44875</v>
      </c>
      <c r="M219" s="73">
        <v>-8.2390780061542576E-4</v>
      </c>
      <c r="N219" s="73">
        <v>2.1646483056331871E-3</v>
      </c>
      <c r="O219" s="73">
        <v>-8.0189202446021653E-4</v>
      </c>
      <c r="P219" s="73">
        <v>2.2486956368668761E-2</v>
      </c>
      <c r="R219" s="74">
        <v>44875</v>
      </c>
      <c r="S219" s="75">
        <v>2.7557772919770455E-2</v>
      </c>
      <c r="T219" s="75">
        <v>9.0958208731673235E-2</v>
      </c>
      <c r="U219" s="75">
        <v>7.9818684416466085E-2</v>
      </c>
      <c r="V219" s="75">
        <v>3.850533071158808E-4</v>
      </c>
      <c r="X219" s="74">
        <v>44875</v>
      </c>
      <c r="Y219" s="71">
        <v>2.060611770632519E-4</v>
      </c>
      <c r="Z219" s="71">
        <v>-6.1601819088873905E-3</v>
      </c>
      <c r="AB219" s="74">
        <v>44875</v>
      </c>
      <c r="AC219" s="73">
        <v>-1.2266183264746293E-2</v>
      </c>
      <c r="AD219" s="73">
        <v>-6.9450906885048435E-3</v>
      </c>
      <c r="AE219" s="73">
        <v>2.8098911222359434E-2</v>
      </c>
      <c r="AF219" s="73">
        <v>1.7161591458327043E-2</v>
      </c>
      <c r="AG219" s="73">
        <v>5.220085409185676E-3</v>
      </c>
    </row>
    <row r="220" spans="1:33" ht="16" x14ac:dyDescent="0.2">
      <c r="A220" s="74">
        <v>44876</v>
      </c>
      <c r="B220" s="72">
        <v>-5.2467339256311691E-4</v>
      </c>
      <c r="C220" s="72">
        <v>3.3529177306086764E-3</v>
      </c>
      <c r="D220" s="72">
        <v>6.466253313716518E-3</v>
      </c>
      <c r="E220" s="72">
        <v>4.0337251411764661E-4</v>
      </c>
      <c r="G220" s="74">
        <v>44876</v>
      </c>
      <c r="H220" s="71">
        <v>-1.4101773897416683E-3</v>
      </c>
      <c r="I220" s="71">
        <v>-1.0708105631699525E-3</v>
      </c>
      <c r="J220" s="71">
        <v>1.1007433135323477E-5</v>
      </c>
      <c r="L220" s="74">
        <v>44876</v>
      </c>
      <c r="M220" s="73">
        <v>-1.7370628664948288E-4</v>
      </c>
      <c r="N220" s="73">
        <v>1.4632342568875157E-3</v>
      </c>
      <c r="O220" s="73">
        <v>1.8051232425921808E-4</v>
      </c>
      <c r="P220" s="73">
        <v>-1.0202349986604745E-2</v>
      </c>
      <c r="R220" s="74">
        <v>44876</v>
      </c>
      <c r="S220" s="75">
        <v>2.8525072732684793E-2</v>
      </c>
      <c r="T220" s="75">
        <v>2.1545202479528503E-2</v>
      </c>
      <c r="U220" s="75">
        <v>-1.8754856022529069E-2</v>
      </c>
      <c r="V220" s="75">
        <v>0.1763508753894113</v>
      </c>
      <c r="X220" s="74">
        <v>44876</v>
      </c>
      <c r="Y220" s="71">
        <v>-3.9124924309827212E-4</v>
      </c>
      <c r="Z220" s="71">
        <v>6.8480482701219788E-4</v>
      </c>
      <c r="AB220" s="74">
        <v>44876</v>
      </c>
      <c r="AC220" s="73">
        <v>-1.6843797846390659E-3</v>
      </c>
      <c r="AD220" s="73">
        <v>3.8216745333449355E-2</v>
      </c>
      <c r="AE220" s="73">
        <v>-5.1312233602141946E-2</v>
      </c>
      <c r="AF220" s="73">
        <v>-1.2307693861327348E-3</v>
      </c>
      <c r="AG220" s="73">
        <v>-1.5262010798387149E-2</v>
      </c>
    </row>
    <row r="221" spans="1:33" ht="16" x14ac:dyDescent="0.2">
      <c r="A221" s="74">
        <v>44879</v>
      </c>
      <c r="B221" s="72">
        <v>-1.47606576659637E-4</v>
      </c>
      <c r="C221" s="72">
        <v>2.6095883299445755E-3</v>
      </c>
      <c r="D221" s="72">
        <v>-2.6540600165786427E-3</v>
      </c>
      <c r="E221" s="72">
        <v>3.6474037122354063E-5</v>
      </c>
      <c r="G221" s="74">
        <v>44879</v>
      </c>
      <c r="H221" s="71">
        <v>6.1654614188486555E-4</v>
      </c>
      <c r="I221" s="71">
        <v>-9.7142008598470316E-4</v>
      </c>
      <c r="J221" s="71">
        <v>1.9028657312591653E-3</v>
      </c>
      <c r="L221" s="74">
        <v>44879</v>
      </c>
      <c r="M221" s="73">
        <v>-1.7799787303295297E-3</v>
      </c>
      <c r="N221" s="73">
        <v>-1.6133303562107207E-3</v>
      </c>
      <c r="O221" s="73">
        <v>-9.1783326869437605E-4</v>
      </c>
      <c r="P221" s="73">
        <v>-2.3240550521815163E-2</v>
      </c>
      <c r="R221" s="74">
        <v>44879</v>
      </c>
      <c r="S221" s="75">
        <v>2.6861099244212844E-2</v>
      </c>
      <c r="T221" s="75">
        <v>2.584428550774326E-3</v>
      </c>
      <c r="U221" s="75">
        <v>4.7353047272847761E-2</v>
      </c>
      <c r="V221" s="75">
        <v>-2.149960867213413E-2</v>
      </c>
      <c r="X221" s="74">
        <v>44879</v>
      </c>
      <c r="Y221" s="71">
        <v>-7.2461387880834056E-5</v>
      </c>
      <c r="Z221" s="71">
        <v>2.9787657397000252E-3</v>
      </c>
      <c r="AB221" s="74">
        <v>44879</v>
      </c>
      <c r="AC221" s="73">
        <v>2.9425519363247499E-2</v>
      </c>
      <c r="AD221" s="73">
        <v>1.7898713571903719E-2</v>
      </c>
      <c r="AE221" s="73">
        <v>-2.6483988874472241E-2</v>
      </c>
      <c r="AF221" s="73">
        <v>2.7332402940211744E-2</v>
      </c>
      <c r="AG221" s="73">
        <v>1.1230703465480862E-2</v>
      </c>
    </row>
    <row r="222" spans="1:33" ht="16" x14ac:dyDescent="0.2">
      <c r="A222" s="74">
        <v>44880</v>
      </c>
      <c r="B222" s="72">
        <v>8.6792635633995915E-4</v>
      </c>
      <c r="C222" s="72">
        <v>6.3128742067271012E-4</v>
      </c>
      <c r="D222" s="72">
        <v>-2.4445830381915996E-4</v>
      </c>
      <c r="E222" s="72">
        <v>6.3955007089262651E-3</v>
      </c>
      <c r="G222" s="74">
        <v>44880</v>
      </c>
      <c r="H222" s="71">
        <v>-3.934702125754357E-4</v>
      </c>
      <c r="I222" s="71">
        <v>4.3248437528359848E-4</v>
      </c>
      <c r="J222" s="71">
        <v>1.7487429663520404E-3</v>
      </c>
      <c r="L222" s="74">
        <v>44880</v>
      </c>
      <c r="M222" s="73">
        <v>5.8912464257064535E-4</v>
      </c>
      <c r="N222" s="73">
        <v>4.8383641390245015E-4</v>
      </c>
      <c r="O222" s="73">
        <v>-9.9715867669895528E-4</v>
      </c>
      <c r="P222" s="73">
        <v>-1.2627253935725235E-2</v>
      </c>
      <c r="R222" s="74">
        <v>44880</v>
      </c>
      <c r="S222" s="75">
        <v>2.3541762488399006E-2</v>
      </c>
      <c r="T222" s="75">
        <v>-8.8079018201241231E-3</v>
      </c>
      <c r="U222" s="75">
        <v>-2.8430870077561721E-2</v>
      </c>
      <c r="V222" s="75">
        <v>0.12115879788939275</v>
      </c>
      <c r="X222" s="74">
        <v>44880</v>
      </c>
      <c r="Y222" s="71">
        <v>3.8755218659452699E-4</v>
      </c>
      <c r="Z222" s="71">
        <v>-1.2871538194434585E-2</v>
      </c>
      <c r="AB222" s="74">
        <v>44880</v>
      </c>
      <c r="AC222" s="73">
        <v>-8.68992042198697E-3</v>
      </c>
      <c r="AD222" s="73">
        <v>8.2443471928718547E-3</v>
      </c>
      <c r="AE222" s="73">
        <v>-8.5938028897741374E-3</v>
      </c>
      <c r="AF222" s="73">
        <v>-1.8952180161296479E-2</v>
      </c>
      <c r="AG222" s="73">
        <v>-2.331836424068057E-2</v>
      </c>
    </row>
    <row r="223" spans="1:33" ht="16" x14ac:dyDescent="0.2">
      <c r="A223" s="74">
        <v>44881</v>
      </c>
      <c r="B223" s="72">
        <v>-2.9774309932882652E-5</v>
      </c>
      <c r="C223" s="72">
        <v>3.6823659491616156E-3</v>
      </c>
      <c r="D223" s="72">
        <v>-3.5226984529865973E-3</v>
      </c>
      <c r="E223" s="72">
        <v>-7.6653133315875673E-3</v>
      </c>
      <c r="G223" s="74">
        <v>44881</v>
      </c>
      <c r="H223" s="71">
        <v>-9.3503283193938785E-4</v>
      </c>
      <c r="I223" s="71">
        <v>1.2778250954045456E-3</v>
      </c>
      <c r="J223" s="71">
        <v>1.1890101991915841E-3</v>
      </c>
      <c r="L223" s="74">
        <v>44881</v>
      </c>
      <c r="M223" s="73">
        <v>3.7661663069625431E-4</v>
      </c>
      <c r="N223" s="73">
        <v>8.5828748722171816E-4</v>
      </c>
      <c r="O223" s="73">
        <v>1.9248696907856187E-3</v>
      </c>
      <c r="P223" s="73">
        <v>3.7502276059309626E-3</v>
      </c>
      <c r="R223" s="74">
        <v>44881</v>
      </c>
      <c r="S223" s="75">
        <v>-6.1509289117155155E-3</v>
      </c>
      <c r="T223" s="75">
        <v>5.1849592965906403E-2</v>
      </c>
      <c r="U223" s="75">
        <v>9.9645162383592417E-2</v>
      </c>
      <c r="V223" s="75">
        <v>-1.4680983749132841E-2</v>
      </c>
      <c r="X223" s="74">
        <v>44881</v>
      </c>
      <c r="Y223" s="71">
        <v>6.7976855024096832E-4</v>
      </c>
      <c r="Z223" s="71">
        <v>2.1063576022847547E-2</v>
      </c>
      <c r="AB223" s="74">
        <v>44881</v>
      </c>
      <c r="AC223" s="73">
        <v>-7.0790894528269266E-4</v>
      </c>
      <c r="AD223" s="73">
        <v>5.0255466339557502E-4</v>
      </c>
      <c r="AE223" s="73">
        <v>-3.1482974754092494E-2</v>
      </c>
      <c r="AF223" s="73">
        <v>-3.1007031367787853E-2</v>
      </c>
      <c r="AG223" s="73">
        <v>-5.4874840463078845E-3</v>
      </c>
    </row>
    <row r="224" spans="1:33" ht="16" x14ac:dyDescent="0.2">
      <c r="A224" s="74">
        <v>44882</v>
      </c>
      <c r="B224" s="72">
        <v>6.2021614136334837E-4</v>
      </c>
      <c r="C224" s="72">
        <v>1.6126263279560597E-3</v>
      </c>
      <c r="D224" s="72">
        <v>4.9499561189365812E-3</v>
      </c>
      <c r="E224" s="72">
        <v>-1.7646209338643335E-3</v>
      </c>
      <c r="G224" s="74">
        <v>44882</v>
      </c>
      <c r="H224" s="71">
        <v>4.6569066691267227E-4</v>
      </c>
      <c r="I224" s="71">
        <v>3.2287978970301986E-4</v>
      </c>
      <c r="J224" s="71">
        <v>-1.7412641753958623E-3</v>
      </c>
      <c r="L224" s="74">
        <v>44882</v>
      </c>
      <c r="M224" s="73">
        <v>6.3148976003791471E-4</v>
      </c>
      <c r="N224" s="73">
        <v>2.0078776936246195E-3</v>
      </c>
      <c r="O224" s="73">
        <v>-1.2699530929957765E-3</v>
      </c>
      <c r="P224" s="73">
        <v>-2.7716195371460862E-3</v>
      </c>
      <c r="R224" s="74">
        <v>44882</v>
      </c>
      <c r="S224" s="75">
        <v>-6.3634675604911381E-3</v>
      </c>
      <c r="T224" s="75">
        <v>-0.13160425212308471</v>
      </c>
      <c r="U224" s="75">
        <v>-7.0598168385341095E-2</v>
      </c>
      <c r="V224" s="75">
        <v>-4.4126826587864376E-2</v>
      </c>
      <c r="X224" s="74">
        <v>44882</v>
      </c>
      <c r="Y224" s="71">
        <v>1.2648315886588345E-3</v>
      </c>
      <c r="Z224" s="71">
        <v>2.0351961029601794E-3</v>
      </c>
      <c r="AB224" s="74">
        <v>44882</v>
      </c>
      <c r="AC224" s="73">
        <v>4.8665716141916421E-3</v>
      </c>
      <c r="AD224" s="73">
        <v>1.4465295040190215E-2</v>
      </c>
      <c r="AE224" s="73">
        <v>-7.7220460939101659E-3</v>
      </c>
      <c r="AF224" s="73">
        <v>-1.1402150557305823E-2</v>
      </c>
      <c r="AG224" s="73">
        <v>2.4519617174318661E-2</v>
      </c>
    </row>
    <row r="225" spans="1:33" ht="16" x14ac:dyDescent="0.2">
      <c r="A225" s="74">
        <v>44883</v>
      </c>
      <c r="B225" s="72">
        <v>-8.3498341098234529E-5</v>
      </c>
      <c r="C225" s="72">
        <v>6.1850173400956983E-3</v>
      </c>
      <c r="D225" s="72">
        <v>-1.1700924718652201E-4</v>
      </c>
      <c r="E225" s="72">
        <v>3.9803231446412562E-4</v>
      </c>
      <c r="G225" s="74">
        <v>44883</v>
      </c>
      <c r="H225" s="71">
        <v>-7.8437898177277795E-4</v>
      </c>
      <c r="I225" s="71">
        <v>-9.922354290876382E-4</v>
      </c>
      <c r="J225" s="71">
        <v>-3.0366901427538923E-3</v>
      </c>
      <c r="L225" s="74">
        <v>44883</v>
      </c>
      <c r="M225" s="73">
        <v>-8.1658597205055972E-4</v>
      </c>
      <c r="N225" s="73">
        <v>2.1160514194303727E-3</v>
      </c>
      <c r="O225" s="73">
        <v>2.5195060729195809E-3</v>
      </c>
      <c r="P225" s="73">
        <v>-1.4294593354042737E-2</v>
      </c>
      <c r="R225" s="74">
        <v>44883</v>
      </c>
      <c r="S225" s="75">
        <v>-1.605454937920325E-2</v>
      </c>
      <c r="T225" s="75">
        <v>-0.10677085872017486</v>
      </c>
      <c r="U225" s="75">
        <v>-8.3105764056722962E-3</v>
      </c>
      <c r="V225" s="75">
        <v>5.5775413998925792E-3</v>
      </c>
      <c r="X225" s="74">
        <v>44883</v>
      </c>
      <c r="Y225" s="71">
        <v>8.8711034873248005E-5</v>
      </c>
      <c r="Z225" s="71">
        <v>6.5902175581109175E-3</v>
      </c>
      <c r="AB225" s="74">
        <v>44883</v>
      </c>
      <c r="AC225" s="73">
        <v>4.765075610033729E-3</v>
      </c>
      <c r="AD225" s="73">
        <v>1.0672459890771759E-2</v>
      </c>
      <c r="AE225" s="73">
        <v>-4.9079853121923121E-3</v>
      </c>
      <c r="AF225" s="73">
        <v>-2.7776573135324015E-2</v>
      </c>
      <c r="AG225" s="73">
        <v>-8.748333102903294E-3</v>
      </c>
    </row>
    <row r="226" spans="1:33" ht="16" x14ac:dyDescent="0.2">
      <c r="A226" s="74">
        <v>44886</v>
      </c>
      <c r="B226" s="72">
        <v>9.3764283214444632E-5</v>
      </c>
      <c r="C226" s="72">
        <v>1.7847850167943384E-3</v>
      </c>
      <c r="D226" s="72">
        <v>6.6934023253270736E-3</v>
      </c>
      <c r="E226" s="72">
        <v>-3.6135004665866109E-3</v>
      </c>
      <c r="G226" s="74">
        <v>44886</v>
      </c>
      <c r="H226" s="71">
        <v>9.311603823225626E-4</v>
      </c>
      <c r="I226" s="71">
        <v>1.5660498783052162E-3</v>
      </c>
      <c r="J226" s="71">
        <v>2.4142909775433552E-3</v>
      </c>
      <c r="L226" s="74">
        <v>44886</v>
      </c>
      <c r="M226" s="73">
        <v>-2.1478198751144883E-3</v>
      </c>
      <c r="N226" s="73">
        <v>6.9626086597052476E-4</v>
      </c>
      <c r="O226" s="73">
        <v>-1.133043682211449E-3</v>
      </c>
      <c r="P226" s="73">
        <v>9.824662262312359E-3</v>
      </c>
      <c r="R226" s="74">
        <v>44886</v>
      </c>
      <c r="S226" s="75">
        <v>-1.7191546839143328E-3</v>
      </c>
      <c r="T226" s="75">
        <v>-3.198450116778831E-2</v>
      </c>
      <c r="U226" s="75">
        <v>-1.210895267654144E-2</v>
      </c>
      <c r="V226" s="75">
        <v>-5.6661860810355069E-2</v>
      </c>
      <c r="X226" s="74">
        <v>44886</v>
      </c>
      <c r="Y226" s="71">
        <v>1.4137385818532519E-4</v>
      </c>
      <c r="Z226" s="71">
        <v>1.8739459072976226E-2</v>
      </c>
      <c r="AB226" s="74">
        <v>44886</v>
      </c>
      <c r="AC226" s="73">
        <v>5.052675058095521E-3</v>
      </c>
      <c r="AD226" s="73">
        <v>6.8359641204901525E-3</v>
      </c>
      <c r="AE226" s="73">
        <v>1.3439420361661146E-2</v>
      </c>
      <c r="AF226" s="73">
        <v>1.1073829372521417E-2</v>
      </c>
      <c r="AG226" s="73">
        <v>1.600034134644112E-2</v>
      </c>
    </row>
    <row r="227" spans="1:33" ht="16" x14ac:dyDescent="0.2">
      <c r="A227" s="74">
        <v>44887</v>
      </c>
      <c r="B227" s="72">
        <v>4.0130196922800695E-4</v>
      </c>
      <c r="C227" s="72">
        <v>2.174203562385923E-3</v>
      </c>
      <c r="D227" s="72">
        <v>7.2607391506302799E-4</v>
      </c>
      <c r="E227" s="72">
        <v>4.3873441249528871E-3</v>
      </c>
      <c r="G227" s="74">
        <v>44887</v>
      </c>
      <c r="H227" s="71">
        <v>-5.7084818355098083E-4</v>
      </c>
      <c r="I227" s="71">
        <v>3.508187892319705E-4</v>
      </c>
      <c r="J227" s="71">
        <v>1.6902187826836833E-3</v>
      </c>
      <c r="L227" s="74">
        <v>44887</v>
      </c>
      <c r="M227" s="73">
        <v>-4.8285871216553685E-4</v>
      </c>
      <c r="N227" s="73">
        <v>-5.2495263326858554E-4</v>
      </c>
      <c r="O227" s="73">
        <v>9.3678096288037625E-4</v>
      </c>
      <c r="P227" s="73">
        <v>-6.6679415278223105E-4</v>
      </c>
      <c r="R227" s="74">
        <v>44887</v>
      </c>
      <c r="S227" s="75">
        <v>-4.1759656758574563E-2</v>
      </c>
      <c r="T227" s="75">
        <v>-3.3210397654983133E-2</v>
      </c>
      <c r="U227" s="75">
        <v>-0.15300816208828727</v>
      </c>
      <c r="V227" s="75">
        <v>-8.2174189831114963E-2</v>
      </c>
      <c r="X227" s="74">
        <v>44887</v>
      </c>
      <c r="Y227" s="71">
        <v>2.7371739284428784E-4</v>
      </c>
      <c r="Z227" s="71">
        <v>6.361328683453201E-4</v>
      </c>
      <c r="AB227" s="74">
        <v>44887</v>
      </c>
      <c r="AC227" s="73">
        <v>-2.3263929382579755E-4</v>
      </c>
      <c r="AD227" s="73">
        <v>-4.2262741709483149E-3</v>
      </c>
      <c r="AE227" s="73">
        <v>1.1263192278710869E-2</v>
      </c>
      <c r="AF227" s="73">
        <v>2.0094733447091135E-2</v>
      </c>
      <c r="AG227" s="73">
        <v>-4.9875415110390512E-3</v>
      </c>
    </row>
    <row r="228" spans="1:33" ht="16" x14ac:dyDescent="0.2">
      <c r="A228" s="74">
        <v>44888</v>
      </c>
      <c r="B228" s="72">
        <v>2.4963879447928189E-4</v>
      </c>
      <c r="C228" s="72">
        <v>5.3407962972537668E-4</v>
      </c>
      <c r="D228" s="72">
        <v>-9.3428073600415563E-4</v>
      </c>
      <c r="E228" s="72">
        <v>-4.7050911202228823E-4</v>
      </c>
      <c r="G228" s="74">
        <v>44888</v>
      </c>
      <c r="H228" s="71">
        <v>-4.552770262247495E-4</v>
      </c>
      <c r="I228" s="71">
        <v>1.1443409244439053E-3</v>
      </c>
      <c r="J228" s="71">
        <v>7.4796641664201047E-4</v>
      </c>
      <c r="L228" s="74">
        <v>44888</v>
      </c>
      <c r="M228" s="73">
        <v>1.5850799047375888E-3</v>
      </c>
      <c r="N228" s="73">
        <v>-2.1589450817059231E-3</v>
      </c>
      <c r="O228" s="73">
        <v>-7.3868938180049698E-4</v>
      </c>
      <c r="P228" s="73">
        <v>6.9209798474914484E-3</v>
      </c>
      <c r="R228" s="74">
        <v>44888</v>
      </c>
      <c r="S228" s="75">
        <v>-7.6591904344560272E-2</v>
      </c>
      <c r="T228" s="75">
        <v>9.555857224776157E-3</v>
      </c>
      <c r="U228" s="75">
        <v>-3.162241910882805E-2</v>
      </c>
      <c r="V228" s="75">
        <v>-0.13248393172983683</v>
      </c>
      <c r="X228" s="74">
        <v>44888</v>
      </c>
      <c r="Y228" s="71">
        <v>5.5661483139708842E-4</v>
      </c>
      <c r="Z228" s="71">
        <v>4.7831821464568445E-3</v>
      </c>
      <c r="AB228" s="74">
        <v>44888</v>
      </c>
      <c r="AC228" s="73">
        <v>9.186770906191865E-3</v>
      </c>
      <c r="AD228" s="73">
        <v>1.5997755740252157E-2</v>
      </c>
      <c r="AE228" s="73">
        <v>5.1865266872999326E-3</v>
      </c>
      <c r="AF228" s="73">
        <v>1.0576415581354454E-3</v>
      </c>
      <c r="AG228" s="73">
        <v>4.6321123265615849E-3</v>
      </c>
    </row>
    <row r="229" spans="1:33" ht="16" x14ac:dyDescent="0.2">
      <c r="A229" s="74">
        <v>44890</v>
      </c>
      <c r="B229" s="72">
        <v>-7.4339291036766705E-4</v>
      </c>
      <c r="C229" s="72">
        <v>-4.2872795012734504E-3</v>
      </c>
      <c r="D229" s="72">
        <v>-2.9199670573434541E-3</v>
      </c>
      <c r="E229" s="72">
        <v>4.5127201853174343E-4</v>
      </c>
      <c r="G229" s="74">
        <v>44890</v>
      </c>
      <c r="H229" s="71">
        <v>5.7250357931144715E-4</v>
      </c>
      <c r="I229" s="71">
        <v>1.3653601196134975E-5</v>
      </c>
      <c r="J229" s="71">
        <v>2.3086156680538839E-3</v>
      </c>
      <c r="L229" s="74">
        <v>44890</v>
      </c>
      <c r="M229" s="73">
        <v>1.7536192710528883E-3</v>
      </c>
      <c r="N229" s="73">
        <v>9.4707512384406285E-4</v>
      </c>
      <c r="O229" s="73">
        <v>-4.2431546516057817E-4</v>
      </c>
      <c r="P229" s="73">
        <v>1.0647480153431354E-2</v>
      </c>
      <c r="R229" s="74">
        <v>44890</v>
      </c>
      <c r="S229" s="75">
        <v>2.7038264624332974E-2</v>
      </c>
      <c r="T229" s="75">
        <v>-3.5097090510978854E-2</v>
      </c>
      <c r="U229" s="75">
        <v>-6.688732653551617E-2</v>
      </c>
      <c r="V229" s="75">
        <v>4.9880739344470681E-2</v>
      </c>
      <c r="X229" s="74">
        <v>44890</v>
      </c>
      <c r="Y229" s="71">
        <v>1.9616439932084584E-4</v>
      </c>
      <c r="Z229" s="71">
        <v>-6.4706310760705467E-3</v>
      </c>
      <c r="AB229" s="74">
        <v>44890</v>
      </c>
      <c r="AC229" s="73">
        <v>-1.5176443046933342E-2</v>
      </c>
      <c r="AD229" s="73">
        <v>-8.8560276091799225E-3</v>
      </c>
      <c r="AE229" s="73">
        <v>-2.2536165022413058E-2</v>
      </c>
      <c r="AF229" s="73">
        <v>-1.4480661890276218E-2</v>
      </c>
      <c r="AG229" s="73">
        <v>-1.5283879604940218E-2</v>
      </c>
    </row>
    <row r="230" spans="1:33" ht="16" x14ac:dyDescent="0.2">
      <c r="A230" s="74">
        <v>44893</v>
      </c>
      <c r="B230" s="72">
        <v>2.5650681962752068E-4</v>
      </c>
      <c r="C230" s="72">
        <v>-2.9399856622178681E-4</v>
      </c>
      <c r="D230" s="72">
        <v>-5.2387843639017297E-3</v>
      </c>
      <c r="E230" s="72">
        <v>-3.5055337154355631E-3</v>
      </c>
      <c r="G230" s="74">
        <v>44893</v>
      </c>
      <c r="H230" s="71">
        <v>-4.3229193411275016E-4</v>
      </c>
      <c r="I230" s="71">
        <v>-7.6946949464535782E-4</v>
      </c>
      <c r="J230" s="71">
        <v>-2.0445876420094587E-3</v>
      </c>
      <c r="L230" s="74">
        <v>44893</v>
      </c>
      <c r="M230" s="73">
        <v>-6.0151583586385787E-5</v>
      </c>
      <c r="N230" s="73">
        <v>-3.8349807593019293E-4</v>
      </c>
      <c r="O230" s="73">
        <v>9.9620882728207374E-4</v>
      </c>
      <c r="P230" s="73">
        <v>3.0515002578981435E-2</v>
      </c>
      <c r="R230" s="74">
        <v>44893</v>
      </c>
      <c r="S230" s="75">
        <v>-2.2115977671706019E-2</v>
      </c>
      <c r="T230" s="75">
        <v>3.8579481563098039E-2</v>
      </c>
      <c r="U230" s="75">
        <v>2.0463087248181615E-2</v>
      </c>
      <c r="V230" s="75">
        <v>0.14757634816253432</v>
      </c>
      <c r="X230" s="74">
        <v>44893</v>
      </c>
      <c r="Y230" s="71">
        <v>-1.2622993331521797E-4</v>
      </c>
      <c r="Z230" s="71">
        <v>-6.7751969291632071E-3</v>
      </c>
      <c r="AB230" s="74">
        <v>44893</v>
      </c>
      <c r="AC230" s="73">
        <v>-4.6138889279232946E-3</v>
      </c>
      <c r="AD230" s="73">
        <v>-6.4714449758910251E-4</v>
      </c>
      <c r="AE230" s="73">
        <v>1.6549318164343955E-2</v>
      </c>
      <c r="AF230" s="73">
        <v>4.0672217043683338E-3</v>
      </c>
      <c r="AG230" s="73">
        <v>-3.0125949156792524E-3</v>
      </c>
    </row>
    <row r="231" spans="1:33" ht="16" x14ac:dyDescent="0.2">
      <c r="A231" s="74">
        <v>44894</v>
      </c>
      <c r="B231" s="72">
        <v>-9.6900078890534212E-7</v>
      </c>
      <c r="C231" s="72">
        <v>-3.8462697815465148E-3</v>
      </c>
      <c r="D231" s="72">
        <v>7.6790605017358409E-4</v>
      </c>
      <c r="E231" s="72">
        <v>-1.4508752136430838E-3</v>
      </c>
      <c r="G231" s="74">
        <v>44894</v>
      </c>
      <c r="H231" s="71">
        <v>-4.0922604644293571E-4</v>
      </c>
      <c r="I231" s="71">
        <v>-3.1616957914787219E-3</v>
      </c>
      <c r="J231" s="71">
        <v>-2.8913645008526467E-3</v>
      </c>
      <c r="L231" s="74">
        <v>44894</v>
      </c>
      <c r="M231" s="73">
        <v>1.6558117675238258E-3</v>
      </c>
      <c r="N231" s="73">
        <v>1.9163821455823031E-4</v>
      </c>
      <c r="O231" s="73">
        <v>-1.3399152411853492E-3</v>
      </c>
      <c r="P231" s="73">
        <v>-6.6192809858514525E-4</v>
      </c>
      <c r="R231" s="74">
        <v>44894</v>
      </c>
      <c r="S231" s="75">
        <v>-9.9887251960098424E-3</v>
      </c>
      <c r="T231" s="75">
        <v>-2.2992335871858411E-2</v>
      </c>
      <c r="U231" s="75">
        <v>1.1147120695696362E-3</v>
      </c>
      <c r="V231" s="75">
        <v>6.8405297423836053E-2</v>
      </c>
      <c r="X231" s="74">
        <v>44894</v>
      </c>
      <c r="Y231" s="71">
        <v>3.4151108291154549E-4</v>
      </c>
      <c r="Z231" s="71">
        <v>-6.1188590446953238E-3</v>
      </c>
      <c r="AB231" s="74">
        <v>44894</v>
      </c>
      <c r="AC231" s="73">
        <v>2.4161001816366878E-2</v>
      </c>
      <c r="AD231" s="73">
        <v>-1.457608161546032E-3</v>
      </c>
      <c r="AE231" s="73">
        <v>1.8640238299100078E-2</v>
      </c>
      <c r="AF231" s="73">
        <v>4.7150994789832784E-2</v>
      </c>
      <c r="AG231" s="73">
        <v>2.5381165861279108E-2</v>
      </c>
    </row>
    <row r="232" spans="1:33" ht="16" x14ac:dyDescent="0.2">
      <c r="A232" s="74">
        <v>44895</v>
      </c>
      <c r="B232" s="72">
        <v>6.6077744414362821E-4</v>
      </c>
      <c r="C232" s="72">
        <v>-1.7031193462619569E-4</v>
      </c>
      <c r="D232" s="72">
        <v>-3.2277499915936967E-3</v>
      </c>
      <c r="E232" s="72">
        <v>-2.3339754757427272E-3</v>
      </c>
      <c r="G232" s="74">
        <v>44895</v>
      </c>
      <c r="H232" s="71">
        <v>-6.3894504633091244E-4</v>
      </c>
      <c r="I232" s="71">
        <v>-8.859419951396294E-5</v>
      </c>
      <c r="J232" s="71">
        <v>3.4554308737513818E-3</v>
      </c>
      <c r="L232" s="74">
        <v>44895</v>
      </c>
      <c r="M232" s="73">
        <v>1.6442211600581989E-3</v>
      </c>
      <c r="N232" s="73">
        <v>-1.4420771747827652E-3</v>
      </c>
      <c r="O232" s="73">
        <v>-2.707527941601126E-3</v>
      </c>
      <c r="P232" s="73">
        <v>-6.0753546958100153E-3</v>
      </c>
      <c r="R232" s="74">
        <v>44895</v>
      </c>
      <c r="S232" s="75">
        <v>-2.5053876426033128E-2</v>
      </c>
      <c r="T232" s="75">
        <v>1.2479134756859191E-2</v>
      </c>
      <c r="U232" s="75">
        <v>-0.12058868947249195</v>
      </c>
      <c r="V232" s="75">
        <v>0.15425729941477873</v>
      </c>
      <c r="X232" s="74">
        <v>44895</v>
      </c>
      <c r="Y232" s="71">
        <v>-4.7664340881595067E-4</v>
      </c>
      <c r="Z232" s="71">
        <v>-3.7567833930739142E-3</v>
      </c>
      <c r="AB232" s="74">
        <v>44895</v>
      </c>
      <c r="AC232" s="73">
        <v>-2.9883934733615767E-3</v>
      </c>
      <c r="AD232" s="73">
        <v>-3.2467560988699812E-3</v>
      </c>
      <c r="AE232" s="73">
        <v>-4.1313274313972984E-2</v>
      </c>
      <c r="AF232" s="73">
        <v>2.4757227003881475E-2</v>
      </c>
      <c r="AG232" s="73">
        <v>-1.7327753742719897E-2</v>
      </c>
    </row>
    <row r="233" spans="1:33" ht="16" x14ac:dyDescent="0.2">
      <c r="A233" s="74">
        <v>44896</v>
      </c>
      <c r="B233" s="72">
        <v>2.8970282921033877E-4</v>
      </c>
      <c r="C233" s="72">
        <v>4.364707453174241E-4</v>
      </c>
      <c r="D233" s="72">
        <v>6.0278554341649908E-3</v>
      </c>
      <c r="E233" s="72">
        <v>5.7055323851276608E-3</v>
      </c>
      <c r="G233" s="74">
        <v>44896</v>
      </c>
      <c r="H233" s="71">
        <v>5.8346822163104963E-4</v>
      </c>
      <c r="I233" s="71">
        <v>9.4664326817768031E-4</v>
      </c>
      <c r="J233" s="71">
        <v>-6.8996858066673985E-4</v>
      </c>
      <c r="L233" s="74">
        <v>44896</v>
      </c>
      <c r="M233" s="73">
        <v>1.35045418378196E-4</v>
      </c>
      <c r="N233" s="73">
        <v>-5.5431698096825358E-4</v>
      </c>
      <c r="O233" s="73">
        <v>1.3439231933320499E-3</v>
      </c>
      <c r="P233" s="73">
        <v>5.3471513296455119E-3</v>
      </c>
      <c r="R233" s="74">
        <v>44896</v>
      </c>
      <c r="S233" s="75">
        <v>-3.9043397276387892E-2</v>
      </c>
      <c r="T233" s="75">
        <v>2.9191995184244701E-2</v>
      </c>
      <c r="U233" s="75">
        <v>-3.3541484812972845E-2</v>
      </c>
      <c r="V233" s="75">
        <v>6.2477792678016057E-2</v>
      </c>
      <c r="X233" s="74">
        <v>44896</v>
      </c>
      <c r="Y233" s="71">
        <v>-5.719547975841932E-4</v>
      </c>
      <c r="Z233" s="71">
        <v>1.291440252608228E-2</v>
      </c>
      <c r="AB233" s="74">
        <v>44896</v>
      </c>
      <c r="AC233" s="73">
        <v>-4.6921358344165281E-3</v>
      </c>
      <c r="AD233" s="73">
        <v>-1.3016597997958037E-3</v>
      </c>
      <c r="AE233" s="73">
        <v>7.7503957204058558E-3</v>
      </c>
      <c r="AF233" s="73">
        <v>-8.384956293857727E-3</v>
      </c>
      <c r="AG233" s="73">
        <v>-1.1317240945189206E-2</v>
      </c>
    </row>
    <row r="234" spans="1:33" ht="16" x14ac:dyDescent="0.2">
      <c r="A234" s="74">
        <v>44897</v>
      </c>
      <c r="B234" s="72">
        <v>-9.4692327040771777E-5</v>
      </c>
      <c r="C234" s="72">
        <v>-2.0050118408403033E-3</v>
      </c>
      <c r="D234" s="72">
        <v>2.66269456795963E-3</v>
      </c>
      <c r="E234" s="72">
        <v>1.8462702411219504E-3</v>
      </c>
      <c r="G234" s="74">
        <v>44897</v>
      </c>
      <c r="H234" s="71">
        <v>-1.8823345698769961E-4</v>
      </c>
      <c r="I234" s="71">
        <v>-1.2702630268478087E-3</v>
      </c>
      <c r="J234" s="71">
        <v>3.5533818867959609E-3</v>
      </c>
      <c r="L234" s="74">
        <v>44897</v>
      </c>
      <c r="M234" s="73">
        <v>-3.4049548091077427E-4</v>
      </c>
      <c r="N234" s="73">
        <v>1.2205971419284602E-3</v>
      </c>
      <c r="O234" s="73">
        <v>5.352649372608189E-4</v>
      </c>
      <c r="P234" s="73">
        <v>-7.867437850184204E-3</v>
      </c>
      <c r="R234" s="74">
        <v>44897</v>
      </c>
      <c r="S234" s="75">
        <v>-1.5935931575746163E-2</v>
      </c>
      <c r="T234" s="75">
        <v>-8.5830085227814861E-3</v>
      </c>
      <c r="U234" s="75">
        <v>2.6723457422582239E-2</v>
      </c>
      <c r="V234" s="75">
        <v>0.12226382228326205</v>
      </c>
      <c r="X234" s="74">
        <v>44897</v>
      </c>
      <c r="Y234" s="71">
        <v>1.7754997859313772E-4</v>
      </c>
      <c r="Z234" s="71">
        <v>1.0460406852199171E-3</v>
      </c>
      <c r="AB234" s="74">
        <v>44897</v>
      </c>
      <c r="AC234" s="73">
        <v>-2.3638811826857009E-2</v>
      </c>
      <c r="AD234" s="73">
        <v>-1.3033563265707627E-3</v>
      </c>
      <c r="AE234" s="73">
        <v>-3.9789749465022603E-2</v>
      </c>
      <c r="AF234" s="73">
        <v>-3.5091319811270172E-2</v>
      </c>
      <c r="AG234" s="73">
        <v>-2.290223177727212E-2</v>
      </c>
    </row>
    <row r="235" spans="1:33" ht="16" x14ac:dyDescent="0.2">
      <c r="A235" s="74">
        <v>44900</v>
      </c>
      <c r="B235" s="72">
        <v>-7.4712810666359918E-4</v>
      </c>
      <c r="C235" s="72">
        <v>-4.6138841287761785E-3</v>
      </c>
      <c r="D235" s="72">
        <v>-1.6624630404280523E-3</v>
      </c>
      <c r="E235" s="72">
        <v>2.5291545105825385E-3</v>
      </c>
      <c r="G235" s="74">
        <v>44900</v>
      </c>
      <c r="H235" s="71">
        <v>6.182064928073578E-4</v>
      </c>
      <c r="I235" s="71">
        <v>-4.2314400477628394E-4</v>
      </c>
      <c r="J235" s="71">
        <v>1.6655188956353466E-3</v>
      </c>
      <c r="L235" s="74">
        <v>44900</v>
      </c>
      <c r="M235" s="73">
        <v>-1.6348366807388882E-4</v>
      </c>
      <c r="N235" s="73">
        <v>4.4967986276236603E-3</v>
      </c>
      <c r="O235" s="73">
        <v>7.5440324314713335E-4</v>
      </c>
      <c r="P235" s="73">
        <v>1.3186826173975364E-2</v>
      </c>
      <c r="R235" s="74">
        <v>44900</v>
      </c>
      <c r="S235" s="75">
        <v>-5.428220007306498E-2</v>
      </c>
      <c r="T235" s="75">
        <v>2.2293009135903104E-2</v>
      </c>
      <c r="U235" s="75">
        <v>7.247353079842353E-2</v>
      </c>
      <c r="V235" s="75">
        <v>-0.14991441636135872</v>
      </c>
      <c r="X235" s="74">
        <v>44900</v>
      </c>
      <c r="Y235" s="71">
        <v>1.3644176581159104E-4</v>
      </c>
      <c r="Z235" s="71">
        <v>2.6493566114164045E-4</v>
      </c>
      <c r="AB235" s="74">
        <v>44900</v>
      </c>
      <c r="AC235" s="73">
        <v>-1.5995248114836651E-2</v>
      </c>
      <c r="AD235" s="73">
        <v>-1.2632437693249652E-2</v>
      </c>
      <c r="AE235" s="73">
        <v>1.0096846399776262E-2</v>
      </c>
      <c r="AF235" s="73">
        <v>-1.4641549992948005E-2</v>
      </c>
      <c r="AG235" s="73">
        <v>6.19233408851425E-4</v>
      </c>
    </row>
    <row r="236" spans="1:33" ht="16" x14ac:dyDescent="0.2">
      <c r="A236" s="74">
        <v>44901</v>
      </c>
      <c r="B236" s="72">
        <v>7.2597829074483094E-7</v>
      </c>
      <c r="C236" s="72">
        <v>-1.8331228806527514E-3</v>
      </c>
      <c r="D236" s="72">
        <v>3.0071530426374143E-3</v>
      </c>
      <c r="E236" s="72">
        <v>-8.2531667154220906E-3</v>
      </c>
      <c r="G236" s="74">
        <v>44901</v>
      </c>
      <c r="H236" s="71">
        <v>3.6908276243710289E-4</v>
      </c>
      <c r="I236" s="71">
        <v>-1.838586220897793E-3</v>
      </c>
      <c r="J236" s="71">
        <v>1.4752710290755686E-3</v>
      </c>
      <c r="L236" s="74">
        <v>44901</v>
      </c>
      <c r="M236" s="73">
        <v>5.1470765479262679E-4</v>
      </c>
      <c r="N236" s="73">
        <v>9.4352406830846647E-4</v>
      </c>
      <c r="O236" s="73">
        <v>-4.8462543570828974E-4</v>
      </c>
      <c r="P236" s="73">
        <v>1.6225500929574737E-2</v>
      </c>
      <c r="R236" s="74">
        <v>44901</v>
      </c>
      <c r="S236" s="75">
        <v>-9.0286030501073086E-3</v>
      </c>
      <c r="T236" s="75">
        <v>-1.4443002797567786E-2</v>
      </c>
      <c r="U236" s="75">
        <v>2.2987287135956099E-2</v>
      </c>
      <c r="V236" s="75">
        <v>8.467981355406029E-2</v>
      </c>
      <c r="X236" s="74">
        <v>44901</v>
      </c>
      <c r="Y236" s="71">
        <v>-5.8460625881130485E-4</v>
      </c>
      <c r="Z236" s="71">
        <v>-1.7090382719418592E-3</v>
      </c>
      <c r="AB236" s="74">
        <v>44901</v>
      </c>
      <c r="AC236" s="73">
        <v>-4.4217622392746748E-3</v>
      </c>
      <c r="AD236" s="73">
        <v>-3.8044872619407717E-3</v>
      </c>
      <c r="AE236" s="73">
        <v>-1.4334140875291404E-2</v>
      </c>
      <c r="AF236" s="73">
        <v>1.0480079151695994E-2</v>
      </c>
      <c r="AG236" s="73">
        <v>-3.1696780033942336E-2</v>
      </c>
    </row>
    <row r="237" spans="1:33" ht="16" x14ac:dyDescent="0.2">
      <c r="A237" s="74">
        <v>44902</v>
      </c>
      <c r="B237" s="72">
        <v>2.7359173092263107E-4</v>
      </c>
      <c r="C237" s="72">
        <v>-1.8264236604974605E-3</v>
      </c>
      <c r="D237" s="72">
        <v>-2.7536274875934559E-3</v>
      </c>
      <c r="E237" s="72">
        <v>-3.6244858545175817E-5</v>
      </c>
      <c r="G237" s="74">
        <v>44902</v>
      </c>
      <c r="H237" s="71">
        <v>-1.660555597054647E-4</v>
      </c>
      <c r="I237" s="71">
        <v>-7.9608451376229753E-4</v>
      </c>
      <c r="J237" s="71">
        <v>3.1629006441600935E-3</v>
      </c>
      <c r="L237" s="74">
        <v>44902</v>
      </c>
      <c r="M237" s="73">
        <v>1.6359364694445095E-3</v>
      </c>
      <c r="N237" s="73">
        <v>2.2479136866002864E-3</v>
      </c>
      <c r="O237" s="73">
        <v>3.6747672618975887E-4</v>
      </c>
      <c r="P237" s="73">
        <v>-1.4779359579149529E-2</v>
      </c>
      <c r="R237" s="74">
        <v>44902</v>
      </c>
      <c r="S237" s="75">
        <v>-1.7538384951596649E-2</v>
      </c>
      <c r="T237" s="75">
        <v>-0.10488481519858128</v>
      </c>
      <c r="U237" s="75">
        <v>-6.0905912856248114E-2</v>
      </c>
      <c r="V237" s="75">
        <v>-5.6842357040708981E-2</v>
      </c>
      <c r="X237" s="74">
        <v>44902</v>
      </c>
      <c r="Y237" s="71">
        <v>6.5946366823800334E-4</v>
      </c>
      <c r="Z237" s="71">
        <v>2.6842766066782438E-2</v>
      </c>
      <c r="AB237" s="74">
        <v>44902</v>
      </c>
      <c r="AC237" s="73">
        <v>1.7887564692773434E-2</v>
      </c>
      <c r="AD237" s="73">
        <v>-6.6312999777540672E-4</v>
      </c>
      <c r="AE237" s="73">
        <v>-6.8172398663390961E-3</v>
      </c>
      <c r="AF237" s="73">
        <v>2.2909517465557624E-3</v>
      </c>
      <c r="AG237" s="73">
        <v>-7.6706728383992657E-4</v>
      </c>
    </row>
    <row r="238" spans="1:33" ht="16" x14ac:dyDescent="0.2">
      <c r="A238" s="74">
        <v>44903</v>
      </c>
      <c r="B238" s="72">
        <v>1.178338425626347E-3</v>
      </c>
      <c r="C238" s="72">
        <v>1.5475465375969374E-3</v>
      </c>
      <c r="D238" s="72">
        <v>-5.015153543421056E-3</v>
      </c>
      <c r="E238" s="72">
        <v>5.0346248354853952E-4</v>
      </c>
      <c r="G238" s="74">
        <v>44903</v>
      </c>
      <c r="H238" s="71">
        <v>5.6364880943001989E-5</v>
      </c>
      <c r="I238" s="71">
        <v>2.021627451978845E-5</v>
      </c>
      <c r="J238" s="71">
        <v>-2.3015877956410625E-3</v>
      </c>
      <c r="L238" s="74">
        <v>44903</v>
      </c>
      <c r="M238" s="73">
        <v>-1.3076198834855426E-3</v>
      </c>
      <c r="N238" s="73">
        <v>9.166330690614635E-4</v>
      </c>
      <c r="O238" s="73">
        <v>-2.1271811384880547E-4</v>
      </c>
      <c r="P238" s="73">
        <v>-4.2407186182088524E-2</v>
      </c>
      <c r="R238" s="74">
        <v>44903</v>
      </c>
      <c r="S238" s="75">
        <v>3.0452161080468016E-2</v>
      </c>
      <c r="T238" s="75">
        <v>-5.0310275099289738E-2</v>
      </c>
      <c r="U238" s="75">
        <v>-5.3396092501680939E-2</v>
      </c>
      <c r="V238" s="75">
        <v>3.0296080660043023E-2</v>
      </c>
      <c r="X238" s="74">
        <v>44903</v>
      </c>
      <c r="Y238" s="71">
        <v>7.7378820202032904E-4</v>
      </c>
      <c r="Z238" s="71">
        <v>-1.3286209232824149E-3</v>
      </c>
      <c r="AB238" s="74">
        <v>44903</v>
      </c>
      <c r="AC238" s="73">
        <v>-4.2830014711636652E-3</v>
      </c>
      <c r="AD238" s="73">
        <v>4.632701865951507E-3</v>
      </c>
      <c r="AE238" s="73">
        <v>7.241778187298307E-3</v>
      </c>
      <c r="AF238" s="73">
        <v>-1.2139119344838826E-2</v>
      </c>
      <c r="AG238" s="73">
        <v>-1.845809099692344E-2</v>
      </c>
    </row>
    <row r="239" spans="1:33" ht="16" x14ac:dyDescent="0.2">
      <c r="A239" s="74">
        <v>44904</v>
      </c>
      <c r="B239" s="72">
        <v>7.3303421938679132E-4</v>
      </c>
      <c r="C239" s="72">
        <v>-9.2996534264073276E-3</v>
      </c>
      <c r="D239" s="72">
        <v>-4.470111245210396E-3</v>
      </c>
      <c r="E239" s="72">
        <v>3.267398368726691E-3</v>
      </c>
      <c r="G239" s="74">
        <v>44904</v>
      </c>
      <c r="H239" s="71">
        <v>-4.0357611733170056E-4</v>
      </c>
      <c r="I239" s="71">
        <v>1.9817685762074434E-3</v>
      </c>
      <c r="J239" s="71">
        <v>-6.5330678769853095E-4</v>
      </c>
      <c r="L239" s="74">
        <v>44904</v>
      </c>
      <c r="M239" s="73">
        <v>-3.6008905760150106E-4</v>
      </c>
      <c r="N239" s="73">
        <v>4.118682298834284E-4</v>
      </c>
      <c r="O239" s="73">
        <v>-4.8758555667302036E-4</v>
      </c>
      <c r="P239" s="73">
        <v>1.1414986569864812E-2</v>
      </c>
      <c r="R239" s="74">
        <v>44904</v>
      </c>
      <c r="S239" s="75">
        <v>-1.8726181321600806E-2</v>
      </c>
      <c r="T239" s="75">
        <v>1.7130738892254932E-3</v>
      </c>
      <c r="U239" s="75">
        <v>-3.8441828751700553E-2</v>
      </c>
      <c r="V239" s="75">
        <v>-1.897610478254436E-2</v>
      </c>
      <c r="X239" s="74">
        <v>44904</v>
      </c>
      <c r="Y239" s="71">
        <v>1.0850854503505383E-4</v>
      </c>
      <c r="Z239" s="71">
        <v>-6.4754074211922988E-3</v>
      </c>
      <c r="AB239" s="74">
        <v>44904</v>
      </c>
      <c r="AC239" s="73">
        <v>6.8913893073995506E-3</v>
      </c>
      <c r="AD239" s="73">
        <v>5.7608586613118896E-3</v>
      </c>
      <c r="AE239" s="73">
        <v>2.8453802417727686E-2</v>
      </c>
      <c r="AF239" s="73">
        <v>4.2105263779931992E-4</v>
      </c>
      <c r="AG239" s="73">
        <v>2.1267799103331299E-2</v>
      </c>
    </row>
    <row r="240" spans="1:33" ht="16" x14ac:dyDescent="0.2">
      <c r="A240" s="74">
        <v>44907</v>
      </c>
      <c r="B240" s="72">
        <v>6.9650694383275626E-4</v>
      </c>
      <c r="C240" s="72">
        <v>8.3771467466555588E-4</v>
      </c>
      <c r="D240" s="72">
        <v>3.8865644110579684E-3</v>
      </c>
      <c r="E240" s="72">
        <v>5.0756250175971436E-3</v>
      </c>
      <c r="G240" s="74">
        <v>44907</v>
      </c>
      <c r="H240" s="71">
        <v>-1.4512667147605475E-4</v>
      </c>
      <c r="I240" s="71">
        <v>-3.2701879174176643E-4</v>
      </c>
      <c r="J240" s="71">
        <v>-7.4864990637996131E-4</v>
      </c>
      <c r="L240" s="74">
        <v>44907</v>
      </c>
      <c r="M240" s="73">
        <v>-3.3060500820293934E-4</v>
      </c>
      <c r="N240" s="73">
        <v>8.7444477305541834E-4</v>
      </c>
      <c r="O240" s="73">
        <v>6.2584238497104399E-5</v>
      </c>
      <c r="P240" s="73">
        <v>2.012355783959735E-2</v>
      </c>
      <c r="R240" s="74">
        <v>44907</v>
      </c>
      <c r="S240" s="75">
        <v>3.2190019082003189E-2</v>
      </c>
      <c r="T240" s="75">
        <v>-6.1189992226932444E-2</v>
      </c>
      <c r="U240" s="75">
        <v>0.15040047719479116</v>
      </c>
      <c r="V240" s="75">
        <v>-0.14419649172787111</v>
      </c>
      <c r="X240" s="74">
        <v>44907</v>
      </c>
      <c r="Y240" s="71">
        <v>-7.0828471399832151E-4</v>
      </c>
      <c r="Z240" s="71">
        <v>1.0164434644251454E-2</v>
      </c>
      <c r="AB240" s="74">
        <v>44907</v>
      </c>
      <c r="AC240" s="73">
        <v>3.6246198378236116E-3</v>
      </c>
      <c r="AD240" s="73">
        <v>1.967536296310668E-3</v>
      </c>
      <c r="AE240" s="73">
        <v>8.2169731022810246E-3</v>
      </c>
      <c r="AF240" s="73">
        <v>2.6175154523131388E-2</v>
      </c>
      <c r="AG240" s="73">
        <v>-3.5773642341776334E-3</v>
      </c>
    </row>
    <row r="241" spans="1:33" ht="16" x14ac:dyDescent="0.2">
      <c r="A241" s="74">
        <v>44908</v>
      </c>
      <c r="B241" s="72">
        <v>1.4704188361808207E-4</v>
      </c>
      <c r="C241" s="72">
        <v>9.0278656802685934E-5</v>
      </c>
      <c r="D241" s="72">
        <v>6.2411413338587217E-4</v>
      </c>
      <c r="E241" s="72">
        <v>-6.4580061497137627E-3</v>
      </c>
      <c r="G241" s="74">
        <v>44908</v>
      </c>
      <c r="H241" s="71">
        <v>6.1563527932456739E-4</v>
      </c>
      <c r="I241" s="71">
        <v>1.1739935427832206E-4</v>
      </c>
      <c r="J241" s="71">
        <v>5.8460507389684977E-4</v>
      </c>
      <c r="L241" s="74">
        <v>44908</v>
      </c>
      <c r="M241" s="73">
        <v>1.8263364744169261E-3</v>
      </c>
      <c r="N241" s="73">
        <v>3.3735025280678558E-4</v>
      </c>
      <c r="O241" s="73">
        <v>-1.6884632163138935E-3</v>
      </c>
      <c r="P241" s="73">
        <v>1.1956732101008853E-2</v>
      </c>
      <c r="R241" s="74">
        <v>44908</v>
      </c>
      <c r="S241" s="75">
        <v>-3.8781826569909625E-2</v>
      </c>
      <c r="T241" s="75">
        <v>-9.1172066333615895E-2</v>
      </c>
      <c r="U241" s="75">
        <v>1.5073091944237935E-2</v>
      </c>
      <c r="V241" s="75">
        <v>5.9153827145187104E-2</v>
      </c>
      <c r="X241" s="74">
        <v>44908</v>
      </c>
      <c r="Y241" s="71">
        <v>-4.4810212217411544E-5</v>
      </c>
      <c r="Z241" s="71">
        <v>-3.253283132135484E-3</v>
      </c>
      <c r="AB241" s="74">
        <v>44908</v>
      </c>
      <c r="AC241" s="73">
        <v>-9.0863027857243598E-3</v>
      </c>
      <c r="AD241" s="73">
        <v>-7.5633375998158635E-3</v>
      </c>
      <c r="AE241" s="73">
        <v>-1.7750724070232683E-2</v>
      </c>
      <c r="AF241" s="73">
        <v>-1.5706047179112299E-2</v>
      </c>
      <c r="AG241" s="73">
        <v>-1.05507926762695E-2</v>
      </c>
    </row>
    <row r="242" spans="1:33" ht="16" x14ac:dyDescent="0.2">
      <c r="A242" s="74">
        <v>44909</v>
      </c>
      <c r="B242" s="72">
        <v>-1.9952516434572937E-4</v>
      </c>
      <c r="C242" s="72">
        <v>-2.6917574043086524E-4</v>
      </c>
      <c r="D242" s="72">
        <v>-3.1867249021374578E-3</v>
      </c>
      <c r="E242" s="72">
        <v>-4.4445477634142919E-3</v>
      </c>
      <c r="G242" s="74">
        <v>44909</v>
      </c>
      <c r="H242" s="71">
        <v>-1.3755883021182114E-4</v>
      </c>
      <c r="I242" s="71">
        <v>-1.0013411057163738E-3</v>
      </c>
      <c r="J242" s="71">
        <v>6.8235481886718164E-5</v>
      </c>
      <c r="L242" s="74">
        <v>44909</v>
      </c>
      <c r="M242" s="73">
        <v>-2.2431520990740607E-4</v>
      </c>
      <c r="N242" s="73">
        <v>4.4050379895735972E-3</v>
      </c>
      <c r="O242" s="73">
        <v>3.5592801781843654E-4</v>
      </c>
      <c r="P242" s="73">
        <v>9.4925472123457144E-3</v>
      </c>
      <c r="R242" s="74">
        <v>44909</v>
      </c>
      <c r="S242" s="75">
        <v>6.9034767926826708E-3</v>
      </c>
      <c r="T242" s="75">
        <v>-4.1124248943680344E-2</v>
      </c>
      <c r="U242" s="75">
        <v>-3.7132567355481448E-2</v>
      </c>
      <c r="V242" s="75">
        <v>-5.615421895033719E-2</v>
      </c>
      <c r="X242" s="74">
        <v>44909</v>
      </c>
      <c r="Y242" s="71">
        <v>1.7587504889148605E-4</v>
      </c>
      <c r="Z242" s="71">
        <v>-5.3045260409331088E-3</v>
      </c>
      <c r="AB242" s="74">
        <v>44909</v>
      </c>
      <c r="AC242" s="73">
        <v>-2.6949304158979646E-2</v>
      </c>
      <c r="AD242" s="73">
        <v>-1.7145655141089424E-2</v>
      </c>
      <c r="AE242" s="73">
        <v>-2.1895611562340607E-2</v>
      </c>
      <c r="AF242" s="73">
        <v>-4.472636428171832E-2</v>
      </c>
      <c r="AG242" s="73">
        <v>-2.3425791495138241E-2</v>
      </c>
    </row>
    <row r="243" spans="1:33" ht="16" x14ac:dyDescent="0.2">
      <c r="A243" s="74">
        <v>44910</v>
      </c>
      <c r="B243" s="72">
        <v>3.4020828829917288E-4</v>
      </c>
      <c r="C243" s="72">
        <v>-4.2459874097616852E-3</v>
      </c>
      <c r="D243" s="72">
        <v>-3.8805213787596624E-4</v>
      </c>
      <c r="E243" s="72">
        <v>-3.2301345685717721E-3</v>
      </c>
      <c r="G243" s="74">
        <v>44910</v>
      </c>
      <c r="H243" s="71">
        <v>-4.2910789354527875E-4</v>
      </c>
      <c r="I243" s="71">
        <v>-1.6223244014455999E-3</v>
      </c>
      <c r="J243" s="71">
        <v>3.4177588181190164E-3</v>
      </c>
      <c r="L243" s="74">
        <v>44910</v>
      </c>
      <c r="M243" s="73">
        <v>5.2030117898374301E-4</v>
      </c>
      <c r="N243" s="73">
        <v>-6.9543754927742772E-4</v>
      </c>
      <c r="O243" s="73">
        <v>6.9935917106426988E-5</v>
      </c>
      <c r="P243" s="73">
        <v>3.1572265654293526E-3</v>
      </c>
      <c r="R243" s="74">
        <v>44910</v>
      </c>
      <c r="S243" s="75">
        <v>4.0105866467313379E-2</v>
      </c>
      <c r="T243" s="75">
        <v>-2.9077104140869482E-2</v>
      </c>
      <c r="U243" s="75">
        <v>7.9260901536780573E-2</v>
      </c>
      <c r="V243" s="75">
        <v>-4.2694462771559319E-2</v>
      </c>
      <c r="X243" s="74">
        <v>44910</v>
      </c>
      <c r="Y243" s="71">
        <v>-1.0816284759536646E-4</v>
      </c>
      <c r="Z243" s="71">
        <v>-6.6560008283633306E-3</v>
      </c>
      <c r="AB243" s="74">
        <v>44910</v>
      </c>
      <c r="AC243" s="73">
        <v>-7.6942345700771264E-3</v>
      </c>
      <c r="AD243" s="73">
        <v>-2.3533377813466805E-3</v>
      </c>
      <c r="AE243" s="73">
        <v>-1.5444322427473631E-2</v>
      </c>
      <c r="AF243" s="73">
        <v>-2.0687357478514613E-2</v>
      </c>
      <c r="AG243" s="73">
        <v>-3.1612020941306579E-2</v>
      </c>
    </row>
    <row r="244" spans="1:33" ht="16" x14ac:dyDescent="0.2">
      <c r="A244" s="74">
        <v>44911</v>
      </c>
      <c r="B244" s="72">
        <v>3.6834722131896304E-4</v>
      </c>
      <c r="C244" s="72">
        <v>4.6081748077423075E-3</v>
      </c>
      <c r="D244" s="72">
        <v>-1.112835453736883E-2</v>
      </c>
      <c r="E244" s="72">
        <v>4.1182804648479242E-3</v>
      </c>
      <c r="G244" s="74">
        <v>44911</v>
      </c>
      <c r="H244" s="71">
        <v>4.3498804079448539E-4</v>
      </c>
      <c r="I244" s="71">
        <v>-3.2142498778056604E-3</v>
      </c>
      <c r="J244" s="71">
        <v>6.2474482750255595E-4</v>
      </c>
      <c r="L244" s="74">
        <v>44911</v>
      </c>
      <c r="M244" s="73">
        <v>4.8878916646147969E-4</v>
      </c>
      <c r="N244" s="73">
        <v>9.696975122514375E-4</v>
      </c>
      <c r="O244" s="73">
        <v>7.9546427320482396E-4</v>
      </c>
      <c r="P244" s="73">
        <v>2.3225839924119376E-2</v>
      </c>
      <c r="R244" s="74">
        <v>44911</v>
      </c>
      <c r="S244" s="75">
        <v>1.886815724495456E-2</v>
      </c>
      <c r="T244" s="75">
        <v>-0.11410419298422245</v>
      </c>
      <c r="U244" s="75">
        <v>-3.4144531644504164E-2</v>
      </c>
      <c r="V244" s="75">
        <v>5.2859399661534072E-2</v>
      </c>
      <c r="X244" s="74">
        <v>44911</v>
      </c>
      <c r="Y244" s="71">
        <v>2.7180997903848518E-4</v>
      </c>
      <c r="Z244" s="71">
        <v>-1.1246723904288304E-2</v>
      </c>
      <c r="AB244" s="74">
        <v>44911</v>
      </c>
      <c r="AC244" s="73">
        <v>2.3800741671646431E-3</v>
      </c>
      <c r="AD244" s="73">
        <v>3.0247040368424098E-3</v>
      </c>
      <c r="AE244" s="73">
        <v>-4.5100481373992841E-2</v>
      </c>
      <c r="AF244" s="73">
        <v>-2.0670248400427541E-2</v>
      </c>
      <c r="AG244" s="73">
        <v>-5.3443087119248818E-3</v>
      </c>
    </row>
    <row r="245" spans="1:33" ht="16" x14ac:dyDescent="0.2">
      <c r="A245" s="74">
        <v>44914</v>
      </c>
      <c r="B245" s="72">
        <v>9.7019131068823514E-4</v>
      </c>
      <c r="C245" s="72">
        <v>-3.2359211477982084E-4</v>
      </c>
      <c r="D245" s="72">
        <v>1.1086327377310755E-3</v>
      </c>
      <c r="E245" s="72">
        <v>-1.0540545967262221E-3</v>
      </c>
      <c r="G245" s="74">
        <v>44914</v>
      </c>
      <c r="H245" s="71">
        <v>5.0737888771058902E-4</v>
      </c>
      <c r="I245" s="71">
        <v>-1.4843863176829406E-3</v>
      </c>
      <c r="J245" s="71">
        <v>4.2457826837998796E-3</v>
      </c>
      <c r="L245" s="74">
        <v>44914</v>
      </c>
      <c r="M245" s="73">
        <v>1.0072747042181331E-3</v>
      </c>
      <c r="N245" s="73">
        <v>4.5051699326321829E-4</v>
      </c>
      <c r="O245" s="73">
        <v>1.4577465566009903E-3</v>
      </c>
      <c r="P245" s="73">
        <v>-1.1783502771984295E-2</v>
      </c>
      <c r="R245" s="74">
        <v>44914</v>
      </c>
      <c r="S245" s="75">
        <v>1.8549173971486227E-2</v>
      </c>
      <c r="T245" s="75">
        <v>5.1017514819817009E-3</v>
      </c>
      <c r="U245" s="75">
        <v>5.9786049768391275E-2</v>
      </c>
      <c r="V245" s="75">
        <v>1.4590256300542039E-2</v>
      </c>
      <c r="X245" s="74">
        <v>44914</v>
      </c>
      <c r="Y245" s="71">
        <v>3.4471139546952674E-4</v>
      </c>
      <c r="Z245" s="71">
        <v>2.8788850847950836E-3</v>
      </c>
      <c r="AB245" s="74">
        <v>44914</v>
      </c>
      <c r="AC245" s="73">
        <v>1.6745635977163924E-2</v>
      </c>
      <c r="AD245" s="73">
        <v>2.6809667532577425E-3</v>
      </c>
      <c r="AE245" s="73">
        <v>4.521817847792319E-4</v>
      </c>
      <c r="AF245" s="73">
        <v>1.1959975575534222E-2</v>
      </c>
      <c r="AG245" s="73">
        <v>7.8013124049769265E-3</v>
      </c>
    </row>
    <row r="246" spans="1:33" ht="16" x14ac:dyDescent="0.2">
      <c r="A246" s="74">
        <v>44915</v>
      </c>
      <c r="B246" s="72">
        <v>7.0513900251461506E-4</v>
      </c>
      <c r="C246" s="72">
        <v>3.9415107023163884E-4</v>
      </c>
      <c r="D246" s="72">
        <v>7.5606532047620464E-3</v>
      </c>
      <c r="E246" s="72">
        <v>5.2071266183147651E-3</v>
      </c>
      <c r="G246" s="74">
        <v>44915</v>
      </c>
      <c r="H246" s="71">
        <v>4.824658954248487E-4</v>
      </c>
      <c r="I246" s="71">
        <v>3.0270013148817683E-4</v>
      </c>
      <c r="J246" s="71">
        <v>2.0196323803381617E-4</v>
      </c>
      <c r="L246" s="74">
        <v>44915</v>
      </c>
      <c r="M246" s="73">
        <v>4.2044341793681488E-4</v>
      </c>
      <c r="N246" s="73">
        <v>3.4399122372945823E-4</v>
      </c>
      <c r="O246" s="73">
        <v>-2.2176049225339674E-3</v>
      </c>
      <c r="P246" s="73">
        <v>3.3491851338108738E-2</v>
      </c>
      <c r="R246" s="74">
        <v>44915</v>
      </c>
      <c r="S246" s="75">
        <v>2.984981770912875E-3</v>
      </c>
      <c r="T246" s="75">
        <v>-8.0225015349955381E-2</v>
      </c>
      <c r="U246" s="75">
        <v>-1.8742187014639398E-2</v>
      </c>
      <c r="V246" s="75">
        <v>0.14253560977045132</v>
      </c>
      <c r="X246" s="74">
        <v>44915</v>
      </c>
      <c r="Y246" s="71">
        <v>6.9222985115092593E-4</v>
      </c>
      <c r="Z246" s="71">
        <v>-7.8007841017574539E-3</v>
      </c>
      <c r="AB246" s="74">
        <v>44915</v>
      </c>
      <c r="AC246" s="73">
        <v>9.3874801793543267E-3</v>
      </c>
      <c r="AD246" s="73">
        <v>1.2306824212233844E-2</v>
      </c>
      <c r="AE246" s="73">
        <v>2.3236076680848008E-2</v>
      </c>
      <c r="AF246" s="73">
        <v>1.8887351813589068E-2</v>
      </c>
      <c r="AG246" s="73">
        <v>3.5383814816239874E-3</v>
      </c>
    </row>
    <row r="247" spans="1:33" ht="16" x14ac:dyDescent="0.2">
      <c r="A247" s="74">
        <v>44916</v>
      </c>
      <c r="B247" s="72">
        <v>2.0087195162288063E-5</v>
      </c>
      <c r="C247" s="72">
        <v>-3.9372634428707009E-3</v>
      </c>
      <c r="D247" s="72">
        <v>8.502864948974015E-4</v>
      </c>
      <c r="E247" s="72">
        <v>7.6006719193082173E-4</v>
      </c>
      <c r="G247" s="74">
        <v>44916</v>
      </c>
      <c r="H247" s="71">
        <v>1.9188160854827322E-4</v>
      </c>
      <c r="I247" s="71">
        <v>-6.0141765784823675E-4</v>
      </c>
      <c r="J247" s="71">
        <v>1.4142669097909118E-3</v>
      </c>
      <c r="L247" s="74">
        <v>44916</v>
      </c>
      <c r="M247" s="73">
        <v>-3.4035446672695124E-5</v>
      </c>
      <c r="N247" s="73">
        <v>-1.8444944289663129E-3</v>
      </c>
      <c r="O247" s="73">
        <v>-2.4859404701232449E-3</v>
      </c>
      <c r="P247" s="73">
        <v>4.5277061904471505E-2</v>
      </c>
      <c r="R247" s="74">
        <v>44916</v>
      </c>
      <c r="S247" s="75">
        <v>3.3429979831296509E-2</v>
      </c>
      <c r="T247" s="75">
        <v>-6.3325236153384673E-3</v>
      </c>
      <c r="U247" s="75">
        <v>-5.8264224668410129E-2</v>
      </c>
      <c r="V247" s="75">
        <v>1.1146331955948958E-2</v>
      </c>
      <c r="X247" s="74">
        <v>44916</v>
      </c>
      <c r="Y247" s="71">
        <v>4.2162564636379372E-4</v>
      </c>
      <c r="Z247" s="71">
        <v>1.0178735704342419E-2</v>
      </c>
      <c r="AB247" s="74">
        <v>44916</v>
      </c>
      <c r="AC247" s="73">
        <v>-1.1243292226078316E-2</v>
      </c>
      <c r="AD247" s="73">
        <v>-4.4727979811660708E-3</v>
      </c>
      <c r="AE247" s="73">
        <v>-2.3236076680848074E-2</v>
      </c>
      <c r="AF247" s="73">
        <v>-7.0687283510073948E-3</v>
      </c>
      <c r="AG247" s="73">
        <v>-2.7127308878103513E-2</v>
      </c>
    </row>
    <row r="248" spans="1:33" ht="16" x14ac:dyDescent="0.2">
      <c r="A248" s="74">
        <v>44917</v>
      </c>
      <c r="B248" s="72">
        <v>-9.8430176968865199E-5</v>
      </c>
      <c r="C248" s="72">
        <v>6.7218576629797153E-4</v>
      </c>
      <c r="D248" s="72">
        <v>3.5962236672747163E-3</v>
      </c>
      <c r="E248" s="72">
        <v>1.8052066808823299E-2</v>
      </c>
      <c r="G248" s="74">
        <v>44917</v>
      </c>
      <c r="H248" s="71">
        <v>-1.6373346442099439E-4</v>
      </c>
      <c r="I248" s="71">
        <v>-1.7124913147300214E-3</v>
      </c>
      <c r="J248" s="71">
        <v>2.7267341787301546E-3</v>
      </c>
      <c r="L248" s="74">
        <v>44917</v>
      </c>
      <c r="M248" s="73">
        <v>-9.105681704225711E-5</v>
      </c>
      <c r="N248" s="73">
        <v>2.8877584709845116E-3</v>
      </c>
      <c r="O248" s="73">
        <v>-1.7786842766496602E-3</v>
      </c>
      <c r="P248" s="73">
        <v>1.5899709611388157E-2</v>
      </c>
      <c r="R248" s="74">
        <v>44917</v>
      </c>
      <c r="S248" s="75">
        <v>-2.2392185269275382E-2</v>
      </c>
      <c r="T248" s="75">
        <v>-8.8116052554881863E-2</v>
      </c>
      <c r="U248" s="75">
        <v>5.0028395427773507E-2</v>
      </c>
      <c r="V248" s="75">
        <v>-0.11733302038311194</v>
      </c>
      <c r="X248" s="74">
        <v>44917</v>
      </c>
      <c r="Y248" s="71">
        <v>4.867716825087819E-6</v>
      </c>
      <c r="Z248" s="71">
        <v>1.6025555656041277E-2</v>
      </c>
      <c r="AB248" s="74">
        <v>44917</v>
      </c>
      <c r="AC248" s="73">
        <v>6.5204497471993616E-3</v>
      </c>
      <c r="AD248" s="73">
        <v>4.9796664652544372E-4</v>
      </c>
      <c r="AE248" s="73">
        <v>1.9252889294553252E-2</v>
      </c>
      <c r="AF248" s="73">
        <v>-1.1594332780919144E-2</v>
      </c>
      <c r="AG248" s="73">
        <v>6.9769067226979891E-4</v>
      </c>
    </row>
    <row r="249" spans="1:33" ht="16" x14ac:dyDescent="0.2">
      <c r="A249" s="74">
        <v>44918</v>
      </c>
      <c r="B249" s="72">
        <v>1.7901482606910113E-4</v>
      </c>
      <c r="C249" s="72">
        <v>6.9446416256968395E-4</v>
      </c>
      <c r="D249" s="72">
        <v>-1.996135407507869E-3</v>
      </c>
      <c r="E249" s="72">
        <v>-6.9863408630861127E-3</v>
      </c>
      <c r="G249" s="74">
        <v>44918</v>
      </c>
      <c r="H249" s="71">
        <v>-7.2842896428926187E-4</v>
      </c>
      <c r="I249" s="71">
        <v>-2.6690143764010162E-3</v>
      </c>
      <c r="J249" s="71">
        <v>2.1787989537711302E-3</v>
      </c>
      <c r="L249" s="74">
        <v>44918</v>
      </c>
      <c r="M249" s="73">
        <v>1.3965903769249147E-4</v>
      </c>
      <c r="N249" s="73">
        <v>6.9228894545768946E-4</v>
      </c>
      <c r="O249" s="73">
        <v>-1.6899108881857469E-3</v>
      </c>
      <c r="P249" s="73">
        <v>1.4791581797233968E-2</v>
      </c>
      <c r="R249" s="74">
        <v>44918</v>
      </c>
      <c r="S249" s="75">
        <v>-6.3479874589996196E-2</v>
      </c>
      <c r="T249" s="75">
        <v>6.5667727831370346E-3</v>
      </c>
      <c r="U249" s="75">
        <v>7.9556462514541404E-2</v>
      </c>
      <c r="V249" s="75">
        <v>1.0263310989900278E-2</v>
      </c>
      <c r="X249" s="74">
        <v>44918</v>
      </c>
      <c r="Y249" s="71">
        <v>7.5044971095506949E-4</v>
      </c>
      <c r="Z249" s="71">
        <v>-1.5446521588656687E-2</v>
      </c>
      <c r="AB249" s="74">
        <v>44918</v>
      </c>
      <c r="AC249" s="73">
        <v>7.9121291879492277E-3</v>
      </c>
      <c r="AD249" s="73">
        <v>1.4006985204668939E-2</v>
      </c>
      <c r="AE249" s="73">
        <v>-1.0700057504246302E-2</v>
      </c>
      <c r="AF249" s="73">
        <v>-1.5823114939242756E-2</v>
      </c>
      <c r="AG249" s="73">
        <v>1.3026791753296017E-2</v>
      </c>
    </row>
    <row r="250" spans="1:33" ht="16" x14ac:dyDescent="0.2">
      <c r="A250" s="74">
        <v>44922</v>
      </c>
      <c r="B250" s="72">
        <v>-6.3514580811986057E-4</v>
      </c>
      <c r="C250" s="72">
        <v>9.6043848064222902E-4</v>
      </c>
      <c r="D250" s="72">
        <v>-5.5205776966883134E-3</v>
      </c>
      <c r="E250" s="72">
        <v>3.1440627459985056E-3</v>
      </c>
      <c r="G250" s="74">
        <v>44922</v>
      </c>
      <c r="H250" s="71">
        <v>1.1774619462267381E-3</v>
      </c>
      <c r="I250" s="71">
        <v>-3.6838828024535154E-4</v>
      </c>
      <c r="J250" s="71">
        <v>2.2631443266594893E-3</v>
      </c>
      <c r="L250" s="74">
        <v>44922</v>
      </c>
      <c r="M250" s="73">
        <v>-1.5271127723066179E-3</v>
      </c>
      <c r="N250" s="73">
        <v>3.1461005332908904E-3</v>
      </c>
      <c r="O250" s="73">
        <v>1.1514800232473189E-3</v>
      </c>
      <c r="P250" s="73">
        <v>-7.0488694381013557E-3</v>
      </c>
      <c r="R250" s="74">
        <v>44922</v>
      </c>
      <c r="S250" s="75">
        <v>-4.0357462686928913E-2</v>
      </c>
      <c r="T250" s="75">
        <v>4.7272350022047299E-2</v>
      </c>
      <c r="U250" s="75">
        <v>-3.8728346503587321E-2</v>
      </c>
      <c r="V250" s="75">
        <v>-4.6745381314583598E-2</v>
      </c>
      <c r="X250" s="74">
        <v>44922</v>
      </c>
      <c r="Y250" s="71">
        <v>5.7739217371051698E-5</v>
      </c>
      <c r="Z250" s="71">
        <v>1.7638595470505125E-3</v>
      </c>
      <c r="AB250" s="74">
        <v>44922</v>
      </c>
      <c r="AC250" s="73">
        <v>-2.002076922145464E-2</v>
      </c>
      <c r="AD250" s="73">
        <v>-1.5169293347144758E-2</v>
      </c>
      <c r="AE250" s="73">
        <v>-6.7461465653579928E-3</v>
      </c>
      <c r="AF250" s="73">
        <v>-9.1178488195059579E-4</v>
      </c>
      <c r="AG250" s="73">
        <v>-5.7995191549865448E-3</v>
      </c>
    </row>
    <row r="251" spans="1:33" ht="16" x14ac:dyDescent="0.2">
      <c r="A251" s="74">
        <v>44923</v>
      </c>
      <c r="B251" s="72">
        <v>-3.6832865664421005E-4</v>
      </c>
      <c r="C251" s="72">
        <v>7.0133108280494936E-3</v>
      </c>
      <c r="D251" s="72">
        <v>3.1814861306923678E-3</v>
      </c>
      <c r="E251" s="72">
        <v>-1.0080701332085242E-2</v>
      </c>
      <c r="G251" s="74">
        <v>44923</v>
      </c>
      <c r="H251" s="71">
        <v>-5.6698793106001405E-4</v>
      </c>
      <c r="I251" s="71">
        <v>3.7166712578421405E-4</v>
      </c>
      <c r="J251" s="71">
        <v>-5.8863359670900981E-5</v>
      </c>
      <c r="L251" s="74">
        <v>44923</v>
      </c>
      <c r="M251" s="73">
        <v>4.4920890059275357E-4</v>
      </c>
      <c r="N251" s="73">
        <v>3.7921411834914197E-3</v>
      </c>
      <c r="O251" s="73">
        <v>-9.671529586057436E-4</v>
      </c>
      <c r="P251" s="73">
        <v>-4.7605648109688408E-3</v>
      </c>
      <c r="R251" s="74">
        <v>44923</v>
      </c>
      <c r="S251" s="75">
        <v>-1.3034297562354889E-2</v>
      </c>
      <c r="T251" s="75">
        <v>2.4672274918998333E-2</v>
      </c>
      <c r="U251" s="75">
        <v>3.156188895125113E-2</v>
      </c>
      <c r="V251" s="75">
        <v>-3.9010075619348945E-2</v>
      </c>
      <c r="X251" s="74">
        <v>44923</v>
      </c>
      <c r="Y251" s="71">
        <v>-5.3280110233451799E-4</v>
      </c>
      <c r="Z251" s="71">
        <v>-5.8096635851785528E-3</v>
      </c>
      <c r="AB251" s="74">
        <v>44923</v>
      </c>
      <c r="AC251" s="73">
        <v>1.6751619876076262E-2</v>
      </c>
      <c r="AD251" s="73">
        <v>1.2219438700723503E-2</v>
      </c>
      <c r="AE251" s="73">
        <v>3.5029074627471159E-2</v>
      </c>
      <c r="AF251" s="73">
        <v>4.3291007850812024E-2</v>
      </c>
      <c r="AG251" s="73">
        <v>3.2159741092613187E-2</v>
      </c>
    </row>
    <row r="252" spans="1:33" ht="16" x14ac:dyDescent="0.2">
      <c r="A252" s="74">
        <v>44924</v>
      </c>
      <c r="B252" s="72">
        <v>8.5803374404693682E-4</v>
      </c>
      <c r="C252" s="72">
        <v>-7.8613443336015307E-4</v>
      </c>
      <c r="D252" s="72">
        <v>-5.1213555821441083E-3</v>
      </c>
      <c r="E252" s="72">
        <v>4.766095374133604E-3</v>
      </c>
      <c r="G252" s="74">
        <v>44924</v>
      </c>
      <c r="H252" s="71">
        <v>1.0058561495684465E-3</v>
      </c>
      <c r="I252" s="71">
        <v>3.7631653938489376E-3</v>
      </c>
      <c r="J252" s="71">
        <v>-6.1743204051161718E-4</v>
      </c>
      <c r="L252" s="74">
        <v>44924</v>
      </c>
      <c r="M252" s="73">
        <v>-1.176239231577743E-4</v>
      </c>
      <c r="N252" s="73">
        <v>1.8656038027613094E-3</v>
      </c>
      <c r="O252" s="73">
        <v>-2.2476884783095992E-3</v>
      </c>
      <c r="P252" s="73">
        <v>-3.3598722010388211E-4</v>
      </c>
      <c r="R252" s="74">
        <v>44924</v>
      </c>
      <c r="S252" s="75">
        <v>-6.9492172207027839E-3</v>
      </c>
      <c r="T252" s="75">
        <v>-4.3029396122433478E-2</v>
      </c>
      <c r="U252" s="75">
        <v>-5.5907448040793062E-2</v>
      </c>
      <c r="V252" s="75">
        <v>6.2001918627219765E-2</v>
      </c>
      <c r="X252" s="74">
        <v>44924</v>
      </c>
      <c r="Y252" s="71">
        <v>4.822140929824598E-4</v>
      </c>
      <c r="Z252" s="71">
        <v>-5.7209605567373843E-4</v>
      </c>
      <c r="AB252" s="74">
        <v>44924</v>
      </c>
      <c r="AC252" s="73">
        <v>-7.0530067160101137E-3</v>
      </c>
      <c r="AD252" s="73">
        <v>-1.338309937562931E-2</v>
      </c>
      <c r="AE252" s="73">
        <v>3.9138993211363148E-3</v>
      </c>
      <c r="AF252" s="73">
        <v>-7.0129588320848885E-3</v>
      </c>
      <c r="AG252" s="73">
        <v>-1.2685730175077927E-2</v>
      </c>
    </row>
    <row r="253" spans="1:33" ht="16" x14ac:dyDescent="0.2">
      <c r="A253" s="74">
        <v>44925</v>
      </c>
      <c r="B253" s="72">
        <v>-6.2536883757778925E-5</v>
      </c>
      <c r="C253" s="72">
        <v>-9.8910601651017649E-4</v>
      </c>
      <c r="D253" s="72">
        <v>2.6609548933163906E-3</v>
      </c>
      <c r="E253" s="72">
        <v>5.4606887457303392E-4</v>
      </c>
      <c r="G253" s="74">
        <v>44925</v>
      </c>
      <c r="H253" s="71">
        <v>1.4514609365861287E-4</v>
      </c>
      <c r="I253" s="71">
        <v>2.9048132948539295E-3</v>
      </c>
      <c r="J253" s="71">
        <v>-7.809793573674669E-4</v>
      </c>
      <c r="L253" s="74">
        <v>44925</v>
      </c>
      <c r="M253" s="73">
        <v>1.251851676196865E-3</v>
      </c>
      <c r="N253" s="73">
        <v>3.2636527763961563E-3</v>
      </c>
      <c r="O253" s="73">
        <v>-9.9802830996445838E-4</v>
      </c>
      <c r="P253" s="73">
        <v>-1.6698866180843635E-2</v>
      </c>
      <c r="R253" s="74">
        <v>44925</v>
      </c>
      <c r="S253" s="75">
        <v>-1.1266964654300592E-2</v>
      </c>
      <c r="T253" s="75">
        <v>-5.9517232655274505E-2</v>
      </c>
      <c r="U253" s="75">
        <v>5.5910546550135803E-2</v>
      </c>
      <c r="V253" s="75">
        <v>-3.2079527831867363E-2</v>
      </c>
      <c r="X253" s="74">
        <v>44925</v>
      </c>
      <c r="Y253" s="71">
        <v>-1.1268022532642852E-4</v>
      </c>
      <c r="Z253" s="71">
        <v>1.205530072898674E-2</v>
      </c>
      <c r="AB253" s="74">
        <v>44925</v>
      </c>
      <c r="AC253" s="73">
        <v>-8.8867930148144314E-3</v>
      </c>
      <c r="AD253" s="73">
        <v>9.60113318067898E-3</v>
      </c>
      <c r="AE253" s="73">
        <v>-1.302931780415906E-3</v>
      </c>
      <c r="AF253" s="73">
        <v>1.9168524174944992E-2</v>
      </c>
      <c r="AG253" s="73">
        <v>1.2551618996710418E-2</v>
      </c>
    </row>
    <row r="254" spans="1:33" ht="16" x14ac:dyDescent="0.2">
      <c r="A254" s="74">
        <v>44929</v>
      </c>
      <c r="B254" s="72">
        <v>1.7829420600124719E-4</v>
      </c>
      <c r="C254" s="72">
        <v>5.0472834726756899E-3</v>
      </c>
      <c r="D254" s="72">
        <v>3.1907755742647849E-3</v>
      </c>
      <c r="E254" s="72">
        <v>2.2337314185001244E-3</v>
      </c>
      <c r="G254" s="74">
        <v>44929</v>
      </c>
      <c r="H254" s="71">
        <v>3.9800982149347411E-4</v>
      </c>
      <c r="I254" s="71">
        <v>3.7637638391745847E-4</v>
      </c>
      <c r="J254" s="71">
        <v>4.9746802218553459E-4</v>
      </c>
      <c r="L254" s="74">
        <v>44929</v>
      </c>
      <c r="M254" s="73">
        <v>-3.4231561116629638E-4</v>
      </c>
      <c r="N254" s="73">
        <v>2.9641163425355088E-3</v>
      </c>
      <c r="O254" s="73">
        <v>1.7526474483252293E-3</v>
      </c>
      <c r="P254" s="73">
        <v>2.6235305862681814E-4</v>
      </c>
      <c r="R254" s="74">
        <v>44929</v>
      </c>
      <c r="S254" s="75">
        <v>4.9014781371435039E-3</v>
      </c>
      <c r="T254" s="75">
        <v>3.8656107293752948E-2</v>
      </c>
      <c r="U254" s="75">
        <v>-5.0238753853587365E-2</v>
      </c>
      <c r="V254" s="75">
        <v>0.1143033272320752</v>
      </c>
      <c r="X254" s="74">
        <v>44929</v>
      </c>
      <c r="Y254" s="71">
        <v>-5.2304952931696161E-4</v>
      </c>
      <c r="Z254" s="71">
        <v>7.2668362678710349E-3</v>
      </c>
      <c r="AB254" s="74">
        <v>44929</v>
      </c>
      <c r="AC254" s="73">
        <v>-3.1698323774102012E-3</v>
      </c>
      <c r="AD254" s="73">
        <v>5.5856889107489364E-3</v>
      </c>
      <c r="AE254" s="73">
        <v>3.2915987215361223E-2</v>
      </c>
      <c r="AF254" s="73">
        <v>1.690060549612088E-2</v>
      </c>
      <c r="AG254" s="73">
        <v>2.9462991716319611E-3</v>
      </c>
    </row>
    <row r="255" spans="1:33" ht="16" x14ac:dyDescent="0.2">
      <c r="A255" s="74">
        <v>44930</v>
      </c>
      <c r="B255" s="72">
        <v>5.5919999398092873E-4</v>
      </c>
      <c r="C255" s="72">
        <v>1.5737926925575548E-3</v>
      </c>
      <c r="D255" s="72">
        <v>1.853493775912035E-3</v>
      </c>
      <c r="E255" s="72">
        <v>1.1298620932541248E-3</v>
      </c>
      <c r="G255" s="74">
        <v>44930</v>
      </c>
      <c r="H255" s="71">
        <v>-7.2353204104504582E-5</v>
      </c>
      <c r="I255" s="71">
        <v>2.1244520871529921E-3</v>
      </c>
      <c r="J255" s="71">
        <v>2.0762757560784722E-3</v>
      </c>
      <c r="L255" s="74">
        <v>44930</v>
      </c>
      <c r="M255" s="73">
        <v>9.4338082220861517E-4</v>
      </c>
      <c r="N255" s="73">
        <v>4.9972088632807025E-3</v>
      </c>
      <c r="O255" s="73">
        <v>-6.6650560463951713E-4</v>
      </c>
      <c r="P255" s="73">
        <v>-7.4274418750223913E-3</v>
      </c>
      <c r="R255" s="74">
        <v>44930</v>
      </c>
      <c r="S255" s="75">
        <v>1.6319803239244292E-2</v>
      </c>
      <c r="T255" s="75">
        <v>2.623693759880167E-2</v>
      </c>
      <c r="U255" s="75">
        <v>-0.10738185039720165</v>
      </c>
      <c r="V255" s="75">
        <v>3.8820669839443704E-2</v>
      </c>
      <c r="X255" s="74">
        <v>44930</v>
      </c>
      <c r="Y255" s="71">
        <v>7.5918238850504493E-4</v>
      </c>
      <c r="Z255" s="71">
        <v>1.1817933649128833E-2</v>
      </c>
      <c r="AB255" s="74">
        <v>44930</v>
      </c>
      <c r="AC255" s="73">
        <v>-5.988206137299075E-2</v>
      </c>
      <c r="AD255" s="73">
        <v>-1.9353842038940961E-2</v>
      </c>
      <c r="AE255" s="73">
        <v>-5.0590327123950776E-3</v>
      </c>
      <c r="AF255" s="73">
        <v>-3.3214180987644691E-2</v>
      </c>
      <c r="AG255" s="73">
        <v>-2.8121879932642762E-3</v>
      </c>
    </row>
    <row r="256" spans="1:33" ht="16" x14ac:dyDescent="0.2">
      <c r="A256" s="74">
        <v>44931</v>
      </c>
      <c r="B256" s="72">
        <v>2.3778686125511717E-4</v>
      </c>
      <c r="C256" s="72">
        <v>-5.9556431174858358E-4</v>
      </c>
      <c r="D256" s="72">
        <v>-2.9891408127344097E-3</v>
      </c>
      <c r="E256" s="72">
        <v>4.5009183881585977E-4</v>
      </c>
      <c r="G256" s="74">
        <v>44931</v>
      </c>
      <c r="H256" s="71">
        <v>1.1429242591906447E-3</v>
      </c>
      <c r="I256" s="71">
        <v>-3.9224546349927942E-3</v>
      </c>
      <c r="J256" s="71">
        <v>-2.2397540883212861E-3</v>
      </c>
      <c r="L256" s="74">
        <v>44931</v>
      </c>
      <c r="M256" s="73">
        <v>4.8996925164917972E-4</v>
      </c>
      <c r="N256" s="73">
        <v>-3.9307440620836107E-3</v>
      </c>
      <c r="O256" s="73">
        <v>1.5871486032101702E-3</v>
      </c>
      <c r="P256" s="73">
        <v>-9.0506725047651854E-3</v>
      </c>
      <c r="R256" s="74">
        <v>44931</v>
      </c>
      <c r="S256" s="75">
        <v>-8.1472266321989039E-4</v>
      </c>
      <c r="T256" s="75">
        <v>3.3426578175866764E-2</v>
      </c>
      <c r="U256" s="75">
        <v>-0.12107686635036419</v>
      </c>
      <c r="V256" s="75">
        <v>3.503105417962931E-2</v>
      </c>
      <c r="X256" s="74">
        <v>44931</v>
      </c>
      <c r="Y256" s="71">
        <v>-1.5153266758482006E-4</v>
      </c>
      <c r="Z256" s="71">
        <v>1.8099743317130174E-2</v>
      </c>
      <c r="AB256" s="74">
        <v>44931</v>
      </c>
      <c r="AC256" s="73">
        <v>2.8122858911898512E-2</v>
      </c>
      <c r="AD256" s="73">
        <v>1.8534371371104318E-2</v>
      </c>
      <c r="AE256" s="73">
        <v>3.7333244728701032E-2</v>
      </c>
      <c r="AF256" s="73">
        <v>2.9175489133931472E-2</v>
      </c>
      <c r="AG256" s="73">
        <v>1.1864432980461026E-2</v>
      </c>
    </row>
    <row r="257" spans="1:33" ht="16" x14ac:dyDescent="0.2">
      <c r="A257" s="74">
        <v>44932</v>
      </c>
      <c r="B257" s="72">
        <v>6.5477483525990584E-4</v>
      </c>
      <c r="C257" s="72">
        <v>9.1954077137636377E-4</v>
      </c>
      <c r="D257" s="72">
        <v>4.1789109920963323E-4</v>
      </c>
      <c r="E257" s="72">
        <v>8.0563657591199694E-3</v>
      </c>
      <c r="G257" s="74">
        <v>44932</v>
      </c>
      <c r="H257" s="71">
        <v>2.9914635801439821E-4</v>
      </c>
      <c r="I257" s="71">
        <v>3.1595662197226801E-3</v>
      </c>
      <c r="J257" s="71">
        <v>3.1421624330255997E-3</v>
      </c>
      <c r="L257" s="74">
        <v>44932</v>
      </c>
      <c r="M257" s="73">
        <v>-1.5894798866290935E-4</v>
      </c>
      <c r="N257" s="73">
        <v>-3.1212225334414476E-3</v>
      </c>
      <c r="O257" s="73">
        <v>1.4027380614474027E-3</v>
      </c>
      <c r="P257" s="73">
        <v>1.8591794534706229E-2</v>
      </c>
      <c r="R257" s="74">
        <v>44932</v>
      </c>
      <c r="S257" s="75">
        <v>1.766401094269198E-4</v>
      </c>
      <c r="T257" s="75">
        <v>-3.2198785515833793E-2</v>
      </c>
      <c r="U257" s="75">
        <v>6.0420801560680505E-2</v>
      </c>
      <c r="V257" s="75">
        <v>-7.5681781205954493E-2</v>
      </c>
      <c r="X257" s="74">
        <v>44932</v>
      </c>
      <c r="Y257" s="71">
        <v>1.1879044331295306E-4</v>
      </c>
      <c r="Z257" s="71">
        <v>-7.2689506039188617E-3</v>
      </c>
      <c r="AB257" s="74">
        <v>44932</v>
      </c>
      <c r="AC257" s="73">
        <v>1.0199904499486698E-2</v>
      </c>
      <c r="AD257" s="73">
        <v>-1.4767415925136288E-3</v>
      </c>
      <c r="AE257" s="73">
        <v>5.2792000781464793E-3</v>
      </c>
      <c r="AF257" s="73">
        <v>2.5445595346293627E-2</v>
      </c>
      <c r="AG257" s="73">
        <v>2.6469046687188995E-3</v>
      </c>
    </row>
    <row r="258" spans="1:33" ht="16" x14ac:dyDescent="0.2">
      <c r="A258" s="74">
        <v>44935</v>
      </c>
      <c r="B258" s="72">
        <v>8.6495412387077955E-4</v>
      </c>
      <c r="C258" s="72">
        <v>1.2177933205271233E-4</v>
      </c>
      <c r="D258" s="72">
        <v>4.9377060629158722E-3</v>
      </c>
      <c r="E258" s="72">
        <v>4.5575649358250356E-3</v>
      </c>
      <c r="G258" s="74">
        <v>44935</v>
      </c>
      <c r="H258" s="71">
        <v>2.036657489644592E-4</v>
      </c>
      <c r="I258" s="71">
        <v>1.5834706109954199E-3</v>
      </c>
      <c r="J258" s="71">
        <v>-1.8064317511907963E-3</v>
      </c>
      <c r="L258" s="74">
        <v>44935</v>
      </c>
      <c r="M258" s="73">
        <v>-5.3445195475954803E-4</v>
      </c>
      <c r="N258" s="73">
        <v>-2.0461047275314227E-3</v>
      </c>
      <c r="O258" s="73">
        <v>6.2409107993786732E-4</v>
      </c>
      <c r="P258" s="73">
        <v>4.5601099395600316E-2</v>
      </c>
      <c r="R258" s="74">
        <v>44935</v>
      </c>
      <c r="S258" s="75">
        <v>6.0655365814934713E-2</v>
      </c>
      <c r="T258" s="75">
        <v>3.8640681358828623E-2</v>
      </c>
      <c r="U258" s="75">
        <v>-7.5306250400647687E-2</v>
      </c>
      <c r="V258" s="75">
        <v>0.15472608864693096</v>
      </c>
      <c r="X258" s="74">
        <v>44935</v>
      </c>
      <c r="Y258" s="71">
        <v>-1.8125701177739394E-4</v>
      </c>
      <c r="Z258" s="71">
        <v>3.3051370266673455E-3</v>
      </c>
      <c r="AB258" s="74">
        <v>44935</v>
      </c>
      <c r="AC258" s="73">
        <v>2.2433643241689363E-3</v>
      </c>
      <c r="AD258" s="73">
        <v>1.6406894574600179E-3</v>
      </c>
      <c r="AE258" s="73">
        <v>1.9254505790136305E-2</v>
      </c>
      <c r="AF258" s="73">
        <v>1.5248595480260802E-2</v>
      </c>
      <c r="AG258" s="73">
        <v>1.5847863855715451E-3</v>
      </c>
    </row>
    <row r="259" spans="1:33" ht="16" x14ac:dyDescent="0.2">
      <c r="A259" s="74">
        <v>44936</v>
      </c>
      <c r="B259" s="72">
        <v>-4.17499239464477E-4</v>
      </c>
      <c r="C259" s="72">
        <v>2.4445988745098448E-3</v>
      </c>
      <c r="D259" s="72">
        <v>-7.8296232827172914E-3</v>
      </c>
      <c r="E259" s="72">
        <v>-9.1067284290483885E-3</v>
      </c>
      <c r="G259" s="74">
        <v>44936</v>
      </c>
      <c r="H259" s="71">
        <v>-1.4008071627022307E-4</v>
      </c>
      <c r="I259" s="71">
        <v>1.1289828727702751E-3</v>
      </c>
      <c r="J259" s="71">
        <v>1.4734503907402161E-3</v>
      </c>
      <c r="L259" s="74">
        <v>44936</v>
      </c>
      <c r="M259" s="73">
        <v>-4.8148632600007263E-4</v>
      </c>
      <c r="N259" s="73">
        <v>4.456269956007221E-3</v>
      </c>
      <c r="O259" s="73">
        <v>9.0905204634730277E-4</v>
      </c>
      <c r="P259" s="73">
        <v>1.0424516236190201E-2</v>
      </c>
      <c r="R259" s="74">
        <v>44936</v>
      </c>
      <c r="S259" s="75">
        <v>-4.6793064895098106E-3</v>
      </c>
      <c r="T259" s="75">
        <v>-2.3960523363887085E-2</v>
      </c>
      <c r="U259" s="75">
        <v>2.158351262048426E-2</v>
      </c>
      <c r="V259" s="75">
        <v>-2.3277446039972841E-3</v>
      </c>
      <c r="X259" s="74">
        <v>44936</v>
      </c>
      <c r="Y259" s="71">
        <v>7.7499591642692469E-4</v>
      </c>
      <c r="Z259" s="71">
        <v>1.7467222274015412E-2</v>
      </c>
      <c r="AB259" s="74">
        <v>44936</v>
      </c>
      <c r="AC259" s="73">
        <v>1.5237291879233896E-2</v>
      </c>
      <c r="AD259" s="73">
        <v>9.4632783230431256E-3</v>
      </c>
      <c r="AE259" s="73">
        <v>1.9280550040265892E-2</v>
      </c>
      <c r="AF259" s="73">
        <v>1.2195273093818206E-2</v>
      </c>
      <c r="AG259" s="73">
        <v>1.8694576730269596E-2</v>
      </c>
    </row>
    <row r="260" spans="1:33" ht="16" x14ac:dyDescent="0.2">
      <c r="A260" s="74">
        <v>44937</v>
      </c>
      <c r="B260" s="72">
        <v>5.9651898554010361E-4</v>
      </c>
      <c r="C260" s="72">
        <v>-4.677214548499615E-4</v>
      </c>
      <c r="D260" s="72">
        <v>7.1043592670850721E-3</v>
      </c>
      <c r="E260" s="72">
        <v>4.8661924059550032E-3</v>
      </c>
      <c r="G260" s="74">
        <v>44937</v>
      </c>
      <c r="H260" s="71">
        <v>1.2758287316723396E-4</v>
      </c>
      <c r="I260" s="71">
        <v>-5.526611450002042E-4</v>
      </c>
      <c r="J260" s="71">
        <v>1.7179601227447904E-3</v>
      </c>
      <c r="L260" s="74">
        <v>44937</v>
      </c>
      <c r="M260" s="73">
        <v>4.7554061706237032E-4</v>
      </c>
      <c r="N260" s="73">
        <v>3.4222748310069866E-3</v>
      </c>
      <c r="O260" s="73">
        <v>1.3938433430631476E-3</v>
      </c>
      <c r="P260" s="73">
        <v>-4.7375880451753128E-4</v>
      </c>
      <c r="R260" s="74">
        <v>44937</v>
      </c>
      <c r="S260" s="75">
        <v>1.2043064234756956E-2</v>
      </c>
      <c r="T260" s="75">
        <v>-1.0327630967627659E-2</v>
      </c>
      <c r="U260" s="75">
        <v>6.4578516733807614E-2</v>
      </c>
      <c r="V260" s="75">
        <v>-7.1927480376695871E-2</v>
      </c>
      <c r="X260" s="74">
        <v>44937</v>
      </c>
      <c r="Y260" s="71">
        <v>1.2573158516573127E-4</v>
      </c>
      <c r="Z260" s="71">
        <v>3.8892996457920445E-3</v>
      </c>
      <c r="AB260" s="74">
        <v>44937</v>
      </c>
      <c r="AC260" s="73">
        <v>5.5428899658033067E-3</v>
      </c>
      <c r="AD260" s="73">
        <v>-1.1373792760773764E-3</v>
      </c>
      <c r="AE260" s="73">
        <v>-7.0395284835278078E-3</v>
      </c>
      <c r="AF260" s="73">
        <v>7.0458268332026543E-3</v>
      </c>
      <c r="AG260" s="73">
        <v>-2.8534390307661736E-3</v>
      </c>
    </row>
    <row r="261" spans="1:33" ht="16" x14ac:dyDescent="0.2">
      <c r="A261" s="74">
        <v>44938</v>
      </c>
      <c r="B261" s="72">
        <v>-5.0395481313197216E-4</v>
      </c>
      <c r="C261" s="72">
        <v>-2.5670116284749007E-3</v>
      </c>
      <c r="D261" s="72">
        <v>1.0710244916523359E-3</v>
      </c>
      <c r="E261" s="72">
        <v>9.7250896176920656E-4</v>
      </c>
      <c r="G261" s="74">
        <v>44938</v>
      </c>
      <c r="H261" s="71">
        <v>2.4490456413247946E-5</v>
      </c>
      <c r="I261" s="71">
        <v>8.7130836855175454E-4</v>
      </c>
      <c r="J261" s="71">
        <v>3.4398862823526951E-3</v>
      </c>
      <c r="L261" s="74">
        <v>44938</v>
      </c>
      <c r="M261" s="73">
        <v>-1.4373583216393214E-4</v>
      </c>
      <c r="N261" s="73">
        <v>3.4171836018815033E-3</v>
      </c>
      <c r="O261" s="73">
        <v>9.2569874349823994E-4</v>
      </c>
      <c r="P261" s="73">
        <v>2.6462092365746613E-2</v>
      </c>
      <c r="R261" s="74">
        <v>44938</v>
      </c>
      <c r="S261" s="75">
        <v>-3.1914235600957137E-2</v>
      </c>
      <c r="T261" s="75">
        <v>1.1248024007249195E-2</v>
      </c>
      <c r="U261" s="75">
        <v>-6.9983891221376271E-2</v>
      </c>
      <c r="V261" s="75">
        <v>0.16469398748052883</v>
      </c>
      <c r="X261" s="74">
        <v>44938</v>
      </c>
      <c r="Y261" s="71">
        <v>4.4169564118706626E-5</v>
      </c>
      <c r="Z261" s="71">
        <v>-3.5009708286411157E-3</v>
      </c>
      <c r="AB261" s="74">
        <v>44938</v>
      </c>
      <c r="AC261" s="73">
        <v>1.0994451895521054E-2</v>
      </c>
      <c r="AD261" s="73">
        <v>-8.6538216601682368E-3</v>
      </c>
      <c r="AE261" s="73">
        <v>7.8462146041792578E-4</v>
      </c>
      <c r="AF261" s="73">
        <v>-1.4051994684014433E-3</v>
      </c>
      <c r="AG261" s="73">
        <v>3.2419142703554783E-3</v>
      </c>
    </row>
    <row r="262" spans="1:33" ht="16" x14ac:dyDescent="0.2">
      <c r="A262" s="74">
        <v>44939</v>
      </c>
      <c r="B262" s="72">
        <v>-2.8228840066221879E-4</v>
      </c>
      <c r="C262" s="72">
        <v>3.0480578613310106E-4</v>
      </c>
      <c r="D262" s="72">
        <v>-2.9581477714518364E-3</v>
      </c>
      <c r="E262" s="72">
        <v>-1.1818229304515662E-2</v>
      </c>
      <c r="G262" s="74">
        <v>44939</v>
      </c>
      <c r="H262" s="71">
        <v>-7.1541230751123079E-4</v>
      </c>
      <c r="I262" s="71">
        <v>-2.9401608022906647E-3</v>
      </c>
      <c r="J262" s="71">
        <v>3.4551354580407271E-3</v>
      </c>
      <c r="L262" s="74">
        <v>44939</v>
      </c>
      <c r="M262" s="73">
        <v>-1.003259627673162E-3</v>
      </c>
      <c r="N262" s="73">
        <v>-1.1380737048936247E-3</v>
      </c>
      <c r="O262" s="73">
        <v>2.1384470277362897E-3</v>
      </c>
      <c r="P262" s="73">
        <v>-1.2133452206549213E-2</v>
      </c>
      <c r="R262" s="74">
        <v>44939</v>
      </c>
      <c r="S262" s="75">
        <v>5.5539791506260171E-2</v>
      </c>
      <c r="T262" s="75">
        <v>-7.0579128966895985E-2</v>
      </c>
      <c r="U262" s="75">
        <v>-3.3353651993065368E-3</v>
      </c>
      <c r="V262" s="75">
        <v>3.4668086877253606E-3</v>
      </c>
      <c r="X262" s="74">
        <v>44939</v>
      </c>
      <c r="Y262" s="71">
        <v>-8.5688556040318365E-4</v>
      </c>
      <c r="Z262" s="71">
        <v>1.4604164306543922E-2</v>
      </c>
      <c r="AB262" s="74">
        <v>44939</v>
      </c>
      <c r="AC262" s="73">
        <v>-1.1319655150419564E-2</v>
      </c>
      <c r="AD262" s="73">
        <v>-1.9697970912836479E-3</v>
      </c>
      <c r="AE262" s="73">
        <v>-7.8462146041781791E-4</v>
      </c>
      <c r="AF262" s="73">
        <v>8.0032439988302045E-3</v>
      </c>
      <c r="AG262" s="73">
        <v>9.9195660399081353E-3</v>
      </c>
    </row>
    <row r="263" spans="1:33" ht="16" x14ac:dyDescent="0.2">
      <c r="A263" s="74">
        <v>44943</v>
      </c>
      <c r="B263" s="72">
        <v>1.1495859376925771E-4</v>
      </c>
      <c r="C263" s="72">
        <v>-1.1299784585875464E-3</v>
      </c>
      <c r="D263" s="72">
        <v>-7.0527290788345706E-4</v>
      </c>
      <c r="E263" s="72">
        <v>4.0579045653076186E-3</v>
      </c>
      <c r="G263" s="74">
        <v>44943</v>
      </c>
      <c r="H263" s="71">
        <v>3.5184279988100453E-4</v>
      </c>
      <c r="I263" s="71">
        <v>-5.4330293691909242E-3</v>
      </c>
      <c r="J263" s="71">
        <v>1.4999655148385123E-3</v>
      </c>
      <c r="L263" s="74">
        <v>44943</v>
      </c>
      <c r="M263" s="73">
        <v>2.3346849864727785E-3</v>
      </c>
      <c r="N263" s="73">
        <v>-3.2395799713387753E-3</v>
      </c>
      <c r="O263" s="73">
        <v>2.3529881129706045E-3</v>
      </c>
      <c r="P263" s="73">
        <v>2.3854821191161418E-2</v>
      </c>
      <c r="R263" s="74">
        <v>44943</v>
      </c>
      <c r="S263" s="75">
        <v>3.1627889848059769E-3</v>
      </c>
      <c r="T263" s="75">
        <v>5.1049983980456497E-3</v>
      </c>
      <c r="U263" s="75">
        <v>-0.1632203840887767</v>
      </c>
      <c r="V263" s="75">
        <v>0.17445209791268432</v>
      </c>
      <c r="X263" s="74">
        <v>44943</v>
      </c>
      <c r="Y263" s="71">
        <v>3.4603092246681945E-4</v>
      </c>
      <c r="Z263" s="71">
        <v>-1.3833945998893461E-3</v>
      </c>
      <c r="AB263" s="74">
        <v>44943</v>
      </c>
      <c r="AC263" s="73">
        <v>-1.087367129579196E-2</v>
      </c>
      <c r="AD263" s="73">
        <v>-2.5966838465145282E-2</v>
      </c>
      <c r="AE263" s="73">
        <v>-1.1780877074309387E-3</v>
      </c>
      <c r="AF263" s="73">
        <v>7.9397003035428029E-3</v>
      </c>
      <c r="AG263" s="73">
        <v>-1.2819691063012081E-4</v>
      </c>
    </row>
    <row r="264" spans="1:33" ht="16" x14ac:dyDescent="0.2">
      <c r="A264" s="74">
        <v>44944</v>
      </c>
      <c r="B264" s="72">
        <v>-3.7875423998018538E-4</v>
      </c>
      <c r="C264" s="72">
        <v>8.8891605769096551E-4</v>
      </c>
      <c r="D264" s="72">
        <v>4.6181992011706547E-3</v>
      </c>
      <c r="E264" s="72">
        <v>-1.1910660152896353E-4</v>
      </c>
      <c r="G264" s="74">
        <v>44944</v>
      </c>
      <c r="H264" s="71">
        <v>-3.7596838941858599E-4</v>
      </c>
      <c r="I264" s="71">
        <v>-9.8218776431992813E-4</v>
      </c>
      <c r="J264" s="71">
        <v>-2.3305883839132009E-3</v>
      </c>
      <c r="L264" s="74">
        <v>44944</v>
      </c>
      <c r="M264" s="73">
        <v>5.5535778409727683E-4</v>
      </c>
      <c r="N264" s="73">
        <v>9.8594329302307648E-4</v>
      </c>
      <c r="O264" s="73">
        <v>-8.8905626797922759E-5</v>
      </c>
      <c r="P264" s="73">
        <v>-2.5680080658036342E-2</v>
      </c>
      <c r="R264" s="74">
        <v>44944</v>
      </c>
      <c r="S264" s="75">
        <v>-9.1159726845431721E-3</v>
      </c>
      <c r="T264" s="75">
        <v>9.7534644002264734E-3</v>
      </c>
      <c r="U264" s="75">
        <v>-6.5145233051372275E-3</v>
      </c>
      <c r="V264" s="75">
        <v>-0.14732940620227888</v>
      </c>
      <c r="X264" s="74">
        <v>44944</v>
      </c>
      <c r="Y264" s="71">
        <v>4.3617064972430896E-4</v>
      </c>
      <c r="Z264" s="71">
        <v>-1.3612835193169446E-2</v>
      </c>
      <c r="AB264" s="74">
        <v>44944</v>
      </c>
      <c r="AC264" s="73">
        <v>-2.2360767077632081E-2</v>
      </c>
      <c r="AD264" s="73">
        <v>-1.518859459994969E-3</v>
      </c>
      <c r="AE264" s="73">
        <v>-3.0722543959344623E-2</v>
      </c>
      <c r="AF264" s="73">
        <v>1.471913533039261E-2</v>
      </c>
      <c r="AG264" s="73">
        <v>-1.1475852844722452E-2</v>
      </c>
    </row>
    <row r="265" spans="1:33" ht="16" x14ac:dyDescent="0.2">
      <c r="A265" s="74">
        <v>44945</v>
      </c>
      <c r="B265" s="72">
        <v>-1.0497337655879808E-3</v>
      </c>
      <c r="C265" s="72">
        <v>-2.6912077331225056E-3</v>
      </c>
      <c r="D265" s="72">
        <v>9.0345767207476238E-3</v>
      </c>
      <c r="E265" s="72">
        <v>6.9990701757220242E-3</v>
      </c>
      <c r="G265" s="74">
        <v>44945</v>
      </c>
      <c r="H265" s="71">
        <v>-1.2299707678919898E-5</v>
      </c>
      <c r="I265" s="71">
        <v>-1.9758240613296948E-4</v>
      </c>
      <c r="J265" s="71">
        <v>2.2070033904497879E-3</v>
      </c>
      <c r="L265" s="74">
        <v>44945</v>
      </c>
      <c r="M265" s="73">
        <v>-2.4083380871486355E-4</v>
      </c>
      <c r="N265" s="73">
        <v>-1.4823468668594545E-3</v>
      </c>
      <c r="O265" s="73">
        <v>2.0139009765754399E-5</v>
      </c>
      <c r="P265" s="73">
        <v>-2.3769141276628155E-2</v>
      </c>
      <c r="R265" s="74">
        <v>44945</v>
      </c>
      <c r="S265" s="75">
        <v>-8.2823142533074209E-3</v>
      </c>
      <c r="T265" s="75">
        <v>-6.3488103223410253E-2</v>
      </c>
      <c r="U265" s="75">
        <v>-1.9929716962614252E-2</v>
      </c>
      <c r="V265" s="75">
        <v>-0.10375026181716361</v>
      </c>
      <c r="X265" s="74">
        <v>44945</v>
      </c>
      <c r="Y265" s="71">
        <v>-6.4203682081085778E-4</v>
      </c>
      <c r="Z265" s="71">
        <v>1.329240889781752E-2</v>
      </c>
      <c r="AB265" s="74">
        <v>44945</v>
      </c>
      <c r="AC265" s="73">
        <v>1.4023602107746443E-2</v>
      </c>
      <c r="AD265" s="73">
        <v>1.041676085825558E-2</v>
      </c>
      <c r="AE265" s="73">
        <v>0.18211894307631293</v>
      </c>
      <c r="AF265" s="73">
        <v>1.162128128401585E-2</v>
      </c>
      <c r="AG265" s="73">
        <v>2.0156019675989147E-2</v>
      </c>
    </row>
    <row r="266" spans="1:33" ht="16" x14ac:dyDescent="0.2">
      <c r="A266" s="74">
        <v>44946</v>
      </c>
      <c r="B266" s="72">
        <v>5.9312172591819117E-4</v>
      </c>
      <c r="C266" s="72">
        <v>3.0327620160866533E-3</v>
      </c>
      <c r="D266" s="72">
        <v>8.2890090997346233E-3</v>
      </c>
      <c r="E266" s="72">
        <v>-2.0625926368340671E-3</v>
      </c>
      <c r="G266" s="74">
        <v>44946</v>
      </c>
      <c r="H266" s="71">
        <v>2.6326656237468746E-4</v>
      </c>
      <c r="I266" s="71">
        <v>3.8584761819905687E-4</v>
      </c>
      <c r="J266" s="71">
        <v>1.807244988759533E-4</v>
      </c>
      <c r="L266" s="74">
        <v>44946</v>
      </c>
      <c r="M266" s="73">
        <v>5.937573807445342E-4</v>
      </c>
      <c r="N266" s="73">
        <v>1.2617339359165106E-3</v>
      </c>
      <c r="O266" s="73">
        <v>5.9495523632990778E-4</v>
      </c>
      <c r="P266" s="73">
        <v>-8.6376088648500004E-3</v>
      </c>
      <c r="R266" s="74">
        <v>44946</v>
      </c>
      <c r="S266" s="75">
        <v>3.9249270776527817E-3</v>
      </c>
      <c r="T266" s="75">
        <v>1.5428798045204473E-2</v>
      </c>
      <c r="U266" s="75">
        <v>-4.5931961564878984E-2</v>
      </c>
      <c r="V266" s="75">
        <v>5.1170354741942271E-3</v>
      </c>
      <c r="X266" s="74">
        <v>44946</v>
      </c>
      <c r="Y266" s="71">
        <v>1.4046158286327846E-4</v>
      </c>
      <c r="Z266" s="71">
        <v>9.111204437479415E-3</v>
      </c>
      <c r="AB266" s="74">
        <v>44946</v>
      </c>
      <c r="AC266" s="73">
        <v>-1.6592006461129051E-3</v>
      </c>
      <c r="AD266" s="73">
        <v>-1.6515373695654645E-2</v>
      </c>
      <c r="AE266" s="73">
        <v>2.7316821795379871E-2</v>
      </c>
      <c r="AF266" s="73">
        <v>3.0345586549062328E-2</v>
      </c>
      <c r="AG266" s="73">
        <v>3.6195140368554056E-2</v>
      </c>
    </row>
    <row r="267" spans="1:33" ht="16" x14ac:dyDescent="0.2">
      <c r="A267" s="74">
        <v>44949</v>
      </c>
      <c r="B267" s="72">
        <v>6.9936645270929994E-4</v>
      </c>
      <c r="C267" s="72">
        <v>4.8810302600277395E-3</v>
      </c>
      <c r="D267" s="72">
        <v>-2.0885001509037839E-4</v>
      </c>
      <c r="E267" s="72">
        <v>-1.1628827904630157E-2</v>
      </c>
      <c r="G267" s="74">
        <v>44949</v>
      </c>
      <c r="H267" s="71">
        <v>5.187217554003603E-4</v>
      </c>
      <c r="I267" s="71">
        <v>1.4764495274963748E-3</v>
      </c>
      <c r="J267" s="71">
        <v>1.6598144946311458E-3</v>
      </c>
      <c r="L267" s="74">
        <v>44949</v>
      </c>
      <c r="M267" s="73">
        <v>-1.5502162709426072E-3</v>
      </c>
      <c r="N267" s="73">
        <v>1.0886114360176755E-3</v>
      </c>
      <c r="O267" s="73">
        <v>-3.7339362489102545E-4</v>
      </c>
      <c r="P267" s="73">
        <v>-1.6371116003997099E-2</v>
      </c>
      <c r="R267" s="74">
        <v>44949</v>
      </c>
      <c r="S267" s="75">
        <v>-2.1562463772980524E-2</v>
      </c>
      <c r="T267" s="75">
        <v>-1.7923797366388574E-2</v>
      </c>
      <c r="U267" s="75">
        <v>4.1368576189161579E-2</v>
      </c>
      <c r="V267" s="75">
        <v>-0.11597167365933443</v>
      </c>
      <c r="X267" s="74">
        <v>44949</v>
      </c>
      <c r="Y267" s="71">
        <v>-4.8159223651344376E-5</v>
      </c>
      <c r="Z267" s="71">
        <v>7.1298069544783787E-4</v>
      </c>
      <c r="AB267" s="74">
        <v>44949</v>
      </c>
      <c r="AC267" s="73">
        <v>1.5763059637593098E-3</v>
      </c>
      <c r="AD267" s="73">
        <v>-1.3514875109801859E-2</v>
      </c>
      <c r="AE267" s="73">
        <v>-2.9345220056772477E-2</v>
      </c>
      <c r="AF267" s="73">
        <v>-2.0954046510029675E-2</v>
      </c>
      <c r="AG267" s="73">
        <v>-1.4818744868357384E-2</v>
      </c>
    </row>
    <row r="268" spans="1:33" ht="16" x14ac:dyDescent="0.2">
      <c r="A268" s="74">
        <v>44950</v>
      </c>
      <c r="B268" s="72">
        <v>-1.4595078777508857E-4</v>
      </c>
      <c r="C268" s="72">
        <v>2.0949410830303629E-3</v>
      </c>
      <c r="D268" s="72">
        <v>2.5061801289023885E-3</v>
      </c>
      <c r="E268" s="72">
        <v>1.8686005370310123E-3</v>
      </c>
      <c r="G268" s="74">
        <v>44950</v>
      </c>
      <c r="H268" s="71">
        <v>1.5705881104256626E-5</v>
      </c>
      <c r="I268" s="71">
        <v>2.2393343830469899E-3</v>
      </c>
      <c r="J268" s="71">
        <v>3.6643913374245249E-3</v>
      </c>
      <c r="L268" s="74">
        <v>44950</v>
      </c>
      <c r="M268" s="73">
        <v>-6.732464619678539E-4</v>
      </c>
      <c r="N268" s="73">
        <v>2.8589262523283079E-3</v>
      </c>
      <c r="O268" s="73">
        <v>-1.7921844409308091E-3</v>
      </c>
      <c r="P268" s="73">
        <v>-2.1083267804744136E-3</v>
      </c>
      <c r="R268" s="74">
        <v>44950</v>
      </c>
      <c r="S268" s="75">
        <v>-0.10204567329477458</v>
      </c>
      <c r="T268" s="75">
        <v>1.862052211224861E-2</v>
      </c>
      <c r="U268" s="75">
        <v>-0.10708617048806865</v>
      </c>
      <c r="V268" s="75">
        <v>-2.9398083847466335E-2</v>
      </c>
      <c r="X268" s="74">
        <v>44950</v>
      </c>
      <c r="Y268" s="71">
        <v>-8.8211156913124613E-4</v>
      </c>
      <c r="Z268" s="71">
        <v>1.8518791527934058E-3</v>
      </c>
      <c r="AB268" s="74">
        <v>44950</v>
      </c>
      <c r="AC268" s="73">
        <v>1.7393469411789762E-3</v>
      </c>
      <c r="AD268" s="73">
        <v>-1.1606886476212623E-2</v>
      </c>
      <c r="AE268" s="73">
        <v>4.0781384558625934E-2</v>
      </c>
      <c r="AF268" s="73">
        <v>2.667176281094817E-3</v>
      </c>
      <c r="AG268" s="73">
        <v>-3.732968375334308E-4</v>
      </c>
    </row>
    <row r="269" spans="1:33" ht="16" x14ac:dyDescent="0.2">
      <c r="A269" s="74">
        <v>44951</v>
      </c>
      <c r="B269" s="72">
        <v>-6.1386027749813171E-4</v>
      </c>
      <c r="C269" s="72">
        <v>-1.9827306552692779E-3</v>
      </c>
      <c r="D269" s="72">
        <v>-9.8187337426532267E-3</v>
      </c>
      <c r="E269" s="72">
        <v>-1.4784758947129908E-4</v>
      </c>
      <c r="G269" s="74">
        <v>44951</v>
      </c>
      <c r="H269" s="71">
        <v>5.4166236014369562E-4</v>
      </c>
      <c r="I269" s="71">
        <v>1.9326205898048754E-3</v>
      </c>
      <c r="J269" s="71">
        <v>1.4160979889338548E-3</v>
      </c>
      <c r="L269" s="74">
        <v>44951</v>
      </c>
      <c r="M269" s="73">
        <v>4.1124440876263041E-4</v>
      </c>
      <c r="N269" s="73">
        <v>-2.853176972484867E-4</v>
      </c>
      <c r="O269" s="73">
        <v>5.9544345182923621E-4</v>
      </c>
      <c r="P269" s="73">
        <v>-6.1828985898729915E-5</v>
      </c>
      <c r="R269" s="74">
        <v>44951</v>
      </c>
      <c r="S269" s="75">
        <v>-1.4229804316276034E-2</v>
      </c>
      <c r="T269" s="75">
        <v>-4.1409835790714812E-2</v>
      </c>
      <c r="U269" s="75">
        <v>-5.2711694609908682E-2</v>
      </c>
      <c r="V269" s="75">
        <v>0.14670233269599189</v>
      </c>
      <c r="X269" s="74">
        <v>44951</v>
      </c>
      <c r="Y269" s="71">
        <v>1.7322626984833293E-4</v>
      </c>
      <c r="Z269" s="71">
        <v>-1.2378328768919426E-2</v>
      </c>
      <c r="AB269" s="74">
        <v>44951</v>
      </c>
      <c r="AC269" s="73">
        <v>0.1075428397061666</v>
      </c>
      <c r="AD269" s="73">
        <v>-6.6433810767807583E-3</v>
      </c>
      <c r="AE269" s="73">
        <v>-1.2093626721459973E-2</v>
      </c>
      <c r="AF269" s="73">
        <v>1.7108644036293876E-3</v>
      </c>
      <c r="AG269" s="73">
        <v>1.604972723295274E-2</v>
      </c>
    </row>
    <row r="270" spans="1:33" ht="16" x14ac:dyDescent="0.2">
      <c r="A270" s="74">
        <v>44952</v>
      </c>
      <c r="B270" s="72">
        <v>6.5073535401766885E-5</v>
      </c>
      <c r="C270" s="72">
        <v>3.5181846846382573E-4</v>
      </c>
      <c r="D270" s="72">
        <v>6.7010890824757505E-3</v>
      </c>
      <c r="E270" s="72">
        <v>-5.8227791100494723E-3</v>
      </c>
      <c r="G270" s="74">
        <v>44952</v>
      </c>
      <c r="H270" s="71">
        <v>-3.7890740914060361E-4</v>
      </c>
      <c r="I270" s="71">
        <v>6.3863737793662986E-4</v>
      </c>
      <c r="J270" s="71">
        <v>6.3322889039158956E-4</v>
      </c>
      <c r="L270" s="74">
        <v>44952</v>
      </c>
      <c r="M270" s="73">
        <v>-1.6092501916762362E-4</v>
      </c>
      <c r="N270" s="73">
        <v>3.6024277790647885E-4</v>
      </c>
      <c r="O270" s="73">
        <v>-1.1109546464243617E-3</v>
      </c>
      <c r="P270" s="73">
        <v>-2.0703867403517921E-2</v>
      </c>
      <c r="R270" s="74">
        <v>44952</v>
      </c>
      <c r="S270" s="75">
        <v>1.488036189884649E-2</v>
      </c>
      <c r="T270" s="75">
        <v>6.598047093862483E-2</v>
      </c>
      <c r="U270" s="75">
        <v>3.4243887171962611E-2</v>
      </c>
      <c r="V270" s="75">
        <v>-8.00799296186969E-3</v>
      </c>
      <c r="X270" s="74">
        <v>44952</v>
      </c>
      <c r="Y270" s="71">
        <v>-7.4347513998405617E-5</v>
      </c>
      <c r="Z270" s="71">
        <v>7.9799128991601964E-3</v>
      </c>
      <c r="AB270" s="74">
        <v>44952</v>
      </c>
      <c r="AC270" s="73">
        <v>2.8282345189079194E-2</v>
      </c>
      <c r="AD270" s="73">
        <v>-2.6345848206367822E-3</v>
      </c>
      <c r="AE270" s="73">
        <v>1.6428457777425856E-3</v>
      </c>
      <c r="AF270" s="73">
        <v>1.1519341805801745E-2</v>
      </c>
      <c r="AG270" s="73">
        <v>8.8439220169489532E-2</v>
      </c>
    </row>
    <row r="271" spans="1:33" ht="16" x14ac:dyDescent="0.2">
      <c r="A271" s="74">
        <v>44953</v>
      </c>
      <c r="B271" s="72">
        <v>1.1523012063364169E-4</v>
      </c>
      <c r="C271" s="72">
        <v>3.5394013968463752E-4</v>
      </c>
      <c r="D271" s="72">
        <v>1.1330614100274212E-3</v>
      </c>
      <c r="E271" s="72">
        <v>4.2537538517623168E-3</v>
      </c>
      <c r="G271" s="74">
        <v>44953</v>
      </c>
      <c r="H271" s="71">
        <v>1.8001807782836056E-4</v>
      </c>
      <c r="I271" s="71">
        <v>9.2482929663496925E-4</v>
      </c>
      <c r="J271" s="71">
        <v>4.7292247794992947E-5</v>
      </c>
      <c r="L271" s="74">
        <v>44953</v>
      </c>
      <c r="M271" s="73">
        <v>2.5541439982110735E-4</v>
      </c>
      <c r="N271" s="73">
        <v>-3.7929082385301251E-4</v>
      </c>
      <c r="O271" s="73">
        <v>1.0498573469295168E-3</v>
      </c>
      <c r="P271" s="73">
        <v>7.5340626871765832E-3</v>
      </c>
      <c r="R271" s="74">
        <v>44953</v>
      </c>
      <c r="S271" s="75">
        <v>3.1183177257777278E-2</v>
      </c>
      <c r="T271" s="75">
        <v>-6.5758117648466813E-2</v>
      </c>
      <c r="U271" s="75">
        <v>-1.6268710507305651E-2</v>
      </c>
      <c r="V271" s="75">
        <v>-0.13564925942842609</v>
      </c>
      <c r="X271" s="74">
        <v>44953</v>
      </c>
      <c r="Y271" s="71">
        <v>-1.8747155308341954E-4</v>
      </c>
      <c r="Z271" s="71">
        <v>-3.4287060932609685E-5</v>
      </c>
      <c r="AB271" s="74">
        <v>44953</v>
      </c>
      <c r="AC271" s="73">
        <v>-2.2206902333255674E-2</v>
      </c>
      <c r="AD271" s="73">
        <v>-1.0786065138324186E-2</v>
      </c>
      <c r="AE271" s="73">
        <v>-2.2913172439330765E-2</v>
      </c>
      <c r="AF271" s="73">
        <v>-1.8571691629764953E-2</v>
      </c>
      <c r="AG271" s="73">
        <v>-1.9242246222394947E-2</v>
      </c>
    </row>
    <row r="272" spans="1:33" ht="16" x14ac:dyDescent="0.2">
      <c r="A272" s="74">
        <v>44956</v>
      </c>
      <c r="B272" s="72">
        <v>-9.4462815115573266E-4</v>
      </c>
      <c r="C272" s="72">
        <v>-4.3182098911898585E-4</v>
      </c>
      <c r="D272" s="72">
        <v>1.3075212141816486E-3</v>
      </c>
      <c r="E272" s="72">
        <v>1.3373041109482316E-3</v>
      </c>
      <c r="G272" s="74">
        <v>44956</v>
      </c>
      <c r="H272" s="71">
        <v>7.3527485827364991E-4</v>
      </c>
      <c r="I272" s="71">
        <v>1.0122139518265322E-3</v>
      </c>
      <c r="J272" s="71">
        <v>5.7913777972857996E-4</v>
      </c>
      <c r="L272" s="74">
        <v>44956</v>
      </c>
      <c r="M272" s="73">
        <v>-2.1642828256270554E-3</v>
      </c>
      <c r="N272" s="73">
        <v>-5.9344654300968699E-4</v>
      </c>
      <c r="O272" s="73">
        <v>9.7685470041572334E-4</v>
      </c>
      <c r="P272" s="73">
        <v>1.0142041772657097E-2</v>
      </c>
      <c r="R272" s="74">
        <v>44956</v>
      </c>
      <c r="S272" s="75">
        <v>2.3325295326951642E-2</v>
      </c>
      <c r="T272" s="75">
        <v>8.526890796204438E-2</v>
      </c>
      <c r="U272" s="75">
        <v>8.6980011714107963E-2</v>
      </c>
      <c r="V272" s="75">
        <v>4.8120632602145309E-2</v>
      </c>
      <c r="X272" s="74">
        <v>44956</v>
      </c>
      <c r="Y272" s="71">
        <v>1.9844637981339253E-4</v>
      </c>
      <c r="Z272" s="71">
        <v>6.5968270110533793E-4</v>
      </c>
      <c r="AB272" s="74">
        <v>44956</v>
      </c>
      <c r="AC272" s="73">
        <v>4.2658097775188336E-2</v>
      </c>
      <c r="AD272" s="73">
        <v>2.4584205630538588E-2</v>
      </c>
      <c r="AE272" s="73">
        <v>3.7255008876014691E-2</v>
      </c>
      <c r="AF272" s="73">
        <v>1.5563039491871902E-2</v>
      </c>
      <c r="AG272" s="73">
        <v>1.2154406457922715E-2</v>
      </c>
    </row>
    <row r="273" spans="1:33" ht="16" x14ac:dyDescent="0.2">
      <c r="A273" s="74">
        <v>44957</v>
      </c>
      <c r="B273" s="72">
        <v>5.8200117188517359E-4</v>
      </c>
      <c r="C273" s="72">
        <v>1.3214067193456403E-4</v>
      </c>
      <c r="D273" s="72">
        <v>1.0978337806635398E-3</v>
      </c>
      <c r="E273" s="72">
        <v>1.7645348965260252E-2</v>
      </c>
      <c r="G273" s="74">
        <v>44957</v>
      </c>
      <c r="H273" s="71">
        <v>8.5583365198584397E-4</v>
      </c>
      <c r="I273" s="71">
        <v>5.2918052155476885E-4</v>
      </c>
      <c r="J273" s="71">
        <v>-1.8745569951935063E-3</v>
      </c>
      <c r="L273" s="74">
        <v>44957</v>
      </c>
      <c r="M273" s="73">
        <v>3.8824872675136661E-4</v>
      </c>
      <c r="N273" s="73">
        <v>-4.2260843274720687E-4</v>
      </c>
      <c r="O273" s="73">
        <v>-9.4820261546964377E-4</v>
      </c>
      <c r="P273" s="73">
        <v>4.0903061732398644E-3</v>
      </c>
      <c r="R273" s="74">
        <v>44957</v>
      </c>
      <c r="S273" s="75">
        <v>-2.2619196341287361E-2</v>
      </c>
      <c r="T273" s="75">
        <v>-0.12419004156110797</v>
      </c>
      <c r="U273" s="75">
        <v>6.4146604640654886E-2</v>
      </c>
      <c r="V273" s="75">
        <v>-4.1981409561896679E-2</v>
      </c>
      <c r="X273" s="74">
        <v>44957</v>
      </c>
      <c r="Y273" s="71">
        <v>-2.1122268929969247E-4</v>
      </c>
      <c r="Z273" s="71">
        <v>1.1846559168494177E-2</v>
      </c>
      <c r="AB273" s="74">
        <v>44957</v>
      </c>
      <c r="AC273" s="73">
        <v>1.7331942821809939E-2</v>
      </c>
      <c r="AD273" s="73">
        <v>8.9795112076021064E-3</v>
      </c>
      <c r="AE273" s="73">
        <v>4.0899661407016917E-2</v>
      </c>
      <c r="AF273" s="73">
        <v>3.4610653624675747E-2</v>
      </c>
      <c r="AG273" s="73">
        <v>-6.0019431632306035E-3</v>
      </c>
    </row>
    <row r="274" spans="1:33" ht="16" x14ac:dyDescent="0.2">
      <c r="A274" s="74">
        <v>44958</v>
      </c>
      <c r="B274" s="72">
        <v>8.4817516005083592E-4</v>
      </c>
      <c r="C274" s="72">
        <v>-3.5029351257991597E-3</v>
      </c>
      <c r="D274" s="72">
        <v>2.475491836469355E-3</v>
      </c>
      <c r="E274" s="72">
        <v>-4.8521054410209435E-3</v>
      </c>
      <c r="G274" s="74">
        <v>44958</v>
      </c>
      <c r="H274" s="71">
        <v>5.8843786233567881E-4</v>
      </c>
      <c r="I274" s="71">
        <v>-1.6677309925334078E-3</v>
      </c>
      <c r="J274" s="71">
        <v>2.0082483328506561E-3</v>
      </c>
      <c r="L274" s="74">
        <v>44958</v>
      </c>
      <c r="M274" s="73">
        <v>1.4233648634263531E-4</v>
      </c>
      <c r="N274" s="73">
        <v>-4.4170543373286682E-4</v>
      </c>
      <c r="O274" s="73">
        <v>-1.5018271521337028E-3</v>
      </c>
      <c r="P274" s="73">
        <v>-3.1991959981420799E-2</v>
      </c>
      <c r="R274" s="74">
        <v>44958</v>
      </c>
      <c r="S274" s="75">
        <v>-1.8018404801840343E-3</v>
      </c>
      <c r="T274" s="75">
        <v>7.9960610494609272E-3</v>
      </c>
      <c r="U274" s="75">
        <v>-3.6143041105433524E-2</v>
      </c>
      <c r="V274" s="75">
        <v>0.16998962640778872</v>
      </c>
      <c r="X274" s="74">
        <v>44958</v>
      </c>
      <c r="Y274" s="71">
        <v>-3.7756406325337291E-4</v>
      </c>
      <c r="Z274" s="71">
        <v>1.9406749384533921E-3</v>
      </c>
      <c r="AB274" s="74">
        <v>44958</v>
      </c>
      <c r="AC274" s="73">
        <v>1.3208664021983651E-3</v>
      </c>
      <c r="AD274" s="73">
        <v>1.4676031329927879E-2</v>
      </c>
      <c r="AE274" s="73">
        <v>3.9292400310557828E-2</v>
      </c>
      <c r="AF274" s="73">
        <v>7.2612532963709217E-2</v>
      </c>
      <c r="AG274" s="73">
        <v>3.5149421074443707E-3</v>
      </c>
    </row>
    <row r="275" spans="1:33" ht="16" x14ac:dyDescent="0.2">
      <c r="A275" s="74">
        <v>44959</v>
      </c>
      <c r="B275" s="72">
        <v>1.3177640117006121E-4</v>
      </c>
      <c r="C275" s="72">
        <v>-2.5800473940777793E-3</v>
      </c>
      <c r="D275" s="72">
        <v>1.0352843856616186E-2</v>
      </c>
      <c r="E275" s="72">
        <v>1.7484352456614573E-3</v>
      </c>
      <c r="G275" s="74">
        <v>44959</v>
      </c>
      <c r="H275" s="71">
        <v>6.1444854578062195E-4</v>
      </c>
      <c r="I275" s="71">
        <v>-3.1034128938395951E-4</v>
      </c>
      <c r="J275" s="71">
        <v>-2.1838153264607806E-4</v>
      </c>
      <c r="L275" s="74">
        <v>44959</v>
      </c>
      <c r="M275" s="73">
        <v>-6.8973881067853663E-4</v>
      </c>
      <c r="N275" s="73">
        <v>1.8916319019667556E-3</v>
      </c>
      <c r="O275" s="73">
        <v>2.2032812055286925E-4</v>
      </c>
      <c r="P275" s="73">
        <v>-1.1230628151895005E-3</v>
      </c>
      <c r="R275" s="74">
        <v>44959</v>
      </c>
      <c r="S275" s="75">
        <v>5.458678078758325E-2</v>
      </c>
      <c r="T275" s="75">
        <v>3.8806024510142312E-2</v>
      </c>
      <c r="U275" s="75">
        <v>-6.138143993147447E-2</v>
      </c>
      <c r="V275" s="75">
        <v>1.6187774344909384E-2</v>
      </c>
      <c r="X275" s="74">
        <v>44959</v>
      </c>
      <c r="Y275" s="71">
        <v>-2.4930978502767613E-4</v>
      </c>
      <c r="Z275" s="71">
        <v>4.2410333429693612E-3</v>
      </c>
      <c r="AB275" s="74">
        <v>44959</v>
      </c>
      <c r="AC275" s="73">
        <v>-5.5035145355341181E-3</v>
      </c>
      <c r="AD275" s="73">
        <v>-1.0901146957151765E-2</v>
      </c>
      <c r="AE275" s="73">
        <v>-1.2624153228396291E-2</v>
      </c>
      <c r="AF275" s="73">
        <v>-2.2930505043103858E-2</v>
      </c>
      <c r="AG275" s="73">
        <v>-1.7814791109551795E-2</v>
      </c>
    </row>
    <row r="276" spans="1:33" ht="16" x14ac:dyDescent="0.2">
      <c r="A276" s="74">
        <v>44960</v>
      </c>
      <c r="B276" s="72">
        <v>-1.8434676322623425E-4</v>
      </c>
      <c r="C276" s="72">
        <v>-2.6217302105705693E-3</v>
      </c>
      <c r="D276" s="72">
        <v>-3.496029455340644E-3</v>
      </c>
      <c r="E276" s="72">
        <v>1.6668703387332788E-3</v>
      </c>
      <c r="G276" s="74">
        <v>44960</v>
      </c>
      <c r="H276" s="71">
        <v>3.576035020030354E-6</v>
      </c>
      <c r="I276" s="71">
        <v>5.6456307378600814E-4</v>
      </c>
      <c r="J276" s="71">
        <v>1.0501964355742674E-3</v>
      </c>
      <c r="L276" s="74">
        <v>44960</v>
      </c>
      <c r="M276" s="73">
        <v>-1.4779310740827155E-5</v>
      </c>
      <c r="N276" s="73">
        <v>-6.7826052365093357E-4</v>
      </c>
      <c r="O276" s="73">
        <v>-6.9373534000290811E-4</v>
      </c>
      <c r="P276" s="73">
        <v>2.7654196236626443E-2</v>
      </c>
      <c r="R276" s="74">
        <v>44960</v>
      </c>
      <c r="S276" s="75">
        <v>3.3657899834785378E-2</v>
      </c>
      <c r="T276" s="75">
        <v>8.8277830838216081E-3</v>
      </c>
      <c r="U276" s="75">
        <v>-4.6942759252358614E-2</v>
      </c>
      <c r="V276" s="75">
        <v>4.2488763552130819E-2</v>
      </c>
      <c r="X276" s="74">
        <v>44960</v>
      </c>
      <c r="Y276" s="71">
        <v>-2.9484354036163332E-5</v>
      </c>
      <c r="Z276" s="71">
        <v>3.8833311717263179E-3</v>
      </c>
      <c r="AB276" s="74">
        <v>44960</v>
      </c>
      <c r="AC276" s="73">
        <v>-2.4479816386400017E-3</v>
      </c>
      <c r="AD276" s="73">
        <v>-2.4005498496363288E-3</v>
      </c>
      <c r="AE276" s="73">
        <v>-3.8543386631825452E-2</v>
      </c>
      <c r="AF276" s="73">
        <v>-1.2191025244557513E-2</v>
      </c>
      <c r="AG276" s="73">
        <v>2.8763754514791466E-3</v>
      </c>
    </row>
    <row r="277" spans="1:33" ht="16" x14ac:dyDescent="0.2">
      <c r="A277" s="74">
        <v>44963</v>
      </c>
      <c r="B277" s="72">
        <v>5.3958849751479713E-5</v>
      </c>
      <c r="C277" s="72">
        <v>9.46704789532279E-4</v>
      </c>
      <c r="D277" s="72">
        <v>1.8515058257559478E-3</v>
      </c>
      <c r="E277" s="72">
        <v>7.7605502761830319E-3</v>
      </c>
      <c r="G277" s="74">
        <v>44963</v>
      </c>
      <c r="H277" s="71">
        <v>-1.2902711886874727E-4</v>
      </c>
      <c r="I277" s="71">
        <v>1.0842269723470195E-3</v>
      </c>
      <c r="J277" s="71">
        <v>-2.5464392714758205E-4</v>
      </c>
      <c r="L277" s="74">
        <v>44963</v>
      </c>
      <c r="M277" s="73">
        <v>-6.2111484519590914E-5</v>
      </c>
      <c r="N277" s="73">
        <v>-1.436397604939489E-3</v>
      </c>
      <c r="O277" s="73">
        <v>7.295299443888342E-4</v>
      </c>
      <c r="P277" s="73">
        <v>-6.6270401964507791E-3</v>
      </c>
      <c r="R277" s="74">
        <v>44963</v>
      </c>
      <c r="S277" s="75">
        <v>-1.7959121476310177E-2</v>
      </c>
      <c r="T277" s="75">
        <v>7.2902263130773512E-2</v>
      </c>
      <c r="U277" s="75">
        <v>-6.036494807313339E-2</v>
      </c>
      <c r="V277" s="75">
        <v>8.3670116966754263E-2</v>
      </c>
      <c r="X277" s="74">
        <v>44963</v>
      </c>
      <c r="Y277" s="71">
        <v>6.5567436483701962E-4</v>
      </c>
      <c r="Z277" s="71">
        <v>1.1999023640758038E-2</v>
      </c>
      <c r="AB277" s="74">
        <v>44963</v>
      </c>
      <c r="AC277" s="73">
        <v>1.3286689844417266E-2</v>
      </c>
      <c r="AD277" s="73">
        <v>-3.6116644298228645E-3</v>
      </c>
      <c r="AE277" s="73">
        <v>3.2779681915075243E-2</v>
      </c>
      <c r="AF277" s="73">
        <v>1.8231254153465409E-2</v>
      </c>
      <c r="AG277" s="73">
        <v>1.3465911569161059E-2</v>
      </c>
    </row>
    <row r="278" spans="1:33" ht="16" x14ac:dyDescent="0.2">
      <c r="A278" s="74">
        <v>44964</v>
      </c>
      <c r="B278" s="72">
        <v>-1.0946431814480725E-5</v>
      </c>
      <c r="C278" s="72">
        <v>-1.9575507002848153E-4</v>
      </c>
      <c r="D278" s="72">
        <v>-3.0055715590997598E-3</v>
      </c>
      <c r="E278" s="72">
        <v>9.3253667159551149E-4</v>
      </c>
      <c r="G278" s="74">
        <v>44964</v>
      </c>
      <c r="H278" s="71">
        <v>-7.1902895298621661E-5</v>
      </c>
      <c r="I278" s="71">
        <v>1.2154635204661656E-3</v>
      </c>
      <c r="J278" s="71">
        <v>2.9338717020881556E-3</v>
      </c>
      <c r="L278" s="74">
        <v>44964</v>
      </c>
      <c r="M278" s="73">
        <v>-2.6733399946174917E-4</v>
      </c>
      <c r="N278" s="73">
        <v>-1.9386699654560359E-3</v>
      </c>
      <c r="O278" s="73">
        <v>8.8656756025349041E-4</v>
      </c>
      <c r="P278" s="73">
        <v>3.1477530085696766E-2</v>
      </c>
      <c r="R278" s="74">
        <v>44964</v>
      </c>
      <c r="S278" s="75">
        <v>-6.8398234850437258E-4</v>
      </c>
      <c r="T278" s="75">
        <v>1.5280653189652377E-2</v>
      </c>
      <c r="U278" s="75">
        <v>0.10574152827034494</v>
      </c>
      <c r="V278" s="75">
        <v>-0.14089780196952992</v>
      </c>
      <c r="X278" s="74">
        <v>44964</v>
      </c>
      <c r="Y278" s="71">
        <v>2.9565582486059061E-4</v>
      </c>
      <c r="Z278" s="71">
        <v>2.0150870674386315E-3</v>
      </c>
      <c r="AB278" s="74">
        <v>44964</v>
      </c>
      <c r="AC278" s="73">
        <v>-2.0032077983948935E-2</v>
      </c>
      <c r="AD278" s="73">
        <v>-2.1068072706956986E-2</v>
      </c>
      <c r="AE278" s="73">
        <v>-2.682448487640144E-2</v>
      </c>
      <c r="AF278" s="73">
        <v>-2.4559276676145471E-2</v>
      </c>
      <c r="AG278" s="73">
        <v>-7.737862914044295E-3</v>
      </c>
    </row>
    <row r="279" spans="1:33" ht="16" x14ac:dyDescent="0.2">
      <c r="A279" s="74">
        <v>44965</v>
      </c>
      <c r="B279" s="72">
        <v>5.7253348962492596E-4</v>
      </c>
      <c r="C279" s="72">
        <v>1.5451407179383283E-3</v>
      </c>
      <c r="D279" s="72">
        <v>3.8551749686275591E-3</v>
      </c>
      <c r="E279" s="72">
        <v>-5.3409479171131883E-4</v>
      </c>
      <c r="G279" s="74">
        <v>44965</v>
      </c>
      <c r="H279" s="71">
        <v>-2.3209165583719472E-4</v>
      </c>
      <c r="I279" s="71">
        <v>3.3797699653723063E-3</v>
      </c>
      <c r="J279" s="71">
        <v>4.1376038187483286E-4</v>
      </c>
      <c r="L279" s="74">
        <v>44965</v>
      </c>
      <c r="M279" s="73">
        <v>-4.6472978179871142E-4</v>
      </c>
      <c r="N279" s="73">
        <v>1.1441344834447044E-3</v>
      </c>
      <c r="O279" s="73">
        <v>2.9985761763275814E-4</v>
      </c>
      <c r="P279" s="73">
        <v>7.7375988655192891E-3</v>
      </c>
      <c r="R279" s="74">
        <v>44965</v>
      </c>
      <c r="S279" s="75">
        <v>3.427220943903396E-2</v>
      </c>
      <c r="T279" s="75">
        <v>1.5161580324952406E-2</v>
      </c>
      <c r="U279" s="75">
        <v>-5.9559721021747676E-2</v>
      </c>
      <c r="V279" s="75">
        <v>1.6301074614543821E-2</v>
      </c>
      <c r="X279" s="74">
        <v>44965</v>
      </c>
      <c r="Y279" s="71">
        <v>2.9168074856169776E-4</v>
      </c>
      <c r="Z279" s="71">
        <v>9.1676375812984323E-3</v>
      </c>
      <c r="AB279" s="74">
        <v>44965</v>
      </c>
      <c r="AC279" s="73">
        <v>-8.8518086741364698E-3</v>
      </c>
      <c r="AD279" s="73">
        <v>-1.8648973109687227E-2</v>
      </c>
      <c r="AE279" s="73">
        <v>-2.8528083614538052E-2</v>
      </c>
      <c r="AF279" s="73">
        <v>-1.2351126404722744E-3</v>
      </c>
      <c r="AG279" s="73">
        <v>6.0361210546186995E-3</v>
      </c>
    </row>
    <row r="280" spans="1:33" ht="16" x14ac:dyDescent="0.2">
      <c r="A280" s="74">
        <v>44966</v>
      </c>
      <c r="B280" s="72">
        <v>3.111035472596796E-4</v>
      </c>
      <c r="C280" s="72">
        <v>-1.1660326855915063E-3</v>
      </c>
      <c r="D280" s="72">
        <v>-2.8048318463567475E-3</v>
      </c>
      <c r="E280" s="72">
        <v>6.3428352002336211E-3</v>
      </c>
      <c r="G280" s="74">
        <v>44966</v>
      </c>
      <c r="H280" s="71">
        <v>2.4370318621067192E-5</v>
      </c>
      <c r="I280" s="71">
        <v>-8.4136887638381729E-4</v>
      </c>
      <c r="J280" s="71">
        <v>1.7777904060467376E-4</v>
      </c>
      <c r="L280" s="74">
        <v>44966</v>
      </c>
      <c r="M280" s="73">
        <v>-2.820118554157868E-4</v>
      </c>
      <c r="N280" s="73">
        <v>2.7229325900062673E-3</v>
      </c>
      <c r="O280" s="73">
        <v>4.3273181380542686E-4</v>
      </c>
      <c r="P280" s="73">
        <v>-5.3213453199214465E-2</v>
      </c>
      <c r="R280" s="74">
        <v>44966</v>
      </c>
      <c r="S280" s="75">
        <v>1.9137389369104005E-2</v>
      </c>
      <c r="T280" s="75">
        <v>-0.10619886131603479</v>
      </c>
      <c r="U280" s="75">
        <v>-6.2807997567488416E-3</v>
      </c>
      <c r="V280" s="75">
        <v>0.11586771016268527</v>
      </c>
      <c r="X280" s="74">
        <v>44966</v>
      </c>
      <c r="Y280" s="71">
        <v>9.4059369107089743E-4</v>
      </c>
      <c r="Z280" s="71">
        <v>-9.5344570551701043E-3</v>
      </c>
      <c r="AB280" s="74">
        <v>44966</v>
      </c>
      <c r="AC280" s="73">
        <v>-1.1589770593325424E-2</v>
      </c>
      <c r="AD280" s="73">
        <v>8.3906588851864923E-3</v>
      </c>
      <c r="AE280" s="73">
        <v>-4.8348200545834047E-3</v>
      </c>
      <c r="AF280" s="73">
        <v>-1.4583221277288264E-2</v>
      </c>
      <c r="AG280" s="73">
        <v>-2.5064545039234644E-2</v>
      </c>
    </row>
    <row r="281" spans="1:33" ht="16" x14ac:dyDescent="0.2">
      <c r="A281" s="74">
        <v>44967</v>
      </c>
      <c r="B281" s="72">
        <v>1.9823626435047545E-4</v>
      </c>
      <c r="C281" s="72">
        <v>2.1991575280289784E-3</v>
      </c>
      <c r="D281" s="72">
        <v>3.1651645489571304E-3</v>
      </c>
      <c r="E281" s="72">
        <v>-4.7662301456939376E-3</v>
      </c>
      <c r="G281" s="74">
        <v>44967</v>
      </c>
      <c r="H281" s="71">
        <v>8.6381669672417488E-4</v>
      </c>
      <c r="I281" s="71">
        <v>-2.01453642567637E-3</v>
      </c>
      <c r="J281" s="71">
        <v>-2.2823386295563967E-3</v>
      </c>
      <c r="L281" s="74">
        <v>44967</v>
      </c>
      <c r="M281" s="73">
        <v>2.7880277619789897E-3</v>
      </c>
      <c r="N281" s="73">
        <v>-4.9202632388137572E-4</v>
      </c>
      <c r="O281" s="73">
        <v>-1.6777012502552924E-4</v>
      </c>
      <c r="P281" s="73">
        <v>4.2766789194453462E-3</v>
      </c>
      <c r="R281" s="74">
        <v>44967</v>
      </c>
      <c r="S281" s="75">
        <v>-5.0074202069370563E-3</v>
      </c>
      <c r="T281" s="75">
        <v>-5.7589791216057666E-2</v>
      </c>
      <c r="U281" s="75">
        <v>-1.8069958368448012E-2</v>
      </c>
      <c r="V281" s="75">
        <v>8.4947270824434956E-2</v>
      </c>
      <c r="X281" s="74">
        <v>44967</v>
      </c>
      <c r="Y281" s="71">
        <v>1.4829980310089033E-4</v>
      </c>
      <c r="Z281" s="71">
        <v>1.2250156137377143E-2</v>
      </c>
      <c r="AB281" s="74">
        <v>44967</v>
      </c>
      <c r="AC281" s="73">
        <v>1.9242326892768977E-2</v>
      </c>
      <c r="AD281" s="73">
        <v>2.8404066673551995E-3</v>
      </c>
      <c r="AE281" s="73">
        <v>2.0467615683388691E-2</v>
      </c>
      <c r="AF281" s="73">
        <v>2.0743585738732119E-2</v>
      </c>
      <c r="AG281" s="73">
        <v>1.0308772592071372E-2</v>
      </c>
    </row>
    <row r="282" spans="1:33" ht="16" x14ac:dyDescent="0.2">
      <c r="A282" s="74">
        <v>44970</v>
      </c>
      <c r="B282" s="72">
        <v>1.021774825197585E-3</v>
      </c>
      <c r="C282" s="72">
        <v>3.1579009080873561E-3</v>
      </c>
      <c r="D282" s="72">
        <v>1.0115290943470943E-3</v>
      </c>
      <c r="E282" s="72">
        <v>-1.0939062625093742E-2</v>
      </c>
      <c r="G282" s="74">
        <v>44970</v>
      </c>
      <c r="H282" s="71">
        <v>-1.0044567499590581E-3</v>
      </c>
      <c r="I282" s="71">
        <v>7.2221226221508891E-4</v>
      </c>
      <c r="J282" s="71">
        <v>2.6246941792399019E-3</v>
      </c>
      <c r="L282" s="74">
        <v>44970</v>
      </c>
      <c r="M282" s="73">
        <v>1.04468137713553E-3</v>
      </c>
      <c r="N282" s="73">
        <v>-2.8364523707609846E-3</v>
      </c>
      <c r="O282" s="73">
        <v>-7.0401597143423091E-4</v>
      </c>
      <c r="P282" s="73">
        <v>-3.2015301590011258E-2</v>
      </c>
      <c r="R282" s="74">
        <v>44970</v>
      </c>
      <c r="S282" s="75">
        <v>3.4355136641339531E-2</v>
      </c>
      <c r="T282" s="75">
        <v>2.0611113900387633E-2</v>
      </c>
      <c r="U282" s="75">
        <v>-7.4649935040829812E-2</v>
      </c>
      <c r="V282" s="75">
        <v>4.0149633554961622E-2</v>
      </c>
      <c r="X282" s="74">
        <v>44970</v>
      </c>
      <c r="Y282" s="71">
        <v>-4.0236295631745667E-4</v>
      </c>
      <c r="Z282" s="71">
        <v>-4.7336912825657641E-3</v>
      </c>
      <c r="AB282" s="74">
        <v>44970</v>
      </c>
      <c r="AC282" s="73">
        <v>-6.7993745910950735E-3</v>
      </c>
      <c r="AD282" s="73">
        <v>-1.5723032498368854E-2</v>
      </c>
      <c r="AE282" s="73">
        <v>-1.8208457065601022E-2</v>
      </c>
      <c r="AF282" s="73">
        <v>8.5612473639157978E-3</v>
      </c>
      <c r="AG282" s="73">
        <v>2.7617969223293951E-3</v>
      </c>
    </row>
    <row r="283" spans="1:33" ht="16" x14ac:dyDescent="0.2">
      <c r="A283" s="74">
        <v>44971</v>
      </c>
      <c r="B283" s="72">
        <v>-5.6881238929924261E-4</v>
      </c>
      <c r="C283" s="72">
        <v>8.5515661052632495E-4</v>
      </c>
      <c r="D283" s="72">
        <v>-3.5018761361790074E-3</v>
      </c>
      <c r="E283" s="72">
        <v>-3.2139136470019379E-4</v>
      </c>
      <c r="G283" s="74">
        <v>44971</v>
      </c>
      <c r="H283" s="71">
        <v>1.0549621568380647E-3</v>
      </c>
      <c r="I283" s="71">
        <v>-3.5859181115383641E-3</v>
      </c>
      <c r="J283" s="71">
        <v>1.9670434087728497E-3</v>
      </c>
      <c r="L283" s="74">
        <v>44971</v>
      </c>
      <c r="M283" s="73">
        <v>1.139011017134852E-3</v>
      </c>
      <c r="N283" s="73">
        <v>3.3864877746386073E-3</v>
      </c>
      <c r="O283" s="73">
        <v>9.9885700202107311E-4</v>
      </c>
      <c r="P283" s="73">
        <v>1.4043650273739595E-2</v>
      </c>
      <c r="R283" s="74">
        <v>44971</v>
      </c>
      <c r="S283" s="75">
        <v>-1.1888700277011093E-3</v>
      </c>
      <c r="T283" s="75">
        <v>1.0677368337016411E-2</v>
      </c>
      <c r="U283" s="75">
        <v>-4.0423660021105867E-2</v>
      </c>
      <c r="V283" s="75">
        <v>-7.5492016448252749E-2</v>
      </c>
      <c r="X283" s="74">
        <v>44971</v>
      </c>
      <c r="Y283" s="71">
        <v>1.9234127189749685E-5</v>
      </c>
      <c r="Z283" s="71">
        <v>3.1888773188789156E-3</v>
      </c>
      <c r="AB283" s="74">
        <v>44971</v>
      </c>
      <c r="AC283" s="73">
        <v>-6.3981802914912962E-4</v>
      </c>
      <c r="AD283" s="73">
        <v>-4.5122357941013739E-3</v>
      </c>
      <c r="AE283" s="73">
        <v>-1.1347179622232497E-2</v>
      </c>
      <c r="AF283" s="73">
        <v>1.2104591856231374E-2</v>
      </c>
      <c r="AG283" s="73">
        <v>-7.2660489217412222E-3</v>
      </c>
    </row>
    <row r="284" spans="1:33" ht="16" x14ac:dyDescent="0.2">
      <c r="A284" s="74">
        <v>44972</v>
      </c>
      <c r="B284" s="72">
        <v>2.8764140515873918E-4</v>
      </c>
      <c r="C284" s="72">
        <v>-1.1547717240518382E-3</v>
      </c>
      <c r="D284" s="72">
        <v>5.7826447531126261E-3</v>
      </c>
      <c r="E284" s="72">
        <v>-9.7678135327570787E-4</v>
      </c>
      <c r="G284" s="74">
        <v>44972</v>
      </c>
      <c r="H284" s="71">
        <v>8.8073697249043835E-4</v>
      </c>
      <c r="I284" s="71">
        <v>2.1422993887686262E-4</v>
      </c>
      <c r="J284" s="71">
        <v>9.6837918928396481E-4</v>
      </c>
      <c r="L284" s="74">
        <v>44972</v>
      </c>
      <c r="M284" s="73">
        <v>-4.2868966722275291E-4</v>
      </c>
      <c r="N284" s="73">
        <v>-7.2746353956069942E-4</v>
      </c>
      <c r="O284" s="73">
        <v>-7.5444762357541019E-5</v>
      </c>
      <c r="P284" s="73">
        <v>-8.0559341740962156E-3</v>
      </c>
      <c r="R284" s="74">
        <v>44972</v>
      </c>
      <c r="S284" s="75">
        <v>-1.5853656343628415E-2</v>
      </c>
      <c r="T284" s="75">
        <v>-1.1849543379093297E-2</v>
      </c>
      <c r="U284" s="75">
        <v>-8.9913097702393474E-2</v>
      </c>
      <c r="V284" s="75">
        <v>8.7771343737743368E-2</v>
      </c>
      <c r="X284" s="74">
        <v>44972</v>
      </c>
      <c r="Y284" s="71">
        <v>-3.5658307823848058E-4</v>
      </c>
      <c r="Z284" s="71">
        <v>9.7100435494083814E-4</v>
      </c>
      <c r="AB284" s="74">
        <v>44972</v>
      </c>
      <c r="AC284" s="73">
        <v>-5.7768587712820211E-3</v>
      </c>
      <c r="AD284" s="73">
        <v>2.2006434182337463E-2</v>
      </c>
      <c r="AE284" s="73">
        <v>-3.011976816126909E-2</v>
      </c>
      <c r="AF284" s="73">
        <v>-1.8737536405090991E-2</v>
      </c>
      <c r="AG284" s="73">
        <v>-6.5033326406642028E-3</v>
      </c>
    </row>
    <row r="285" spans="1:33" ht="16" x14ac:dyDescent="0.2">
      <c r="A285" s="74">
        <v>44973</v>
      </c>
      <c r="B285" s="72">
        <v>4.7483661883039835E-4</v>
      </c>
      <c r="C285" s="72">
        <v>3.3344372489357088E-3</v>
      </c>
      <c r="D285" s="72">
        <v>2.0114730423190673E-3</v>
      </c>
      <c r="E285" s="72">
        <v>-3.1447572178224777E-3</v>
      </c>
      <c r="G285" s="74">
        <v>44973</v>
      </c>
      <c r="H285" s="71">
        <v>1.4783875275949903E-3</v>
      </c>
      <c r="I285" s="71">
        <v>-8.4421732956678171E-4</v>
      </c>
      <c r="J285" s="71">
        <v>-7.5146681442668397E-4</v>
      </c>
      <c r="L285" s="74">
        <v>44973</v>
      </c>
      <c r="M285" s="73">
        <v>5.4791523515218044E-4</v>
      </c>
      <c r="N285" s="73">
        <v>-1.8961402819661103E-3</v>
      </c>
      <c r="O285" s="73">
        <v>-5.4487612898415346E-4</v>
      </c>
      <c r="P285" s="73">
        <v>-7.8409838787384632E-3</v>
      </c>
      <c r="R285" s="74">
        <v>44973</v>
      </c>
      <c r="S285" s="75">
        <v>8.1907200072159556E-3</v>
      </c>
      <c r="T285" s="75">
        <v>-2.1127778237499006E-2</v>
      </c>
      <c r="U285" s="75">
        <v>9.3095611495521299E-2</v>
      </c>
      <c r="V285" s="75">
        <v>0.2020302853848728</v>
      </c>
      <c r="X285" s="74">
        <v>44973</v>
      </c>
      <c r="Y285" s="71">
        <v>1.286402733223396E-4</v>
      </c>
      <c r="Z285" s="71">
        <v>-2.7253844868850986E-4</v>
      </c>
      <c r="AB285" s="74">
        <v>44973</v>
      </c>
      <c r="AC285" s="73">
        <v>2.2490339745022611E-2</v>
      </c>
      <c r="AD285" s="73">
        <v>2.9467741095640248E-2</v>
      </c>
      <c r="AE285" s="73">
        <v>-7.4199328616574231E-3</v>
      </c>
      <c r="AF285" s="73">
        <v>-2.7340598775821529E-2</v>
      </c>
      <c r="AG285" s="73">
        <v>1.2734601360844524E-2</v>
      </c>
    </row>
    <row r="286" spans="1:33" ht="16" x14ac:dyDescent="0.2">
      <c r="A286" s="74">
        <v>44974</v>
      </c>
      <c r="B286" s="72">
        <v>-7.9137905728208618E-5</v>
      </c>
      <c r="C286" s="72">
        <v>-7.292000890864079E-4</v>
      </c>
      <c r="D286" s="72">
        <v>3.5627029597128314E-3</v>
      </c>
      <c r="E286" s="72">
        <v>1.2297232131607438E-2</v>
      </c>
      <c r="G286" s="74">
        <v>44974</v>
      </c>
      <c r="H286" s="71">
        <v>3.8451363426756659E-4</v>
      </c>
      <c r="I286" s="71">
        <v>9.4460791180144159E-5</v>
      </c>
      <c r="J286" s="71">
        <v>-3.1360500734088577E-5</v>
      </c>
      <c r="L286" s="74">
        <v>44974</v>
      </c>
      <c r="M286" s="73">
        <v>-7.7863862689279745E-4</v>
      </c>
      <c r="N286" s="73">
        <v>3.1509317483731343E-3</v>
      </c>
      <c r="O286" s="73">
        <v>-1.1064370188888103E-3</v>
      </c>
      <c r="P286" s="73">
        <v>-4.5347059971746068E-2</v>
      </c>
      <c r="R286" s="74">
        <v>44974</v>
      </c>
      <c r="S286" s="75">
        <v>1.4506119929256692E-2</v>
      </c>
      <c r="T286" s="75">
        <v>-6.5704429162504283E-2</v>
      </c>
      <c r="U286" s="75">
        <v>-4.2976204680781329E-3</v>
      </c>
      <c r="V286" s="75">
        <v>1.7205664110892655E-2</v>
      </c>
      <c r="X286" s="74">
        <v>44974</v>
      </c>
      <c r="Y286" s="71">
        <v>1.8262274466066079E-4</v>
      </c>
      <c r="Z286" s="71">
        <v>-2.8423451788226386E-3</v>
      </c>
      <c r="AB286" s="74">
        <v>44974</v>
      </c>
      <c r="AC286" s="73">
        <v>-2.9884752273353118E-2</v>
      </c>
      <c r="AD286" s="73">
        <v>8.5873770841780449E-4</v>
      </c>
      <c r="AE286" s="73">
        <v>-4.1118246929472579E-2</v>
      </c>
      <c r="AF286" s="73">
        <v>-1.5965506030394261E-2</v>
      </c>
      <c r="AG286" s="73">
        <v>-2.3033523946086611E-3</v>
      </c>
    </row>
    <row r="287" spans="1:33" ht="16" x14ac:dyDescent="0.2">
      <c r="A287" s="74">
        <v>44978</v>
      </c>
      <c r="B287" s="72">
        <v>-1.8484819517071169E-4</v>
      </c>
      <c r="C287" s="72">
        <v>2.8766774246860643E-3</v>
      </c>
      <c r="D287" s="72">
        <v>6.2405364280819497E-3</v>
      </c>
      <c r="E287" s="72">
        <v>1.0320690530424347E-2</v>
      </c>
      <c r="G287" s="74">
        <v>44978</v>
      </c>
      <c r="H287" s="71">
        <v>3.6498966303277487E-4</v>
      </c>
      <c r="I287" s="71">
        <v>3.3433881192367326E-4</v>
      </c>
      <c r="J287" s="71">
        <v>3.8295923175072823E-3</v>
      </c>
      <c r="L287" s="74">
        <v>44978</v>
      </c>
      <c r="M287" s="73">
        <v>8.1970490223008728E-4</v>
      </c>
      <c r="N287" s="73">
        <v>-1.4142801357204186E-3</v>
      </c>
      <c r="O287" s="73">
        <v>4.451403641136307E-4</v>
      </c>
      <c r="P287" s="73">
        <v>-1.3972988555532617E-2</v>
      </c>
      <c r="R287" s="74">
        <v>44978</v>
      </c>
      <c r="S287" s="75">
        <v>-1.7617084562306668E-2</v>
      </c>
      <c r="T287" s="75">
        <v>-4.2298916189390124E-3</v>
      </c>
      <c r="U287" s="75">
        <v>-1.9226171429157463E-2</v>
      </c>
      <c r="V287" s="75">
        <v>-3.5185663430081365E-2</v>
      </c>
      <c r="X287" s="74">
        <v>44978</v>
      </c>
      <c r="Y287" s="71">
        <v>6.7238553532364024E-5</v>
      </c>
      <c r="Z287" s="71">
        <v>1.0944143373272864E-2</v>
      </c>
      <c r="AB287" s="74">
        <v>44978</v>
      </c>
      <c r="AC287" s="73">
        <v>-5.0567181362849434E-3</v>
      </c>
      <c r="AD287" s="73">
        <v>2.057966769889597E-3</v>
      </c>
      <c r="AE287" s="73">
        <v>8.4299761604594015E-3</v>
      </c>
      <c r="AF287" s="73">
        <v>1.4619885644991885E-3</v>
      </c>
      <c r="AG287" s="73">
        <v>2.4183808642816527E-3</v>
      </c>
    </row>
    <row r="288" spans="1:33" ht="16" x14ac:dyDescent="0.2">
      <c r="A288" s="74">
        <v>44979</v>
      </c>
      <c r="B288" s="72">
        <v>4.1798930423775653E-4</v>
      </c>
      <c r="C288" s="72">
        <v>-1.603517596917873E-3</v>
      </c>
      <c r="D288" s="72">
        <v>1.0067200267243025E-2</v>
      </c>
      <c r="E288" s="72">
        <v>-2.9749320557388935E-3</v>
      </c>
      <c r="G288" s="74">
        <v>44979</v>
      </c>
      <c r="H288" s="71">
        <v>-5.7511054253401184E-4</v>
      </c>
      <c r="I288" s="71">
        <v>1.1456074524041904E-3</v>
      </c>
      <c r="J288" s="71">
        <v>9.0751734354266409E-4</v>
      </c>
      <c r="L288" s="74">
        <v>44979</v>
      </c>
      <c r="M288" s="73">
        <v>1.6135570352314558E-3</v>
      </c>
      <c r="N288" s="73">
        <v>-1.9143691259101594E-3</v>
      </c>
      <c r="O288" s="73">
        <v>7.5484748316998417E-4</v>
      </c>
      <c r="P288" s="73">
        <v>1.9152024157417544E-2</v>
      </c>
      <c r="R288" s="74">
        <v>44979</v>
      </c>
      <c r="S288" s="75">
        <v>-3.969064245514934E-2</v>
      </c>
      <c r="T288" s="75">
        <v>-1.2528430946669004E-2</v>
      </c>
      <c r="U288" s="75">
        <v>8.7865074097132637E-2</v>
      </c>
      <c r="V288" s="75">
        <v>-7.3804882601559083E-2</v>
      </c>
      <c r="X288" s="74">
        <v>44979</v>
      </c>
      <c r="Y288" s="71">
        <v>6.131161113233888E-4</v>
      </c>
      <c r="Z288" s="71">
        <v>3.3782902791030913E-3</v>
      </c>
      <c r="AB288" s="74">
        <v>44979</v>
      </c>
      <c r="AC288" s="73">
        <v>7.2419162141929087E-5</v>
      </c>
      <c r="AD288" s="73">
        <v>-8.7757596677106153E-3</v>
      </c>
      <c r="AE288" s="73">
        <v>1.4238823652253516E-2</v>
      </c>
      <c r="AF288" s="73">
        <v>3.2518808934816207E-2</v>
      </c>
      <c r="AG288" s="73">
        <v>1.1663940125914287E-2</v>
      </c>
    </row>
    <row r="289" spans="1:33" ht="16" x14ac:dyDescent="0.2">
      <c r="A289" s="74">
        <v>44980</v>
      </c>
      <c r="B289" s="72">
        <v>-3.6888563630599217E-4</v>
      </c>
      <c r="C289" s="72">
        <v>1.160826120439302E-3</v>
      </c>
      <c r="D289" s="72">
        <v>-2.8045462538478605E-3</v>
      </c>
      <c r="E289" s="72">
        <v>4.9638718164361235E-3</v>
      </c>
      <c r="G289" s="74">
        <v>44980</v>
      </c>
      <c r="H289" s="71">
        <v>-1.0507785622181532E-3</v>
      </c>
      <c r="I289" s="71">
        <v>-2.0825378537061888E-3</v>
      </c>
      <c r="J289" s="71">
        <v>-2.4605937457405453E-3</v>
      </c>
      <c r="L289" s="74">
        <v>44980</v>
      </c>
      <c r="M289" s="73">
        <v>8.8039131114836912E-4</v>
      </c>
      <c r="N289" s="73">
        <v>3.7290193202372756E-3</v>
      </c>
      <c r="O289" s="73">
        <v>4.3922148284654274E-5</v>
      </c>
      <c r="P289" s="73">
        <v>5.5533814617706193E-2</v>
      </c>
      <c r="R289" s="74">
        <v>44980</v>
      </c>
      <c r="S289" s="75">
        <v>-1.4682358703407864E-2</v>
      </c>
      <c r="T289" s="75">
        <v>6.1919799060854035E-2</v>
      </c>
      <c r="U289" s="75">
        <v>1.5278778845867837E-2</v>
      </c>
      <c r="V289" s="75">
        <v>-6.6056300594048477E-3</v>
      </c>
      <c r="X289" s="74">
        <v>44980</v>
      </c>
      <c r="Y289" s="71">
        <v>3.6607876471022005E-4</v>
      </c>
      <c r="Z289" s="71">
        <v>-1.031738173576327E-2</v>
      </c>
      <c r="AB289" s="74">
        <v>44980</v>
      </c>
      <c r="AC289" s="73">
        <v>-5.6645031635993983E-3</v>
      </c>
      <c r="AD289" s="73">
        <v>1.7281603775835182E-4</v>
      </c>
      <c r="AE289" s="73">
        <v>-8.6580627431145415E-3</v>
      </c>
      <c r="AF289" s="73">
        <v>0.1161908194863057</v>
      </c>
      <c r="AG289" s="73">
        <v>-1.2513510534542516E-3</v>
      </c>
    </row>
    <row r="290" spans="1:33" ht="16" x14ac:dyDescent="0.2">
      <c r="A290" s="74">
        <v>44981</v>
      </c>
      <c r="B290" s="72">
        <v>9.9833672304177126E-4</v>
      </c>
      <c r="C290" s="72">
        <v>2.2812069144779643E-3</v>
      </c>
      <c r="D290" s="72">
        <v>1.1504133877537227E-2</v>
      </c>
      <c r="E290" s="72">
        <v>5.6090591395298109E-3</v>
      </c>
      <c r="G290" s="74">
        <v>44981</v>
      </c>
      <c r="H290" s="71">
        <v>-1.1762225315688909E-3</v>
      </c>
      <c r="I290" s="71">
        <v>4.04949418642878E-4</v>
      </c>
      <c r="J290" s="71">
        <v>-1.372942654911739E-3</v>
      </c>
      <c r="L290" s="74">
        <v>44981</v>
      </c>
      <c r="M290" s="73">
        <v>2.266547283149773E-3</v>
      </c>
      <c r="N290" s="73">
        <v>-1.5651578957948794E-3</v>
      </c>
      <c r="O290" s="73">
        <v>-9.5499905262419319E-4</v>
      </c>
      <c r="P290" s="73">
        <v>9.415853802898012E-3</v>
      </c>
      <c r="R290" s="74">
        <v>44981</v>
      </c>
      <c r="S290" s="75">
        <v>2.4509508239935085E-2</v>
      </c>
      <c r="T290" s="75">
        <v>-4.0882749309069065E-2</v>
      </c>
      <c r="U290" s="75">
        <v>0.13815774241014389</v>
      </c>
      <c r="V290" s="75">
        <v>-5.9568401898634875E-2</v>
      </c>
      <c r="X290" s="74">
        <v>44981</v>
      </c>
      <c r="Y290" s="71">
        <v>4.8690229674026034E-4</v>
      </c>
      <c r="Z290" s="71">
        <v>1.0724629607943428E-2</v>
      </c>
      <c r="AB290" s="74">
        <v>44981</v>
      </c>
      <c r="AC290" s="73">
        <v>2.2539207966571079E-2</v>
      </c>
      <c r="AD290" s="73">
        <v>6.9096565195112013E-4</v>
      </c>
      <c r="AE290" s="73">
        <v>-2.0380185355078104E-2</v>
      </c>
      <c r="AF290" s="73">
        <v>2.1794137833329771E-2</v>
      </c>
      <c r="AG290" s="73">
        <v>1.9389627853997761E-2</v>
      </c>
    </row>
    <row r="291" spans="1:33" ht="16" x14ac:dyDescent="0.2">
      <c r="A291" s="74">
        <v>44984</v>
      </c>
      <c r="B291" s="72">
        <v>1.0482007765379088E-4</v>
      </c>
      <c r="C291" s="72">
        <v>-1.8614294077311524E-3</v>
      </c>
      <c r="D291" s="72">
        <v>-5.7972702744714701E-3</v>
      </c>
      <c r="E291" s="72">
        <v>-1.031263234706821E-2</v>
      </c>
      <c r="G291" s="74">
        <v>44984</v>
      </c>
      <c r="H291" s="71">
        <v>-1.4716190988366788E-4</v>
      </c>
      <c r="I291" s="71">
        <v>-2.2449227660471158E-3</v>
      </c>
      <c r="J291" s="71">
        <v>-3.3739906704050816E-3</v>
      </c>
      <c r="L291" s="74">
        <v>44984</v>
      </c>
      <c r="M291" s="73">
        <v>-5.6710286330678185E-4</v>
      </c>
      <c r="N291" s="73">
        <v>1.4327849990835413E-3</v>
      </c>
      <c r="O291" s="73">
        <v>8.5232025771001278E-4</v>
      </c>
      <c r="P291" s="73">
        <v>1.7466360068708765E-2</v>
      </c>
      <c r="R291" s="74">
        <v>44984</v>
      </c>
      <c r="S291" s="75">
        <v>3.2062157836591679E-2</v>
      </c>
      <c r="T291" s="75">
        <v>3.7870093197046699E-2</v>
      </c>
      <c r="U291" s="75">
        <v>-6.3703486463591731E-4</v>
      </c>
      <c r="V291" s="75">
        <v>-0.12754040599850633</v>
      </c>
      <c r="X291" s="74">
        <v>44984</v>
      </c>
      <c r="Y291" s="71">
        <v>-1.4235897720077628E-4</v>
      </c>
      <c r="Z291" s="71">
        <v>5.8600077786521102E-3</v>
      </c>
      <c r="AB291" s="74">
        <v>44984</v>
      </c>
      <c r="AC291" s="73">
        <v>5.9633855554184463E-3</v>
      </c>
      <c r="AD291" s="73">
        <v>-3.9795882610047864E-3</v>
      </c>
      <c r="AE291" s="73">
        <v>1.4449590613440071E-2</v>
      </c>
      <c r="AF291" s="73">
        <v>-1.3643622493687784E-2</v>
      </c>
      <c r="AG291" s="73">
        <v>-6.271719516263677E-3</v>
      </c>
    </row>
    <row r="292" spans="1:33" ht="16" x14ac:dyDescent="0.2">
      <c r="A292" s="74">
        <v>44985</v>
      </c>
      <c r="B292" s="72">
        <v>-5.8448092598341198E-4</v>
      </c>
      <c r="C292" s="72">
        <v>7.8586549211851449E-5</v>
      </c>
      <c r="D292" s="72">
        <v>7.8560659308683778E-4</v>
      </c>
      <c r="E292" s="72">
        <v>-4.2853203519593172E-3</v>
      </c>
      <c r="G292" s="74">
        <v>44985</v>
      </c>
      <c r="H292" s="71">
        <v>5.5344873249505886E-4</v>
      </c>
      <c r="I292" s="71">
        <v>9.0409798826364429E-4</v>
      </c>
      <c r="J292" s="71">
        <v>-4.4208544447940537E-4</v>
      </c>
      <c r="L292" s="74">
        <v>44985</v>
      </c>
      <c r="M292" s="73">
        <v>2.9868690891753427E-4</v>
      </c>
      <c r="N292" s="73">
        <v>-2.8601979278838519E-3</v>
      </c>
      <c r="O292" s="73">
        <v>4.9857505070787032E-4</v>
      </c>
      <c r="P292" s="73">
        <v>-1.8188153504831708E-3</v>
      </c>
      <c r="R292" s="74">
        <v>44985</v>
      </c>
      <c r="S292" s="75">
        <v>7.3090977704814975E-4</v>
      </c>
      <c r="T292" s="75">
        <v>4.705307002425721E-2</v>
      </c>
      <c r="U292" s="75">
        <v>-7.8615768165599578E-2</v>
      </c>
      <c r="V292" s="75">
        <v>6.140247258693813E-2</v>
      </c>
      <c r="X292" s="74">
        <v>44985</v>
      </c>
      <c r="Y292" s="71">
        <v>5.6885264999949747E-5</v>
      </c>
      <c r="Z292" s="71">
        <v>-1.1903753590595972E-3</v>
      </c>
      <c r="AB292" s="74">
        <v>44985</v>
      </c>
      <c r="AC292" s="73">
        <v>7.7558028200772735E-3</v>
      </c>
      <c r="AD292" s="73">
        <v>3.4668053736035221E-4</v>
      </c>
      <c r="AE292" s="73">
        <v>6.9954532408571669E-4</v>
      </c>
      <c r="AF292" s="73">
        <v>9.9410573258427518E-3</v>
      </c>
      <c r="AG292" s="73">
        <v>1.5716758895618906E-2</v>
      </c>
    </row>
    <row r="293" spans="1:33" ht="16" x14ac:dyDescent="0.2">
      <c r="A293" s="74">
        <v>44986</v>
      </c>
      <c r="B293" s="72">
        <v>2.5953175340429069E-4</v>
      </c>
      <c r="C293" s="72">
        <v>8.7273310367664224E-4</v>
      </c>
      <c r="D293" s="72">
        <v>-2.153001883309582E-3</v>
      </c>
      <c r="E293" s="72">
        <v>-1.7328197147273349E-3</v>
      </c>
      <c r="G293" s="74">
        <v>44986</v>
      </c>
      <c r="H293" s="71">
        <v>-1.0640561820910595E-3</v>
      </c>
      <c r="I293" s="71">
        <v>-9.5988012916315747E-4</v>
      </c>
      <c r="J293" s="71">
        <v>-1.4039576301043994E-3</v>
      </c>
      <c r="L293" s="74">
        <v>44986</v>
      </c>
      <c r="M293" s="73">
        <v>7.3129452208373763E-4</v>
      </c>
      <c r="N293" s="73">
        <v>-4.7955303220336082E-3</v>
      </c>
      <c r="O293" s="73">
        <v>2.1073886322531192E-3</v>
      </c>
      <c r="P293" s="73">
        <v>-7.3158913579020332E-3</v>
      </c>
      <c r="R293" s="74">
        <v>44986</v>
      </c>
      <c r="S293" s="75">
        <v>-1.5526362979332612E-2</v>
      </c>
      <c r="T293" s="75">
        <v>2.5137906268301327E-2</v>
      </c>
      <c r="U293" s="75">
        <v>6.4174658260976541E-2</v>
      </c>
      <c r="V293" s="75">
        <v>0.10859286687053685</v>
      </c>
      <c r="X293" s="74">
        <v>44986</v>
      </c>
      <c r="Y293" s="71">
        <v>-4.883875235429816E-4</v>
      </c>
      <c r="Z293" s="71">
        <v>-1.1232459670495656E-2</v>
      </c>
      <c r="AB293" s="74">
        <v>44986</v>
      </c>
      <c r="AC293" s="73">
        <v>-1.4146508373451746E-2</v>
      </c>
      <c r="AD293" s="73">
        <v>6.3920058699046154E-3</v>
      </c>
      <c r="AE293" s="73">
        <v>4.5351551653911425E-3</v>
      </c>
      <c r="AF293" s="73">
        <v>7.5448814295930649E-3</v>
      </c>
      <c r="AG293" s="73">
        <v>-8.5522818153171403E-3</v>
      </c>
    </row>
    <row r="294" spans="1:33" ht="16" x14ac:dyDescent="0.2">
      <c r="A294" s="74">
        <v>44987</v>
      </c>
      <c r="B294" s="72">
        <v>-7.6283169475152703E-5</v>
      </c>
      <c r="C294" s="72">
        <v>-2.573688082220027E-3</v>
      </c>
      <c r="D294" s="72">
        <v>5.7306586889137659E-3</v>
      </c>
      <c r="E294" s="72">
        <v>4.2449907880091767E-3</v>
      </c>
      <c r="G294" s="74">
        <v>44987</v>
      </c>
      <c r="H294" s="71">
        <v>1.9745788418325084E-4</v>
      </c>
      <c r="I294" s="71">
        <v>2.8512546338367185E-3</v>
      </c>
      <c r="J294" s="71">
        <v>8.10737579823363E-4</v>
      </c>
      <c r="L294" s="74">
        <v>44987</v>
      </c>
      <c r="M294" s="73">
        <v>1.3834417079217179E-4</v>
      </c>
      <c r="N294" s="73">
        <v>-1.3781980707747027E-4</v>
      </c>
      <c r="O294" s="73">
        <v>-1.2215543825713805E-3</v>
      </c>
      <c r="P294" s="73">
        <v>-3.0811600700283524E-2</v>
      </c>
      <c r="R294" s="74">
        <v>44987</v>
      </c>
      <c r="S294" s="75">
        <v>-1.8087444483137038E-2</v>
      </c>
      <c r="T294" s="75">
        <v>-1.4325633050822546E-3</v>
      </c>
      <c r="U294" s="75">
        <v>5.1125586512685638E-2</v>
      </c>
      <c r="V294" s="75">
        <v>-0.13933738285726305</v>
      </c>
      <c r="X294" s="74">
        <v>44987</v>
      </c>
      <c r="Y294" s="71">
        <v>-5.8981739099155288E-5</v>
      </c>
      <c r="Z294" s="71">
        <v>-4.3874831073130484E-3</v>
      </c>
      <c r="AB294" s="74">
        <v>44987</v>
      </c>
      <c r="AC294" s="73">
        <v>1.6741817233844176E-2</v>
      </c>
      <c r="AD294" s="73">
        <v>1.0449773890822564E-2</v>
      </c>
      <c r="AE294" s="73">
        <v>1.0732316965397016E-2</v>
      </c>
      <c r="AF294" s="73">
        <v>8.2493593390370323E-3</v>
      </c>
      <c r="AG294" s="73">
        <v>1.9441681614585371E-2</v>
      </c>
    </row>
    <row r="295" spans="1:33" ht="16" x14ac:dyDescent="0.2">
      <c r="A295" s="74">
        <v>44988</v>
      </c>
      <c r="B295" s="72">
        <v>6.3789175714644951E-4</v>
      </c>
      <c r="C295" s="72">
        <v>5.1455085969194124E-4</v>
      </c>
      <c r="D295" s="72">
        <v>-9.4857190956741688E-5</v>
      </c>
      <c r="E295" s="72">
        <v>-2.1965941361742902E-3</v>
      </c>
      <c r="G295" s="74">
        <v>44988</v>
      </c>
      <c r="H295" s="71">
        <v>1.0826268315835383E-3</v>
      </c>
      <c r="I295" s="71">
        <v>4.8494734413628343E-3</v>
      </c>
      <c r="J295" s="71">
        <v>-7.5106022596076627E-4</v>
      </c>
      <c r="L295" s="74">
        <v>44988</v>
      </c>
      <c r="M295" s="73">
        <v>8.7054898921378539E-4</v>
      </c>
      <c r="N295" s="73">
        <v>1.0413636635834026E-3</v>
      </c>
      <c r="O295" s="73">
        <v>-7.0271530779854893E-4</v>
      </c>
      <c r="P295" s="73">
        <v>1.384985521730655E-3</v>
      </c>
      <c r="R295" s="74">
        <v>44988</v>
      </c>
      <c r="S295" s="75">
        <v>-4.0090721619179093E-2</v>
      </c>
      <c r="T295" s="75">
        <v>5.036443086610564E-2</v>
      </c>
      <c r="U295" s="75">
        <v>9.3763679150550491E-2</v>
      </c>
      <c r="V295" s="75">
        <v>9.9029674392642967E-4</v>
      </c>
      <c r="X295" s="74">
        <v>44988</v>
      </c>
      <c r="Y295" s="71">
        <v>-1.4467855719760454E-4</v>
      </c>
      <c r="Z295" s="71">
        <v>-1.0283699301572601E-3</v>
      </c>
      <c r="AB295" s="74">
        <v>44988</v>
      </c>
      <c r="AC295" s="73">
        <v>-4.2120104391107586E-3</v>
      </c>
      <c r="AD295" s="73">
        <v>-7.1832017434924188E-3</v>
      </c>
      <c r="AE295" s="73">
        <v>-1.5617183622374881E-2</v>
      </c>
      <c r="AF295" s="73">
        <v>8.936068551554455E-3</v>
      </c>
      <c r="AG295" s="73">
        <v>1.1096719610959014E-2</v>
      </c>
    </row>
    <row r="296" spans="1:33" ht="16" x14ac:dyDescent="0.2">
      <c r="A296" s="74">
        <v>44991</v>
      </c>
      <c r="B296" s="72">
        <v>-2.7017327772136269E-4</v>
      </c>
      <c r="C296" s="72">
        <v>-3.0235694808429148E-3</v>
      </c>
      <c r="D296" s="72">
        <v>2.5457688505734952E-3</v>
      </c>
      <c r="E296" s="72">
        <v>-6.3704731229463794E-3</v>
      </c>
      <c r="G296" s="74">
        <v>44991</v>
      </c>
      <c r="H296" s="71">
        <v>6.0679348414019322E-4</v>
      </c>
      <c r="I296" s="71">
        <v>3.0218747973557807E-4</v>
      </c>
      <c r="J296" s="71">
        <v>1.3237701520959189E-3</v>
      </c>
      <c r="L296" s="74">
        <v>44991</v>
      </c>
      <c r="M296" s="73">
        <v>1.8781278125726318E-3</v>
      </c>
      <c r="N296" s="73">
        <v>1.6432004172809011E-3</v>
      </c>
      <c r="O296" s="73">
        <v>-1.6630980500732986E-3</v>
      </c>
      <c r="P296" s="73">
        <v>3.6861859309344925E-3</v>
      </c>
      <c r="R296" s="74">
        <v>44991</v>
      </c>
      <c r="S296" s="75">
        <v>2.4207485969386221E-2</v>
      </c>
      <c r="T296" s="75">
        <v>-6.9845333663401177E-2</v>
      </c>
      <c r="U296" s="75">
        <v>-6.485440113256366E-2</v>
      </c>
      <c r="V296" s="75">
        <v>6.8964839202715914E-2</v>
      </c>
      <c r="X296" s="74">
        <v>44991</v>
      </c>
      <c r="Y296" s="71">
        <v>6.2467598494123295E-4</v>
      </c>
      <c r="Z296" s="71">
        <v>-1.0114681276133439E-2</v>
      </c>
      <c r="AB296" s="74">
        <v>44991</v>
      </c>
      <c r="AC296" s="73">
        <v>-1.445500971386866E-2</v>
      </c>
      <c r="AD296" s="73">
        <v>-1.906139846962188E-2</v>
      </c>
      <c r="AE296" s="73">
        <v>-2.1567037096885275E-2</v>
      </c>
      <c r="AF296" s="73">
        <v>1.8077739180545626E-3</v>
      </c>
      <c r="AG296" s="73">
        <v>-1.449379701077373E-2</v>
      </c>
    </row>
    <row r="297" spans="1:33" ht="16" x14ac:dyDescent="0.2">
      <c r="A297" s="74">
        <v>44992</v>
      </c>
      <c r="B297" s="72">
        <v>5.3368644450322135E-5</v>
      </c>
      <c r="C297" s="72">
        <v>-3.4785254239292169E-3</v>
      </c>
      <c r="D297" s="72">
        <v>8.9670303720904756E-3</v>
      </c>
      <c r="E297" s="72">
        <v>6.0306021803218021E-3</v>
      </c>
      <c r="G297" s="74">
        <v>44992</v>
      </c>
      <c r="H297" s="71">
        <v>2.2163470958390437E-4</v>
      </c>
      <c r="I297" s="71">
        <v>1.2519421832830402E-3</v>
      </c>
      <c r="J297" s="71">
        <v>2.6595052522893374E-3</v>
      </c>
      <c r="L297" s="74">
        <v>44992</v>
      </c>
      <c r="M297" s="73">
        <v>4.2218246892967674E-5</v>
      </c>
      <c r="N297" s="73">
        <v>1.0122887007276661E-3</v>
      </c>
      <c r="O297" s="73">
        <v>-9.2111812150796416E-5</v>
      </c>
      <c r="P297" s="73">
        <v>-5.7271210097889335E-3</v>
      </c>
      <c r="R297" s="74">
        <v>44992</v>
      </c>
      <c r="S297" s="75">
        <v>3.9985267513892614E-2</v>
      </c>
      <c r="T297" s="75">
        <v>-1.070826361714002E-2</v>
      </c>
      <c r="U297" s="75">
        <v>-2.2089892911694487E-2</v>
      </c>
      <c r="V297" s="75">
        <v>-1.7393543598022395E-3</v>
      </c>
      <c r="X297" s="74">
        <v>44992</v>
      </c>
      <c r="Y297" s="71">
        <v>5.3502021863894428E-4</v>
      </c>
      <c r="Z297" s="71">
        <v>3.3814149679968352E-3</v>
      </c>
      <c r="AB297" s="74">
        <v>44992</v>
      </c>
      <c r="AC297" s="73">
        <v>1.7827223318742293E-3</v>
      </c>
      <c r="AD297" s="73">
        <v>1.493342563159139E-2</v>
      </c>
      <c r="AE297" s="73">
        <v>7.1454093786885034E-4</v>
      </c>
      <c r="AF297" s="73">
        <v>1.2415087292420253E-2</v>
      </c>
      <c r="AG297" s="73">
        <v>1.2544478654723972E-2</v>
      </c>
    </row>
    <row r="298" spans="1:33" ht="16" x14ac:dyDescent="0.2">
      <c r="A298" s="74">
        <v>44993</v>
      </c>
      <c r="B298" s="72">
        <v>6.8516001438047585E-4</v>
      </c>
      <c r="C298" s="72">
        <v>3.1902957509444764E-3</v>
      </c>
      <c r="D298" s="72">
        <v>-4.1321554441771922E-4</v>
      </c>
      <c r="E298" s="72">
        <v>2.9299290068451082E-3</v>
      </c>
      <c r="G298" s="74">
        <v>44993</v>
      </c>
      <c r="H298" s="71">
        <v>1.9838645302594932E-4</v>
      </c>
      <c r="I298" s="71">
        <v>-5.0665435101824349E-4</v>
      </c>
      <c r="J298" s="71">
        <v>-1.2779028034547043E-3</v>
      </c>
      <c r="L298" s="74">
        <v>44993</v>
      </c>
      <c r="M298" s="73">
        <v>8.9899167686245619E-4</v>
      </c>
      <c r="N298" s="73">
        <v>-2.0934990038524058E-3</v>
      </c>
      <c r="O298" s="73">
        <v>2.9971628961191242E-4</v>
      </c>
      <c r="P298" s="73">
        <v>3.6748023982307795E-2</v>
      </c>
      <c r="R298" s="74">
        <v>44993</v>
      </c>
      <c r="S298" s="75">
        <v>-1.0679935644107916E-2</v>
      </c>
      <c r="T298" s="75">
        <v>1.4918081938170675E-2</v>
      </c>
      <c r="U298" s="75">
        <v>-4.1557279430090188E-2</v>
      </c>
      <c r="V298" s="75">
        <v>2.1076097653337039E-2</v>
      </c>
      <c r="X298" s="74">
        <v>44993</v>
      </c>
      <c r="Y298" s="71">
        <v>-1.3721042231830107E-4</v>
      </c>
      <c r="Z298" s="71">
        <v>-6.2910819478129544E-3</v>
      </c>
      <c r="AB298" s="74">
        <v>44993</v>
      </c>
      <c r="AC298" s="73">
        <v>4.9859326507451689E-4</v>
      </c>
      <c r="AD298" s="73">
        <v>-7.2652109914124133E-3</v>
      </c>
      <c r="AE298" s="73">
        <v>-7.2570692834835498E-2</v>
      </c>
      <c r="AF298" s="73">
        <v>-2.2398531276603489E-2</v>
      </c>
      <c r="AG298" s="73">
        <v>-1.8489668465763793E-2</v>
      </c>
    </row>
    <row r="299" spans="1:33" ht="16" x14ac:dyDescent="0.2">
      <c r="A299" s="74">
        <v>44994</v>
      </c>
      <c r="B299" s="72">
        <v>-4.8360173476128226E-4</v>
      </c>
      <c r="C299" s="72">
        <v>-2.8510171418621891E-3</v>
      </c>
      <c r="D299" s="72">
        <v>-1.9445756122833955E-3</v>
      </c>
      <c r="E299" s="72">
        <v>1.7237030590207866E-4</v>
      </c>
      <c r="G299" s="74">
        <v>44994</v>
      </c>
      <c r="H299" s="71">
        <v>1.0952435303496211E-3</v>
      </c>
      <c r="I299" s="71">
        <v>3.8509400770504157E-4</v>
      </c>
      <c r="J299" s="71">
        <v>-1.5321427914129987E-3</v>
      </c>
      <c r="L299" s="74">
        <v>44994</v>
      </c>
      <c r="M299" s="73">
        <v>9.6805835185034199E-4</v>
      </c>
      <c r="N299" s="73">
        <v>1.7348600780657484E-4</v>
      </c>
      <c r="O299" s="73">
        <v>1.6078499157060294E-3</v>
      </c>
      <c r="P299" s="73">
        <v>2.3321710054227524E-2</v>
      </c>
      <c r="R299" s="74">
        <v>44994</v>
      </c>
      <c r="S299" s="75">
        <v>-2.9939361898737017E-2</v>
      </c>
      <c r="T299" s="75">
        <v>-9.2983335452764618E-3</v>
      </c>
      <c r="U299" s="75">
        <v>2.2149025235636572E-2</v>
      </c>
      <c r="V299" s="75">
        <v>-0.18198757867557844</v>
      </c>
      <c r="X299" s="74">
        <v>44994</v>
      </c>
      <c r="Y299" s="71">
        <v>-1.6558344096835701E-4</v>
      </c>
      <c r="Z299" s="71">
        <v>-1.0063761059762765E-2</v>
      </c>
      <c r="AB299" s="74">
        <v>44994</v>
      </c>
      <c r="AC299" s="73">
        <v>-2.2832206499600355E-2</v>
      </c>
      <c r="AD299" s="73">
        <v>-1.3106347505300547E-2</v>
      </c>
      <c r="AE299" s="73">
        <v>-5.8514714061426797E-2</v>
      </c>
      <c r="AF299" s="73">
        <v>-3.8430511610780468E-2</v>
      </c>
      <c r="AG299" s="73">
        <v>-2.0076516390479551E-2</v>
      </c>
    </row>
    <row r="300" spans="1:33" ht="16" x14ac:dyDescent="0.2">
      <c r="A300" s="74">
        <v>44995</v>
      </c>
      <c r="B300" s="72">
        <v>1.4476437979707869E-3</v>
      </c>
      <c r="C300" s="72">
        <v>-1.3340294489364555E-3</v>
      </c>
      <c r="D300" s="72">
        <v>-1.2470328763962604E-3</v>
      </c>
      <c r="E300" s="72">
        <v>3.5420769142054283E-3</v>
      </c>
      <c r="G300" s="74">
        <v>44995</v>
      </c>
      <c r="H300" s="71">
        <v>-2.3091595655384402E-4</v>
      </c>
      <c r="I300" s="71">
        <v>-1.2881151129466412E-3</v>
      </c>
      <c r="J300" s="71">
        <v>3.7662189018775206E-3</v>
      </c>
      <c r="L300" s="74">
        <v>44995</v>
      </c>
      <c r="M300" s="73">
        <v>-1.2274562775300599E-3</v>
      </c>
      <c r="N300" s="73">
        <v>2.9376894536758233E-3</v>
      </c>
      <c r="O300" s="73">
        <v>-8.6817628344471119E-4</v>
      </c>
      <c r="P300" s="73">
        <v>-1.0552786351252836E-2</v>
      </c>
      <c r="R300" s="74">
        <v>44995</v>
      </c>
      <c r="S300" s="75">
        <v>-3.4589408595715005E-3</v>
      </c>
      <c r="T300" s="75">
        <v>3.2209375688694405E-2</v>
      </c>
      <c r="U300" s="75">
        <v>-7.4596681263970621E-3</v>
      </c>
      <c r="V300" s="75">
        <v>-1.0934005186540908E-2</v>
      </c>
      <c r="X300" s="74">
        <v>44995</v>
      </c>
      <c r="Y300" s="71">
        <v>7.287668284896296E-4</v>
      </c>
      <c r="Z300" s="71">
        <v>-1.5325723736338597E-2</v>
      </c>
      <c r="AB300" s="74">
        <v>44995</v>
      </c>
      <c r="AC300" s="73">
        <v>-3.1903819791459766E-2</v>
      </c>
      <c r="AD300" s="73">
        <v>1.3800550934776203E-2</v>
      </c>
      <c r="AE300" s="73">
        <v>-0.11326354084914488</v>
      </c>
      <c r="AF300" s="73">
        <v>2.4191581612322325E-2</v>
      </c>
      <c r="AG300" s="73">
        <v>-2.3366880675324261E-2</v>
      </c>
    </row>
    <row r="301" spans="1:33" ht="16" x14ac:dyDescent="0.2">
      <c r="A301" s="74">
        <v>44998</v>
      </c>
      <c r="B301" s="72">
        <v>8.3556986152032978E-4</v>
      </c>
      <c r="C301" s="72">
        <v>5.792231160807221E-3</v>
      </c>
      <c r="D301" s="72">
        <v>2.6489391485504083E-4</v>
      </c>
      <c r="E301" s="72">
        <v>6.6720398669425857E-3</v>
      </c>
      <c r="G301" s="74">
        <v>44998</v>
      </c>
      <c r="H301" s="71">
        <v>-4.216425621527258E-4</v>
      </c>
      <c r="I301" s="71">
        <v>2.9013689063447732E-3</v>
      </c>
      <c r="J301" s="71">
        <v>-4.3282834598953705E-5</v>
      </c>
      <c r="L301" s="74">
        <v>44998</v>
      </c>
      <c r="M301" s="73">
        <v>5.4309322472626758E-5</v>
      </c>
      <c r="N301" s="73">
        <v>-3.4253216664075947E-3</v>
      </c>
      <c r="O301" s="73">
        <v>-1.9449198949186787E-4</v>
      </c>
      <c r="P301" s="73">
        <v>1.1998307875369532E-2</v>
      </c>
      <c r="R301" s="74">
        <v>44998</v>
      </c>
      <c r="S301" s="75">
        <v>-4.6104531961728701E-2</v>
      </c>
      <c r="T301" s="75">
        <v>4.4063900125109579E-2</v>
      </c>
      <c r="U301" s="75">
        <v>0.1097197836845637</v>
      </c>
      <c r="V301" s="75">
        <v>-0.12224547533973742</v>
      </c>
      <c r="X301" s="74">
        <v>44998</v>
      </c>
      <c r="Y301" s="71">
        <v>-3.4832220620564368E-4</v>
      </c>
      <c r="Z301" s="71">
        <v>8.177327397619099E-3</v>
      </c>
      <c r="AB301" s="74">
        <v>44998</v>
      </c>
      <c r="AC301" s="73">
        <v>2.1725428547203513E-2</v>
      </c>
      <c r="AD301" s="73">
        <v>2.9403827727803707E-2</v>
      </c>
      <c r="AE301" s="73">
        <v>0</v>
      </c>
      <c r="AF301" s="73">
        <v>2.5726359827877857E-2</v>
      </c>
      <c r="AG301" s="73">
        <v>2.6741082504487246E-2</v>
      </c>
    </row>
    <row r="302" spans="1:33" ht="16" x14ac:dyDescent="0.2">
      <c r="A302" s="74">
        <v>44999</v>
      </c>
      <c r="B302" s="72">
        <v>5.3404152719220088E-4</v>
      </c>
      <c r="C302" s="72">
        <v>-5.0382843000873088E-4</v>
      </c>
      <c r="D302" s="72">
        <v>-1.3964305799435319E-3</v>
      </c>
      <c r="E302" s="72">
        <v>-1.7708467417257925E-3</v>
      </c>
      <c r="G302" s="74">
        <v>44999</v>
      </c>
      <c r="H302" s="71">
        <v>1.049411330212721E-3</v>
      </c>
      <c r="I302" s="71">
        <v>-2.2524662863521385E-3</v>
      </c>
      <c r="J302" s="71">
        <v>-2.8973857171548138E-4</v>
      </c>
      <c r="L302" s="74">
        <v>44999</v>
      </c>
      <c r="M302" s="73">
        <v>1.9328433936576428E-4</v>
      </c>
      <c r="N302" s="73">
        <v>6.0499539377537124E-4</v>
      </c>
      <c r="O302" s="73">
        <v>4.8442586109232247E-4</v>
      </c>
      <c r="P302" s="73">
        <v>3.0157087290036647E-2</v>
      </c>
      <c r="R302" s="74">
        <v>44999</v>
      </c>
      <c r="S302" s="75">
        <v>5.3779937748727726E-2</v>
      </c>
      <c r="T302" s="75">
        <v>-4.1691231964627387E-2</v>
      </c>
      <c r="U302" s="75">
        <v>-8.534324799418655E-2</v>
      </c>
      <c r="V302" s="75">
        <v>9.2336236784977987E-2</v>
      </c>
      <c r="X302" s="74">
        <v>44999</v>
      </c>
      <c r="Y302" s="71">
        <v>4.4932126122024566E-4</v>
      </c>
      <c r="Z302" s="71">
        <v>1.5198944355579403E-3</v>
      </c>
      <c r="AB302" s="74">
        <v>44999</v>
      </c>
      <c r="AC302" s="73">
        <v>-2.8139334707952653E-2</v>
      </c>
      <c r="AD302" s="73">
        <v>4.7058910374127138E-3</v>
      </c>
      <c r="AE302" s="73">
        <v>2.0312140453982306E-2</v>
      </c>
      <c r="AF302" s="73">
        <v>6.8893488006352994E-3</v>
      </c>
      <c r="AG302" s="73">
        <v>-4.1964199099032082E-2</v>
      </c>
    </row>
    <row r="303" spans="1:33" ht="16" x14ac:dyDescent="0.2">
      <c r="A303" s="74">
        <v>45000</v>
      </c>
      <c r="B303" s="72">
        <v>6.861169431849664E-4</v>
      </c>
      <c r="C303" s="72">
        <v>2.4848601884384699E-3</v>
      </c>
      <c r="D303" s="72">
        <v>1.9121450560612024E-3</v>
      </c>
      <c r="E303" s="72">
        <v>3.5112567523809123E-4</v>
      </c>
      <c r="G303" s="74">
        <v>45000</v>
      </c>
      <c r="H303" s="71">
        <v>-1.2202564916534818E-5</v>
      </c>
      <c r="I303" s="71">
        <v>7.7946470376255811E-4</v>
      </c>
      <c r="J303" s="71">
        <v>1.9582562052957351E-3</v>
      </c>
      <c r="L303" s="74">
        <v>45000</v>
      </c>
      <c r="M303" s="73">
        <v>1.4625859877729045E-3</v>
      </c>
      <c r="N303" s="73">
        <v>1.3489311223042007E-3</v>
      </c>
      <c r="O303" s="73">
        <v>1.1757050683979178E-4</v>
      </c>
      <c r="P303" s="73">
        <v>2.0145441796253192E-2</v>
      </c>
      <c r="R303" s="74">
        <v>45000</v>
      </c>
      <c r="S303" s="75">
        <v>-4.8341111097405666E-2</v>
      </c>
      <c r="T303" s="75">
        <v>-7.0105139942663625E-2</v>
      </c>
      <c r="U303" s="75">
        <v>-0.10496530512490058</v>
      </c>
      <c r="V303" s="75">
        <v>-5.1664022993121866E-2</v>
      </c>
      <c r="X303" s="74">
        <v>45000</v>
      </c>
      <c r="Y303" s="71">
        <v>-6.3395334750888715E-4</v>
      </c>
      <c r="Z303" s="71">
        <v>1.4777840094303659E-2</v>
      </c>
      <c r="AB303" s="74">
        <v>45000</v>
      </c>
      <c r="AC303" s="73">
        <v>5.5109036161323614E-3</v>
      </c>
      <c r="AD303" s="73">
        <v>9.0135813053613886E-3</v>
      </c>
      <c r="AE303" s="73">
        <v>-3.5810244177060277E-3</v>
      </c>
      <c r="AF303" s="73">
        <v>1.6431425862260995E-2</v>
      </c>
      <c r="AG303" s="73">
        <v>1.8791876498009827E-2</v>
      </c>
    </row>
    <row r="304" spans="1:33" ht="16" x14ac:dyDescent="0.2">
      <c r="A304" s="74">
        <v>45001</v>
      </c>
      <c r="B304" s="72">
        <v>-1.8350852426746208E-4</v>
      </c>
      <c r="C304" s="72">
        <v>2.1862191188663825E-3</v>
      </c>
      <c r="D304" s="72">
        <v>-1.903788099680457E-3</v>
      </c>
      <c r="E304" s="72">
        <v>6.7588423221204598E-3</v>
      </c>
      <c r="G304" s="74">
        <v>45001</v>
      </c>
      <c r="H304" s="71">
        <v>1.414861195326292E-4</v>
      </c>
      <c r="I304" s="71">
        <v>1.4066540642224646E-3</v>
      </c>
      <c r="J304" s="71">
        <v>-2.4339473730787615E-4</v>
      </c>
      <c r="L304" s="74">
        <v>45001</v>
      </c>
      <c r="M304" s="73">
        <v>2.4788026024691415E-4</v>
      </c>
      <c r="N304" s="73">
        <v>-1.3156514029799308E-3</v>
      </c>
      <c r="O304" s="73">
        <v>1.8559227571244485E-3</v>
      </c>
      <c r="P304" s="73">
        <v>6.3288461810109969E-3</v>
      </c>
      <c r="R304" s="74">
        <v>45001</v>
      </c>
      <c r="S304" s="75">
        <v>2.4041891586871617E-3</v>
      </c>
      <c r="T304" s="75">
        <v>-4.9035799578157256E-2</v>
      </c>
      <c r="U304" s="75">
        <v>2.0200059125117568E-2</v>
      </c>
      <c r="V304" s="75">
        <v>0.12747047472958409</v>
      </c>
      <c r="X304" s="74">
        <v>45001</v>
      </c>
      <c r="Y304" s="71">
        <v>-1.3030622554742298E-4</v>
      </c>
      <c r="Z304" s="71">
        <v>-4.4400663813286096E-3</v>
      </c>
      <c r="AB304" s="74">
        <v>45001</v>
      </c>
      <c r="AC304" s="73">
        <v>-1.5706533288402252E-2</v>
      </c>
      <c r="AD304" s="73">
        <v>-3.3239156031477588E-4</v>
      </c>
      <c r="AE304" s="73">
        <v>-5.0585496788106338E-2</v>
      </c>
      <c r="AF304" s="73">
        <v>2.1209394682322837E-2</v>
      </c>
      <c r="AG304" s="73">
        <v>-2.8321920976610824E-2</v>
      </c>
    </row>
    <row r="305" spans="1:33" ht="16" x14ac:dyDescent="0.2">
      <c r="A305" s="74">
        <v>45002</v>
      </c>
      <c r="B305" s="72">
        <v>1.3648181134114369E-4</v>
      </c>
      <c r="C305" s="72">
        <v>8.1550170146386632E-4</v>
      </c>
      <c r="D305" s="72">
        <v>2.9296768369207618E-3</v>
      </c>
      <c r="E305" s="72">
        <v>-5.261052353389915E-3</v>
      </c>
      <c r="G305" s="74">
        <v>45002</v>
      </c>
      <c r="H305" s="71">
        <v>-8.5797755126021955E-4</v>
      </c>
      <c r="I305" s="71">
        <v>-2.0179506897653366E-4</v>
      </c>
      <c r="J305" s="71">
        <v>-5.2433790265362388E-4</v>
      </c>
      <c r="L305" s="74">
        <v>45002</v>
      </c>
      <c r="M305" s="73">
        <v>8.7886528684040228E-4</v>
      </c>
      <c r="N305" s="73">
        <v>-1.2129688172353838E-3</v>
      </c>
      <c r="O305" s="73">
        <v>3.9908797060049739E-4</v>
      </c>
      <c r="P305" s="73">
        <v>4.2390315609728861E-3</v>
      </c>
      <c r="R305" s="74">
        <v>45002</v>
      </c>
      <c r="S305" s="75">
        <v>2.0428317884715917E-2</v>
      </c>
      <c r="T305" s="75">
        <v>-4.0819542039978063E-2</v>
      </c>
      <c r="U305" s="75">
        <v>3.4042432659440493E-2</v>
      </c>
      <c r="V305" s="75">
        <v>-0.17561731301849096</v>
      </c>
      <c r="X305" s="74">
        <v>45002</v>
      </c>
      <c r="Y305" s="71">
        <v>7.6877513530963445E-4</v>
      </c>
      <c r="Z305" s="71">
        <v>2.3999705868010826E-2</v>
      </c>
      <c r="AB305" s="74">
        <v>45002</v>
      </c>
      <c r="AC305" s="73">
        <v>1.2992622840160397E-2</v>
      </c>
      <c r="AD305" s="73">
        <v>1.2225495074267002E-2</v>
      </c>
      <c r="AE305" s="73">
        <v>5.2825139381611139E-2</v>
      </c>
      <c r="AF305" s="73">
        <v>2.2972012973694425E-3</v>
      </c>
      <c r="AG305" s="73">
        <v>-8.19044284276268E-3</v>
      </c>
    </row>
    <row r="306" spans="1:33" ht="16" x14ac:dyDescent="0.2">
      <c r="A306" s="74">
        <v>45005</v>
      </c>
      <c r="B306" s="72">
        <v>9.4158120477633612E-4</v>
      </c>
      <c r="C306" s="72">
        <v>5.4120673413733146E-3</v>
      </c>
      <c r="D306" s="72">
        <v>-3.3445421205801199E-3</v>
      </c>
      <c r="E306" s="72">
        <v>-6.9321430449554066E-3</v>
      </c>
      <c r="G306" s="74">
        <v>45005</v>
      </c>
      <c r="H306" s="71">
        <v>3.0917172804045096E-4</v>
      </c>
      <c r="I306" s="71">
        <v>1.5057867948394654E-3</v>
      </c>
      <c r="J306" s="71">
        <v>-1.3000233276044316E-3</v>
      </c>
      <c r="L306" s="74">
        <v>45005</v>
      </c>
      <c r="M306" s="73">
        <v>-4.3522612272059073E-4</v>
      </c>
      <c r="N306" s="73">
        <v>1.8820055938507567E-3</v>
      </c>
      <c r="O306" s="73">
        <v>-1.8638556983271431E-3</v>
      </c>
      <c r="P306" s="73">
        <v>-2.3159894792680026E-2</v>
      </c>
      <c r="R306" s="74">
        <v>45005</v>
      </c>
      <c r="S306" s="75">
        <v>-8.9967905377076694E-3</v>
      </c>
      <c r="T306" s="75">
        <v>1.1822372532800001E-2</v>
      </c>
      <c r="U306" s="75">
        <v>-4.8451408666393393E-2</v>
      </c>
      <c r="V306" s="75">
        <v>4.3435897790709979E-3</v>
      </c>
      <c r="X306" s="74">
        <v>45005</v>
      </c>
      <c r="Y306" s="71">
        <v>-4.217682231669677E-4</v>
      </c>
      <c r="Z306" s="71">
        <v>6.49213799406031E-3</v>
      </c>
      <c r="AB306" s="74">
        <v>45005</v>
      </c>
      <c r="AC306" s="73">
        <v>2.3353170810125036E-2</v>
      </c>
      <c r="AD306" s="73">
        <v>-2.983305987957317E-2</v>
      </c>
      <c r="AE306" s="73">
        <v>7.413993073540262E-2</v>
      </c>
      <c r="AF306" s="73">
        <v>-3.4477839066835328E-3</v>
      </c>
      <c r="AG306" s="73">
        <v>3.1212201625010767E-2</v>
      </c>
    </row>
    <row r="307" spans="1:33" ht="16" x14ac:dyDescent="0.2">
      <c r="A307" s="74">
        <v>45006</v>
      </c>
      <c r="B307" s="72">
        <v>-2.9650438275295049E-4</v>
      </c>
      <c r="C307" s="72">
        <v>-1.5339896034611334E-3</v>
      </c>
      <c r="D307" s="72">
        <v>3.6337633900949923E-3</v>
      </c>
      <c r="E307" s="72">
        <v>2.3701500531803713E-3</v>
      </c>
      <c r="G307" s="74">
        <v>45006</v>
      </c>
      <c r="H307" s="71">
        <v>-3.6849093815414841E-4</v>
      </c>
      <c r="I307" s="71">
        <v>2.5486481828926712E-4</v>
      </c>
      <c r="J307" s="71">
        <v>-4.7443771885606389E-5</v>
      </c>
      <c r="L307" s="74">
        <v>45006</v>
      </c>
      <c r="M307" s="73">
        <v>-2.1572448912758235E-3</v>
      </c>
      <c r="N307" s="73">
        <v>-1.9368280955554653E-3</v>
      </c>
      <c r="O307" s="73">
        <v>1.1699362121292071E-3</v>
      </c>
      <c r="P307" s="73">
        <v>9.7172523963322648E-3</v>
      </c>
      <c r="R307" s="74">
        <v>45006</v>
      </c>
      <c r="S307" s="75">
        <v>1.9239104348506331E-2</v>
      </c>
      <c r="T307" s="75">
        <v>1.2867054732699877E-2</v>
      </c>
      <c r="U307" s="75">
        <v>-4.8428208382787448E-2</v>
      </c>
      <c r="V307" s="75">
        <v>-4.6171748362473987E-2</v>
      </c>
      <c r="X307" s="74">
        <v>45006</v>
      </c>
      <c r="Y307" s="71">
        <v>7.1395197687584226E-4</v>
      </c>
      <c r="Z307" s="71">
        <v>1.2954418718664203E-2</v>
      </c>
      <c r="AB307" s="74">
        <v>45006</v>
      </c>
      <c r="AC307" s="73">
        <v>-3.1919994743468544E-2</v>
      </c>
      <c r="AD307" s="73">
        <v>-3.599803135175212E-2</v>
      </c>
      <c r="AE307" s="73">
        <v>-3.0369267680074228E-2</v>
      </c>
      <c r="AF307" s="73">
        <v>-1.8591675659607981E-2</v>
      </c>
      <c r="AG307" s="73">
        <v>-1.6893277609301753E-2</v>
      </c>
    </row>
    <row r="308" spans="1:33" ht="16" x14ac:dyDescent="0.2">
      <c r="A308" s="74">
        <v>45007</v>
      </c>
      <c r="B308" s="72">
        <v>7.4973147607745102E-4</v>
      </c>
      <c r="C308" s="72">
        <v>2.7897710396835983E-3</v>
      </c>
      <c r="D308" s="72">
        <v>-6.1569098095335447E-4</v>
      </c>
      <c r="E308" s="72">
        <v>-1.1000527502992066E-2</v>
      </c>
      <c r="G308" s="74">
        <v>45007</v>
      </c>
      <c r="H308" s="71">
        <v>-8.2587274326291921E-5</v>
      </c>
      <c r="I308" s="71">
        <v>1.1602698780192357E-3</v>
      </c>
      <c r="J308" s="71">
        <v>2.9541579411495704E-3</v>
      </c>
      <c r="L308" s="74">
        <v>45007</v>
      </c>
      <c r="M308" s="73">
        <v>1.3477316243403043E-3</v>
      </c>
      <c r="N308" s="73">
        <v>-4.0113932436843219E-4</v>
      </c>
      <c r="O308" s="73">
        <v>2.3037033860847609E-4</v>
      </c>
      <c r="P308" s="73">
        <v>-3.3963904545304659E-2</v>
      </c>
      <c r="R308" s="74">
        <v>45007</v>
      </c>
      <c r="S308" s="75">
        <v>-3.2987714162825081E-2</v>
      </c>
      <c r="T308" s="75">
        <v>-2.4474792599449686E-2</v>
      </c>
      <c r="U308" s="75">
        <v>3.1918370675218994E-3</v>
      </c>
      <c r="V308" s="75">
        <v>2.355523042992666E-2</v>
      </c>
      <c r="X308" s="74">
        <v>45007</v>
      </c>
      <c r="Y308" s="71">
        <v>-1.0173281028839048E-4</v>
      </c>
      <c r="Z308" s="71">
        <v>4.2565036607436968E-5</v>
      </c>
      <c r="AB308" s="74">
        <v>45007</v>
      </c>
      <c r="AC308" s="73">
        <v>-4.7317496511338226E-3</v>
      </c>
      <c r="AD308" s="73">
        <v>4.7240049359604181E-3</v>
      </c>
      <c r="AE308" s="73">
        <v>-2.2083599327096904E-2</v>
      </c>
      <c r="AF308" s="73">
        <v>9.3390435080359432E-3</v>
      </c>
      <c r="AG308" s="73">
        <v>8.2212700619793363E-4</v>
      </c>
    </row>
    <row r="309" spans="1:33" ht="16" x14ac:dyDescent="0.2">
      <c r="A309" s="74">
        <v>45008</v>
      </c>
      <c r="B309" s="72">
        <v>-1.1020733582918702E-3</v>
      </c>
      <c r="C309" s="72">
        <v>5.2550869730187314E-5</v>
      </c>
      <c r="D309" s="72">
        <v>1.1327710573603906E-3</v>
      </c>
      <c r="E309" s="72">
        <v>5.2230458085734998E-3</v>
      </c>
      <c r="G309" s="74">
        <v>45008</v>
      </c>
      <c r="H309" s="71">
        <v>-8.1016329149853107E-4</v>
      </c>
      <c r="I309" s="71">
        <v>3.1655674337431007E-3</v>
      </c>
      <c r="J309" s="71">
        <v>1.0983501135730424E-3</v>
      </c>
      <c r="L309" s="74">
        <v>45008</v>
      </c>
      <c r="M309" s="73">
        <v>9.2756162158415083E-4</v>
      </c>
      <c r="N309" s="73">
        <v>-2.2350990246331921E-3</v>
      </c>
      <c r="O309" s="73">
        <v>-1.2426549046885138E-5</v>
      </c>
      <c r="P309" s="73">
        <v>3.2357013039888458E-2</v>
      </c>
      <c r="R309" s="74">
        <v>45008</v>
      </c>
      <c r="S309" s="75">
        <v>8.5000912613830155E-3</v>
      </c>
      <c r="T309" s="75">
        <v>-7.6317295254168614E-3</v>
      </c>
      <c r="U309" s="75">
        <v>-9.7837831321751921E-5</v>
      </c>
      <c r="V309" s="75">
        <v>-0.11770300157169765</v>
      </c>
      <c r="X309" s="74">
        <v>45008</v>
      </c>
      <c r="Y309" s="71">
        <v>3.4006763764117759E-6</v>
      </c>
      <c r="Z309" s="71">
        <v>2.6728519249203195E-2</v>
      </c>
      <c r="AB309" s="74">
        <v>45008</v>
      </c>
      <c r="AC309" s="73">
        <v>5.3406703580289603E-3</v>
      </c>
      <c r="AD309" s="73">
        <v>4.0703293113504187E-2</v>
      </c>
      <c r="AE309" s="73">
        <v>8.7184510398810294E-3</v>
      </c>
      <c r="AF309" s="73">
        <v>1.4523273571387388E-4</v>
      </c>
      <c r="AG309" s="73">
        <v>1.4105263875725362E-2</v>
      </c>
    </row>
    <row r="310" spans="1:33" ht="16" x14ac:dyDescent="0.2">
      <c r="A310" s="74">
        <v>45009</v>
      </c>
      <c r="B310" s="72">
        <v>-2.6168019509311509E-4</v>
      </c>
      <c r="C310" s="72">
        <v>-2.0407339073774218E-3</v>
      </c>
      <c r="D310" s="72">
        <v>-2.2904234895946424E-3</v>
      </c>
      <c r="E310" s="72">
        <v>5.0008117811376851E-5</v>
      </c>
      <c r="G310" s="74">
        <v>45009</v>
      </c>
      <c r="H310" s="71">
        <v>-5.8971885384010965E-4</v>
      </c>
      <c r="I310" s="71">
        <v>2.6132788982394066E-4</v>
      </c>
      <c r="J310" s="71">
        <v>-4.9484512284490129E-4</v>
      </c>
      <c r="L310" s="74">
        <v>45009</v>
      </c>
      <c r="M310" s="73">
        <v>-4.293464524675955E-4</v>
      </c>
      <c r="N310" s="73">
        <v>-1.0632912349881455E-3</v>
      </c>
      <c r="O310" s="73">
        <v>1.8385309091863357E-3</v>
      </c>
      <c r="P310" s="73">
        <v>-1.187280791252558E-3</v>
      </c>
      <c r="R310" s="74">
        <v>45009</v>
      </c>
      <c r="S310" s="75">
        <v>-2.433065017089267E-2</v>
      </c>
      <c r="T310" s="75">
        <v>0.12870242289352066</v>
      </c>
      <c r="U310" s="75">
        <v>-0.13254165521091232</v>
      </c>
      <c r="V310" s="75">
        <v>1.1653117490850299E-3</v>
      </c>
      <c r="X310" s="74">
        <v>45009</v>
      </c>
      <c r="Y310" s="71">
        <v>6.8527431790151787E-4</v>
      </c>
      <c r="Z310" s="71">
        <v>5.9412577420057764E-3</v>
      </c>
      <c r="AB310" s="74">
        <v>45009</v>
      </c>
      <c r="AC310" s="73">
        <v>2.9687337610739828E-2</v>
      </c>
      <c r="AD310" s="73">
        <v>3.3512064656782023E-4</v>
      </c>
      <c r="AE310" s="73">
        <v>0</v>
      </c>
      <c r="AF310" s="73">
        <v>4.4917847021155709E-3</v>
      </c>
      <c r="AG310" s="73">
        <v>-3.4732272418621713E-4</v>
      </c>
    </row>
    <row r="311" spans="1:33" ht="16" x14ac:dyDescent="0.2">
      <c r="A311" s="74">
        <v>45012</v>
      </c>
      <c r="B311" s="72">
        <v>1.8187953574759562E-4</v>
      </c>
      <c r="C311" s="72">
        <v>1.7345297288216487E-3</v>
      </c>
      <c r="D311" s="72">
        <v>6.0568443340571886E-4</v>
      </c>
      <c r="E311" s="72">
        <v>3.8745975215420912E-3</v>
      </c>
      <c r="G311" s="74">
        <v>45012</v>
      </c>
      <c r="H311" s="71">
        <v>1.1249654156584926E-3</v>
      </c>
      <c r="I311" s="71">
        <v>1.7261044871652346E-3</v>
      </c>
      <c r="J311" s="71">
        <v>1.9415152375250012E-3</v>
      </c>
      <c r="L311" s="74">
        <v>45012</v>
      </c>
      <c r="M311" s="73">
        <v>3.1023382243874502E-4</v>
      </c>
      <c r="N311" s="73">
        <v>-1.0222310758910352E-3</v>
      </c>
      <c r="O311" s="73">
        <v>-6.1921923848117614E-5</v>
      </c>
      <c r="P311" s="73">
        <v>-1.2517141102376244E-2</v>
      </c>
      <c r="R311" s="74">
        <v>45012</v>
      </c>
      <c r="S311" s="75">
        <v>-3.8747060153826812E-2</v>
      </c>
      <c r="T311" s="75">
        <v>5.4679084829937719E-2</v>
      </c>
      <c r="U311" s="75">
        <v>1.4733069134389888E-2</v>
      </c>
      <c r="V311" s="75">
        <v>-2.3546394306602717E-2</v>
      </c>
      <c r="X311" s="74">
        <v>45012</v>
      </c>
      <c r="Y311" s="71">
        <v>2.1743284371726661E-4</v>
      </c>
      <c r="Z311" s="71">
        <v>5.0709277417931714E-3</v>
      </c>
      <c r="AB311" s="74">
        <v>45012</v>
      </c>
      <c r="AC311" s="73">
        <v>1.0872866443890199E-2</v>
      </c>
      <c r="AD311" s="73">
        <v>1.1720386440032828E-3</v>
      </c>
      <c r="AE311" s="73">
        <v>4.3393361496715815E-4</v>
      </c>
      <c r="AF311" s="73">
        <v>5.334883967222123E-3</v>
      </c>
      <c r="AG311" s="73">
        <v>1.0482155528613204E-2</v>
      </c>
    </row>
    <row r="312" spans="1:33" ht="16" x14ac:dyDescent="0.2">
      <c r="A312" s="74">
        <v>45013</v>
      </c>
      <c r="B312" s="72">
        <v>8.0869117646261606E-4</v>
      </c>
      <c r="C312" s="72">
        <v>2.849306127874128E-4</v>
      </c>
      <c r="D312" s="72">
        <v>2.0729043693774071E-3</v>
      </c>
      <c r="E312" s="72">
        <v>-1.2424035977252163E-2</v>
      </c>
      <c r="G312" s="74">
        <v>45013</v>
      </c>
      <c r="H312" s="71">
        <v>-3.9363130677386388E-4</v>
      </c>
      <c r="I312" s="71">
        <v>1.3284066628797898E-3</v>
      </c>
      <c r="J312" s="71">
        <v>3.0116808358101595E-3</v>
      </c>
      <c r="L312" s="74">
        <v>45013</v>
      </c>
      <c r="M312" s="73">
        <v>3.6320437289575247E-4</v>
      </c>
      <c r="N312" s="73">
        <v>2.027925650824275E-4</v>
      </c>
      <c r="O312" s="73">
        <v>9.5460356381144536E-5</v>
      </c>
      <c r="P312" s="73">
        <v>6.0852297805379634E-3</v>
      </c>
      <c r="R312" s="74">
        <v>45013</v>
      </c>
      <c r="S312" s="75">
        <v>1.1306436865519702E-2</v>
      </c>
      <c r="T312" s="75">
        <v>-2.11849469630064E-2</v>
      </c>
      <c r="U312" s="75">
        <v>0.13085747595759234</v>
      </c>
      <c r="V312" s="75">
        <v>3.7265037552458462E-2</v>
      </c>
      <c r="X312" s="74">
        <v>45013</v>
      </c>
      <c r="Y312" s="71">
        <v>-3.1220569080666754E-4</v>
      </c>
      <c r="Z312" s="71">
        <v>-9.3045683430548372E-3</v>
      </c>
      <c r="AB312" s="74">
        <v>45013</v>
      </c>
      <c r="AC312" s="73">
        <v>7.0625361819958137E-3</v>
      </c>
      <c r="AD312" s="73">
        <v>7.8340262310677162E-3</v>
      </c>
      <c r="AE312" s="73">
        <v>2.8652804686867022E-2</v>
      </c>
      <c r="AF312" s="73">
        <v>5.5926151360602078E-3</v>
      </c>
      <c r="AG312" s="73">
        <v>9.2387312392045989E-3</v>
      </c>
    </row>
    <row r="313" spans="1:33" ht="16" x14ac:dyDescent="0.2">
      <c r="A313" s="74">
        <v>45014</v>
      </c>
      <c r="B313" s="72">
        <v>1.0031007768518763E-3</v>
      </c>
      <c r="C313" s="72">
        <v>3.8905593875540592E-3</v>
      </c>
      <c r="D313" s="72">
        <v>-5.6391926096042034E-3</v>
      </c>
      <c r="E313" s="72">
        <v>4.0833060627122938E-3</v>
      </c>
      <c r="G313" s="74">
        <v>45014</v>
      </c>
      <c r="H313" s="71">
        <v>1.9588140286585159E-4</v>
      </c>
      <c r="I313" s="71">
        <v>1.4111747650267831E-3</v>
      </c>
      <c r="J313" s="71">
        <v>5.0884300541436289E-4</v>
      </c>
      <c r="L313" s="74">
        <v>45014</v>
      </c>
      <c r="M313" s="73">
        <v>1.4701173777167686E-3</v>
      </c>
      <c r="N313" s="73">
        <v>-2.8271147284562913E-4</v>
      </c>
      <c r="O313" s="73">
        <v>-9.1385545988962105E-4</v>
      </c>
      <c r="P313" s="73">
        <v>-1.8436119259561986E-3</v>
      </c>
      <c r="R313" s="74">
        <v>45014</v>
      </c>
      <c r="S313" s="75">
        <v>-3.8263664804156772E-2</v>
      </c>
      <c r="T313" s="75">
        <v>-6.7271167510516323E-3</v>
      </c>
      <c r="U313" s="75">
        <v>-3.4968684027191992E-2</v>
      </c>
      <c r="V313" s="75">
        <v>0.12446324161888285</v>
      </c>
      <c r="X313" s="74">
        <v>45014</v>
      </c>
      <c r="Y313" s="71">
        <v>7.7915834486304194E-4</v>
      </c>
      <c r="Z313" s="71">
        <v>-1.4778728464891328E-2</v>
      </c>
      <c r="AB313" s="74">
        <v>45014</v>
      </c>
      <c r="AC313" s="73">
        <v>-8.2322979764437865E-3</v>
      </c>
      <c r="AD313" s="73">
        <v>2.3217257527050335E-3</v>
      </c>
      <c r="AE313" s="73">
        <v>7.9782073407087956E-3</v>
      </c>
      <c r="AF313" s="73">
        <v>1.2364258983898547E-2</v>
      </c>
      <c r="AG313" s="73">
        <v>1.5881394780342263E-2</v>
      </c>
    </row>
    <row r="314" spans="1:33" ht="16" x14ac:dyDescent="0.2">
      <c r="A314" s="74">
        <v>45015</v>
      </c>
      <c r="B314" s="72">
        <v>4.3773951763383909E-4</v>
      </c>
      <c r="C314" s="72">
        <v>-1.6650623734438068E-3</v>
      </c>
      <c r="D314" s="72">
        <v>-4.2644125000662718E-3</v>
      </c>
      <c r="E314" s="72">
        <v>-1.3850076214365206E-2</v>
      </c>
      <c r="G314" s="74">
        <v>45015</v>
      </c>
      <c r="H314" s="71">
        <v>7.0236654704031079E-4</v>
      </c>
      <c r="I314" s="71">
        <v>-1.122070368264734E-3</v>
      </c>
      <c r="J314" s="71">
        <v>2.5599419585345079E-3</v>
      </c>
      <c r="L314" s="74">
        <v>45015</v>
      </c>
      <c r="M314" s="73">
        <v>-1.1864553217541753E-3</v>
      </c>
      <c r="N314" s="73">
        <v>1.9412605764002168E-3</v>
      </c>
      <c r="O314" s="73">
        <v>1.3837126236049269E-3</v>
      </c>
      <c r="P314" s="73">
        <v>-6.524501537770397E-3</v>
      </c>
      <c r="R314" s="74">
        <v>45015</v>
      </c>
      <c r="S314" s="75">
        <v>-9.5957990645791705E-3</v>
      </c>
      <c r="T314" s="75">
        <v>3.9057338979026142E-2</v>
      </c>
      <c r="U314" s="75">
        <v>-3.5772232172561119E-2</v>
      </c>
      <c r="V314" s="75">
        <v>-0.25259347469685861</v>
      </c>
      <c r="X314" s="74">
        <v>45015</v>
      </c>
      <c r="Y314" s="71">
        <v>-1.7159574391541524E-4</v>
      </c>
      <c r="Z314" s="71">
        <v>2.3772970298392279E-3</v>
      </c>
      <c r="AB314" s="74">
        <v>45015</v>
      </c>
      <c r="AC314" s="73">
        <v>2.7774553622637088E-2</v>
      </c>
      <c r="AD314" s="73">
        <v>4.9570491458718622E-3</v>
      </c>
      <c r="AE314" s="73">
        <v>1.4119835913258771E-2</v>
      </c>
      <c r="AF314" s="73">
        <v>1.8333730228994111E-2</v>
      </c>
      <c r="AG314" s="73">
        <v>9.8961167883667121E-3</v>
      </c>
    </row>
    <row r="315" spans="1:33" ht="16" x14ac:dyDescent="0.2">
      <c r="A315" s="74">
        <v>45016</v>
      </c>
      <c r="B315" s="72">
        <v>1.0306028200871009E-4</v>
      </c>
      <c r="C315" s="72">
        <v>-2.2979508500877498E-3</v>
      </c>
      <c r="D315" s="72">
        <v>-1.0907470084777454E-3</v>
      </c>
      <c r="E315" s="72">
        <v>1.4248410896814559E-3</v>
      </c>
      <c r="G315" s="74">
        <v>45016</v>
      </c>
      <c r="H315" s="71">
        <v>8.7798004839016546E-4</v>
      </c>
      <c r="I315" s="71">
        <v>4.1340554028354722E-4</v>
      </c>
      <c r="J315" s="71">
        <v>1.0052701768706951E-3</v>
      </c>
      <c r="L315" s="74">
        <v>45016</v>
      </c>
      <c r="M315" s="73">
        <v>-1.5546721918587041E-3</v>
      </c>
      <c r="N315" s="73">
        <v>5.960259497230705E-4</v>
      </c>
      <c r="O315" s="73">
        <v>1.6994087178883671E-3</v>
      </c>
      <c r="P315" s="73">
        <v>5.8268539809698521E-3</v>
      </c>
      <c r="R315" s="74">
        <v>45016</v>
      </c>
      <c r="S315" s="75">
        <v>-1.0795597470665413E-2</v>
      </c>
      <c r="T315" s="75">
        <v>4.3412739253080319E-2</v>
      </c>
      <c r="U315" s="75">
        <v>-2.1868828536885345E-2</v>
      </c>
      <c r="V315" s="75">
        <v>1.3880105457619259E-2</v>
      </c>
      <c r="X315" s="74">
        <v>45016</v>
      </c>
      <c r="Y315" s="71">
        <v>7.138129590540421E-4</v>
      </c>
      <c r="Z315" s="71">
        <v>1.6405393296608704E-2</v>
      </c>
      <c r="AB315" s="74">
        <v>45016</v>
      </c>
      <c r="AC315" s="73">
        <v>2.1342439521835141E-4</v>
      </c>
      <c r="AD315" s="73">
        <v>-3.3019676690849396E-3</v>
      </c>
      <c r="AE315" s="73">
        <v>-5.3752455245074243E-3</v>
      </c>
      <c r="AF315" s="73">
        <v>-1.2278652938405618E-2</v>
      </c>
      <c r="AG315" s="73">
        <v>-5.4363033978256101E-3</v>
      </c>
    </row>
    <row r="316" spans="1:33" ht="16" x14ac:dyDescent="0.2">
      <c r="A316" s="74">
        <v>45019</v>
      </c>
      <c r="B316" s="72">
        <v>-4.0218684009070567E-4</v>
      </c>
      <c r="C316" s="72">
        <v>-3.9242530373831197E-4</v>
      </c>
      <c r="D316" s="72">
        <v>-3.5137325531819754E-3</v>
      </c>
      <c r="E316" s="72">
        <v>2.3960092103516794E-3</v>
      </c>
      <c r="G316" s="74">
        <v>45019</v>
      </c>
      <c r="H316" s="71">
        <v>-1.3805307077485462E-3</v>
      </c>
      <c r="I316" s="71">
        <v>-9.6261585124829592E-4</v>
      </c>
      <c r="J316" s="71">
        <v>-1.7471593366480637E-3</v>
      </c>
      <c r="L316" s="74">
        <v>45019</v>
      </c>
      <c r="M316" s="73">
        <v>-2.9034341143811702E-3</v>
      </c>
      <c r="N316" s="73">
        <v>-9.6391824997221168E-4</v>
      </c>
      <c r="O316" s="73">
        <v>2.2932005229539429E-4</v>
      </c>
      <c r="P316" s="73">
        <v>2.6374481027971108E-3</v>
      </c>
      <c r="R316" s="74">
        <v>45019</v>
      </c>
      <c r="S316" s="75">
        <v>2.2132153395747898E-2</v>
      </c>
      <c r="T316" s="75">
        <v>3.9680945690895489E-2</v>
      </c>
      <c r="U316" s="75">
        <v>-0.12608048401873956</v>
      </c>
      <c r="V316" s="75">
        <v>0.12010662334832407</v>
      </c>
      <c r="X316" s="74">
        <v>45019</v>
      </c>
      <c r="Y316" s="71">
        <v>-2.2975566556947518E-4</v>
      </c>
      <c r="Z316" s="71">
        <v>1.6633078364031731E-2</v>
      </c>
      <c r="AB316" s="74">
        <v>45019</v>
      </c>
      <c r="AC316" s="73">
        <v>-4.7638458878649835E-2</v>
      </c>
      <c r="AD316" s="73">
        <v>-5.8048094003478627E-3</v>
      </c>
      <c r="AE316" s="73">
        <v>1.9705071079332337E-2</v>
      </c>
      <c r="AF316" s="73">
        <v>8.3881380964476171E-3</v>
      </c>
      <c r="AG316" s="73">
        <v>-1.966024117146694E-2</v>
      </c>
    </row>
    <row r="317" spans="1:33" ht="16" x14ac:dyDescent="0.2">
      <c r="A317" s="74">
        <v>45020</v>
      </c>
      <c r="B317" s="72">
        <v>-4.3183946951342689E-4</v>
      </c>
      <c r="C317" s="72">
        <v>7.6188924365329074E-3</v>
      </c>
      <c r="D317" s="72">
        <v>-1.0640552571333857E-3</v>
      </c>
      <c r="E317" s="72">
        <v>4.6505698165992338E-3</v>
      </c>
      <c r="G317" s="74">
        <v>45020</v>
      </c>
      <c r="H317" s="71">
        <v>4.4918377282834139E-4</v>
      </c>
      <c r="I317" s="71">
        <v>-1.5060039951772912E-4</v>
      </c>
      <c r="J317" s="71">
        <v>-1.6647415353745715E-3</v>
      </c>
      <c r="L317" s="74">
        <v>45020</v>
      </c>
      <c r="M317" s="73">
        <v>-1.1518093169965087E-4</v>
      </c>
      <c r="N317" s="73">
        <v>2.177299130360329E-4</v>
      </c>
      <c r="O317" s="73">
        <v>7.7762237810736481E-4</v>
      </c>
      <c r="P317" s="73">
        <v>1.7334616916216461E-2</v>
      </c>
      <c r="R317" s="74">
        <v>45020</v>
      </c>
      <c r="S317" s="75">
        <v>6.4567533737619101E-2</v>
      </c>
      <c r="T317" s="75">
        <v>-5.4703939903587906E-2</v>
      </c>
      <c r="U317" s="75">
        <v>5.1264849338604437E-2</v>
      </c>
      <c r="V317" s="75">
        <v>-7.385409057844719E-2</v>
      </c>
      <c r="X317" s="74">
        <v>45020</v>
      </c>
      <c r="Y317" s="71">
        <v>3.076938214833335E-4</v>
      </c>
      <c r="Z317" s="71">
        <v>2.3847481465598314E-2</v>
      </c>
      <c r="AB317" s="74">
        <v>45020</v>
      </c>
      <c r="AC317" s="73">
        <v>-1.9207459770281984E-2</v>
      </c>
      <c r="AD317" s="73">
        <v>1.4203376675335026E-2</v>
      </c>
      <c r="AE317" s="73">
        <v>-1.2270092591814359E-2</v>
      </c>
      <c r="AF317" s="73">
        <v>-1.6139568635214416E-2</v>
      </c>
      <c r="AG317" s="73">
        <v>-2.6441361091397879E-2</v>
      </c>
    </row>
    <row r="318" spans="1:33" ht="16" x14ac:dyDescent="0.2">
      <c r="A318" s="74">
        <v>45021</v>
      </c>
      <c r="B318" s="72">
        <v>1.2737978928448769E-3</v>
      </c>
      <c r="C318" s="72">
        <v>1.5290180047542643E-3</v>
      </c>
      <c r="D318" s="72">
        <v>1.213962990746221E-3</v>
      </c>
      <c r="E318" s="72">
        <v>2.8358553056826905E-3</v>
      </c>
      <c r="G318" s="74">
        <v>45021</v>
      </c>
      <c r="H318" s="71">
        <v>1.4243890903175267E-5</v>
      </c>
      <c r="I318" s="71">
        <v>1.4982104800246965E-3</v>
      </c>
      <c r="J318" s="71">
        <v>1.3847580601375486E-3</v>
      </c>
      <c r="L318" s="74">
        <v>45021</v>
      </c>
      <c r="M318" s="73">
        <v>6.3868794291582038E-4</v>
      </c>
      <c r="N318" s="73">
        <v>1.6211901173720433E-3</v>
      </c>
      <c r="O318" s="73">
        <v>2.4351308130301521E-4</v>
      </c>
      <c r="P318" s="73">
        <v>-1.0594350727799169E-2</v>
      </c>
      <c r="R318" s="74">
        <v>45021</v>
      </c>
      <c r="S318" s="75">
        <v>-8.5050729922153071E-3</v>
      </c>
      <c r="T318" s="75">
        <v>-2.0324804230279443E-2</v>
      </c>
      <c r="U318" s="75">
        <v>-9.6027432368990071E-2</v>
      </c>
      <c r="V318" s="75">
        <v>-0.21238684494997886</v>
      </c>
      <c r="X318" s="74">
        <v>45021</v>
      </c>
      <c r="Y318" s="71">
        <v>-3.8040187402415719E-4</v>
      </c>
      <c r="Z318" s="71">
        <v>4.8026640518653175E-3</v>
      </c>
      <c r="AB318" s="74">
        <v>45021</v>
      </c>
      <c r="AC318" s="73">
        <v>-3.0265569548629002E-2</v>
      </c>
      <c r="AD318" s="73">
        <v>1.3033745930326916E-2</v>
      </c>
      <c r="AE318" s="73">
        <v>1.996399570059635E-2</v>
      </c>
      <c r="AF318" s="73">
        <v>-5.5331062636816922E-3</v>
      </c>
      <c r="AG318" s="73">
        <v>-1.3487567388935416E-2</v>
      </c>
    </row>
    <row r="319" spans="1:33" ht="16" x14ac:dyDescent="0.2">
      <c r="A319" s="74">
        <v>45022</v>
      </c>
      <c r="B319" s="72">
        <v>1.2835650267835617E-3</v>
      </c>
      <c r="C319" s="72">
        <v>-2.8620082859599624E-3</v>
      </c>
      <c r="D319" s="72">
        <v>2.5250331656105473E-3</v>
      </c>
      <c r="E319" s="72">
        <v>4.3195442024940535E-3</v>
      </c>
      <c r="G319" s="74">
        <v>45022</v>
      </c>
      <c r="H319" s="71">
        <v>1.7975703955853942E-4</v>
      </c>
      <c r="I319" s="71">
        <v>3.1561423908180427E-3</v>
      </c>
      <c r="J319" s="71">
        <v>2.6792982305499429E-3</v>
      </c>
      <c r="L319" s="74">
        <v>45022</v>
      </c>
      <c r="M319" s="73">
        <v>1.839955313272636E-3</v>
      </c>
      <c r="N319" s="73">
        <v>-5.7798120550738442E-4</v>
      </c>
      <c r="O319" s="73">
        <v>-1.186470704885888E-3</v>
      </c>
      <c r="P319" s="73">
        <v>6.744342067243659E-3</v>
      </c>
      <c r="R319" s="74">
        <v>45022</v>
      </c>
      <c r="S319" s="75">
        <v>-1.7746719445668739E-2</v>
      </c>
      <c r="T319" s="75">
        <v>3.102846588126013E-3</v>
      </c>
      <c r="U319" s="75">
        <v>2.5417472341312794E-2</v>
      </c>
      <c r="V319" s="75">
        <v>9.9775556144993088E-2</v>
      </c>
      <c r="X319" s="74">
        <v>45022</v>
      </c>
      <c r="Y319" s="71">
        <v>4.0369338565597428E-4</v>
      </c>
      <c r="Z319" s="71">
        <v>4.9741060319918855E-3</v>
      </c>
      <c r="AB319" s="74">
        <v>45022</v>
      </c>
      <c r="AC319" s="73">
        <v>2.5004205472899884E-2</v>
      </c>
      <c r="AD319" s="73">
        <v>-4.8677688200406358E-3</v>
      </c>
      <c r="AE319" s="73">
        <v>9.2351589916659302E-3</v>
      </c>
      <c r="AF319" s="73">
        <v>1.7906717452704331E-2</v>
      </c>
      <c r="AG319" s="73">
        <v>1.2321930236323275E-2</v>
      </c>
    </row>
    <row r="320" spans="1:33" ht="16" x14ac:dyDescent="0.2">
      <c r="A320" s="74">
        <v>45026</v>
      </c>
      <c r="B320" s="72">
        <v>1.487008882941203E-3</v>
      </c>
      <c r="C320" s="72">
        <v>-5.1679142861904932E-3</v>
      </c>
      <c r="D320" s="72">
        <v>-7.0838906387717566E-3</v>
      </c>
      <c r="E320" s="72">
        <v>1.5223452252264087E-3</v>
      </c>
      <c r="G320" s="74">
        <v>45026</v>
      </c>
      <c r="H320" s="71">
        <v>1.2845658332045265E-3</v>
      </c>
      <c r="I320" s="71">
        <v>2.7140670742962932E-3</v>
      </c>
      <c r="J320" s="71">
        <v>-1.5322714355973089E-3</v>
      </c>
      <c r="L320" s="74">
        <v>45026</v>
      </c>
      <c r="M320" s="73">
        <v>1.2924680999964223E-3</v>
      </c>
      <c r="N320" s="73">
        <v>-1.1373473989612442E-4</v>
      </c>
      <c r="O320" s="73">
        <v>-1.169037186855511E-3</v>
      </c>
      <c r="P320" s="73">
        <v>-4.8117202491811895E-2</v>
      </c>
      <c r="R320" s="74">
        <v>45026</v>
      </c>
      <c r="S320" s="75">
        <v>6.7320567951164702E-3</v>
      </c>
      <c r="T320" s="75">
        <v>-2.1416294172680192E-2</v>
      </c>
      <c r="U320" s="75">
        <v>-1.2090649882441504E-2</v>
      </c>
      <c r="V320" s="75">
        <v>-9.4603385441347443E-2</v>
      </c>
      <c r="X320" s="74">
        <v>45026</v>
      </c>
      <c r="Y320" s="71">
        <v>-8.9888065110057351E-5</v>
      </c>
      <c r="Z320" s="71">
        <v>-9.223087454965747E-3</v>
      </c>
      <c r="AB320" s="74">
        <v>45026</v>
      </c>
      <c r="AC320" s="73">
        <v>3.3582690698024551E-3</v>
      </c>
      <c r="AD320" s="73">
        <v>5.5150180335751184E-3</v>
      </c>
      <c r="AE320" s="73">
        <v>3.3021868304946349E-2</v>
      </c>
      <c r="AF320" s="73">
        <v>-1.3081275219687615E-2</v>
      </c>
      <c r="AG320" s="73">
        <v>7.6682146401790925E-3</v>
      </c>
    </row>
    <row r="321" spans="1:33" ht="16" x14ac:dyDescent="0.2">
      <c r="A321" s="74">
        <v>45027</v>
      </c>
      <c r="B321" s="72">
        <v>2.3984201938213439E-4</v>
      </c>
      <c r="C321" s="72">
        <v>2.6715220640487251E-3</v>
      </c>
      <c r="D321" s="72">
        <v>3.2494057483685411E-3</v>
      </c>
      <c r="E321" s="72">
        <v>3.1388937533618016E-3</v>
      </c>
      <c r="G321" s="74">
        <v>45027</v>
      </c>
      <c r="H321" s="71">
        <v>3.5919563518617859E-4</v>
      </c>
      <c r="I321" s="71">
        <v>5.726079067032518E-4</v>
      </c>
      <c r="J321" s="71">
        <v>3.6527980025038168E-4</v>
      </c>
      <c r="L321" s="74">
        <v>45027</v>
      </c>
      <c r="M321" s="73">
        <v>1.2077695192942561E-3</v>
      </c>
      <c r="N321" s="73">
        <v>-4.2572863146500442E-4</v>
      </c>
      <c r="O321" s="73">
        <v>-1.0377458585922642E-3</v>
      </c>
      <c r="P321" s="73">
        <v>6.3658532558334155E-3</v>
      </c>
      <c r="R321" s="74">
        <v>45027</v>
      </c>
      <c r="S321" s="75">
        <v>-1.0595980392884624E-2</v>
      </c>
      <c r="T321" s="75">
        <v>4.6131534323723855E-2</v>
      </c>
      <c r="U321" s="75">
        <v>-4.4735910585792557E-2</v>
      </c>
      <c r="V321" s="75">
        <v>-8.3081677539633372E-2</v>
      </c>
      <c r="X321" s="74">
        <v>45027</v>
      </c>
      <c r="Y321" s="71">
        <v>-4.2088213908039279E-4</v>
      </c>
      <c r="Z321" s="71">
        <v>-6.7607264722741945E-3</v>
      </c>
      <c r="AB321" s="74">
        <v>45027</v>
      </c>
      <c r="AC321" s="73">
        <v>1.4974188892132426E-2</v>
      </c>
      <c r="AD321" s="73">
        <v>-1.3189151540209259E-2</v>
      </c>
      <c r="AE321" s="73">
        <v>-3.0626657578991488E-2</v>
      </c>
      <c r="AF321" s="73">
        <v>5.5065440941109147E-3</v>
      </c>
      <c r="AG321" s="73">
        <v>-3.710579396535713E-3</v>
      </c>
    </row>
    <row r="322" spans="1:33" ht="16" x14ac:dyDescent="0.2">
      <c r="A322" s="74">
        <v>45028</v>
      </c>
      <c r="B322" s="72">
        <v>-1.0582366714914954E-4</v>
      </c>
      <c r="C322" s="72">
        <v>3.6662418690279388E-3</v>
      </c>
      <c r="D322" s="72">
        <v>-1.1040868418912288E-3</v>
      </c>
      <c r="E322" s="72">
        <v>3.5782401760794959E-3</v>
      </c>
      <c r="G322" s="74">
        <v>45028</v>
      </c>
      <c r="H322" s="71">
        <v>-1.2592124153732388E-3</v>
      </c>
      <c r="I322" s="71">
        <v>-1.7336607807988925E-3</v>
      </c>
      <c r="J322" s="71">
        <v>4.3432699773320819E-3</v>
      </c>
      <c r="L322" s="74">
        <v>45028</v>
      </c>
      <c r="M322" s="73">
        <v>-1.0206927472138849E-3</v>
      </c>
      <c r="N322" s="73">
        <v>3.7198551273902119E-3</v>
      </c>
      <c r="O322" s="73">
        <v>-8.6145557334183962E-4</v>
      </c>
      <c r="P322" s="73">
        <v>1.979150180127048E-2</v>
      </c>
      <c r="R322" s="74">
        <v>45028</v>
      </c>
      <c r="S322" s="75">
        <v>-6.045921620365078E-3</v>
      </c>
      <c r="T322" s="75">
        <v>-8.1387221824605324E-2</v>
      </c>
      <c r="U322" s="75">
        <v>0.10210724058228882</v>
      </c>
      <c r="V322" s="75">
        <v>-8.2915486947034919E-2</v>
      </c>
      <c r="X322" s="74">
        <v>45028</v>
      </c>
      <c r="Y322" s="71">
        <v>3.5313008126826144E-4</v>
      </c>
      <c r="Z322" s="71">
        <v>-8.7296568351440396E-3</v>
      </c>
      <c r="AB322" s="74">
        <v>45028</v>
      </c>
      <c r="AC322" s="73">
        <v>-2.8565004764875604E-3</v>
      </c>
      <c r="AD322" s="73">
        <v>-5.0940870983084635E-3</v>
      </c>
      <c r="AE322" s="73">
        <v>5.9630468882466E-3</v>
      </c>
      <c r="AF322" s="73">
        <v>1.0505033927038783E-2</v>
      </c>
      <c r="AG322" s="73">
        <v>9.365854437640252E-3</v>
      </c>
    </row>
    <row r="323" spans="1:33" ht="16" x14ac:dyDescent="0.2">
      <c r="A323" s="74">
        <v>45029</v>
      </c>
      <c r="B323" s="72">
        <v>6.5716953221713753E-4</v>
      </c>
      <c r="C323" s="72">
        <v>-6.5016964014874947E-4</v>
      </c>
      <c r="D323" s="72">
        <v>4.2087173712132969E-3</v>
      </c>
      <c r="E323" s="72">
        <v>5.2870232124228771E-3</v>
      </c>
      <c r="G323" s="74">
        <v>45029</v>
      </c>
      <c r="H323" s="71">
        <v>7.5095058692526957E-4</v>
      </c>
      <c r="I323" s="71">
        <v>1.5470233697206131E-3</v>
      </c>
      <c r="J323" s="71">
        <v>7.0768764127737986E-4</v>
      </c>
      <c r="L323" s="74">
        <v>45029</v>
      </c>
      <c r="M323" s="73">
        <v>5.2360282131117344E-4</v>
      </c>
      <c r="N323" s="73">
        <v>-1.3448058952062931E-4</v>
      </c>
      <c r="O323" s="73">
        <v>1.039665853525963E-3</v>
      </c>
      <c r="P323" s="73">
        <v>3.629887146496704E-2</v>
      </c>
      <c r="R323" s="74">
        <v>45029</v>
      </c>
      <c r="S323" s="75">
        <v>2.1511064088523719E-2</v>
      </c>
      <c r="T323" s="75">
        <v>-1.2775507643726003E-2</v>
      </c>
      <c r="U323" s="75">
        <v>4.7092386977875537E-2</v>
      </c>
      <c r="V323" s="75">
        <v>-9.1345020210082867E-2</v>
      </c>
      <c r="X323" s="74">
        <v>45029</v>
      </c>
      <c r="Y323" s="71">
        <v>4.6343457727929125E-4</v>
      </c>
      <c r="Z323" s="71">
        <v>8.0056907068679489E-3</v>
      </c>
      <c r="AB323" s="74">
        <v>45029</v>
      </c>
      <c r="AC323" s="73">
        <v>1.4292701872685059E-3</v>
      </c>
      <c r="AD323" s="73">
        <v>-1.5774507253832597E-2</v>
      </c>
      <c r="AE323" s="73">
        <v>1.1820468600426045E-2</v>
      </c>
      <c r="AF323" s="73">
        <v>-8.5356986443460708E-3</v>
      </c>
      <c r="AG323" s="73">
        <v>2.3319034231435842E-2</v>
      </c>
    </row>
    <row r="324" spans="1:33" ht="16" x14ac:dyDescent="0.2">
      <c r="A324" s="74">
        <v>45030</v>
      </c>
      <c r="B324" s="72">
        <v>4.4145511932705268E-4</v>
      </c>
      <c r="C324" s="72">
        <v>-4.2784191092132409E-4</v>
      </c>
      <c r="D324" s="72">
        <v>-3.7223165197918669E-3</v>
      </c>
      <c r="E324" s="72">
        <v>1.1675542149043208E-3</v>
      </c>
      <c r="G324" s="74">
        <v>45030</v>
      </c>
      <c r="H324" s="71">
        <v>1.1326258060501409E-3</v>
      </c>
      <c r="I324" s="71">
        <v>-2.1838958296976382E-3</v>
      </c>
      <c r="J324" s="71">
        <v>-1.1279757827616045E-3</v>
      </c>
      <c r="L324" s="74">
        <v>45030</v>
      </c>
      <c r="M324" s="73">
        <v>-1.4400183914771764E-3</v>
      </c>
      <c r="N324" s="73">
        <v>-1.2126880003563252E-3</v>
      </c>
      <c r="O324" s="73">
        <v>-3.8719311065599059E-4</v>
      </c>
      <c r="P324" s="73">
        <v>8.953963234923883E-3</v>
      </c>
      <c r="R324" s="74">
        <v>45030</v>
      </c>
      <c r="S324" s="75">
        <v>2.4383416646065609E-2</v>
      </c>
      <c r="T324" s="75">
        <v>6.1751739309180952E-3</v>
      </c>
      <c r="U324" s="75">
        <v>8.2068579071504309E-3</v>
      </c>
      <c r="V324" s="75">
        <v>5.5612393411431309E-2</v>
      </c>
      <c r="X324" s="74">
        <v>45030</v>
      </c>
      <c r="Y324" s="71">
        <v>1.2658387682335716E-3</v>
      </c>
      <c r="Z324" s="71">
        <v>-1.2173777352626154E-2</v>
      </c>
      <c r="AB324" s="74">
        <v>45030</v>
      </c>
      <c r="AC324" s="73">
        <v>1.5736611428213965E-2</v>
      </c>
      <c r="AD324" s="73">
        <v>1.3135112781952596E-2</v>
      </c>
      <c r="AE324" s="73">
        <v>9.3567934108810934E-3</v>
      </c>
      <c r="AF324" s="73">
        <v>-1.1874609420712853E-2</v>
      </c>
      <c r="AG324" s="73">
        <v>1.348314811005975E-3</v>
      </c>
    </row>
    <row r="325" spans="1:33" ht="16" x14ac:dyDescent="0.2">
      <c r="A325" s="74">
        <v>45033</v>
      </c>
      <c r="B325" s="72">
        <v>-2.922426282099197E-4</v>
      </c>
      <c r="C325" s="72">
        <v>2.4856073645354573E-3</v>
      </c>
      <c r="D325" s="72">
        <v>-1.5269340391970234E-3</v>
      </c>
      <c r="E325" s="72">
        <v>2.6063695602450377E-3</v>
      </c>
      <c r="G325" s="74">
        <v>45033</v>
      </c>
      <c r="H325" s="71">
        <v>-2.8607893515828267E-4</v>
      </c>
      <c r="I325" s="71">
        <v>-1.6035722277942801E-3</v>
      </c>
      <c r="J325" s="71">
        <v>1.3360632936081354E-3</v>
      </c>
      <c r="L325" s="74">
        <v>45033</v>
      </c>
      <c r="M325" s="73">
        <v>6.3301940646345054E-4</v>
      </c>
      <c r="N325" s="73">
        <v>-6.325524212656789E-4</v>
      </c>
      <c r="O325" s="73">
        <v>-2.1394537713143654E-4</v>
      </c>
      <c r="P325" s="73">
        <v>-1.6667291202192899E-2</v>
      </c>
      <c r="R325" s="74">
        <v>45033</v>
      </c>
      <c r="S325" s="75">
        <v>-1.390756826156493E-2</v>
      </c>
      <c r="T325" s="75">
        <v>8.7466025850306883E-2</v>
      </c>
      <c r="U325" s="75">
        <v>8.4529245292354546E-2</v>
      </c>
      <c r="V325" s="75">
        <v>7.8466511043329454E-2</v>
      </c>
      <c r="X325" s="74">
        <v>45033</v>
      </c>
      <c r="Y325" s="71">
        <v>3.7944821649826713E-4</v>
      </c>
      <c r="Z325" s="71">
        <v>-4.7229942948661431E-3</v>
      </c>
      <c r="AB325" s="74">
        <v>45033</v>
      </c>
      <c r="AC325" s="73">
        <v>3.029297820646178E-3</v>
      </c>
      <c r="AD325" s="73">
        <v>-7.7937547315025633E-3</v>
      </c>
      <c r="AE325" s="73">
        <v>-8.9651740598804541E-3</v>
      </c>
      <c r="AF325" s="73">
        <v>1.9889195361700311E-3</v>
      </c>
      <c r="AG325" s="73">
        <v>3.4747554997443053E-3</v>
      </c>
    </row>
    <row r="326" spans="1:33" ht="16" x14ac:dyDescent="0.2">
      <c r="A326" s="74">
        <v>45034</v>
      </c>
      <c r="B326" s="72">
        <v>1.6215150790748907E-4</v>
      </c>
      <c r="C326" s="72">
        <v>-8.3835050979877705E-4</v>
      </c>
      <c r="D326" s="72">
        <v>5.5973050585084085E-3</v>
      </c>
      <c r="E326" s="72">
        <v>1.043048471189673E-3</v>
      </c>
      <c r="G326" s="74">
        <v>45034</v>
      </c>
      <c r="H326" s="71">
        <v>1.2064488230380814E-3</v>
      </c>
      <c r="I326" s="71">
        <v>-1.3062119456575723E-4</v>
      </c>
      <c r="J326" s="71">
        <v>-1.0620757366939493E-3</v>
      </c>
      <c r="L326" s="74">
        <v>45034</v>
      </c>
      <c r="M326" s="73">
        <v>-1.551391311774552E-3</v>
      </c>
      <c r="N326" s="73">
        <v>-9.5362586631626606E-4</v>
      </c>
      <c r="O326" s="73">
        <v>-1.3431646906392382E-4</v>
      </c>
      <c r="P326" s="73">
        <v>9.1191236428200921E-3</v>
      </c>
      <c r="R326" s="74">
        <v>45034</v>
      </c>
      <c r="S326" s="75">
        <v>-9.8410819426090132E-3</v>
      </c>
      <c r="T326" s="75">
        <v>-2.7296707361455647E-2</v>
      </c>
      <c r="U326" s="75">
        <v>-6.6203161834081578E-2</v>
      </c>
      <c r="V326" s="75">
        <v>-0.17003165487498451</v>
      </c>
      <c r="X326" s="74">
        <v>45034</v>
      </c>
      <c r="Y326" s="71">
        <v>1.7664186439178062E-4</v>
      </c>
      <c r="Z326" s="71">
        <v>7.5670508531090986E-3</v>
      </c>
      <c r="AB326" s="74">
        <v>45034</v>
      </c>
      <c r="AC326" s="73">
        <v>-8.856742773946097E-4</v>
      </c>
      <c r="AD326" s="73">
        <v>1.0268390985693749E-2</v>
      </c>
      <c r="AE326" s="73">
        <v>2.207253210664431E-2</v>
      </c>
      <c r="AF326" s="73">
        <v>-6.5499308637325428E-3</v>
      </c>
      <c r="AG326" s="73">
        <v>6.357725949260689E-3</v>
      </c>
    </row>
    <row r="327" spans="1:33" ht="16" x14ac:dyDescent="0.2">
      <c r="A327" s="74">
        <v>45035</v>
      </c>
      <c r="B327" s="72">
        <v>6.0747359222628687E-4</v>
      </c>
      <c r="C327" s="72">
        <v>4.8722725547298718E-3</v>
      </c>
      <c r="D327" s="72">
        <v>-2.5197578824368485E-3</v>
      </c>
      <c r="E327" s="72">
        <v>-2.0284779355845815E-3</v>
      </c>
      <c r="G327" s="74">
        <v>45035</v>
      </c>
      <c r="H327" s="71">
        <v>1.3651617797600002E-3</v>
      </c>
      <c r="I327" s="71">
        <v>1.9266669297723978E-3</v>
      </c>
      <c r="J327" s="71">
        <v>1.0821440040079794E-3</v>
      </c>
      <c r="L327" s="74">
        <v>45035</v>
      </c>
      <c r="M327" s="73">
        <v>-1.3765586134157988E-3</v>
      </c>
      <c r="N327" s="73">
        <v>-5.2495388511138025E-3</v>
      </c>
      <c r="O327" s="73">
        <v>-3.2067135859608817E-4</v>
      </c>
      <c r="P327" s="73">
        <v>-9.489895212905863E-3</v>
      </c>
      <c r="R327" s="74">
        <v>45035</v>
      </c>
      <c r="S327" s="75">
        <v>-5.0261561132889316E-3</v>
      </c>
      <c r="T327" s="75">
        <v>2.0112158552603766E-2</v>
      </c>
      <c r="U327" s="75">
        <v>-1.5351348829139468E-2</v>
      </c>
      <c r="V327" s="75">
        <v>-1.1921870150577038E-2</v>
      </c>
      <c r="X327" s="74">
        <v>45035</v>
      </c>
      <c r="Y327" s="71">
        <v>-1.3064364290900154E-4</v>
      </c>
      <c r="Z327" s="71">
        <v>-1.1251601932483576E-2</v>
      </c>
      <c r="AB327" s="74">
        <v>45035</v>
      </c>
      <c r="AC327" s="73">
        <v>9.772663103820519E-3</v>
      </c>
      <c r="AD327" s="73">
        <v>1.6463619128673805E-3</v>
      </c>
      <c r="AE327" s="73">
        <v>-3.9849022332706485E-2</v>
      </c>
      <c r="AF327" s="73">
        <v>5.8400564816827741E-3</v>
      </c>
      <c r="AG327" s="73">
        <v>-1.0618777473790506E-2</v>
      </c>
    </row>
    <row r="328" spans="1:33" ht="16" x14ac:dyDescent="0.2">
      <c r="A328" s="74">
        <v>45036</v>
      </c>
      <c r="B328" s="72">
        <v>6.0994265457976792E-4</v>
      </c>
      <c r="C328" s="72">
        <v>3.0164141862662509E-3</v>
      </c>
      <c r="D328" s="72">
        <v>-4.7785890551486371E-3</v>
      </c>
      <c r="E328" s="72">
        <v>-1.1571268662013485E-2</v>
      </c>
      <c r="G328" s="74">
        <v>45036</v>
      </c>
      <c r="H328" s="71">
        <v>-4.9852299498682356E-4</v>
      </c>
      <c r="I328" s="71">
        <v>1.8662435159055722E-3</v>
      </c>
      <c r="J328" s="71">
        <v>-7.6182605907029321E-4</v>
      </c>
      <c r="L328" s="74">
        <v>45036</v>
      </c>
      <c r="M328" s="73">
        <v>-1.3118313029018814E-3</v>
      </c>
      <c r="N328" s="73">
        <v>-2.9724085181678257E-3</v>
      </c>
      <c r="O328" s="73">
        <v>-1.7391618511268614E-3</v>
      </c>
      <c r="P328" s="73">
        <v>1.3509252827636218E-2</v>
      </c>
      <c r="R328" s="74">
        <v>45036</v>
      </c>
      <c r="S328" s="75">
        <v>-5.5548484540713004E-2</v>
      </c>
      <c r="T328" s="75">
        <v>-2.3845552171342689E-3</v>
      </c>
      <c r="U328" s="75">
        <v>0.10824035095038058</v>
      </c>
      <c r="V328" s="75">
        <v>-8.006381111217542E-2</v>
      </c>
      <c r="X328" s="74">
        <v>45036</v>
      </c>
      <c r="Y328" s="71">
        <v>5.3169807340984346E-4</v>
      </c>
      <c r="Z328" s="71">
        <v>1.0628967116591406E-2</v>
      </c>
      <c r="AB328" s="74">
        <v>45036</v>
      </c>
      <c r="AC328" s="73">
        <v>2.5559585974632309E-3</v>
      </c>
      <c r="AD328" s="73">
        <v>-1.0750124200248061E-2</v>
      </c>
      <c r="AE328" s="73">
        <v>-1.9722917440013712E-2</v>
      </c>
      <c r="AF328" s="73">
        <v>5.3824492550561577E-3</v>
      </c>
      <c r="AG328" s="73">
        <v>-5.4023521934186448E-2</v>
      </c>
    </row>
    <row r="329" spans="1:33" ht="16" x14ac:dyDescent="0.2">
      <c r="A329" s="74">
        <v>45037</v>
      </c>
      <c r="B329" s="72">
        <v>-4.3671093294397309E-5</v>
      </c>
      <c r="C329" s="72">
        <v>-2.9603977226682339E-3</v>
      </c>
      <c r="D329" s="72">
        <v>8.8707349038145943E-3</v>
      </c>
      <c r="E329" s="72">
        <v>1.2686153053900725E-3</v>
      </c>
      <c r="G329" s="74">
        <v>45037</v>
      </c>
      <c r="H329" s="71">
        <v>5.5596143492728613E-4</v>
      </c>
      <c r="I329" s="71">
        <v>1.1621296101498287E-3</v>
      </c>
      <c r="J329" s="71">
        <v>1.7539684498783928E-3</v>
      </c>
      <c r="L329" s="74">
        <v>45037</v>
      </c>
      <c r="M329" s="73">
        <v>3.9053008469935944E-4</v>
      </c>
      <c r="N329" s="73">
        <v>-1.57557588548921E-3</v>
      </c>
      <c r="O329" s="73">
        <v>-1.2675634244450052E-3</v>
      </c>
      <c r="P329" s="73">
        <v>-3.8987650515350331E-2</v>
      </c>
      <c r="R329" s="74">
        <v>45037</v>
      </c>
      <c r="S329" s="75">
        <v>5.4747403491177361E-3</v>
      </c>
      <c r="T329" s="75">
        <v>2.6809330410383997E-2</v>
      </c>
      <c r="U329" s="75">
        <v>9.0804063126835657E-2</v>
      </c>
      <c r="V329" s="75">
        <v>9.381066989524417E-2</v>
      </c>
      <c r="X329" s="74">
        <v>45037</v>
      </c>
      <c r="Y329" s="71">
        <v>2.395044189617856E-4</v>
      </c>
      <c r="Z329" s="71">
        <v>1.59128170278082E-3</v>
      </c>
      <c r="AB329" s="74">
        <v>45037</v>
      </c>
      <c r="AC329" s="73">
        <v>-1.3067283280149413E-2</v>
      </c>
      <c r="AD329" s="73">
        <v>-1.662925089057112E-4</v>
      </c>
      <c r="AE329" s="73">
        <v>9.7088141269609032E-3</v>
      </c>
      <c r="AF329" s="73">
        <v>5.9155102079353787E-3</v>
      </c>
      <c r="AG329" s="73">
        <v>-3.9218066785370494E-3</v>
      </c>
    </row>
    <row r="330" spans="1:33" ht="16" x14ac:dyDescent="0.2">
      <c r="A330" s="74">
        <v>45040</v>
      </c>
      <c r="B330" s="72">
        <v>6.1480430516646246E-4</v>
      </c>
      <c r="C330" s="72">
        <v>-3.7543330898642071E-3</v>
      </c>
      <c r="D330" s="72">
        <v>6.954685360574803E-3</v>
      </c>
      <c r="E330" s="72">
        <v>4.0907514149883242E-3</v>
      </c>
      <c r="G330" s="74">
        <v>45040</v>
      </c>
      <c r="H330" s="71">
        <v>8.0488734193838517E-5</v>
      </c>
      <c r="I330" s="71">
        <v>2.0915287458376512E-3</v>
      </c>
      <c r="J330" s="71">
        <v>1.94265037030951E-3</v>
      </c>
      <c r="L330" s="74">
        <v>45040</v>
      </c>
      <c r="M330" s="73">
        <v>1.2044048737227613E-3</v>
      </c>
      <c r="N330" s="73">
        <v>-1.8444825931934476E-3</v>
      </c>
      <c r="O330" s="73">
        <v>1.0863206825868265E-4</v>
      </c>
      <c r="P330" s="73">
        <v>3.5383116540842419E-2</v>
      </c>
      <c r="R330" s="74">
        <v>45040</v>
      </c>
      <c r="S330" s="75">
        <v>-1.2144411203702942E-2</v>
      </c>
      <c r="T330" s="75">
        <v>-6.6814999649993323E-2</v>
      </c>
      <c r="U330" s="75">
        <v>8.8092484154405432E-2</v>
      </c>
      <c r="V330" s="75">
        <v>4.6226608705026484E-2</v>
      </c>
      <c r="X330" s="74">
        <v>45040</v>
      </c>
      <c r="Y330" s="71">
        <v>4.3517955136301487E-4</v>
      </c>
      <c r="Z330" s="71">
        <v>-2.318219111997259E-3</v>
      </c>
      <c r="AB330" s="74">
        <v>45040</v>
      </c>
      <c r="AC330" s="73">
        <v>-1.1145902280131214E-2</v>
      </c>
      <c r="AD330" s="73">
        <v>-5.5032240948912903E-3</v>
      </c>
      <c r="AE330" s="73">
        <v>-2.0745100269846866E-2</v>
      </c>
      <c r="AF330" s="73">
        <v>-2.9066015381539946E-2</v>
      </c>
      <c r="AG330" s="73">
        <v>-1.4754660998874959E-2</v>
      </c>
    </row>
    <row r="331" spans="1:33" ht="16" x14ac:dyDescent="0.2">
      <c r="A331" s="74">
        <v>45041</v>
      </c>
      <c r="B331" s="72">
        <v>-2.2384927369935206E-5</v>
      </c>
      <c r="C331" s="72">
        <v>-4.5463987382027751E-3</v>
      </c>
      <c r="D331" s="72">
        <v>-1.9526627445424496E-4</v>
      </c>
      <c r="E331" s="72">
        <v>-4.4015008499355239E-3</v>
      </c>
      <c r="G331" s="74">
        <v>45041</v>
      </c>
      <c r="H331" s="71">
        <v>2.8903313339977621E-4</v>
      </c>
      <c r="I331" s="71">
        <v>-2.5465857317153622E-4</v>
      </c>
      <c r="J331" s="71">
        <v>-3.7342984855521795E-4</v>
      </c>
      <c r="L331" s="74">
        <v>45041</v>
      </c>
      <c r="M331" s="73">
        <v>-3.2162065421978457E-6</v>
      </c>
      <c r="N331" s="73">
        <v>1.2025172663266347E-3</v>
      </c>
      <c r="O331" s="73">
        <v>4.7923016666809711E-4</v>
      </c>
      <c r="P331" s="73">
        <v>-1.9579738620459759E-2</v>
      </c>
      <c r="R331" s="74">
        <v>45041</v>
      </c>
      <c r="S331" s="75">
        <v>9.7328726674828104E-3</v>
      </c>
      <c r="T331" s="75">
        <v>4.3118406585651413E-4</v>
      </c>
      <c r="U331" s="75">
        <v>-1.0920930528546365E-2</v>
      </c>
      <c r="V331" s="75">
        <v>8.4122579693726551E-2</v>
      </c>
      <c r="X331" s="74">
        <v>45041</v>
      </c>
      <c r="Y331" s="71">
        <v>5.50339266549114E-4</v>
      </c>
      <c r="Z331" s="71">
        <v>-1.4304739510833324E-2</v>
      </c>
      <c r="AB331" s="74">
        <v>45041</v>
      </c>
      <c r="AC331" s="73">
        <v>-2.8113236203132441E-2</v>
      </c>
      <c r="AD331" s="73">
        <v>-1.822527665032583E-2</v>
      </c>
      <c r="AE331" s="73">
        <v>1.0222947342457453E-2</v>
      </c>
      <c r="AF331" s="73">
        <v>-4.7822712691546528E-3</v>
      </c>
      <c r="AG331" s="73">
        <v>3.8596115938077519E-3</v>
      </c>
    </row>
    <row r="332" spans="1:33" ht="16" x14ac:dyDescent="0.2">
      <c r="A332" s="74">
        <v>45042</v>
      </c>
      <c r="B332" s="72">
        <v>3.3831254605135513E-5</v>
      </c>
      <c r="C332" s="72">
        <v>-4.0519217325059023E-3</v>
      </c>
      <c r="D332" s="72">
        <v>1.0773198556003421E-3</v>
      </c>
      <c r="E332" s="72">
        <v>-4.2509015941414701E-4</v>
      </c>
      <c r="G332" s="74">
        <v>45042</v>
      </c>
      <c r="H332" s="71">
        <v>4.307551107652669E-5</v>
      </c>
      <c r="I332" s="71">
        <v>2.4854735437719604E-3</v>
      </c>
      <c r="J332" s="71">
        <v>-4.8892847072774565E-4</v>
      </c>
      <c r="L332" s="74">
        <v>45042</v>
      </c>
      <c r="M332" s="73">
        <v>1.0761513315274357E-3</v>
      </c>
      <c r="N332" s="73">
        <v>-1.6371739464057353E-3</v>
      </c>
      <c r="O332" s="73">
        <v>1.0582561856888762E-3</v>
      </c>
      <c r="P332" s="73">
        <v>-2.3701771423795842E-2</v>
      </c>
      <c r="R332" s="74">
        <v>45042</v>
      </c>
      <c r="S332" s="75">
        <v>3.2037356139042232E-2</v>
      </c>
      <c r="T332" s="75">
        <v>-9.0257906837996282E-2</v>
      </c>
      <c r="U332" s="75">
        <v>-2.9624030753797735E-2</v>
      </c>
      <c r="V332" s="75">
        <v>-7.5090295092768725E-2</v>
      </c>
      <c r="X332" s="74">
        <v>45042</v>
      </c>
      <c r="Y332" s="71">
        <v>1.1269169858327567E-4</v>
      </c>
      <c r="Z332" s="71">
        <v>1.5736035173152568E-3</v>
      </c>
      <c r="AB332" s="74">
        <v>45042</v>
      </c>
      <c r="AC332" s="73">
        <v>3.2363326483898544E-2</v>
      </c>
      <c r="AD332" s="73">
        <v>2.5512387339098534E-3</v>
      </c>
      <c r="AE332" s="73">
        <v>6.0839773954361603E-3</v>
      </c>
      <c r="AF332" s="73">
        <v>7.6695260538712723E-3</v>
      </c>
      <c r="AG332" s="73">
        <v>-9.5555610662236418E-3</v>
      </c>
    </row>
    <row r="333" spans="1:33" ht="16" x14ac:dyDescent="0.2">
      <c r="A333" s="74">
        <v>45043</v>
      </c>
      <c r="B333" s="72">
        <v>4.7816329099741723E-4</v>
      </c>
      <c r="C333" s="72">
        <v>-4.0742584898666497E-3</v>
      </c>
      <c r="D333" s="72">
        <v>2.4254854280110027E-3</v>
      </c>
      <c r="E333" s="72">
        <v>-1.0199827940895525E-2</v>
      </c>
      <c r="G333" s="74">
        <v>45043</v>
      </c>
      <c r="H333" s="71">
        <v>1.5502753696189785E-3</v>
      </c>
      <c r="I333" s="71">
        <v>-1.09678716388821E-3</v>
      </c>
      <c r="J333" s="71">
        <v>2.1989642077854124E-3</v>
      </c>
      <c r="L333" s="74">
        <v>45043</v>
      </c>
      <c r="M333" s="73">
        <v>-1.1868316663900419E-4</v>
      </c>
      <c r="N333" s="73">
        <v>-8.6218880503947102E-4</v>
      </c>
      <c r="O333" s="73">
        <v>1.5797421344229503E-3</v>
      </c>
      <c r="P333" s="73">
        <v>-2.8976161882537686E-2</v>
      </c>
      <c r="R333" s="74">
        <v>45043</v>
      </c>
      <c r="S333" s="75">
        <v>-1.1856556981239818E-2</v>
      </c>
      <c r="T333" s="75">
        <v>-7.4657379842451257E-2</v>
      </c>
      <c r="U333" s="75">
        <v>-2.117187089607948E-2</v>
      </c>
      <c r="V333" s="75">
        <v>-5.4529143773021017E-2</v>
      </c>
      <c r="X333" s="74">
        <v>45043</v>
      </c>
      <c r="Y333" s="71">
        <v>-1.4892823426183974E-4</v>
      </c>
      <c r="Z333" s="71">
        <v>-1.0305046967250771E-2</v>
      </c>
      <c r="AB333" s="74">
        <v>45043</v>
      </c>
      <c r="AC333" s="73">
        <v>-1.7873105740958627E-3</v>
      </c>
      <c r="AD333" s="73">
        <v>-1.1897681355887957E-3</v>
      </c>
      <c r="AE333" s="73">
        <v>2.6338314183262136E-2</v>
      </c>
      <c r="AF333" s="73">
        <v>-4.6236175419088589E-3</v>
      </c>
      <c r="AG333" s="73">
        <v>9.5555610662236209E-3</v>
      </c>
    </row>
    <row r="334" spans="1:33" ht="16" x14ac:dyDescent="0.2">
      <c r="A334" s="74">
        <v>45044</v>
      </c>
      <c r="B334" s="72">
        <v>8.609660351021409E-5</v>
      </c>
      <c r="C334" s="72">
        <v>-2.8342871352608967E-3</v>
      </c>
      <c r="D334" s="72">
        <v>-4.9701313129362837E-3</v>
      </c>
      <c r="E334" s="72">
        <v>1.6416414694775065E-3</v>
      </c>
      <c r="G334" s="74">
        <v>45044</v>
      </c>
      <c r="H334" s="71">
        <v>3.0007491089976772E-4</v>
      </c>
      <c r="I334" s="71">
        <v>-1.733645184494923E-3</v>
      </c>
      <c r="J334" s="71">
        <v>1.1897708264795234E-3</v>
      </c>
      <c r="L334" s="74">
        <v>45044</v>
      </c>
      <c r="M334" s="73">
        <v>3.8938026736492332E-4</v>
      </c>
      <c r="N334" s="73">
        <v>5.8404397997877172E-3</v>
      </c>
      <c r="O334" s="73">
        <v>4.8556532986687029E-4</v>
      </c>
      <c r="P334" s="73">
        <v>9.8273215583070473E-4</v>
      </c>
      <c r="R334" s="74">
        <v>45044</v>
      </c>
      <c r="S334" s="75">
        <v>-5.2317894226677819E-2</v>
      </c>
      <c r="T334" s="75">
        <v>-2.6974775984200228E-2</v>
      </c>
      <c r="U334" s="75">
        <v>0.12353201706003432</v>
      </c>
      <c r="V334" s="75">
        <v>-3.9334614780445608E-2</v>
      </c>
      <c r="X334" s="74">
        <v>45044</v>
      </c>
      <c r="Y334" s="71">
        <v>1.3734360735638161E-4</v>
      </c>
      <c r="Z334" s="71">
        <v>7.7838031941080688E-3</v>
      </c>
      <c r="AB334" s="74">
        <v>45044</v>
      </c>
      <c r="AC334" s="73">
        <v>-2.2843919971620587E-2</v>
      </c>
      <c r="AD334" s="73">
        <v>1.3345919854306438E-2</v>
      </c>
      <c r="AE334" s="73">
        <v>-1.3481568185713309E-2</v>
      </c>
      <c r="AF334" s="73">
        <v>-1.1592524121012376E-3</v>
      </c>
      <c r="AG334" s="73">
        <v>-3.0140477335589338E-3</v>
      </c>
    </row>
    <row r="335" spans="1:33" ht="16" x14ac:dyDescent="0.2">
      <c r="A335" s="74">
        <v>45047</v>
      </c>
      <c r="B335" s="72">
        <v>9.2253798276636606E-5</v>
      </c>
      <c r="C335" s="72">
        <v>3.5230538688308575E-3</v>
      </c>
      <c r="D335" s="72">
        <v>-6.99806080127974E-4</v>
      </c>
      <c r="E335" s="72">
        <v>4.3240355939925387E-3</v>
      </c>
      <c r="G335" s="74">
        <v>45047</v>
      </c>
      <c r="H335" s="71">
        <v>7.7391733019765996E-4</v>
      </c>
      <c r="I335" s="71">
        <v>4.7432062267690177E-4</v>
      </c>
      <c r="J335" s="71">
        <v>1.5143727083585083E-3</v>
      </c>
      <c r="L335" s="74">
        <v>45047</v>
      </c>
      <c r="M335" s="73">
        <v>7.4819591882029448E-4</v>
      </c>
      <c r="N335" s="73">
        <v>-5.0220977834275927E-4</v>
      </c>
      <c r="O335" s="73">
        <v>2.2471827158851059E-3</v>
      </c>
      <c r="P335" s="73">
        <v>-2.3544438259679593E-3</v>
      </c>
      <c r="R335" s="74">
        <v>45047</v>
      </c>
      <c r="S335" s="75">
        <v>2.4431543735914156E-2</v>
      </c>
      <c r="T335" s="75">
        <v>3.3438107901023251E-2</v>
      </c>
      <c r="U335" s="75">
        <v>7.9210066510712107E-2</v>
      </c>
      <c r="V335" s="75">
        <v>0.11700413523941673</v>
      </c>
      <c r="X335" s="74">
        <v>45047</v>
      </c>
      <c r="Y335" s="71">
        <v>9.6366734984339696E-4</v>
      </c>
      <c r="Z335" s="71">
        <v>7.2908819999262537E-3</v>
      </c>
      <c r="AB335" s="74">
        <v>45047</v>
      </c>
      <c r="AC335" s="73">
        <v>1.1432492385026938E-3</v>
      </c>
      <c r="AD335" s="73">
        <v>-1.5218420188644492E-2</v>
      </c>
      <c r="AE335" s="73">
        <v>-3.7003611861488324E-2</v>
      </c>
      <c r="AF335" s="73">
        <v>-2.1692188687884813E-2</v>
      </c>
      <c r="AG335" s="73">
        <v>-8.9751966949616884E-3</v>
      </c>
    </row>
    <row r="336" spans="1:33" ht="16" x14ac:dyDescent="0.2">
      <c r="A336" s="74">
        <v>45048</v>
      </c>
      <c r="B336" s="72">
        <v>-7.5010603929481356E-4</v>
      </c>
      <c r="C336" s="72">
        <v>3.0444430745048888E-3</v>
      </c>
      <c r="D336" s="72">
        <v>-4.36335004617322E-3</v>
      </c>
      <c r="E336" s="72">
        <v>-6.6899453484844354E-4</v>
      </c>
      <c r="G336" s="74">
        <v>45048</v>
      </c>
      <c r="H336" s="71">
        <v>1.5712812051166495E-3</v>
      </c>
      <c r="I336" s="71">
        <v>2.4267817211484771E-3</v>
      </c>
      <c r="J336" s="71">
        <v>-1.4225952749973077E-3</v>
      </c>
      <c r="L336" s="74">
        <v>45048</v>
      </c>
      <c r="M336" s="73">
        <v>-1.7914222031270484E-3</v>
      </c>
      <c r="N336" s="73">
        <v>1.3050336029965448E-3</v>
      </c>
      <c r="O336" s="73">
        <v>4.2978785932140583E-5</v>
      </c>
      <c r="P336" s="73">
        <v>4.5640355272054912E-3</v>
      </c>
      <c r="R336" s="74">
        <v>45048</v>
      </c>
      <c r="S336" s="75">
        <v>-5.8072020444557323E-2</v>
      </c>
      <c r="T336" s="75">
        <v>-4.6781784871333526E-3</v>
      </c>
      <c r="U336" s="75">
        <v>-9.5293649021874122E-2</v>
      </c>
      <c r="V336" s="75">
        <v>-5.6886187931645564E-2</v>
      </c>
      <c r="X336" s="74">
        <v>45048</v>
      </c>
      <c r="Y336" s="71">
        <v>2.4505254024296196E-4</v>
      </c>
      <c r="Z336" s="71">
        <v>-2.4361446402935642E-3</v>
      </c>
      <c r="AB336" s="74">
        <v>45048</v>
      </c>
      <c r="AC336" s="73">
        <v>3.0422901469242193E-3</v>
      </c>
      <c r="AD336" s="73">
        <v>4.589893310838057E-3</v>
      </c>
      <c r="AE336" s="73">
        <v>-7.0671672230925549E-3</v>
      </c>
      <c r="AF336" s="73">
        <v>-5.4973765963641993E-3</v>
      </c>
      <c r="AG336" s="73">
        <v>-3.9062549670649885E-3</v>
      </c>
    </row>
    <row r="337" spans="1:33" ht="16" x14ac:dyDescent="0.2">
      <c r="A337" s="74">
        <v>45049</v>
      </c>
      <c r="B337" s="72">
        <v>4.7371161720397795E-4</v>
      </c>
      <c r="C337" s="72">
        <v>2.8741170346825939E-3</v>
      </c>
      <c r="D337" s="72">
        <v>-2.2560513133197371E-3</v>
      </c>
      <c r="E337" s="72">
        <v>5.1408649806877109E-3</v>
      </c>
      <c r="G337" s="74">
        <v>45049</v>
      </c>
      <c r="H337" s="71">
        <v>2.543617516788042E-4</v>
      </c>
      <c r="I337" s="71">
        <v>-1.3863025671730252E-3</v>
      </c>
      <c r="J337" s="71">
        <v>-7.0905574776329962E-4</v>
      </c>
      <c r="L337" s="74">
        <v>45049</v>
      </c>
      <c r="M337" s="73">
        <v>1.8314101737179389E-4</v>
      </c>
      <c r="N337" s="73">
        <v>-1.6534391591677391E-4</v>
      </c>
      <c r="O337" s="73">
        <v>-2.5191249641875395E-4</v>
      </c>
      <c r="P337" s="73">
        <v>-3.4389958574081857E-2</v>
      </c>
      <c r="R337" s="74">
        <v>45049</v>
      </c>
      <c r="S337" s="75">
        <v>3.1238599129544738E-2</v>
      </c>
      <c r="T337" s="75">
        <v>5.4552258120340669E-5</v>
      </c>
      <c r="U337" s="75">
        <v>2.6240395736961047E-2</v>
      </c>
      <c r="V337" s="75">
        <v>3.0478737430780908E-3</v>
      </c>
      <c r="X337" s="74">
        <v>45049</v>
      </c>
      <c r="Y337" s="71">
        <v>1.6294128821010199E-4</v>
      </c>
      <c r="Z337" s="71">
        <v>1.174229574213358E-2</v>
      </c>
      <c r="AB337" s="74">
        <v>45049</v>
      </c>
      <c r="AC337" s="73">
        <v>-4.1160625158170268E-2</v>
      </c>
      <c r="AD337" s="73">
        <v>1.831830064491137E-2</v>
      </c>
      <c r="AE337" s="73">
        <v>-2.3639766943473552E-2</v>
      </c>
      <c r="AF337" s="73">
        <v>-3.4325830286341583E-3</v>
      </c>
      <c r="AG337" s="73">
        <v>-2.5016784502185418E-2</v>
      </c>
    </row>
    <row r="338" spans="1:33" ht="16" x14ac:dyDescent="0.2">
      <c r="A338" s="74">
        <v>45050</v>
      </c>
      <c r="B338" s="72">
        <v>4.8326687351350403E-4</v>
      </c>
      <c r="C338" s="72">
        <v>1.4502567929221635E-3</v>
      </c>
      <c r="D338" s="72">
        <v>3.8677929152451784E-3</v>
      </c>
      <c r="E338" s="72">
        <v>-7.3828513126202961E-3</v>
      </c>
      <c r="G338" s="74">
        <v>45050</v>
      </c>
      <c r="H338" s="71">
        <v>-7.8408942436269079E-5</v>
      </c>
      <c r="I338" s="71">
        <v>-1.237125318966376E-3</v>
      </c>
      <c r="J338" s="71">
        <v>-2.1530169147432289E-3</v>
      </c>
      <c r="L338" s="74">
        <v>45050</v>
      </c>
      <c r="M338" s="73">
        <v>1.2059419136000091E-3</v>
      </c>
      <c r="N338" s="73">
        <v>1.3038891099612681E-3</v>
      </c>
      <c r="O338" s="73">
        <v>-2.1136227415244368E-4</v>
      </c>
      <c r="P338" s="73">
        <v>-1.8167119376340732E-2</v>
      </c>
      <c r="R338" s="74">
        <v>45050</v>
      </c>
      <c r="S338" s="75">
        <v>-4.0627665756130918E-4</v>
      </c>
      <c r="T338" s="75">
        <v>-3.1797964406076441E-2</v>
      </c>
      <c r="U338" s="75">
        <v>1.1395377887348943E-2</v>
      </c>
      <c r="V338" s="75">
        <v>-0.12204133957126378</v>
      </c>
      <c r="X338" s="74">
        <v>45050</v>
      </c>
      <c r="Y338" s="71">
        <v>6.0383717573534096E-4</v>
      </c>
      <c r="Z338" s="71">
        <v>-8.4658212001548667E-3</v>
      </c>
      <c r="AB338" s="74">
        <v>45050</v>
      </c>
      <c r="AC338" s="73">
        <v>1.4611414700434977E-2</v>
      </c>
      <c r="AD338" s="73">
        <v>-1.7640104620273E-2</v>
      </c>
      <c r="AE338" s="73">
        <v>4.0189586134295414E-2</v>
      </c>
      <c r="AF338" s="73">
        <v>1.9834871697015592E-2</v>
      </c>
      <c r="AG338" s="73">
        <v>3.8260401919363002E-2</v>
      </c>
    </row>
    <row r="339" spans="1:33" ht="16" x14ac:dyDescent="0.2">
      <c r="A339" s="74">
        <v>45051</v>
      </c>
      <c r="B339" s="72">
        <v>9.9830532774620182E-5</v>
      </c>
      <c r="C339" s="72">
        <v>3.6360189891147666E-3</v>
      </c>
      <c r="D339" s="72">
        <v>-3.647885723508913E-4</v>
      </c>
      <c r="E339" s="72">
        <v>6.761648417302632E-3</v>
      </c>
      <c r="G339" s="74">
        <v>45051</v>
      </c>
      <c r="H339" s="71">
        <v>-1.1429844522473577E-3</v>
      </c>
      <c r="I339" s="71">
        <v>2.2802098647601845E-3</v>
      </c>
      <c r="J339" s="71">
        <v>3.3239583659496526E-3</v>
      </c>
      <c r="L339" s="74">
        <v>45051</v>
      </c>
      <c r="M339" s="73">
        <v>3.4562741560157013E-4</v>
      </c>
      <c r="N339" s="73">
        <v>2.8534707521884199E-3</v>
      </c>
      <c r="O339" s="73">
        <v>7.4089203053606515E-4</v>
      </c>
      <c r="P339" s="73">
        <v>-3.5412999354894135E-2</v>
      </c>
      <c r="R339" s="74">
        <v>45051</v>
      </c>
      <c r="S339" s="75">
        <v>-8.8939347226513216E-3</v>
      </c>
      <c r="T339" s="75">
        <v>4.1113107373324714E-2</v>
      </c>
      <c r="U339" s="75">
        <v>0.13894781922082888</v>
      </c>
      <c r="V339" s="75">
        <v>0.13556644409472596</v>
      </c>
      <c r="X339" s="74">
        <v>45051</v>
      </c>
      <c r="Y339" s="71">
        <v>4.5247692914472621E-4</v>
      </c>
      <c r="Z339" s="71">
        <v>-1.4612085184736549E-2</v>
      </c>
      <c r="AB339" s="74">
        <v>45051</v>
      </c>
      <c r="AC339" s="73">
        <v>-2.889611132443598E-3</v>
      </c>
      <c r="AD339" s="73">
        <v>-1.5265883721235114E-3</v>
      </c>
      <c r="AE339" s="73">
        <v>-1.0311495778130182E-2</v>
      </c>
      <c r="AF339" s="73">
        <v>-8.5369962105351672E-3</v>
      </c>
      <c r="AG339" s="73">
        <v>2.0547849921559027E-2</v>
      </c>
    </row>
    <row r="340" spans="1:33" ht="16" x14ac:dyDescent="0.2">
      <c r="A340" s="74">
        <v>45054</v>
      </c>
      <c r="B340" s="72">
        <v>-3.7126242770202801E-4</v>
      </c>
      <c r="C340" s="72">
        <v>1.3403320339217721E-3</v>
      </c>
      <c r="D340" s="72">
        <v>8.0175938815912179E-4</v>
      </c>
      <c r="E340" s="72">
        <v>3.0807361324470708E-3</v>
      </c>
      <c r="G340" s="74">
        <v>45054</v>
      </c>
      <c r="H340" s="71">
        <v>-3.5065186442517738E-4</v>
      </c>
      <c r="I340" s="71">
        <v>-1.139023104503955E-3</v>
      </c>
      <c r="J340" s="71">
        <v>-3.3292954532885991E-4</v>
      </c>
      <c r="L340" s="74">
        <v>45054</v>
      </c>
      <c r="M340" s="73">
        <v>1.6312747411404431E-3</v>
      </c>
      <c r="N340" s="73">
        <v>2.753105407776445E-3</v>
      </c>
      <c r="O340" s="73">
        <v>-7.1754847754597849E-4</v>
      </c>
      <c r="P340" s="73">
        <v>-2.5034423238908816E-2</v>
      </c>
      <c r="R340" s="74">
        <v>45054</v>
      </c>
      <c r="S340" s="75">
        <v>-5.5479739327861585E-2</v>
      </c>
      <c r="T340" s="75">
        <v>1.7663823730475179E-2</v>
      </c>
      <c r="U340" s="75">
        <v>-8.0446831998683577E-2</v>
      </c>
      <c r="V340" s="75">
        <v>0.11989693615657647</v>
      </c>
      <c r="X340" s="74">
        <v>45054</v>
      </c>
      <c r="Y340" s="71">
        <v>-4.5588490595400386E-4</v>
      </c>
      <c r="Z340" s="71">
        <v>5.1745526211589375E-3</v>
      </c>
      <c r="AB340" s="74">
        <v>45054</v>
      </c>
      <c r="AC340" s="73">
        <v>-1.9571775926957549E-3</v>
      </c>
      <c r="AD340" s="73">
        <v>-1.6976487605494347E-4</v>
      </c>
      <c r="AE340" s="73">
        <v>8.6687849364464852E-3</v>
      </c>
      <c r="AF340" s="73">
        <v>-5.9303361348486214E-3</v>
      </c>
      <c r="AG340" s="73">
        <v>-1.1825223214859175E-4</v>
      </c>
    </row>
    <row r="341" spans="1:33" ht="16" x14ac:dyDescent="0.2">
      <c r="A341" s="74">
        <v>45055</v>
      </c>
      <c r="B341" s="72">
        <v>-2.609215144019156E-4</v>
      </c>
      <c r="C341" s="72">
        <v>-5.2329505654678211E-3</v>
      </c>
      <c r="D341" s="72">
        <v>-3.8167285017939472E-3</v>
      </c>
      <c r="E341" s="72">
        <v>8.6955292891104756E-3</v>
      </c>
      <c r="G341" s="74">
        <v>45055</v>
      </c>
      <c r="H341" s="71">
        <v>1.6925422907700972E-3</v>
      </c>
      <c r="I341" s="71">
        <v>2.3294703826455864E-3</v>
      </c>
      <c r="J341" s="71">
        <v>2.5291850426926049E-3</v>
      </c>
      <c r="L341" s="74">
        <v>45055</v>
      </c>
      <c r="M341" s="73">
        <v>1.9716478563594083E-3</v>
      </c>
      <c r="N341" s="73">
        <v>3.9520955183266794E-3</v>
      </c>
      <c r="O341" s="73">
        <v>-6.488803260217426E-4</v>
      </c>
      <c r="P341" s="73">
        <v>-1.9403034400929404E-2</v>
      </c>
      <c r="R341" s="74">
        <v>45055</v>
      </c>
      <c r="S341" s="75">
        <v>-3.8606928410452511E-2</v>
      </c>
      <c r="T341" s="75">
        <v>3.6857164259236873E-2</v>
      </c>
      <c r="U341" s="75">
        <v>3.6708516360640209E-2</v>
      </c>
      <c r="V341" s="75">
        <v>9.5622467253729207E-2</v>
      </c>
      <c r="X341" s="74">
        <v>45055</v>
      </c>
      <c r="Y341" s="71">
        <v>-1.7024102507785826E-4</v>
      </c>
      <c r="Z341" s="71">
        <v>-6.823801943796187E-3</v>
      </c>
      <c r="AB341" s="74">
        <v>45055</v>
      </c>
      <c r="AC341" s="73">
        <v>-2.5107898635417492E-3</v>
      </c>
      <c r="AD341" s="73">
        <v>6.26218514220582E-3</v>
      </c>
      <c r="AE341" s="73">
        <v>1.2322860462651017E-3</v>
      </c>
      <c r="AF341" s="73">
        <v>1.90004979645143E-2</v>
      </c>
      <c r="AG341" s="73">
        <v>6.2481782994838145E-3</v>
      </c>
    </row>
    <row r="342" spans="1:33" ht="16" x14ac:dyDescent="0.2">
      <c r="A342" s="74">
        <v>45056</v>
      </c>
      <c r="B342" s="72">
        <v>5.0304117976468195E-4</v>
      </c>
      <c r="C342" s="72">
        <v>-3.1818169945831026E-3</v>
      </c>
      <c r="D342" s="72">
        <v>-5.5090079377984446E-3</v>
      </c>
      <c r="E342" s="72">
        <v>-1.3844918063140314E-3</v>
      </c>
      <c r="G342" s="74">
        <v>45056</v>
      </c>
      <c r="H342" s="71">
        <v>-1.2925814552617776E-3</v>
      </c>
      <c r="I342" s="71">
        <v>-9.7440298895285518E-5</v>
      </c>
      <c r="J342" s="71">
        <v>1.0479544347680265E-3</v>
      </c>
      <c r="L342" s="74">
        <v>45056</v>
      </c>
      <c r="M342" s="73">
        <v>-7.8104514604096606E-4</v>
      </c>
      <c r="N342" s="73">
        <v>2.306886802514859E-3</v>
      </c>
      <c r="O342" s="73">
        <v>-2.2320031294512711E-3</v>
      </c>
      <c r="P342" s="73">
        <v>-1.1539674155679072E-2</v>
      </c>
      <c r="R342" s="74">
        <v>45056</v>
      </c>
      <c r="S342" s="75">
        <v>-2.9884434183792996E-2</v>
      </c>
      <c r="T342" s="75">
        <v>2.232737432273716E-2</v>
      </c>
      <c r="U342" s="75">
        <v>-9.4928457975633623E-2</v>
      </c>
      <c r="V342" s="75">
        <v>1.727294119532561E-2</v>
      </c>
      <c r="X342" s="74">
        <v>45056</v>
      </c>
      <c r="Y342" s="71">
        <v>2.1104701281437176E-4</v>
      </c>
      <c r="Z342" s="71">
        <v>-1.1597212300186285E-2</v>
      </c>
      <c r="AB342" s="74">
        <v>45056</v>
      </c>
      <c r="AC342" s="73">
        <v>-7.8870982242644164E-3</v>
      </c>
      <c r="AD342" s="73">
        <v>-9.4932057236522937E-3</v>
      </c>
      <c r="AE342" s="73">
        <v>-8.2135528231510376E-4</v>
      </c>
      <c r="AF342" s="73">
        <v>-1.4993666158761297E-2</v>
      </c>
      <c r="AG342" s="73">
        <v>1.0521490561339159E-2</v>
      </c>
    </row>
    <row r="343" spans="1:33" ht="16" x14ac:dyDescent="0.2">
      <c r="A343" s="74">
        <v>45057</v>
      </c>
      <c r="B343" s="72">
        <v>8.2279130289032655E-4</v>
      </c>
      <c r="C343" s="72">
        <v>-1.7088156852259433E-3</v>
      </c>
      <c r="D343" s="72">
        <v>-2.1610238275182711E-4</v>
      </c>
      <c r="E343" s="72">
        <v>-1.115935609080531E-2</v>
      </c>
      <c r="G343" s="74">
        <v>45057</v>
      </c>
      <c r="H343" s="71">
        <v>-9.3239826134663853E-4</v>
      </c>
      <c r="I343" s="71">
        <v>-7.5748805730413405E-4</v>
      </c>
      <c r="J343" s="71">
        <v>1.2428753426947951E-3</v>
      </c>
      <c r="L343" s="74">
        <v>45057</v>
      </c>
      <c r="M343" s="73">
        <v>3.662362551619895E-4</v>
      </c>
      <c r="N343" s="73">
        <v>1.0871080786495587E-3</v>
      </c>
      <c r="O343" s="73">
        <v>6.4994436446817001E-4</v>
      </c>
      <c r="P343" s="73">
        <v>7.0565181766707704E-3</v>
      </c>
      <c r="R343" s="74">
        <v>45057</v>
      </c>
      <c r="S343" s="75">
        <v>-1.3837688503760603E-2</v>
      </c>
      <c r="T343" s="75">
        <v>-7.9001216279721426E-2</v>
      </c>
      <c r="U343" s="75">
        <v>-7.4444734310437997E-3</v>
      </c>
      <c r="V343" s="75">
        <v>0.17665818780488418</v>
      </c>
      <c r="X343" s="74">
        <v>45057</v>
      </c>
      <c r="Y343" s="71">
        <v>4.9027558802579076E-5</v>
      </c>
      <c r="Z343" s="71">
        <v>-1.6717965087301591E-2</v>
      </c>
      <c r="AB343" s="74">
        <v>45057</v>
      </c>
      <c r="AC343" s="73">
        <v>1.43084202102636E-2</v>
      </c>
      <c r="AD343" s="73">
        <v>5.2662994386987417E-3</v>
      </c>
      <c r="AE343" s="73">
        <v>-8.6652079224408349E-3</v>
      </c>
      <c r="AF343" s="73">
        <v>1.184132761216772E-3</v>
      </c>
      <c r="AG343" s="73">
        <v>-9.4643459277375455E-3</v>
      </c>
    </row>
    <row r="344" spans="1:33" ht="16" x14ac:dyDescent="0.2">
      <c r="A344" s="74">
        <v>45058</v>
      </c>
      <c r="B344" s="72">
        <v>-2.7377767314060294E-4</v>
      </c>
      <c r="C344" s="72">
        <v>3.7655140561697522E-3</v>
      </c>
      <c r="D344" s="72">
        <v>5.0929735762836597E-4</v>
      </c>
      <c r="E344" s="72">
        <v>-9.7224054134808866E-3</v>
      </c>
      <c r="G344" s="74">
        <v>45058</v>
      </c>
      <c r="H344" s="71">
        <v>-7.0606469848682476E-4</v>
      </c>
      <c r="I344" s="71">
        <v>-8.9102870806952639E-4</v>
      </c>
      <c r="J344" s="71">
        <v>-1.757124328956897E-3</v>
      </c>
      <c r="L344" s="74">
        <v>45058</v>
      </c>
      <c r="M344" s="73">
        <v>2.4591028390940962E-3</v>
      </c>
      <c r="N344" s="73">
        <v>1.5106324754846486E-3</v>
      </c>
      <c r="O344" s="73">
        <v>-9.7755016788649549E-4</v>
      </c>
      <c r="P344" s="73">
        <v>-5.5770848151252776E-3</v>
      </c>
      <c r="R344" s="74">
        <v>45058</v>
      </c>
      <c r="S344" s="75">
        <v>-2.4791997697858819E-2</v>
      </c>
      <c r="T344" s="75">
        <v>6.7187036871700662E-2</v>
      </c>
      <c r="U344" s="75">
        <v>8.3331384506317527E-3</v>
      </c>
      <c r="V344" s="75">
        <v>-0.10162920434850797</v>
      </c>
      <c r="X344" s="74">
        <v>45058</v>
      </c>
      <c r="Y344" s="71">
        <v>2.1395252259285625E-4</v>
      </c>
      <c r="Z344" s="71">
        <v>1.318155009828843E-2</v>
      </c>
      <c r="AB344" s="74">
        <v>45058</v>
      </c>
      <c r="AC344" s="73">
        <v>2.8061441751758994E-3</v>
      </c>
      <c r="AD344" s="73">
        <v>-6.8004342320471273E-3</v>
      </c>
      <c r="AE344" s="73">
        <v>1.9290563301376778E-2</v>
      </c>
      <c r="AF344" s="73">
        <v>7.0755012162002804E-3</v>
      </c>
      <c r="AG344" s="73">
        <v>-9.6733088844936435E-3</v>
      </c>
    </row>
    <row r="345" spans="1:33" ht="16" x14ac:dyDescent="0.2">
      <c r="A345" s="74">
        <v>45061</v>
      </c>
      <c r="B345" s="72">
        <v>4.162945166693322E-4</v>
      </c>
      <c r="C345" s="72">
        <v>-1.6714543148700055E-3</v>
      </c>
      <c r="D345" s="72">
        <v>2.5366193644382438E-3</v>
      </c>
      <c r="E345" s="72">
        <v>1.0174163119929164E-2</v>
      </c>
      <c r="G345" s="74">
        <v>45061</v>
      </c>
      <c r="H345" s="71">
        <v>-5.9244905183974245E-4</v>
      </c>
      <c r="I345" s="71">
        <v>-4.9886732577735166E-4</v>
      </c>
      <c r="J345" s="71">
        <v>-1.8894720739722211E-4</v>
      </c>
      <c r="L345" s="74">
        <v>45061</v>
      </c>
      <c r="M345" s="73">
        <v>-4.5181185869646857E-4</v>
      </c>
      <c r="N345" s="73">
        <v>2.5756742341632717E-4</v>
      </c>
      <c r="O345" s="73">
        <v>6.5139695734622307E-4</v>
      </c>
      <c r="P345" s="73">
        <v>1.6850022651240724E-2</v>
      </c>
      <c r="R345" s="74">
        <v>45061</v>
      </c>
      <c r="S345" s="75">
        <v>-7.1519051677836534E-3</v>
      </c>
      <c r="T345" s="75">
        <v>4.3092111405732818E-2</v>
      </c>
      <c r="U345" s="75">
        <v>1.764620928053197E-3</v>
      </c>
      <c r="V345" s="75">
        <v>-2.2701619095010075E-2</v>
      </c>
      <c r="X345" s="74">
        <v>45061</v>
      </c>
      <c r="Y345" s="71">
        <v>-4.7924617489006322E-4</v>
      </c>
      <c r="Z345" s="71">
        <v>8.5725741757011337E-3</v>
      </c>
      <c r="AB345" s="74">
        <v>45061</v>
      </c>
      <c r="AC345" s="73">
        <v>-1.7193750353727416E-2</v>
      </c>
      <c r="AD345" s="73">
        <v>-9.9435072667591919E-3</v>
      </c>
      <c r="AE345" s="73">
        <v>-1.9290563301376809E-2</v>
      </c>
      <c r="AF345" s="73">
        <v>-1.9113436679659165E-3</v>
      </c>
      <c r="AG345" s="73">
        <v>-2.581640644653186E-2</v>
      </c>
    </row>
    <row r="346" spans="1:33" ht="16" x14ac:dyDescent="0.2">
      <c r="A346" s="74">
        <v>45062</v>
      </c>
      <c r="B346" s="72">
        <v>6.4078816411679968E-4</v>
      </c>
      <c r="C346" s="72">
        <v>-5.9030586327015594E-5</v>
      </c>
      <c r="D346" s="72">
        <v>9.3024669721563101E-5</v>
      </c>
      <c r="E346" s="72">
        <v>1.0005778901236008E-2</v>
      </c>
      <c r="G346" s="74">
        <v>45062</v>
      </c>
      <c r="H346" s="71">
        <v>-2.0078480081273538E-3</v>
      </c>
      <c r="I346" s="71">
        <v>1.0567125866411604E-3</v>
      </c>
      <c r="J346" s="71">
        <v>4.5919105518000157E-3</v>
      </c>
      <c r="L346" s="74">
        <v>45062</v>
      </c>
      <c r="M346" s="73">
        <v>-2.3207158839908904E-4</v>
      </c>
      <c r="N346" s="73">
        <v>1.7780298863322823E-3</v>
      </c>
      <c r="O346" s="73">
        <v>1.7945699490477171E-3</v>
      </c>
      <c r="P346" s="73">
        <v>-1.8623069436433319E-2</v>
      </c>
      <c r="R346" s="74">
        <v>45062</v>
      </c>
      <c r="S346" s="75">
        <v>2.1147141524448739E-2</v>
      </c>
      <c r="T346" s="75">
        <v>4.1991929591107709E-2</v>
      </c>
      <c r="U346" s="75">
        <v>-2.2729871442945617E-3</v>
      </c>
      <c r="V346" s="75">
        <v>0.13722899759727797</v>
      </c>
      <c r="X346" s="74">
        <v>45062</v>
      </c>
      <c r="Y346" s="71">
        <v>4.54611955100428E-4</v>
      </c>
      <c r="Z346" s="71">
        <v>6.8018407673867158E-3</v>
      </c>
      <c r="AB346" s="74">
        <v>45062</v>
      </c>
      <c r="AC346" s="73">
        <v>1.5635753621968489E-2</v>
      </c>
      <c r="AD346" s="73">
        <v>1.0625635533317919E-2</v>
      </c>
      <c r="AE346" s="73">
        <v>4.1402016908807841E-2</v>
      </c>
      <c r="AF346" s="73">
        <v>7.7695912363339977E-3</v>
      </c>
      <c r="AG346" s="73">
        <v>1.7603541143465257E-2</v>
      </c>
    </row>
    <row r="347" spans="1:33" ht="16" x14ac:dyDescent="0.2">
      <c r="A347" s="74">
        <v>45063</v>
      </c>
      <c r="B347" s="72">
        <v>1.1097723793305709E-4</v>
      </c>
      <c r="C347" s="72">
        <v>-1.1705045415110586E-3</v>
      </c>
      <c r="D347" s="72">
        <v>-5.1227090636943914E-3</v>
      </c>
      <c r="E347" s="72">
        <v>7.2610761471598546E-3</v>
      </c>
      <c r="G347" s="74">
        <v>45063</v>
      </c>
      <c r="H347" s="71">
        <v>-3.1337743351244902E-4</v>
      </c>
      <c r="I347" s="71">
        <v>1.5466508801786943E-4</v>
      </c>
      <c r="J347" s="71">
        <v>-1.2217372520284769E-6</v>
      </c>
      <c r="L347" s="74">
        <v>45063</v>
      </c>
      <c r="M347" s="73">
        <v>-1.0036849693823282E-3</v>
      </c>
      <c r="N347" s="73">
        <v>9.6572474393731664E-4</v>
      </c>
      <c r="O347" s="73">
        <v>-2.6995565912214785E-3</v>
      </c>
      <c r="P347" s="73">
        <v>-1.1769197682376404E-2</v>
      </c>
      <c r="R347" s="74">
        <v>45063</v>
      </c>
      <c r="S347" s="75">
        <v>-3.4271028113310779E-3</v>
      </c>
      <c r="T347" s="75">
        <v>-4.5299213975625044E-2</v>
      </c>
      <c r="U347" s="75">
        <v>4.9676286165508295E-2</v>
      </c>
      <c r="V347" s="75">
        <v>-9.1640261766151934E-2</v>
      </c>
      <c r="X347" s="74">
        <v>45063</v>
      </c>
      <c r="Y347" s="71">
        <v>-5.456188756109326E-4</v>
      </c>
      <c r="Z347" s="71">
        <v>-8.2043128333775354E-3</v>
      </c>
      <c r="AB347" s="74">
        <v>45063</v>
      </c>
      <c r="AC347" s="73">
        <v>6.1399951959342086E-3</v>
      </c>
      <c r="AD347" s="73">
        <v>-1.1940299926075785E-3</v>
      </c>
      <c r="AE347" s="73">
        <v>4.280809249188465E-2</v>
      </c>
      <c r="AF347" s="73">
        <v>1.9378769843403067E-2</v>
      </c>
      <c r="AG347" s="73">
        <v>9.1607326726125468E-3</v>
      </c>
    </row>
    <row r="348" spans="1:33" ht="16" x14ac:dyDescent="0.2">
      <c r="A348" s="74">
        <v>45064</v>
      </c>
      <c r="B348" s="72">
        <v>-1.2188006222273447E-4</v>
      </c>
      <c r="C348" s="72">
        <v>2.9781149156079246E-3</v>
      </c>
      <c r="D348" s="72">
        <v>8.7005847506646983E-4</v>
      </c>
      <c r="E348" s="72">
        <v>-1.2715734713074489E-2</v>
      </c>
      <c r="G348" s="74">
        <v>45064</v>
      </c>
      <c r="H348" s="71">
        <v>-7.7006144796537784E-4</v>
      </c>
      <c r="I348" s="71">
        <v>-1.9081412821781313E-3</v>
      </c>
      <c r="J348" s="71">
        <v>2.5396365489193669E-4</v>
      </c>
      <c r="L348" s="74">
        <v>45064</v>
      </c>
      <c r="M348" s="73">
        <v>-1.1034836659803418E-3</v>
      </c>
      <c r="N348" s="73">
        <v>7.3688711090401609E-4</v>
      </c>
      <c r="O348" s="73">
        <v>8.4735119418551943E-4</v>
      </c>
      <c r="P348" s="73">
        <v>-2.5628994949650586E-2</v>
      </c>
      <c r="R348" s="74">
        <v>45064</v>
      </c>
      <c r="S348" s="75">
        <v>2.7532745630978198E-2</v>
      </c>
      <c r="T348" s="75">
        <v>-7.7376449600334574E-3</v>
      </c>
      <c r="U348" s="75">
        <v>2.7659770235271483E-2</v>
      </c>
      <c r="V348" s="75">
        <v>0.25275497103025085</v>
      </c>
      <c r="X348" s="74">
        <v>45064</v>
      </c>
      <c r="Y348" s="71">
        <v>-5.0322545958868674E-5</v>
      </c>
      <c r="Z348" s="71">
        <v>-9.1679990886222931E-3</v>
      </c>
      <c r="AB348" s="74">
        <v>45064</v>
      </c>
      <c r="AC348" s="73">
        <v>-7.5442706646489926E-3</v>
      </c>
      <c r="AD348" s="73">
        <v>4.7675894834727055E-3</v>
      </c>
      <c r="AE348" s="73">
        <v>-3.1736409603604535E-2</v>
      </c>
      <c r="AF348" s="73">
        <v>1.0020758121476829E-3</v>
      </c>
      <c r="AG348" s="73">
        <v>-2.846301731838806E-3</v>
      </c>
    </row>
    <row r="349" spans="1:33" ht="16" x14ac:dyDescent="0.2">
      <c r="A349" s="74">
        <v>45065</v>
      </c>
      <c r="B349" s="72">
        <v>-1.6845750838488907E-4</v>
      </c>
      <c r="C349" s="72">
        <v>4.0851369322779446E-3</v>
      </c>
      <c r="D349" s="72">
        <v>-2.9517753639859167E-3</v>
      </c>
      <c r="E349" s="72">
        <v>7.0380163360689307E-4</v>
      </c>
      <c r="G349" s="74">
        <v>45065</v>
      </c>
      <c r="H349" s="71">
        <v>4.2910460379916391E-4</v>
      </c>
      <c r="I349" s="71">
        <v>3.0527604199077078E-3</v>
      </c>
      <c r="J349" s="71">
        <v>-9.0799854212070925E-4</v>
      </c>
      <c r="L349" s="74">
        <v>45065</v>
      </c>
      <c r="M349" s="73">
        <v>-1.3502871438500275E-3</v>
      </c>
      <c r="N349" s="73">
        <v>6.3470991864942564E-4</v>
      </c>
      <c r="O349" s="73">
        <v>5.6538584980460056E-4</v>
      </c>
      <c r="P349" s="73">
        <v>-4.0902210112689899E-3</v>
      </c>
      <c r="R349" s="74">
        <v>45065</v>
      </c>
      <c r="S349" s="75">
        <v>-2.7375469386938439E-2</v>
      </c>
      <c r="T349" s="75">
        <v>-3.7582026787040035E-2</v>
      </c>
      <c r="U349" s="75">
        <v>2.0009205539073222E-2</v>
      </c>
      <c r="V349" s="75">
        <v>-6.6572592000325823E-2</v>
      </c>
      <c r="X349" s="74">
        <v>45065</v>
      </c>
      <c r="Y349" s="71">
        <v>4.2894596606831841E-4</v>
      </c>
      <c r="Z349" s="71">
        <v>8.3821459038334878E-3</v>
      </c>
      <c r="AB349" s="74">
        <v>45065</v>
      </c>
      <c r="AC349" s="73">
        <v>8.5840264352488884E-4</v>
      </c>
      <c r="AD349" s="73">
        <v>6.4341569750706058E-3</v>
      </c>
      <c r="AE349" s="73">
        <v>1.7154416763909618E-2</v>
      </c>
      <c r="AF349" s="73">
        <v>2.08149107827163E-2</v>
      </c>
      <c r="AG349" s="73">
        <v>-7.2710255372163005E-3</v>
      </c>
    </row>
    <row r="350" spans="1:33" ht="16" x14ac:dyDescent="0.2">
      <c r="A350" s="74">
        <v>45068</v>
      </c>
      <c r="B350" s="72">
        <v>-2.1336985111863936E-5</v>
      </c>
      <c r="C350" s="72">
        <v>-6.6387932946540863E-3</v>
      </c>
      <c r="D350" s="72">
        <v>-6.5555819183810149E-3</v>
      </c>
      <c r="E350" s="72">
        <v>1.2094591782857777E-2</v>
      </c>
      <c r="G350" s="74">
        <v>45068</v>
      </c>
      <c r="H350" s="71">
        <v>-2.582085063720682E-4</v>
      </c>
      <c r="I350" s="71">
        <v>5.3022077695121178E-3</v>
      </c>
      <c r="J350" s="71">
        <v>3.1028079865232836E-3</v>
      </c>
      <c r="L350" s="74">
        <v>45068</v>
      </c>
      <c r="M350" s="73">
        <v>-3.7070823524850414E-4</v>
      </c>
      <c r="N350" s="73">
        <v>9.9968247048287266E-5</v>
      </c>
      <c r="O350" s="73">
        <v>-3.1357012045019961E-4</v>
      </c>
      <c r="P350" s="73">
        <v>8.2387402488996835E-3</v>
      </c>
      <c r="R350" s="74">
        <v>45068</v>
      </c>
      <c r="S350" s="75">
        <v>-3.7141263418151979E-2</v>
      </c>
      <c r="T350" s="75">
        <v>1.710092529473458E-3</v>
      </c>
      <c r="U350" s="75">
        <v>-2.3509707678556601E-2</v>
      </c>
      <c r="V350" s="75">
        <v>-0.15360547136694688</v>
      </c>
      <c r="X350" s="74">
        <v>45068</v>
      </c>
      <c r="Y350" s="71">
        <v>1.6332948555542636E-4</v>
      </c>
      <c r="Z350" s="71">
        <v>5.8968234236239959E-3</v>
      </c>
      <c r="AB350" s="74">
        <v>45068</v>
      </c>
      <c r="AC350" s="73">
        <v>-2.0807812512816801E-2</v>
      </c>
      <c r="AD350" s="73">
        <v>-3.3812373718693474E-3</v>
      </c>
      <c r="AE350" s="73">
        <v>1.930875286136181E-3</v>
      </c>
      <c r="AF350" s="73">
        <v>-2.0528787747860183E-2</v>
      </c>
      <c r="AG350" s="73">
        <v>-2.1279971171774447E-2</v>
      </c>
    </row>
    <row r="351" spans="1:33" ht="16" x14ac:dyDescent="0.2">
      <c r="A351" s="74">
        <v>45069</v>
      </c>
      <c r="B351" s="72">
        <v>2.9631299010973955E-4</v>
      </c>
      <c r="C351" s="72">
        <v>2.9247236577761015E-3</v>
      </c>
      <c r="D351" s="72">
        <v>4.9047848561842369E-3</v>
      </c>
      <c r="E351" s="72">
        <v>-1.8183284725368043E-3</v>
      </c>
      <c r="G351" s="74">
        <v>45069</v>
      </c>
      <c r="H351" s="71">
        <v>-1.9947717100680308E-4</v>
      </c>
      <c r="I351" s="71">
        <v>1.4241056208009163E-3</v>
      </c>
      <c r="J351" s="71">
        <v>3.6940877968081173E-3</v>
      </c>
      <c r="L351" s="74">
        <v>45069</v>
      </c>
      <c r="M351" s="73">
        <v>1.3938225942233071E-3</v>
      </c>
      <c r="N351" s="73">
        <v>-2.3010705097858838E-3</v>
      </c>
      <c r="O351" s="73">
        <v>9.857641387839562E-4</v>
      </c>
      <c r="P351" s="73">
        <v>-3.6884227733796973E-2</v>
      </c>
      <c r="R351" s="74">
        <v>45069</v>
      </c>
      <c r="S351" s="75">
        <v>-2.4471073830191092E-2</v>
      </c>
      <c r="T351" s="75">
        <v>-8.6139360878947063E-3</v>
      </c>
      <c r="U351" s="75">
        <v>1.8510124663226969E-2</v>
      </c>
      <c r="V351" s="75">
        <v>-3.5050390135653052E-2</v>
      </c>
      <c r="X351" s="74">
        <v>45069</v>
      </c>
      <c r="Y351" s="71">
        <v>1.7115491880806373E-4</v>
      </c>
      <c r="Z351" s="71">
        <v>-6.9446955181999099E-3</v>
      </c>
      <c r="AB351" s="74">
        <v>45069</v>
      </c>
      <c r="AC351" s="73">
        <v>-4.3899978712810357E-3</v>
      </c>
      <c r="AD351" s="73">
        <v>-1.5014784720701078E-2</v>
      </c>
      <c r="AE351" s="73">
        <v>-1.6728653096049973E-2</v>
      </c>
      <c r="AF351" s="73">
        <v>-4.0131915694384766E-3</v>
      </c>
      <c r="AG351" s="73">
        <v>-3.468987109967793E-2</v>
      </c>
    </row>
    <row r="352" spans="1:33" ht="16" x14ac:dyDescent="0.2">
      <c r="A352" s="74">
        <v>45070</v>
      </c>
      <c r="B352" s="72">
        <v>7.8949681141073926E-4</v>
      </c>
      <c r="C352" s="72">
        <v>1.8057216098446131E-3</v>
      </c>
      <c r="D352" s="72">
        <v>8.8097253022718473E-3</v>
      </c>
      <c r="E352" s="72">
        <v>-6.8467292911585766E-3</v>
      </c>
      <c r="G352" s="74">
        <v>45070</v>
      </c>
      <c r="H352" s="71">
        <v>1.3578880265349409E-4</v>
      </c>
      <c r="I352" s="71">
        <v>1.2920613387656416E-3</v>
      </c>
      <c r="J352" s="71">
        <v>-4.0295852459638522E-3</v>
      </c>
      <c r="L352" s="74">
        <v>45070</v>
      </c>
      <c r="M352" s="73">
        <v>-1.1095400838395746E-3</v>
      </c>
      <c r="N352" s="73">
        <v>3.2474821190422412E-3</v>
      </c>
      <c r="O352" s="73">
        <v>5.7680884585887431E-4</v>
      </c>
      <c r="P352" s="73">
        <v>-5.0442435050141073E-3</v>
      </c>
      <c r="R352" s="74">
        <v>45070</v>
      </c>
      <c r="S352" s="75">
        <v>4.1628396706986738E-2</v>
      </c>
      <c r="T352" s="75">
        <v>7.4017137208491049E-4</v>
      </c>
      <c r="U352" s="75">
        <v>5.5023253841443237E-3</v>
      </c>
      <c r="V352" s="75">
        <v>0.16412458192043761</v>
      </c>
      <c r="X352" s="74">
        <v>45070</v>
      </c>
      <c r="Y352" s="71">
        <v>5.1157017755924219E-4</v>
      </c>
      <c r="Z352" s="71">
        <v>-2.2415918464053691E-2</v>
      </c>
      <c r="AB352" s="74">
        <v>45070</v>
      </c>
      <c r="AC352" s="73">
        <v>-5.2935638530582007E-3</v>
      </c>
      <c r="AD352" s="73">
        <v>-1.6116803234419958E-2</v>
      </c>
      <c r="AE352" s="73">
        <v>-7.0866438309913383E-3</v>
      </c>
      <c r="AF352" s="73">
        <v>3.707521676503904E-2</v>
      </c>
      <c r="AG352" s="73">
        <v>8.3155323565569268E-3</v>
      </c>
    </row>
    <row r="353" spans="1:33" ht="16" x14ac:dyDescent="0.2">
      <c r="A353" s="74">
        <v>45071</v>
      </c>
      <c r="B353" s="72">
        <v>5.0607354724802587E-4</v>
      </c>
      <c r="C353" s="72">
        <v>3.4846162305074202E-4</v>
      </c>
      <c r="D353" s="72">
        <v>-6.171086589227338E-3</v>
      </c>
      <c r="E353" s="72">
        <v>4.9864856770967373E-4</v>
      </c>
      <c r="G353" s="74">
        <v>45071</v>
      </c>
      <c r="H353" s="71">
        <v>-4.8892072286807237E-4</v>
      </c>
      <c r="I353" s="71">
        <v>-1.287111975992971E-3</v>
      </c>
      <c r="J353" s="71">
        <v>-1.0589897070839641E-3</v>
      </c>
      <c r="L353" s="74">
        <v>45071</v>
      </c>
      <c r="M353" s="73">
        <v>-1.8101713065632812E-3</v>
      </c>
      <c r="N353" s="73">
        <v>-2.4549782712102695E-3</v>
      </c>
      <c r="O353" s="73">
        <v>-4.6471104575172845E-4</v>
      </c>
      <c r="P353" s="73">
        <v>-4.4271214567223076E-3</v>
      </c>
      <c r="R353" s="74">
        <v>45071</v>
      </c>
      <c r="S353" s="75">
        <v>-2.0512459656648774E-2</v>
      </c>
      <c r="T353" s="75">
        <v>-1.8095624093341634E-2</v>
      </c>
      <c r="U353" s="75">
        <v>8.1987097473366008E-3</v>
      </c>
      <c r="V353" s="75">
        <v>-8.8379427708046993E-2</v>
      </c>
      <c r="X353" s="74">
        <v>45071</v>
      </c>
      <c r="Y353" s="71">
        <v>-5.3294798416326638E-4</v>
      </c>
      <c r="Z353" s="71">
        <v>5.2185795454547327E-3</v>
      </c>
      <c r="AB353" s="74">
        <v>45071</v>
      </c>
      <c r="AC353" s="73">
        <v>2.1244384125415145E-2</v>
      </c>
      <c r="AD353" s="73">
        <v>3.3138601879549485E-3</v>
      </c>
      <c r="AE353" s="73">
        <v>1.2173721911555494E-2</v>
      </c>
      <c r="AF353" s="73">
        <v>3.0796820013893503E-2</v>
      </c>
      <c r="AG353" s="73">
        <v>2.9912006354563522E-2</v>
      </c>
    </row>
    <row r="354" spans="1:33" ht="16" x14ac:dyDescent="0.2">
      <c r="A354" s="74">
        <v>45072</v>
      </c>
      <c r="B354" s="72">
        <v>3.513425766977593E-4</v>
      </c>
      <c r="C354" s="72">
        <v>-2.9089353065081414E-3</v>
      </c>
      <c r="D354" s="72">
        <v>-1.0215095396372946E-3</v>
      </c>
      <c r="E354" s="72">
        <v>1.0778469673739211E-3</v>
      </c>
      <c r="G354" s="74">
        <v>45072</v>
      </c>
      <c r="H354" s="71">
        <v>-5.092020753250286E-4</v>
      </c>
      <c r="I354" s="71">
        <v>-8.3350052348099047E-4</v>
      </c>
      <c r="J354" s="71">
        <v>-2.1813637426819524E-3</v>
      </c>
      <c r="L354" s="74">
        <v>45072</v>
      </c>
      <c r="M354" s="73">
        <v>-3.9712199696021708E-4</v>
      </c>
      <c r="N354" s="73">
        <v>8.6956166738914192E-4</v>
      </c>
      <c r="O354" s="73">
        <v>8.4322111976488639E-4</v>
      </c>
      <c r="P354" s="73">
        <v>2.693843667037859E-3</v>
      </c>
      <c r="R354" s="74">
        <v>45072</v>
      </c>
      <c r="S354" s="75">
        <v>-2.8752763451903439E-2</v>
      </c>
      <c r="T354" s="75">
        <v>-1.7247281520007762E-2</v>
      </c>
      <c r="U354" s="75">
        <v>3.0710921300629464E-4</v>
      </c>
      <c r="V354" s="75">
        <v>4.4690384519554038E-2</v>
      </c>
      <c r="X354" s="74">
        <v>45072</v>
      </c>
      <c r="Y354" s="71">
        <v>-6.0622859411157309E-4</v>
      </c>
      <c r="Z354" s="71">
        <v>-3.1366381488818641E-3</v>
      </c>
      <c r="AB354" s="74">
        <v>45072</v>
      </c>
      <c r="AC354" s="73">
        <v>-6.3002049650474597E-4</v>
      </c>
      <c r="AD354" s="73">
        <v>-5.4124968448762325E-3</v>
      </c>
      <c r="AE354" s="73">
        <v>1.587642253788573E-2</v>
      </c>
      <c r="AF354" s="73">
        <v>1.3859496899921157E-2</v>
      </c>
      <c r="AG354" s="73">
        <v>-2.2785640007247455E-2</v>
      </c>
    </row>
    <row r="355" spans="1:33" ht="16" x14ac:dyDescent="0.2">
      <c r="A355" s="74">
        <v>45076</v>
      </c>
      <c r="B355" s="72">
        <v>1.1645755625397109E-3</v>
      </c>
      <c r="C355" s="72">
        <v>-2.2691315963654442E-3</v>
      </c>
      <c r="D355" s="72">
        <v>2.6223806916092704E-3</v>
      </c>
      <c r="E355" s="72">
        <v>3.5876932352989842E-3</v>
      </c>
      <c r="G355" s="74">
        <v>45076</v>
      </c>
      <c r="H355" s="71">
        <v>-8.5585496052238187E-4</v>
      </c>
      <c r="I355" s="71">
        <v>2.2685196811077532E-3</v>
      </c>
      <c r="J355" s="71">
        <v>1.220677609507815E-3</v>
      </c>
      <c r="L355" s="74">
        <v>45076</v>
      </c>
      <c r="M355" s="73">
        <v>-8.5290176326045873E-4</v>
      </c>
      <c r="N355" s="73">
        <v>-1.6053607350399225E-3</v>
      </c>
      <c r="O355" s="73">
        <v>1.0227363634163558E-3</v>
      </c>
      <c r="P355" s="73">
        <v>-4.5428578116945544E-3</v>
      </c>
      <c r="R355" s="74">
        <v>45076</v>
      </c>
      <c r="S355" s="75">
        <v>2.0072031470768508E-2</v>
      </c>
      <c r="T355" s="75">
        <v>-3.9515850051839649E-2</v>
      </c>
      <c r="U355" s="75">
        <v>5.4659952391231933E-2</v>
      </c>
      <c r="V355" s="75">
        <v>1.3449748535971716E-2</v>
      </c>
      <c r="X355" s="74">
        <v>45076</v>
      </c>
      <c r="Y355" s="71">
        <v>7.3260304362259346E-4</v>
      </c>
      <c r="Z355" s="71">
        <v>1.9040027441041716E-3</v>
      </c>
      <c r="AB355" s="74">
        <v>45076</v>
      </c>
      <c r="AC355" s="73">
        <v>-4.0267424306150539E-2</v>
      </c>
      <c r="AD355" s="73">
        <v>-6.1463008486939549E-3</v>
      </c>
      <c r="AE355" s="73">
        <v>-1.392672412342489E-2</v>
      </c>
      <c r="AF355" s="73">
        <v>-2.9957240527600761E-2</v>
      </c>
      <c r="AG355" s="73">
        <v>-9.3873897951668468E-3</v>
      </c>
    </row>
    <row r="356" spans="1:33" ht="16" x14ac:dyDescent="0.2">
      <c r="A356" s="74">
        <v>45077</v>
      </c>
      <c r="B356" s="72">
        <v>-3.558599998382443E-5</v>
      </c>
      <c r="C356" s="72">
        <v>-3.1876863441047498E-3</v>
      </c>
      <c r="D356" s="72">
        <v>1.995074079886893E-3</v>
      </c>
      <c r="E356" s="72">
        <v>6.9128764832966441E-3</v>
      </c>
      <c r="G356" s="74">
        <v>45077</v>
      </c>
      <c r="H356" s="71">
        <v>1.9444435692671976E-4</v>
      </c>
      <c r="I356" s="71">
        <v>1.4672277482043567E-3</v>
      </c>
      <c r="J356" s="71">
        <v>-5.9289742463027549E-4</v>
      </c>
      <c r="L356" s="74">
        <v>45077</v>
      </c>
      <c r="M356" s="73">
        <v>1.8455535888248871E-4</v>
      </c>
      <c r="N356" s="73">
        <v>3.8519159267137748E-3</v>
      </c>
      <c r="O356" s="73">
        <v>1.0517943028439183E-3</v>
      </c>
      <c r="P356" s="73">
        <v>3.279522536562348E-2</v>
      </c>
      <c r="R356" s="74">
        <v>45077</v>
      </c>
      <c r="S356" s="75">
        <v>-1.3787645368005639E-2</v>
      </c>
      <c r="T356" s="75">
        <v>-4.5870284402616056E-2</v>
      </c>
      <c r="U356" s="75">
        <v>3.0577052856054079E-2</v>
      </c>
      <c r="V356" s="75">
        <v>-0.22108823266356933</v>
      </c>
      <c r="X356" s="74">
        <v>45077</v>
      </c>
      <c r="Y356" s="71">
        <v>8.0085240690406427E-4</v>
      </c>
      <c r="Z356" s="71">
        <v>-5.7547141495076989E-3</v>
      </c>
      <c r="AB356" s="74">
        <v>45077</v>
      </c>
      <c r="AC356" s="73">
        <v>8.0052706547158251E-3</v>
      </c>
      <c r="AD356" s="73">
        <v>-2.8045063899585197E-2</v>
      </c>
      <c r="AE356" s="73">
        <v>1.6612319445598732E-2</v>
      </c>
      <c r="AF356" s="73">
        <v>2.238496920758979E-2</v>
      </c>
      <c r="AG356" s="73">
        <v>5.2677909348588046E-3</v>
      </c>
    </row>
    <row r="357" spans="1:33" ht="16" x14ac:dyDescent="0.2">
      <c r="A357" s="74">
        <v>45078</v>
      </c>
      <c r="B357" s="72">
        <v>3.3617094534200672E-4</v>
      </c>
      <c r="C357" s="72">
        <v>-2.1717618536195404E-3</v>
      </c>
      <c r="D357" s="72">
        <v>3.7949108644100638E-3</v>
      </c>
      <c r="E357" s="72">
        <v>5.0717207174511749E-3</v>
      </c>
      <c r="G357" s="74">
        <v>45078</v>
      </c>
      <c r="H357" s="71">
        <v>4.3119172521902398E-4</v>
      </c>
      <c r="I357" s="71">
        <v>2.2038479425840341E-4</v>
      </c>
      <c r="J357" s="71">
        <v>4.3378494648886818E-4</v>
      </c>
      <c r="L357" s="74">
        <v>45078</v>
      </c>
      <c r="M357" s="73">
        <v>-7.7212007283633955E-4</v>
      </c>
      <c r="N357" s="73">
        <v>-1.7229160095699333E-3</v>
      </c>
      <c r="O357" s="73">
        <v>7.5863487883874158E-4</v>
      </c>
      <c r="P357" s="73">
        <v>-9.0080912024499173E-3</v>
      </c>
      <c r="R357" s="74">
        <v>45078</v>
      </c>
      <c r="S357" s="75">
        <v>3.7441751955203426E-2</v>
      </c>
      <c r="T357" s="75">
        <v>-0.11674680707887916</v>
      </c>
      <c r="U357" s="75">
        <v>3.1295550486906507E-2</v>
      </c>
      <c r="V357" s="75">
        <v>8.9903084276632003E-2</v>
      </c>
      <c r="X357" s="74">
        <v>45078</v>
      </c>
      <c r="Y357" s="71">
        <v>-3.1838562080333194E-4</v>
      </c>
      <c r="Z357" s="71">
        <v>1.9333204394738655E-2</v>
      </c>
      <c r="AB357" s="74">
        <v>45078</v>
      </c>
      <c r="AC357" s="73">
        <v>6.8238647935159782E-2</v>
      </c>
      <c r="AD357" s="73">
        <v>5.378113916276029E-2</v>
      </c>
      <c r="AE357" s="73">
        <v>3.9809988361847681E-2</v>
      </c>
      <c r="AF357" s="73">
        <v>-5.0802248298749278E-3</v>
      </c>
      <c r="AG357" s="73">
        <v>3.5393224834243717E-2</v>
      </c>
    </row>
    <row r="358" spans="1:33" ht="16" x14ac:dyDescent="0.2">
      <c r="A358" s="74">
        <v>45079</v>
      </c>
      <c r="B358" s="72">
        <v>3.0634585119507051E-4</v>
      </c>
      <c r="C358" s="72">
        <v>-3.8713964848522378E-3</v>
      </c>
      <c r="D358" s="72">
        <v>7.2680031469457857E-3</v>
      </c>
      <c r="E358" s="72">
        <v>2.5631784312881951E-2</v>
      </c>
      <c r="G358" s="74">
        <v>45079</v>
      </c>
      <c r="H358" s="71">
        <v>-3.047887355771109E-4</v>
      </c>
      <c r="I358" s="71">
        <v>1.3993257653436213E-3</v>
      </c>
      <c r="J358" s="71">
        <v>-1.0409372009905724E-5</v>
      </c>
      <c r="L358" s="74">
        <v>45079</v>
      </c>
      <c r="M358" s="73">
        <v>-8.3396260235485734E-4</v>
      </c>
      <c r="N358" s="73">
        <v>2.5806503933462777E-3</v>
      </c>
      <c r="O358" s="73">
        <v>5.6002219661884226E-5</v>
      </c>
      <c r="P358" s="73">
        <v>1.9122163237845693E-3</v>
      </c>
      <c r="R358" s="74">
        <v>45079</v>
      </c>
      <c r="S358" s="75">
        <v>4.0212622724944164E-2</v>
      </c>
      <c r="T358" s="75">
        <v>-5.5034186617828676E-2</v>
      </c>
      <c r="U358" s="75">
        <v>-1.3060489971680828E-2</v>
      </c>
      <c r="V358" s="75">
        <v>-8.0065275953120334E-4</v>
      </c>
      <c r="X358" s="74">
        <v>45079</v>
      </c>
      <c r="Y358" s="71">
        <v>1.7909588481616434E-4</v>
      </c>
      <c r="Z358" s="71">
        <v>6.480574617003282E-4</v>
      </c>
      <c r="AB358" s="74">
        <v>45079</v>
      </c>
      <c r="AC358" s="73">
        <v>-3.0869030228397373E-2</v>
      </c>
      <c r="AD358" s="73">
        <v>-1.9764859769038384E-2</v>
      </c>
      <c r="AE358" s="73">
        <v>-2.0834086902841914E-2</v>
      </c>
      <c r="AF358" s="73">
        <v>8.4084579494065996E-3</v>
      </c>
      <c r="AG358" s="73">
        <v>3.2547795594690021E-3</v>
      </c>
    </row>
    <row r="359" spans="1:33" ht="16" x14ac:dyDescent="0.2">
      <c r="A359" s="74">
        <v>45082</v>
      </c>
      <c r="B359" s="72">
        <v>2.1953724976038206E-4</v>
      </c>
      <c r="C359" s="72">
        <v>-4.2993322718344173E-3</v>
      </c>
      <c r="D359" s="72">
        <v>2.9366700596413949E-3</v>
      </c>
      <c r="E359" s="72">
        <v>-9.9324187519269941E-5</v>
      </c>
      <c r="G359" s="74">
        <v>45082</v>
      </c>
      <c r="H359" s="71">
        <v>-1.0631199028107624E-4</v>
      </c>
      <c r="I359" s="71">
        <v>1.4191556560797238E-3</v>
      </c>
      <c r="J359" s="71">
        <v>2.4977653638200647E-3</v>
      </c>
      <c r="L359" s="74">
        <v>45082</v>
      </c>
      <c r="M359" s="73">
        <v>-3.8472281322527956E-5</v>
      </c>
      <c r="N359" s="73">
        <v>1.3467602212762538E-6</v>
      </c>
      <c r="O359" s="73">
        <v>8.7522117277381655E-4</v>
      </c>
      <c r="P359" s="73">
        <v>3.0248872442861219E-2</v>
      </c>
      <c r="R359" s="74">
        <v>45082</v>
      </c>
      <c r="S359" s="75">
        <v>-1.2679019156857067E-2</v>
      </c>
      <c r="T359" s="75">
        <v>-8.2354369326219284E-2</v>
      </c>
      <c r="U359" s="75">
        <v>-5.4645273257926182E-2</v>
      </c>
      <c r="V359" s="75">
        <v>-0.13943111043170028</v>
      </c>
      <c r="X359" s="74">
        <v>45082</v>
      </c>
      <c r="Y359" s="71">
        <v>-3.0859412959942866E-4</v>
      </c>
      <c r="Z359" s="71">
        <v>-2.7182753159525164E-3</v>
      </c>
      <c r="AB359" s="74">
        <v>45082</v>
      </c>
      <c r="AC359" s="73">
        <v>2.5764451699327715E-2</v>
      </c>
      <c r="AD359" s="73">
        <v>1.8046646287901959E-2</v>
      </c>
      <c r="AE359" s="73">
        <v>1.9360247284541394E-2</v>
      </c>
      <c r="AF359" s="73">
        <v>-7.2029122940578854E-3</v>
      </c>
      <c r="AG359" s="73">
        <v>2.2491577009775433E-2</v>
      </c>
    </row>
    <row r="360" spans="1:33" ht="16" x14ac:dyDescent="0.2">
      <c r="A360" s="74">
        <v>45083</v>
      </c>
      <c r="B360" s="72">
        <v>-1.9055814352008876E-4</v>
      </c>
      <c r="C360" s="72">
        <v>-2.116209744899759E-3</v>
      </c>
      <c r="D360" s="72">
        <v>1.0482061076847576E-2</v>
      </c>
      <c r="E360" s="72">
        <v>-3.40617367421296E-3</v>
      </c>
      <c r="G360" s="74">
        <v>45083</v>
      </c>
      <c r="H360" s="71">
        <v>-7.4410861788537898E-4</v>
      </c>
      <c r="I360" s="71">
        <v>1.3399015303910118E-4</v>
      </c>
      <c r="J360" s="71">
        <v>2.1329391638130243E-3</v>
      </c>
      <c r="L360" s="74">
        <v>45083</v>
      </c>
      <c r="M360" s="73">
        <v>5.6009879437385172E-4</v>
      </c>
      <c r="N360" s="73">
        <v>3.3222553341575429E-5</v>
      </c>
      <c r="O360" s="73">
        <v>-6.9692817655706528E-4</v>
      </c>
      <c r="P360" s="73">
        <v>2.5669805282549477E-2</v>
      </c>
      <c r="R360" s="74">
        <v>45083</v>
      </c>
      <c r="S360" s="75">
        <v>-8.7342275594502854E-3</v>
      </c>
      <c r="T360" s="75">
        <v>3.6200216560390068E-2</v>
      </c>
      <c r="U360" s="75">
        <v>-7.0745249950360439E-2</v>
      </c>
      <c r="V360" s="75">
        <v>-0.22070658404209959</v>
      </c>
      <c r="X360" s="74">
        <v>45083</v>
      </c>
      <c r="Y360" s="71">
        <v>6.4231243147836516E-5</v>
      </c>
      <c r="Z360" s="71">
        <v>-4.6807744599993983E-3</v>
      </c>
      <c r="AB360" s="74">
        <v>45083</v>
      </c>
      <c r="AC360" s="73">
        <v>2.5266248451637122E-2</v>
      </c>
      <c r="AD360" s="73">
        <v>2.5132924170341107E-2</v>
      </c>
      <c r="AE360" s="73">
        <v>1.2094704883344699E-2</v>
      </c>
      <c r="AF360" s="73">
        <v>-5.9076433898375838E-3</v>
      </c>
      <c r="AG360" s="73">
        <v>1.1582463499687239E-2</v>
      </c>
    </row>
    <row r="361" spans="1:33" ht="16" x14ac:dyDescent="0.2">
      <c r="A361" s="74">
        <v>45084</v>
      </c>
      <c r="B361" s="72">
        <v>-2.4478445165217395E-4</v>
      </c>
      <c r="C361" s="72">
        <v>1.6836268709282431E-3</v>
      </c>
      <c r="D361" s="72">
        <v>2.0587317751681149E-3</v>
      </c>
      <c r="E361" s="72">
        <v>6.2575592212277568E-3</v>
      </c>
      <c r="G361" s="74">
        <v>45084</v>
      </c>
      <c r="H361" s="71">
        <v>2.4767161154245156E-5</v>
      </c>
      <c r="I361" s="71">
        <v>-9.2304126063306769E-5</v>
      </c>
      <c r="J361" s="71">
        <v>-2.1655367296053636E-3</v>
      </c>
      <c r="L361" s="74">
        <v>45084</v>
      </c>
      <c r="M361" s="73">
        <v>1.4487892473932867E-3</v>
      </c>
      <c r="N361" s="73">
        <v>1.7763657668738379E-3</v>
      </c>
      <c r="O361" s="73">
        <v>2.2893858527538123E-5</v>
      </c>
      <c r="P361" s="73">
        <v>-1.7578888163566817E-2</v>
      </c>
      <c r="R361" s="74">
        <v>45084</v>
      </c>
      <c r="S361" s="75">
        <v>-2.2989436929784063E-3</v>
      </c>
      <c r="T361" s="75">
        <v>-0.12644200116726406</v>
      </c>
      <c r="U361" s="75">
        <v>0.18352075990944824</v>
      </c>
      <c r="V361" s="75">
        <v>-0.12345887321831306</v>
      </c>
      <c r="X361" s="74">
        <v>45084</v>
      </c>
      <c r="Y361" s="71">
        <v>-1.160339387786134E-4</v>
      </c>
      <c r="Z361" s="71">
        <v>-7.9161560354331258E-3</v>
      </c>
      <c r="AB361" s="74">
        <v>45084</v>
      </c>
      <c r="AC361" s="73">
        <v>-4.4696067490221375E-4</v>
      </c>
      <c r="AD361" s="73">
        <v>-9.774260491643311E-3</v>
      </c>
      <c r="AE361" s="73">
        <v>-4.3811680155629766E-3</v>
      </c>
      <c r="AF361" s="73">
        <v>-9.4307854749964802E-4</v>
      </c>
      <c r="AG361" s="73">
        <v>5.2207323174344794E-3</v>
      </c>
    </row>
    <row r="362" spans="1:33" ht="16" x14ac:dyDescent="0.2">
      <c r="A362" s="74">
        <v>45085</v>
      </c>
      <c r="B362" s="72">
        <v>-1.1136124820415423E-4</v>
      </c>
      <c r="C362" s="72">
        <v>1.0926506117870827E-3</v>
      </c>
      <c r="D362" s="72">
        <v>1.3687744110711139E-3</v>
      </c>
      <c r="E362" s="72">
        <v>2.0504869476224625E-3</v>
      </c>
      <c r="G362" s="74">
        <v>45085</v>
      </c>
      <c r="H362" s="71">
        <v>3.2239635924996145E-4</v>
      </c>
      <c r="I362" s="71">
        <v>6.4835313060988126E-4</v>
      </c>
      <c r="J362" s="71">
        <v>1.7908916282174143E-3</v>
      </c>
      <c r="L362" s="74">
        <v>45085</v>
      </c>
      <c r="M362" s="73">
        <v>1.5833016763609081E-3</v>
      </c>
      <c r="N362" s="73">
        <v>-4.1707286687149769E-3</v>
      </c>
      <c r="O362" s="73">
        <v>-1.3360470000574191E-4</v>
      </c>
      <c r="P362" s="73">
        <v>3.253197800668043E-2</v>
      </c>
      <c r="R362" s="74">
        <v>45085</v>
      </c>
      <c r="S362" s="75">
        <v>-1.9197159518782536E-2</v>
      </c>
      <c r="T362" s="75">
        <v>-4.3821273186785831E-2</v>
      </c>
      <c r="U362" s="75">
        <v>4.9063140255047225E-2</v>
      </c>
      <c r="V362" s="75">
        <v>7.7458833503897234E-2</v>
      </c>
      <c r="X362" s="74">
        <v>45085</v>
      </c>
      <c r="Y362" s="71">
        <v>2.045507602460662E-4</v>
      </c>
      <c r="Z362" s="71">
        <v>7.0375852405134935E-3</v>
      </c>
      <c r="AB362" s="74">
        <v>45085</v>
      </c>
      <c r="AC362" s="73">
        <v>-4.4806288089118025E-3</v>
      </c>
      <c r="AD362" s="73">
        <v>-9.1868628432265204E-3</v>
      </c>
      <c r="AE362" s="73">
        <v>-1.437282895775866E-2</v>
      </c>
      <c r="AF362" s="73">
        <v>1.338887318850099E-2</v>
      </c>
      <c r="AG362" s="73">
        <v>-1.1638865090466639E-2</v>
      </c>
    </row>
    <row r="363" spans="1:33" ht="16" x14ac:dyDescent="0.2">
      <c r="A363" s="74">
        <v>45086</v>
      </c>
      <c r="B363" s="72">
        <v>9.4140893638849921E-4</v>
      </c>
      <c r="C363" s="72">
        <v>-2.868379616091214E-4</v>
      </c>
      <c r="D363" s="72">
        <v>2.4251436334857095E-3</v>
      </c>
      <c r="E363" s="72">
        <v>3.9377513131361847E-4</v>
      </c>
      <c r="G363" s="74">
        <v>45086</v>
      </c>
      <c r="H363" s="71">
        <v>-1.2173923827500207E-4</v>
      </c>
      <c r="I363" s="71">
        <v>1.5849327745962201E-3</v>
      </c>
      <c r="J363" s="71">
        <v>1.3981334385648858E-3</v>
      </c>
      <c r="L363" s="74">
        <v>45086</v>
      </c>
      <c r="M363" s="73">
        <v>1.030327366149755E-3</v>
      </c>
      <c r="N363" s="73">
        <v>2.0872350994510279E-3</v>
      </c>
      <c r="O363" s="73">
        <v>1.5138654610629854E-3</v>
      </c>
      <c r="P363" s="73">
        <v>3.3219511528829029E-2</v>
      </c>
      <c r="R363" s="74">
        <v>45086</v>
      </c>
      <c r="S363" s="75">
        <v>-1.2017092112355543E-2</v>
      </c>
      <c r="T363" s="75">
        <v>-1.775780628414772E-2</v>
      </c>
      <c r="U363" s="75">
        <v>-5.5522910439709992E-2</v>
      </c>
      <c r="V363" s="75">
        <v>-0.209135889741068</v>
      </c>
      <c r="X363" s="74">
        <v>45086</v>
      </c>
      <c r="Y363" s="71">
        <v>-1.8995894996066232E-4</v>
      </c>
      <c r="Z363" s="71">
        <v>-2.2922232759297625E-3</v>
      </c>
      <c r="AB363" s="74">
        <v>45086</v>
      </c>
      <c r="AC363" s="73">
        <v>7.5308859817644043E-3</v>
      </c>
      <c r="AD363" s="73">
        <v>-1.169000763001783E-2</v>
      </c>
      <c r="AE363" s="73">
        <v>-1.1142062434035757E-3</v>
      </c>
      <c r="AF363" s="73">
        <v>1.5964452782539364E-2</v>
      </c>
      <c r="AG363" s="73">
        <v>1.9246970953026219E-2</v>
      </c>
    </row>
    <row r="364" spans="1:33" ht="16" x14ac:dyDescent="0.2">
      <c r="A364" s="74">
        <v>45089</v>
      </c>
      <c r="B364" s="72">
        <v>2.8103943095588563E-4</v>
      </c>
      <c r="C364" s="72">
        <v>4.2473711078551369E-3</v>
      </c>
      <c r="D364" s="72">
        <v>3.1554529660122077E-3</v>
      </c>
      <c r="E364" s="72">
        <v>4.9367602741539037E-3</v>
      </c>
      <c r="G364" s="74">
        <v>45089</v>
      </c>
      <c r="H364" s="71">
        <v>8.3910505925086261E-4</v>
      </c>
      <c r="I364" s="71">
        <v>3.1895816625422061E-4</v>
      </c>
      <c r="J364" s="71">
        <v>-2.8321699622277708E-3</v>
      </c>
      <c r="L364" s="74">
        <v>45089</v>
      </c>
      <c r="M364" s="73">
        <v>1.5896577097717463E-4</v>
      </c>
      <c r="N364" s="73">
        <v>1.9833906416407259E-4</v>
      </c>
      <c r="O364" s="73">
        <v>-4.8326786459942055E-4</v>
      </c>
      <c r="P364" s="73">
        <v>-1.076006592198763E-2</v>
      </c>
      <c r="R364" s="74">
        <v>45089</v>
      </c>
      <c r="S364" s="75">
        <v>-1.5865504628633113E-2</v>
      </c>
      <c r="T364" s="75">
        <v>4.4664114500149957E-3</v>
      </c>
      <c r="U364" s="75">
        <v>8.4757548054103266E-2</v>
      </c>
      <c r="V364" s="75">
        <v>0.24690091918607962</v>
      </c>
      <c r="X364" s="74">
        <v>45089</v>
      </c>
      <c r="Y364" s="71">
        <v>2.1456937779423444E-4</v>
      </c>
      <c r="Z364" s="71">
        <v>-6.3968852401801559E-3</v>
      </c>
      <c r="AB364" s="74">
        <v>45089</v>
      </c>
      <c r="AC364" s="73">
        <v>1.7013851761575265E-2</v>
      </c>
      <c r="AD364" s="73">
        <v>3.2801065231312593E-3</v>
      </c>
      <c r="AE364" s="73">
        <v>3.3616610798984849E-2</v>
      </c>
      <c r="AF364" s="73">
        <v>1.5326965839346191E-2</v>
      </c>
      <c r="AG364" s="73">
        <v>1.7210720787804931E-3</v>
      </c>
    </row>
    <row r="365" spans="1:33" ht="16" x14ac:dyDescent="0.2">
      <c r="A365" s="74">
        <v>45090</v>
      </c>
      <c r="B365" s="72">
        <v>-4.584890236550024E-4</v>
      </c>
      <c r="C365" s="72">
        <v>3.7875484627675937E-3</v>
      </c>
      <c r="D365" s="72">
        <v>-8.828783168185932E-3</v>
      </c>
      <c r="E365" s="72">
        <v>5.7627040635434572E-4</v>
      </c>
      <c r="G365" s="74">
        <v>45090</v>
      </c>
      <c r="H365" s="71">
        <v>4.9027904141526774E-4</v>
      </c>
      <c r="I365" s="71">
        <v>-2.0360704332959608E-3</v>
      </c>
      <c r="J365" s="71">
        <v>-1.8019943432857784E-3</v>
      </c>
      <c r="L365" s="74">
        <v>45090</v>
      </c>
      <c r="M365" s="73">
        <v>-1.8114978375701936E-3</v>
      </c>
      <c r="N365" s="73">
        <v>-2.9178256508316709E-3</v>
      </c>
      <c r="O365" s="73">
        <v>-3.9379470556712284E-4</v>
      </c>
      <c r="P365" s="73">
        <v>1.0082499860219078E-2</v>
      </c>
      <c r="R365" s="74">
        <v>45090</v>
      </c>
      <c r="S365" s="75">
        <v>2.9459301675600798E-2</v>
      </c>
      <c r="T365" s="75">
        <v>1.9806555927506967E-2</v>
      </c>
      <c r="U365" s="75">
        <v>-0.13534278752634937</v>
      </c>
      <c r="V365" s="75">
        <v>4.8806292062785875E-2</v>
      </c>
      <c r="X365" s="74">
        <v>45090</v>
      </c>
      <c r="Y365" s="71">
        <v>-3.9375434042271127E-5</v>
      </c>
      <c r="Z365" s="71">
        <v>-6.4858818689632492E-3</v>
      </c>
      <c r="AB365" s="74">
        <v>45090</v>
      </c>
      <c r="AC365" s="73">
        <v>-2.2974232989471557E-2</v>
      </c>
      <c r="AD365" s="73">
        <v>-1.2312650129611918E-2</v>
      </c>
      <c r="AE365" s="73">
        <v>-1.9227873346885322E-2</v>
      </c>
      <c r="AF365" s="73">
        <v>-1.4803542639748856E-2</v>
      </c>
      <c r="AG365" s="73">
        <v>-2.4251348045120878E-2</v>
      </c>
    </row>
    <row r="366" spans="1:33" ht="16" x14ac:dyDescent="0.2">
      <c r="A366" s="74">
        <v>45091</v>
      </c>
      <c r="B366" s="72">
        <v>-2.3567937786113936E-4</v>
      </c>
      <c r="C366" s="72">
        <v>4.4420760895980637E-4</v>
      </c>
      <c r="D366" s="72">
        <v>8.8874824141347338E-3</v>
      </c>
      <c r="E366" s="72">
        <v>5.6823899171911125E-3</v>
      </c>
      <c r="G366" s="74">
        <v>45091</v>
      </c>
      <c r="H366" s="71">
        <v>-1.2171838880733774E-4</v>
      </c>
      <c r="I366" s="71">
        <v>5.4457335636532692E-4</v>
      </c>
      <c r="J366" s="71">
        <v>2.5683833222902642E-4</v>
      </c>
      <c r="L366" s="74">
        <v>45091</v>
      </c>
      <c r="M366" s="73">
        <v>-5.434311821477315E-4</v>
      </c>
      <c r="N366" s="73">
        <v>-8.1320066190933413E-4</v>
      </c>
      <c r="O366" s="73">
        <v>-1.2514657990485767E-3</v>
      </c>
      <c r="P366" s="73">
        <v>4.6040330745640299E-3</v>
      </c>
      <c r="R366" s="74">
        <v>45091</v>
      </c>
      <c r="S366" s="75">
        <v>-4.8510443995044214E-2</v>
      </c>
      <c r="T366" s="75">
        <v>7.7192238174353334E-2</v>
      </c>
      <c r="U366" s="75">
        <v>9.6611148883626083E-2</v>
      </c>
      <c r="V366" s="75">
        <v>-1.5824034297199186E-2</v>
      </c>
      <c r="X366" s="74">
        <v>45091</v>
      </c>
      <c r="Y366" s="71">
        <v>2.3539802017578433E-4</v>
      </c>
      <c r="Z366" s="71">
        <v>-1.0627600119699338E-2</v>
      </c>
      <c r="AB366" s="74">
        <v>45091</v>
      </c>
      <c r="AC366" s="73">
        <v>1.1959288312609149E-2</v>
      </c>
      <c r="AD366" s="73">
        <v>2.613924987497311E-3</v>
      </c>
      <c r="AE366" s="73">
        <v>1.092907053219023E-2</v>
      </c>
      <c r="AF366" s="73">
        <v>-5.2342319959733613E-4</v>
      </c>
      <c r="AG366" s="73">
        <v>9.2360509251253314E-3</v>
      </c>
    </row>
    <row r="367" spans="1:33" ht="16" x14ac:dyDescent="0.2">
      <c r="A367" s="74">
        <v>45092</v>
      </c>
      <c r="B367" s="72">
        <v>8.0386798412026108E-4</v>
      </c>
      <c r="C367" s="72">
        <v>2.3260009224424882E-3</v>
      </c>
      <c r="D367" s="72">
        <v>8.9144730274819518E-4</v>
      </c>
      <c r="E367" s="72">
        <v>-7.0884667910559012E-3</v>
      </c>
      <c r="G367" s="74">
        <v>45092</v>
      </c>
      <c r="H367" s="71">
        <v>-6.3727826442099673E-5</v>
      </c>
      <c r="I367" s="71">
        <v>2.0683085980175147E-4</v>
      </c>
      <c r="J367" s="71">
        <v>4.0083962423142344E-4</v>
      </c>
      <c r="L367" s="74">
        <v>45092</v>
      </c>
      <c r="M367" s="73">
        <v>2.0259372162954832E-4</v>
      </c>
      <c r="N367" s="73">
        <v>1.0776571336678952E-3</v>
      </c>
      <c r="O367" s="73">
        <v>1.7230395225422318E-4</v>
      </c>
      <c r="P367" s="73">
        <v>5.2936085657404367E-4</v>
      </c>
      <c r="R367" s="74">
        <v>45092</v>
      </c>
      <c r="S367" s="75">
        <v>-1.6870051841168038E-2</v>
      </c>
      <c r="T367" s="75">
        <v>-3.0641595577958054E-2</v>
      </c>
      <c r="U367" s="75">
        <v>-5.322831381742598E-2</v>
      </c>
      <c r="V367" s="75">
        <v>-4.2567248413636115E-3</v>
      </c>
      <c r="X367" s="74">
        <v>45092</v>
      </c>
      <c r="Y367" s="71">
        <v>-5.7099895616018553E-5</v>
      </c>
      <c r="Z367" s="71">
        <v>-5.1813952440819457E-3</v>
      </c>
      <c r="AB367" s="74">
        <v>45092</v>
      </c>
      <c r="AC367" s="73">
        <v>-1.1821205661774901E-3</v>
      </c>
      <c r="AD367" s="73">
        <v>3.8214394255502138E-3</v>
      </c>
      <c r="AE367" s="73">
        <v>-1.0929070532190317E-2</v>
      </c>
      <c r="AF367" s="73">
        <v>-2.5989264398424958E-2</v>
      </c>
      <c r="AG367" s="73">
        <v>6.9799909767324637E-4</v>
      </c>
    </row>
    <row r="368" spans="1:33" ht="16" x14ac:dyDescent="0.2">
      <c r="A368" s="74">
        <v>45093</v>
      </c>
      <c r="B368" s="72">
        <v>1.0081610011568592E-3</v>
      </c>
      <c r="C368" s="72">
        <v>1.2426770238625109E-3</v>
      </c>
      <c r="D368" s="72">
        <v>1.8519777686774649E-3</v>
      </c>
      <c r="E368" s="72">
        <v>2.5771182939297839E-3</v>
      </c>
      <c r="G368" s="74">
        <v>45093</v>
      </c>
      <c r="H368" s="71">
        <v>6.9396523972945965E-4</v>
      </c>
      <c r="I368" s="71">
        <v>-6.0728078054584711E-4</v>
      </c>
      <c r="J368" s="71">
        <v>-1.6979511987218225E-3</v>
      </c>
      <c r="L368" s="74">
        <v>45093</v>
      </c>
      <c r="M368" s="73">
        <v>1.7574085304354031E-3</v>
      </c>
      <c r="N368" s="73">
        <v>4.2028807064806541E-4</v>
      </c>
      <c r="O368" s="73">
        <v>1.9371112185172647E-3</v>
      </c>
      <c r="P368" s="73">
        <v>1.3156467360978988E-2</v>
      </c>
      <c r="R368" s="74">
        <v>45093</v>
      </c>
      <c r="S368" s="75">
        <v>-6.6222840165952188E-2</v>
      </c>
      <c r="T368" s="75">
        <v>-4.1923899985952112E-2</v>
      </c>
      <c r="U368" s="75">
        <v>-7.2226065290854333E-2</v>
      </c>
      <c r="V368" s="75">
        <v>6.862944982187516E-2</v>
      </c>
      <c r="X368" s="74">
        <v>45093</v>
      </c>
      <c r="Y368" s="71">
        <v>1.6147791344073867E-4</v>
      </c>
      <c r="Z368" s="71">
        <v>2.1718400767644275E-4</v>
      </c>
      <c r="AB368" s="74">
        <v>45093</v>
      </c>
      <c r="AC368" s="73">
        <v>-8.8361443673296309E-3</v>
      </c>
      <c r="AD368" s="73">
        <v>-1.0456700368057964E-2</v>
      </c>
      <c r="AE368" s="73">
        <v>-2.0352228848898535E-2</v>
      </c>
      <c r="AF368" s="73">
        <v>-6.1986453697419957E-3</v>
      </c>
      <c r="AG368" s="73">
        <v>-3.6354722855226215E-2</v>
      </c>
    </row>
    <row r="369" spans="1:33" ht="16" x14ac:dyDescent="0.2">
      <c r="A369" s="74">
        <v>45097</v>
      </c>
      <c r="B369" s="72">
        <v>1.5538865871584344E-4</v>
      </c>
      <c r="C369" s="72">
        <v>4.6926401944468125E-3</v>
      </c>
      <c r="D369" s="72">
        <v>-2.112441900871934E-3</v>
      </c>
      <c r="E369" s="72">
        <v>-2.5057889840413902E-3</v>
      </c>
      <c r="G369" s="74">
        <v>45097</v>
      </c>
      <c r="H369" s="71">
        <v>1.1538483355902874E-3</v>
      </c>
      <c r="I369" s="71">
        <v>2.7486610744772407E-3</v>
      </c>
      <c r="J369" s="71">
        <v>-5.6427703778825326E-3</v>
      </c>
      <c r="L369" s="74">
        <v>45097</v>
      </c>
      <c r="M369" s="73">
        <v>1.0239530165544726E-3</v>
      </c>
      <c r="N369" s="73">
        <v>-1.1921587088241821E-3</v>
      </c>
      <c r="O369" s="73">
        <v>-5.1809783531564133E-4</v>
      </c>
      <c r="P369" s="73">
        <v>-4.9805747541806318E-3</v>
      </c>
      <c r="R369" s="74">
        <v>45097</v>
      </c>
      <c r="S369" s="75">
        <v>3.3544939352129238E-2</v>
      </c>
      <c r="T369" s="75">
        <v>-3.1825595447517785E-2</v>
      </c>
      <c r="U369" s="75">
        <v>-5.289052609123028E-2</v>
      </c>
      <c r="V369" s="75">
        <v>-0.15308871415224878</v>
      </c>
      <c r="X369" s="74">
        <v>45097</v>
      </c>
      <c r="Y369" s="71">
        <v>1.2765036833024875E-3</v>
      </c>
      <c r="Z369" s="71">
        <v>1.0595553419080889E-2</v>
      </c>
      <c r="AB369" s="74">
        <v>45097</v>
      </c>
      <c r="AC369" s="73">
        <v>2.3003078558011789E-2</v>
      </c>
      <c r="AD369" s="73">
        <v>1.4005604530310199E-3</v>
      </c>
      <c r="AE369" s="73">
        <v>-1.2791747032974747E-2</v>
      </c>
      <c r="AF369" s="73">
        <v>-1.0053066597998119E-2</v>
      </c>
      <c r="AG369" s="73">
        <v>-9.8164758468815179E-3</v>
      </c>
    </row>
    <row r="370" spans="1:33" ht="16" x14ac:dyDescent="0.2">
      <c r="A370" s="74">
        <v>45098</v>
      </c>
      <c r="B370" s="72">
        <v>5.7484597265592644E-4</v>
      </c>
      <c r="C370" s="72">
        <v>-2.2914934766709666E-4</v>
      </c>
      <c r="D370" s="72">
        <v>-1.4158366740296476E-3</v>
      </c>
      <c r="E370" s="72">
        <v>-1.0237668709015392E-2</v>
      </c>
      <c r="G370" s="74">
        <v>45098</v>
      </c>
      <c r="H370" s="71">
        <v>-4.0775794815283231E-4</v>
      </c>
      <c r="I370" s="71">
        <v>-9.5009018090362141E-4</v>
      </c>
      <c r="J370" s="71">
        <v>1.1751937580600801E-3</v>
      </c>
      <c r="L370" s="74">
        <v>45098</v>
      </c>
      <c r="M370" s="73">
        <v>1.2033100875768033E-4</v>
      </c>
      <c r="N370" s="73">
        <v>4.2389317390110559E-4</v>
      </c>
      <c r="O370" s="73">
        <v>-1.0800382686417658E-4</v>
      </c>
      <c r="P370" s="73">
        <v>1.5394006872959639E-2</v>
      </c>
      <c r="R370" s="74">
        <v>45098</v>
      </c>
      <c r="S370" s="75">
        <v>-7.3741083466655338E-2</v>
      </c>
      <c r="T370" s="75">
        <v>2.674235466905844E-2</v>
      </c>
      <c r="U370" s="75">
        <v>-5.9232153613782805E-2</v>
      </c>
      <c r="V370" s="75">
        <v>-0.11454604091340917</v>
      </c>
      <c r="X370" s="74">
        <v>45098</v>
      </c>
      <c r="Y370" s="71">
        <v>5.1546166154265154E-4</v>
      </c>
      <c r="Z370" s="71">
        <v>3.5191389598263735E-3</v>
      </c>
      <c r="AB370" s="74">
        <v>45098</v>
      </c>
      <c r="AC370" s="73">
        <v>-7.2912872351605707E-4</v>
      </c>
      <c r="AD370" s="73">
        <v>-1.3030647487816373E-2</v>
      </c>
      <c r="AE370" s="73">
        <v>-2.0658730111103047E-2</v>
      </c>
      <c r="AF370" s="73">
        <v>-9.8793339196596823E-3</v>
      </c>
      <c r="AG370" s="73">
        <v>-3.7825681119960245E-3</v>
      </c>
    </row>
    <row r="371" spans="1:33" ht="16" x14ac:dyDescent="0.2">
      <c r="A371" s="74">
        <v>45099</v>
      </c>
      <c r="B371" s="72">
        <v>-6.5802764573038653E-4</v>
      </c>
      <c r="C371" s="72">
        <v>-4.3102157599710387E-4</v>
      </c>
      <c r="D371" s="72">
        <v>-1.0820590494305457E-2</v>
      </c>
      <c r="E371" s="72">
        <v>7.9578592899116583E-3</v>
      </c>
      <c r="G371" s="74">
        <v>45099</v>
      </c>
      <c r="H371" s="71">
        <v>6.2653261879214064E-4</v>
      </c>
      <c r="I371" s="71">
        <v>-2.4897082982249658E-4</v>
      </c>
      <c r="J371" s="71">
        <v>-2.2757491324570606E-3</v>
      </c>
      <c r="L371" s="74">
        <v>45099</v>
      </c>
      <c r="M371" s="73">
        <v>3.7117977049812875E-4</v>
      </c>
      <c r="N371" s="73">
        <v>-4.8230870828713172E-4</v>
      </c>
      <c r="O371" s="73">
        <v>-8.8483068256400106E-4</v>
      </c>
      <c r="P371" s="73">
        <v>1.3634064088747441E-3</v>
      </c>
      <c r="R371" s="74">
        <v>45099</v>
      </c>
      <c r="S371" s="75">
        <v>3.0144118675476672E-3</v>
      </c>
      <c r="T371" s="75">
        <v>-6.5788179324733062E-2</v>
      </c>
      <c r="U371" s="75">
        <v>3.4577685228979443E-2</v>
      </c>
      <c r="V371" s="75">
        <v>6.0736740597741902E-2</v>
      </c>
      <c r="X371" s="74">
        <v>45099</v>
      </c>
      <c r="Y371" s="71">
        <v>1.8788424888229707E-4</v>
      </c>
      <c r="Z371" s="71">
        <v>7.2172383529981801E-3</v>
      </c>
      <c r="AB371" s="74">
        <v>45099</v>
      </c>
      <c r="AC371" s="73">
        <v>-9.0120403320363991E-3</v>
      </c>
      <c r="AD371" s="73">
        <v>-1.6620881236040295E-2</v>
      </c>
      <c r="AE371" s="73">
        <v>-1.9122533911696226E-2</v>
      </c>
      <c r="AF371" s="73">
        <v>-1.0953315748307189E-2</v>
      </c>
      <c r="AG371" s="73">
        <v>-1.5274995198394441E-2</v>
      </c>
    </row>
    <row r="372" spans="1:33" ht="16" x14ac:dyDescent="0.2">
      <c r="A372" s="74">
        <v>45100</v>
      </c>
      <c r="B372" s="72">
        <v>-2.102873249481543E-6</v>
      </c>
      <c r="C372" s="72">
        <v>4.1371603586760177E-3</v>
      </c>
      <c r="D372" s="72">
        <v>4.1054323399170884E-3</v>
      </c>
      <c r="E372" s="72">
        <v>6.1487705244993784E-4</v>
      </c>
      <c r="G372" s="74">
        <v>45100</v>
      </c>
      <c r="H372" s="71">
        <v>-1.3110751566330107E-3</v>
      </c>
      <c r="I372" s="71">
        <v>-2.5263981684086052E-3</v>
      </c>
      <c r="J372" s="71">
        <v>2.054230412845733E-5</v>
      </c>
      <c r="L372" s="74">
        <v>45100</v>
      </c>
      <c r="M372" s="73">
        <v>5.1162311821957758E-4</v>
      </c>
      <c r="N372" s="73">
        <v>-3.5118410462488682E-4</v>
      </c>
      <c r="O372" s="73">
        <v>2.9391559586739789E-3</v>
      </c>
      <c r="P372" s="73">
        <v>-6.3734144616148063E-3</v>
      </c>
      <c r="R372" s="74">
        <v>45100</v>
      </c>
      <c r="S372" s="75">
        <v>-1.5654088716443023E-2</v>
      </c>
      <c r="T372" s="75">
        <v>7.7164163034365255E-2</v>
      </c>
      <c r="U372" s="75">
        <v>-5.2077801666417248E-2</v>
      </c>
      <c r="V372" s="75">
        <v>-6.7898703225251308E-2</v>
      </c>
      <c r="X372" s="74">
        <v>45100</v>
      </c>
      <c r="Y372" s="71">
        <v>4.3104724299879858E-5</v>
      </c>
      <c r="Z372" s="71">
        <v>1.3922036362024157E-4</v>
      </c>
      <c r="AB372" s="74">
        <v>45100</v>
      </c>
      <c r="AC372" s="73">
        <v>2.169566751657628E-2</v>
      </c>
      <c r="AD372" s="73">
        <v>1.5201938110416759E-2</v>
      </c>
      <c r="AE372" s="73">
        <v>-2.2714664582531942E-2</v>
      </c>
      <c r="AF372" s="73">
        <v>-1.1356588932335949E-2</v>
      </c>
      <c r="AG372" s="73">
        <v>1.1165561609111374E-3</v>
      </c>
    </row>
    <row r="373" spans="1:33" ht="16" x14ac:dyDescent="0.2">
      <c r="A373" s="74">
        <v>45103</v>
      </c>
      <c r="B373" s="72">
        <v>8.1790603835996253E-4</v>
      </c>
      <c r="C373" s="72">
        <v>6.5381177058193444E-4</v>
      </c>
      <c r="D373" s="72">
        <v>-4.332965585651863E-4</v>
      </c>
      <c r="E373" s="72">
        <v>7.056545340412103E-3</v>
      </c>
      <c r="G373" s="74">
        <v>45103</v>
      </c>
      <c r="H373" s="71">
        <v>-4.9008905769791337E-4</v>
      </c>
      <c r="I373" s="71">
        <v>2.8456746143030276E-3</v>
      </c>
      <c r="J373" s="71">
        <v>1.0537646582448148E-3</v>
      </c>
      <c r="L373" s="74">
        <v>45103</v>
      </c>
      <c r="M373" s="73">
        <v>1.8624331263109751E-3</v>
      </c>
      <c r="N373" s="73">
        <v>-1.1822620011510071E-3</v>
      </c>
      <c r="O373" s="73">
        <v>-1.1881439272418924E-3</v>
      </c>
      <c r="P373" s="73">
        <v>-1.7295352149398743E-2</v>
      </c>
      <c r="R373" s="74">
        <v>45103</v>
      </c>
      <c r="S373" s="75">
        <v>2.5066992416436455E-2</v>
      </c>
      <c r="T373" s="75">
        <v>-1.2021787619636584E-2</v>
      </c>
      <c r="U373" s="75">
        <v>9.137562360448595E-2</v>
      </c>
      <c r="V373" s="75">
        <v>0.11231029103053528</v>
      </c>
      <c r="X373" s="74">
        <v>45103</v>
      </c>
      <c r="Y373" s="71">
        <v>8.7884428023811542E-4</v>
      </c>
      <c r="Z373" s="71">
        <v>-1.7129815329330812E-2</v>
      </c>
      <c r="AB373" s="74">
        <v>45103</v>
      </c>
      <c r="AC373" s="73">
        <v>1.8057086989999367E-2</v>
      </c>
      <c r="AD373" s="73">
        <v>-2.1710729846634389E-2</v>
      </c>
      <c r="AE373" s="73">
        <v>3.0563998446987015E-2</v>
      </c>
      <c r="AF373" s="73">
        <v>3.6956665732500601E-2</v>
      </c>
      <c r="AG373" s="73">
        <v>2.4737974693366367E-2</v>
      </c>
    </row>
    <row r="374" spans="1:33" ht="16" x14ac:dyDescent="0.2">
      <c r="A374" s="74">
        <v>45104</v>
      </c>
      <c r="B374" s="72">
        <v>-8.8020843968656152E-4</v>
      </c>
      <c r="C374" s="72">
        <v>-4.8567312486370357E-4</v>
      </c>
      <c r="D374" s="72">
        <v>6.063584770465251E-3</v>
      </c>
      <c r="E374" s="72">
        <v>9.8758772797836797E-5</v>
      </c>
      <c r="G374" s="74">
        <v>45104</v>
      </c>
      <c r="H374" s="71">
        <v>4.8386918531141718E-5</v>
      </c>
      <c r="I374" s="71">
        <v>-3.7234418452455711E-3</v>
      </c>
      <c r="J374" s="71">
        <v>-3.5598084377502829E-3</v>
      </c>
      <c r="L374" s="74">
        <v>45104</v>
      </c>
      <c r="M374" s="73">
        <v>-4.6201414650337227E-4</v>
      </c>
      <c r="N374" s="73">
        <v>-1.0675355621073148E-3</v>
      </c>
      <c r="O374" s="73">
        <v>1.0353448745686468E-3</v>
      </c>
      <c r="P374" s="73">
        <v>-2.6419889793415619E-3</v>
      </c>
      <c r="R374" s="74">
        <v>45104</v>
      </c>
      <c r="S374" s="75">
        <v>-2.9152140411696427E-2</v>
      </c>
      <c r="T374" s="75">
        <v>1.756716415367654E-2</v>
      </c>
      <c r="U374" s="75">
        <v>5.0098453439619883E-2</v>
      </c>
      <c r="V374" s="75">
        <v>5.4771659391857123E-2</v>
      </c>
      <c r="X374" s="74">
        <v>45104</v>
      </c>
      <c r="Y374" s="71">
        <v>2.7999297049654338E-5</v>
      </c>
      <c r="Z374" s="71">
        <v>-8.1727875315165399E-3</v>
      </c>
      <c r="AB374" s="74">
        <v>45104</v>
      </c>
      <c r="AC374" s="73">
        <v>-3.0460831826865059E-3</v>
      </c>
      <c r="AD374" s="73">
        <v>-1.4065443318649302E-2</v>
      </c>
      <c r="AE374" s="73">
        <v>1.590105250270224E-2</v>
      </c>
      <c r="AF374" s="73">
        <v>1.1081194470662059E-2</v>
      </c>
      <c r="AG374" s="73">
        <v>-3.1499904892920874E-3</v>
      </c>
    </row>
    <row r="375" spans="1:33" ht="16" x14ac:dyDescent="0.2">
      <c r="A375" s="74">
        <v>45105</v>
      </c>
      <c r="B375" s="72">
        <v>5.7635130491385655E-4</v>
      </c>
      <c r="C375" s="72">
        <v>1.6406655581246285E-3</v>
      </c>
      <c r="D375" s="72">
        <v>-4.5859785350415624E-3</v>
      </c>
      <c r="E375" s="72">
        <v>-2.2205728335974667E-3</v>
      </c>
      <c r="G375" s="74">
        <v>45105</v>
      </c>
      <c r="H375" s="71">
        <v>-9.5827874855683199E-4</v>
      </c>
      <c r="I375" s="71">
        <v>-1.3998219869809373E-4</v>
      </c>
      <c r="J375" s="71">
        <v>1.1027954640662927E-4</v>
      </c>
      <c r="L375" s="74">
        <v>45105</v>
      </c>
      <c r="M375" s="73">
        <v>4.7140974499807706E-4</v>
      </c>
      <c r="N375" s="73">
        <v>1.4858142918091097E-3</v>
      </c>
      <c r="O375" s="73">
        <v>-1.1358781440232525E-4</v>
      </c>
      <c r="P375" s="73">
        <v>-1.017989359977991E-2</v>
      </c>
      <c r="R375" s="74">
        <v>45105</v>
      </c>
      <c r="S375" s="75">
        <v>2.5024493022803428E-2</v>
      </c>
      <c r="T375" s="75">
        <v>-0.11709958113622707</v>
      </c>
      <c r="U375" s="75">
        <v>3.4125989967329323E-2</v>
      </c>
      <c r="V375" s="75">
        <v>-0.16361195576817317</v>
      </c>
      <c r="X375" s="74">
        <v>45105</v>
      </c>
      <c r="Y375" s="71">
        <v>-3.4965505537910195E-4</v>
      </c>
      <c r="Z375" s="71">
        <v>-1.4564625179337098E-3</v>
      </c>
      <c r="AB375" s="74">
        <v>45105</v>
      </c>
      <c r="AC375" s="73">
        <v>1.3389911116660633E-2</v>
      </c>
      <c r="AD375" s="73">
        <v>1.2794910431518395E-2</v>
      </c>
      <c r="AE375" s="73">
        <v>-3.082854079380234E-3</v>
      </c>
      <c r="AF375" s="73">
        <v>8.1644032445714436E-3</v>
      </c>
      <c r="AG375" s="73">
        <v>4.7212726159219214E-3</v>
      </c>
    </row>
    <row r="376" spans="1:33" ht="16" x14ac:dyDescent="0.2">
      <c r="A376" s="74">
        <v>45106</v>
      </c>
      <c r="B376" s="72">
        <v>5.1306264063688079E-4</v>
      </c>
      <c r="C376" s="72">
        <v>-2.0063346727818899E-3</v>
      </c>
      <c r="D376" s="72">
        <v>-2.1012811887527617E-3</v>
      </c>
      <c r="E376" s="72">
        <v>1.7408822353879008E-3</v>
      </c>
      <c r="G376" s="74">
        <v>45106</v>
      </c>
      <c r="H376" s="71">
        <v>-6.979164718496772E-4</v>
      </c>
      <c r="I376" s="71">
        <v>-1.258600187157419E-3</v>
      </c>
      <c r="J376" s="71">
        <v>1.6068495417238752E-3</v>
      </c>
      <c r="L376" s="74">
        <v>45106</v>
      </c>
      <c r="M376" s="73">
        <v>3.6216264989790569E-4</v>
      </c>
      <c r="N376" s="73">
        <v>-6.4762099778903728E-4</v>
      </c>
      <c r="O376" s="73">
        <v>-9.9457239068942742E-4</v>
      </c>
      <c r="P376" s="73">
        <v>1.4374361743196254E-4</v>
      </c>
      <c r="R376" s="74">
        <v>45106</v>
      </c>
      <c r="S376" s="75">
        <v>3.7169098086174946E-3</v>
      </c>
      <c r="T376" s="75">
        <v>-4.7227813621834955E-3</v>
      </c>
      <c r="U376" s="75">
        <v>4.0029008645035072E-2</v>
      </c>
      <c r="V376" s="75">
        <v>5.0565915715661221E-2</v>
      </c>
      <c r="X376" s="74">
        <v>45106</v>
      </c>
      <c r="Y376" s="71">
        <v>-1.1796696162366171E-4</v>
      </c>
      <c r="Z376" s="71">
        <v>-8.1076938420751449E-3</v>
      </c>
      <c r="AB376" s="74">
        <v>45106</v>
      </c>
      <c r="AC376" s="73">
        <v>5.3757940053894837E-3</v>
      </c>
      <c r="AD376" s="73">
        <v>3.2638288266300568E-3</v>
      </c>
      <c r="AE376" s="73">
        <v>3.0828540793803251E-3</v>
      </c>
      <c r="AF376" s="73">
        <v>1.087111329302516E-2</v>
      </c>
      <c r="AG376" s="73">
        <v>2.051035284979949E-3</v>
      </c>
    </row>
    <row r="377" spans="1:33" ht="16" x14ac:dyDescent="0.2">
      <c r="A377" s="74">
        <v>45107</v>
      </c>
      <c r="B377" s="72">
        <v>-1.4550148849364739E-4</v>
      </c>
      <c r="C377" s="72">
        <v>-6.9937866067388481E-4</v>
      </c>
      <c r="D377" s="72">
        <v>4.4091353020379032E-3</v>
      </c>
      <c r="E377" s="72">
        <v>-8.2980987066380921E-3</v>
      </c>
      <c r="G377" s="74">
        <v>45107</v>
      </c>
      <c r="H377" s="71">
        <v>1.1880973348350828E-3</v>
      </c>
      <c r="I377" s="71">
        <v>4.0941410510489723E-3</v>
      </c>
      <c r="J377" s="71">
        <v>1.4017575978181708E-3</v>
      </c>
      <c r="L377" s="74">
        <v>45107</v>
      </c>
      <c r="M377" s="73">
        <v>4.3221128714504613E-4</v>
      </c>
      <c r="N377" s="73">
        <v>-3.9734570210881517E-3</v>
      </c>
      <c r="O377" s="73">
        <v>-1.1280144224314104E-4</v>
      </c>
      <c r="P377" s="73">
        <v>1.6676163870450702E-2</v>
      </c>
      <c r="R377" s="74">
        <v>45107</v>
      </c>
      <c r="S377" s="75">
        <v>2.0812344868643699E-2</v>
      </c>
      <c r="T377" s="75">
        <v>-3.7439267250412578E-2</v>
      </c>
      <c r="U377" s="75">
        <v>4.2634480801939739E-2</v>
      </c>
      <c r="V377" s="75">
        <v>4.5382711845062929E-2</v>
      </c>
      <c r="X377" s="74">
        <v>45107</v>
      </c>
      <c r="Y377" s="71">
        <v>-3.8890029102676922E-6</v>
      </c>
      <c r="Z377" s="71">
        <v>-6.2058965958654722E-3</v>
      </c>
      <c r="AB377" s="74">
        <v>45107</v>
      </c>
      <c r="AC377" s="73">
        <v>1.3220612161168538E-3</v>
      </c>
      <c r="AD377" s="73">
        <v>8.2928183921469664E-3</v>
      </c>
      <c r="AE377" s="73">
        <v>1.3756426333972643E-2</v>
      </c>
      <c r="AF377" s="73">
        <v>-6.4819328742620639E-3</v>
      </c>
      <c r="AG377" s="73">
        <v>7.228915977453849E-4</v>
      </c>
    </row>
    <row r="378" spans="1:33" ht="16" x14ac:dyDescent="0.2">
      <c r="A378" s="74">
        <v>45110</v>
      </c>
      <c r="B378" s="72">
        <v>5.4176565302005517E-4</v>
      </c>
      <c r="C378" s="72">
        <v>4.8389816520730813E-3</v>
      </c>
      <c r="D378" s="72">
        <v>1.3309997760399149E-3</v>
      </c>
      <c r="E378" s="72">
        <v>-3.0562995046112774E-3</v>
      </c>
      <c r="G378" s="74">
        <v>45110</v>
      </c>
      <c r="H378" s="71">
        <v>-2.1901233836402697E-4</v>
      </c>
      <c r="I378" s="71">
        <v>-2.7482392649189821E-3</v>
      </c>
      <c r="J378" s="71">
        <v>-6.5499763630003202E-4</v>
      </c>
      <c r="L378" s="74">
        <v>45110</v>
      </c>
      <c r="M378" s="73">
        <v>9.1211813599721778E-4</v>
      </c>
      <c r="N378" s="73">
        <v>-2.2815994457537226E-3</v>
      </c>
      <c r="O378" s="73">
        <v>1.1575843237885488E-3</v>
      </c>
      <c r="P378" s="73">
        <v>-6.3581179368694422E-3</v>
      </c>
      <c r="R378" s="74">
        <v>45110</v>
      </c>
      <c r="S378" s="75">
        <v>6.9282197706507795E-3</v>
      </c>
      <c r="T378" s="75">
        <v>-7.273634131179961E-2</v>
      </c>
      <c r="U378" s="75">
        <v>-2.958848748271474E-2</v>
      </c>
      <c r="V378" s="75">
        <v>0.22768343053055776</v>
      </c>
      <c r="X378" s="74">
        <v>45110</v>
      </c>
      <c r="Y378" s="71">
        <v>3.7479613203357211E-4</v>
      </c>
      <c r="Z378" s="71">
        <v>-5.5791767091007268E-3</v>
      </c>
      <c r="AB378" s="74">
        <v>45110</v>
      </c>
      <c r="AC378" s="73">
        <v>-1.4428041290426862E-2</v>
      </c>
      <c r="AD378" s="73">
        <v>-3.2368307346892925E-3</v>
      </c>
      <c r="AE378" s="73">
        <v>-1.7997805354671617E-2</v>
      </c>
      <c r="AF378" s="73">
        <v>-1.1076379339116716E-2</v>
      </c>
      <c r="AG378" s="73">
        <v>-2.4116736637665049E-3</v>
      </c>
    </row>
    <row r="379" spans="1:33" ht="16" x14ac:dyDescent="0.2">
      <c r="A379" s="74">
        <v>45112</v>
      </c>
      <c r="B379" s="72">
        <v>6.9326500598286718E-4</v>
      </c>
      <c r="C379" s="72">
        <v>1.7547486959909602E-3</v>
      </c>
      <c r="D379" s="72">
        <v>-1.7222852368585419E-3</v>
      </c>
      <c r="E379" s="72">
        <v>1.5792458445543073E-3</v>
      </c>
      <c r="G379" s="74">
        <v>45112</v>
      </c>
      <c r="H379" s="71">
        <v>6.8494820792881252E-4</v>
      </c>
      <c r="I379" s="71">
        <v>-1.4646716234352117E-3</v>
      </c>
      <c r="J379" s="71">
        <v>3.0463846824426956E-4</v>
      </c>
      <c r="L379" s="74">
        <v>45112</v>
      </c>
      <c r="M379" s="73">
        <v>-4.5921026543419642E-4</v>
      </c>
      <c r="N379" s="73">
        <v>1.0740141103308953E-3</v>
      </c>
      <c r="O379" s="73">
        <v>-1.3122864058520521E-4</v>
      </c>
      <c r="P379" s="73">
        <v>-9.5186271950881592E-3</v>
      </c>
      <c r="R379" s="74">
        <v>45112</v>
      </c>
      <c r="S379" s="75">
        <v>-7.2311413726784289E-3</v>
      </c>
      <c r="T379" s="75">
        <v>-7.3322352760108483E-2</v>
      </c>
      <c r="U379" s="75">
        <v>3.2165424651191279E-2</v>
      </c>
      <c r="V379" s="75">
        <v>9.8150824205495535E-2</v>
      </c>
      <c r="X379" s="74">
        <v>45112</v>
      </c>
      <c r="Y379" s="71">
        <v>3.5617375330266216E-4</v>
      </c>
      <c r="Z379" s="71">
        <v>-1.2798141542003063E-2</v>
      </c>
      <c r="AB379" s="74">
        <v>45112</v>
      </c>
      <c r="AC379" s="73">
        <v>-4.1709438007921538E-3</v>
      </c>
      <c r="AD379" s="73">
        <v>-1.0501635531421302E-2</v>
      </c>
      <c r="AE379" s="73">
        <v>-2.2666073899225175E-2</v>
      </c>
      <c r="AF379" s="73">
        <v>-2.4588619071422242E-2</v>
      </c>
      <c r="AG379" s="73">
        <v>4.5772183021657656E-3</v>
      </c>
    </row>
    <row r="380" spans="1:33" ht="16" x14ac:dyDescent="0.2">
      <c r="A380" s="74">
        <v>45113</v>
      </c>
      <c r="B380" s="72">
        <v>1.579760532482933E-4</v>
      </c>
      <c r="C380" s="72">
        <v>-7.0329543956473709E-4</v>
      </c>
      <c r="D380" s="72">
        <v>-5.5214697856584994E-3</v>
      </c>
      <c r="E380" s="72">
        <v>4.8723628661118097E-3</v>
      </c>
      <c r="G380" s="74">
        <v>45113</v>
      </c>
      <c r="H380" s="71">
        <v>-6.1028011032498861E-5</v>
      </c>
      <c r="I380" s="71">
        <v>6.2132916275425354E-4</v>
      </c>
      <c r="J380" s="71">
        <v>-1.4387980225202821E-3</v>
      </c>
      <c r="L380" s="74">
        <v>45113</v>
      </c>
      <c r="M380" s="73">
        <v>-7.204018230418793E-4</v>
      </c>
      <c r="N380" s="73">
        <v>3.6038433193488028E-3</v>
      </c>
      <c r="O380" s="73">
        <v>1.4851787045638233E-3</v>
      </c>
      <c r="P380" s="73">
        <v>2.077848051084236E-3</v>
      </c>
      <c r="R380" s="74">
        <v>45113</v>
      </c>
      <c r="S380" s="75">
        <v>5.9443677178928699E-2</v>
      </c>
      <c r="T380" s="75">
        <v>1.579380610128308E-2</v>
      </c>
      <c r="U380" s="75">
        <v>1.3781528737476682E-2</v>
      </c>
      <c r="V380" s="75">
        <v>-1.4459576127183738E-2</v>
      </c>
      <c r="X380" s="74">
        <v>45113</v>
      </c>
      <c r="Y380" s="71">
        <v>6.8581010582587922E-4</v>
      </c>
      <c r="Z380" s="71">
        <v>-1.0361396105712031E-2</v>
      </c>
      <c r="AB380" s="74">
        <v>45113</v>
      </c>
      <c r="AC380" s="73">
        <v>8.3245630640556775E-3</v>
      </c>
      <c r="AD380" s="73">
        <v>-1.8554771317992085E-2</v>
      </c>
      <c r="AE380" s="73">
        <v>1.2959144642505116E-2</v>
      </c>
      <c r="AF380" s="73">
        <v>-1.2733736073573613E-2</v>
      </c>
      <c r="AG380" s="73">
        <v>2.5627218109876719E-2</v>
      </c>
    </row>
    <row r="381" spans="1:33" ht="16" x14ac:dyDescent="0.2">
      <c r="A381" s="74">
        <v>45114</v>
      </c>
      <c r="B381" s="72">
        <v>3.7729302898436814E-4</v>
      </c>
      <c r="C381" s="72">
        <v>2.190365425850355E-4</v>
      </c>
      <c r="D381" s="72">
        <v>-1.7360665676906992E-3</v>
      </c>
      <c r="E381" s="72">
        <v>3.7702038800074512E-3</v>
      </c>
      <c r="G381" s="74">
        <v>45114</v>
      </c>
      <c r="H381" s="71">
        <v>-2.1826532583415736E-4</v>
      </c>
      <c r="I381" s="71">
        <v>2.3555267192336719E-4</v>
      </c>
      <c r="J381" s="71">
        <v>1.6177331874063559E-3</v>
      </c>
      <c r="L381" s="74">
        <v>45114</v>
      </c>
      <c r="M381" s="73">
        <v>1.4093523047975808E-3</v>
      </c>
      <c r="N381" s="73">
        <v>-9.5776022817860805E-4</v>
      </c>
      <c r="O381" s="73">
        <v>-4.0319865820800356E-3</v>
      </c>
      <c r="P381" s="73">
        <v>-2.8427435700058894E-2</v>
      </c>
      <c r="R381" s="74">
        <v>45114</v>
      </c>
      <c r="S381" s="75">
        <v>-4.68535006184942E-2</v>
      </c>
      <c r="T381" s="75">
        <v>1.6438146752814273E-2</v>
      </c>
      <c r="U381" s="75">
        <v>3.2721029292946673E-2</v>
      </c>
      <c r="V381" s="75">
        <v>-4.9565326996773868E-3</v>
      </c>
      <c r="X381" s="74">
        <v>45114</v>
      </c>
      <c r="Y381" s="71">
        <v>-6.8408609976415439E-4</v>
      </c>
      <c r="Z381" s="71">
        <v>-3.7438452004065802E-3</v>
      </c>
      <c r="AB381" s="74">
        <v>45114</v>
      </c>
      <c r="AC381" s="73">
        <v>1.9204598019017045E-2</v>
      </c>
      <c r="AD381" s="73">
        <v>-2.7852585084169835E-3</v>
      </c>
      <c r="AE381" s="73">
        <v>9.706929256720169E-3</v>
      </c>
      <c r="AF381" s="73">
        <v>2.6121914190516252E-2</v>
      </c>
      <c r="AG381" s="73">
        <v>9.5594106370927249E-3</v>
      </c>
    </row>
    <row r="382" spans="1:33" ht="16" x14ac:dyDescent="0.2">
      <c r="A382" s="74">
        <v>45117</v>
      </c>
      <c r="B382" s="72">
        <v>-2.1860632277011084E-4</v>
      </c>
      <c r="C382" s="72">
        <v>3.5147915975242872E-3</v>
      </c>
      <c r="D382" s="72">
        <v>-3.8115904662292441E-3</v>
      </c>
      <c r="E382" s="72">
        <v>5.8171116292220918E-3</v>
      </c>
      <c r="G382" s="74">
        <v>45117</v>
      </c>
      <c r="H382" s="71">
        <v>-7.9430840474213648E-4</v>
      </c>
      <c r="I382" s="71">
        <v>-1.9693522491251466E-4</v>
      </c>
      <c r="J382" s="71">
        <v>-6.5779520794194169E-5</v>
      </c>
      <c r="L382" s="74">
        <v>45117</v>
      </c>
      <c r="M382" s="73">
        <v>-7.0934182081487131E-4</v>
      </c>
      <c r="N382" s="73">
        <v>2.4063232150360377E-3</v>
      </c>
      <c r="O382" s="73">
        <v>-5.7464238156913294E-4</v>
      </c>
      <c r="P382" s="73">
        <v>3.557253886206186E-2</v>
      </c>
      <c r="R382" s="74">
        <v>45117</v>
      </c>
      <c r="S382" s="75">
        <v>-1.5383880242145263E-2</v>
      </c>
      <c r="T382" s="75">
        <v>5.1866636342248001E-2</v>
      </c>
      <c r="U382" s="75">
        <v>0.12626411717849639</v>
      </c>
      <c r="V382" s="75">
        <v>0.12970700556413661</v>
      </c>
      <c r="X382" s="74">
        <v>45117</v>
      </c>
      <c r="Y382" s="71">
        <v>1.8261167709488488E-4</v>
      </c>
      <c r="Z382" s="71">
        <v>4.7117497912470743E-3</v>
      </c>
      <c r="AB382" s="74">
        <v>45117</v>
      </c>
      <c r="AC382" s="73">
        <v>8.8511332931781386E-3</v>
      </c>
      <c r="AD382" s="73">
        <v>1.4765864439473815E-2</v>
      </c>
      <c r="AE382" s="73">
        <v>2.1407545350785706E-2</v>
      </c>
      <c r="AF382" s="73">
        <v>-1.0862187082933813E-3</v>
      </c>
      <c r="AG382" s="73">
        <v>2.032800402725252E-2</v>
      </c>
    </row>
    <row r="383" spans="1:33" ht="16" x14ac:dyDescent="0.2">
      <c r="A383" s="74">
        <v>45118</v>
      </c>
      <c r="B383" s="72">
        <v>-6.4864302083198009E-4</v>
      </c>
      <c r="C383" s="72">
        <v>8.1994978310029418E-4</v>
      </c>
      <c r="D383" s="72">
        <v>4.9821445098895117E-3</v>
      </c>
      <c r="E383" s="72">
        <v>5.950148397494694E-3</v>
      </c>
      <c r="G383" s="74">
        <v>45118</v>
      </c>
      <c r="H383" s="71">
        <v>3.3028220005350847E-4</v>
      </c>
      <c r="I383" s="71">
        <v>1.6687948155665606E-3</v>
      </c>
      <c r="J383" s="71">
        <v>3.4148517385063008E-3</v>
      </c>
      <c r="L383" s="74">
        <v>45118</v>
      </c>
      <c r="M383" s="73">
        <v>1.7885012608189442E-4</v>
      </c>
      <c r="N383" s="73">
        <v>-2.7420446284011734E-3</v>
      </c>
      <c r="O383" s="73">
        <v>1.0346151972358156E-3</v>
      </c>
      <c r="P383" s="73">
        <v>4.1255704686298855E-2</v>
      </c>
      <c r="R383" s="74">
        <v>45118</v>
      </c>
      <c r="S383" s="75">
        <v>-3.8090358801641799E-2</v>
      </c>
      <c r="T383" s="75">
        <v>-2.0423855660131602E-3</v>
      </c>
      <c r="U383" s="75">
        <v>2.9724739069866651E-2</v>
      </c>
      <c r="V383" s="75">
        <v>-6.9562613247583548E-3</v>
      </c>
      <c r="X383" s="74">
        <v>45118</v>
      </c>
      <c r="Y383" s="71">
        <v>-1.0435488027448901E-6</v>
      </c>
      <c r="Z383" s="71">
        <v>4.7901876272868208E-4</v>
      </c>
      <c r="AB383" s="74">
        <v>45118</v>
      </c>
      <c r="AC383" s="73">
        <v>-7.6802132985281284E-3</v>
      </c>
      <c r="AD383" s="73">
        <v>1.8320051347390972E-4</v>
      </c>
      <c r="AE383" s="73">
        <v>2.0958851020843522E-2</v>
      </c>
      <c r="AF383" s="73">
        <v>1.7239484190661073E-2</v>
      </c>
      <c r="AG383" s="73">
        <v>2.5923013623503095E-2</v>
      </c>
    </row>
    <row r="384" spans="1:33" ht="16" x14ac:dyDescent="0.2">
      <c r="A384" s="74">
        <v>45119</v>
      </c>
      <c r="B384" s="72">
        <v>1.4915536774412401E-3</v>
      </c>
      <c r="C384" s="72">
        <v>3.2512437474465456E-3</v>
      </c>
      <c r="D384" s="72">
        <v>-4.3557517420358385E-4</v>
      </c>
      <c r="E384" s="72">
        <v>5.8301224766374995E-3</v>
      </c>
      <c r="G384" s="74">
        <v>45119</v>
      </c>
      <c r="H384" s="71">
        <v>6.1189825879882074E-4</v>
      </c>
      <c r="I384" s="71">
        <v>1.6870378780951087E-3</v>
      </c>
      <c r="J384" s="71">
        <v>4.8033326499295358E-4</v>
      </c>
      <c r="L384" s="74">
        <v>45119</v>
      </c>
      <c r="M384" s="73">
        <v>-8.8506427057382601E-4</v>
      </c>
      <c r="N384" s="73">
        <v>-1.902335453990091E-3</v>
      </c>
      <c r="O384" s="73">
        <v>-2.5445398668952801E-4</v>
      </c>
      <c r="P384" s="73">
        <v>-3.1003222735569692E-2</v>
      </c>
      <c r="R384" s="74">
        <v>45119</v>
      </c>
      <c r="S384" s="75">
        <v>-1.8474637452538796E-3</v>
      </c>
      <c r="T384" s="75">
        <v>7.241192680980113E-2</v>
      </c>
      <c r="U384" s="75">
        <v>7.9922746554047255E-2</v>
      </c>
      <c r="V384" s="75">
        <v>2.340586633328235E-2</v>
      </c>
      <c r="X384" s="74">
        <v>45119</v>
      </c>
      <c r="Y384" s="71">
        <v>6.3950606410646067E-4</v>
      </c>
      <c r="Z384" s="71">
        <v>1.7241362043155781E-2</v>
      </c>
      <c r="AB384" s="74">
        <v>45119</v>
      </c>
      <c r="AC384" s="73">
        <v>-1.5399860388672885E-2</v>
      </c>
      <c r="AD384" s="73">
        <v>1.7792771498163579E-2</v>
      </c>
      <c r="AE384" s="73">
        <v>1.2148133935647483E-2</v>
      </c>
      <c r="AF384" s="73">
        <v>7.3172680639263295E-3</v>
      </c>
      <c r="AG384" s="73">
        <v>8.4937910679574232E-3</v>
      </c>
    </row>
    <row r="385" spans="1:33" ht="16" x14ac:dyDescent="0.2">
      <c r="A385" s="74">
        <v>45120</v>
      </c>
      <c r="B385" s="72">
        <v>8.9276422949307905E-4</v>
      </c>
      <c r="C385" s="72">
        <v>2.6699050784671527E-3</v>
      </c>
      <c r="D385" s="72">
        <v>5.2805672592442527E-3</v>
      </c>
      <c r="E385" s="72">
        <v>-3.4809006308237217E-3</v>
      </c>
      <c r="G385" s="74">
        <v>45120</v>
      </c>
      <c r="H385" s="71">
        <v>-7.772221015792043E-4</v>
      </c>
      <c r="I385" s="71">
        <v>-1.1381192042154401E-5</v>
      </c>
      <c r="J385" s="71">
        <v>-1.8483572029039804E-3</v>
      </c>
      <c r="L385" s="74">
        <v>45120</v>
      </c>
      <c r="M385" s="73">
        <v>3.8669952265062759E-4</v>
      </c>
      <c r="N385" s="73">
        <v>2.6277582195094007E-3</v>
      </c>
      <c r="O385" s="73">
        <v>-1.7808778643363947E-3</v>
      </c>
      <c r="P385" s="73">
        <v>-1.0976728203409105E-3</v>
      </c>
      <c r="R385" s="74">
        <v>45120</v>
      </c>
      <c r="S385" s="75">
        <v>-1.7837984859309847E-2</v>
      </c>
      <c r="T385" s="75">
        <v>-3.4201196336919831E-3</v>
      </c>
      <c r="U385" s="75">
        <v>2.4764968276529568E-2</v>
      </c>
      <c r="V385" s="75">
        <v>6.0197224347586599E-2</v>
      </c>
      <c r="X385" s="74">
        <v>45120</v>
      </c>
      <c r="Y385" s="71">
        <v>-4.2888209370514884E-4</v>
      </c>
      <c r="Z385" s="71">
        <v>-1.4907907132589632E-2</v>
      </c>
      <c r="AB385" s="74">
        <v>45120</v>
      </c>
      <c r="AC385" s="73">
        <v>5.5908870000601464E-4</v>
      </c>
      <c r="AD385" s="73">
        <v>-6.6805340087801859E-3</v>
      </c>
      <c r="AE385" s="73">
        <v>-3.2728841635668186E-2</v>
      </c>
      <c r="AF385" s="73">
        <v>-6.2496048102313063E-3</v>
      </c>
      <c r="AG385" s="73">
        <v>-7.4972787782183565E-3</v>
      </c>
    </row>
    <row r="386" spans="1:33" ht="16" x14ac:dyDescent="0.2">
      <c r="A386" s="74">
        <v>45121</v>
      </c>
      <c r="B386" s="72">
        <v>-5.5780197487907733E-4</v>
      </c>
      <c r="C386" s="72">
        <v>-2.50831878365522E-3</v>
      </c>
      <c r="D386" s="72">
        <v>6.4447730348475181E-3</v>
      </c>
      <c r="E386" s="72">
        <v>-1.0103577593119493E-2</v>
      </c>
      <c r="G386" s="74">
        <v>45121</v>
      </c>
      <c r="H386" s="71">
        <v>7.6073002596529533E-6</v>
      </c>
      <c r="I386" s="71">
        <v>-1.2824211575163843E-4</v>
      </c>
      <c r="J386" s="71">
        <v>-3.2532918718009597E-3</v>
      </c>
      <c r="L386" s="74">
        <v>45121</v>
      </c>
      <c r="M386" s="73">
        <v>1.0865931952872524E-3</v>
      </c>
      <c r="N386" s="73">
        <v>1.5386977088423354E-3</v>
      </c>
      <c r="O386" s="73">
        <v>-9.3406786801533562E-4</v>
      </c>
      <c r="P386" s="73">
        <v>1.9718408969174907E-3</v>
      </c>
      <c r="R386" s="74">
        <v>45121</v>
      </c>
      <c r="S386" s="75">
        <v>-5.8868844779170534E-3</v>
      </c>
      <c r="T386" s="75">
        <v>-5.4685337054206584E-2</v>
      </c>
      <c r="U386" s="75">
        <v>0.12705485333592353</v>
      </c>
      <c r="V386" s="75">
        <v>-0.19689976717995</v>
      </c>
      <c r="X386" s="74">
        <v>45121</v>
      </c>
      <c r="Y386" s="71">
        <v>-1.2193332193508417E-4</v>
      </c>
      <c r="Z386" s="71">
        <v>7.1337283574130477E-3</v>
      </c>
      <c r="AB386" s="74">
        <v>45121</v>
      </c>
      <c r="AC386" s="73">
        <v>3.9744848888539274E-3</v>
      </c>
      <c r="AD386" s="73">
        <v>0</v>
      </c>
      <c r="AE386" s="73">
        <v>4.1501663039247095E-3</v>
      </c>
      <c r="AF386" s="73">
        <v>3.063197440823456E-3</v>
      </c>
      <c r="AG386" s="73">
        <v>-6.9965302898361689E-3</v>
      </c>
    </row>
    <row r="387" spans="1:33" ht="16" x14ac:dyDescent="0.2">
      <c r="A387" s="74">
        <v>45124</v>
      </c>
      <c r="B387" s="72">
        <v>-4.9948525496679337E-7</v>
      </c>
      <c r="C387" s="72">
        <v>8.0496001431485504E-4</v>
      </c>
      <c r="D387" s="72">
        <v>-1.4433818650045824E-4</v>
      </c>
      <c r="E387" s="72">
        <v>-1.9306743159684724E-3</v>
      </c>
      <c r="G387" s="74">
        <v>45124</v>
      </c>
      <c r="H387" s="71">
        <v>1.0691916105198884E-4</v>
      </c>
      <c r="I387" s="71">
        <v>-2.4510317200840176E-4</v>
      </c>
      <c r="J387" s="71">
        <v>-2.0935045666648186E-4</v>
      </c>
      <c r="L387" s="74">
        <v>45124</v>
      </c>
      <c r="M387" s="73">
        <v>8.4023547853822851E-4</v>
      </c>
      <c r="N387" s="73">
        <v>-1.5751762636335306E-3</v>
      </c>
      <c r="O387" s="73">
        <v>1.1902462475494615E-3</v>
      </c>
      <c r="P387" s="73">
        <v>-8.3543785897894299E-3</v>
      </c>
      <c r="R387" s="74">
        <v>45124</v>
      </c>
      <c r="S387" s="75">
        <v>-1.2767867562487292E-2</v>
      </c>
      <c r="T387" s="75">
        <v>-6.4687377598278833E-2</v>
      </c>
      <c r="U387" s="75">
        <v>-5.7692396993808778E-2</v>
      </c>
      <c r="V387" s="75">
        <v>7.0598254196521756E-2</v>
      </c>
      <c r="X387" s="74">
        <v>45124</v>
      </c>
      <c r="Y387" s="71">
        <v>4.4453900352326488E-4</v>
      </c>
      <c r="Z387" s="71">
        <v>-3.6907513696071729E-3</v>
      </c>
      <c r="AB387" s="74">
        <v>45124</v>
      </c>
      <c r="AC387" s="73">
        <v>1.0522040867121512E-2</v>
      </c>
      <c r="AD387" s="73">
        <v>-5.449604767564703E-3</v>
      </c>
      <c r="AE387" s="73">
        <v>1.9389123435841163E-2</v>
      </c>
      <c r="AF387" s="73">
        <v>-3.8638379960026768E-3</v>
      </c>
      <c r="AG387" s="73">
        <v>1.6140080635607693E-2</v>
      </c>
    </row>
    <row r="388" spans="1:33" ht="16" x14ac:dyDescent="0.2">
      <c r="A388" s="74">
        <v>45125</v>
      </c>
      <c r="B388" s="72">
        <v>2.1153253981295357E-4</v>
      </c>
      <c r="C388" s="72">
        <v>2.0355306365463081E-3</v>
      </c>
      <c r="D388" s="72">
        <v>5.756586759808462E-3</v>
      </c>
      <c r="E388" s="72">
        <v>-6.7982659215227764E-4</v>
      </c>
      <c r="G388" s="74">
        <v>45125</v>
      </c>
      <c r="H388" s="71">
        <v>-1.608196969220326E-4</v>
      </c>
      <c r="I388" s="71">
        <v>2.4068980048243581E-3</v>
      </c>
      <c r="J388" s="71">
        <v>5.8495424435914029E-5</v>
      </c>
      <c r="L388" s="74">
        <v>45125</v>
      </c>
      <c r="M388" s="73">
        <v>-1.1939251354353743E-3</v>
      </c>
      <c r="N388" s="73">
        <v>-3.4382605027936126E-3</v>
      </c>
      <c r="O388" s="73">
        <v>1.5499116939929965E-3</v>
      </c>
      <c r="P388" s="73">
        <v>-7.3853105024341654E-3</v>
      </c>
      <c r="R388" s="74">
        <v>45125</v>
      </c>
      <c r="S388" s="75">
        <v>4.5177240005326467E-3</v>
      </c>
      <c r="T388" s="75">
        <v>-3.320225868370482E-2</v>
      </c>
      <c r="U388" s="75">
        <v>-8.4798559189399967E-3</v>
      </c>
      <c r="V388" s="75">
        <v>-3.0295802081464721E-2</v>
      </c>
      <c r="X388" s="74">
        <v>45125</v>
      </c>
      <c r="Y388" s="71">
        <v>-1.6395294583186599E-4</v>
      </c>
      <c r="Z388" s="71">
        <v>6.003711885862322E-3</v>
      </c>
      <c r="AB388" s="74">
        <v>45125</v>
      </c>
      <c r="AC388" s="73">
        <v>-2.1369738942679179E-3</v>
      </c>
      <c r="AD388" s="73">
        <v>4.3620570801658279E-3</v>
      </c>
      <c r="AE388" s="73">
        <v>5.2511164004616216E-2</v>
      </c>
      <c r="AF388" s="73">
        <v>-9.2537373273400003E-3</v>
      </c>
      <c r="AG388" s="73">
        <v>-2.0857354287240758E-3</v>
      </c>
    </row>
    <row r="389" spans="1:33" ht="16" x14ac:dyDescent="0.2">
      <c r="A389" s="74">
        <v>45126</v>
      </c>
      <c r="B389" s="72">
        <v>-9.9556453602520729E-4</v>
      </c>
      <c r="C389" s="72">
        <v>-1.9318689585684694E-3</v>
      </c>
      <c r="D389" s="72">
        <v>8.1246554937844818E-3</v>
      </c>
      <c r="E389" s="72">
        <v>-1.4677790895617823E-3</v>
      </c>
      <c r="G389" s="74">
        <v>45126</v>
      </c>
      <c r="H389" s="71">
        <v>1.3887637016074241E-4</v>
      </c>
      <c r="I389" s="71">
        <v>8.6500858876060668E-4</v>
      </c>
      <c r="J389" s="71">
        <v>-1.5026315508551573E-4</v>
      </c>
      <c r="L389" s="74">
        <v>45126</v>
      </c>
      <c r="M389" s="73">
        <v>2.9606290081553326E-4</v>
      </c>
      <c r="N389" s="73">
        <v>6.3353728220249172E-4</v>
      </c>
      <c r="O389" s="73">
        <v>1.6685077760303264E-3</v>
      </c>
      <c r="P389" s="73">
        <v>1.9996004410368522E-2</v>
      </c>
      <c r="R389" s="74">
        <v>45126</v>
      </c>
      <c r="S389" s="75">
        <v>2.5776698115044763E-2</v>
      </c>
      <c r="T389" s="75">
        <v>-9.9565793404644675E-3</v>
      </c>
      <c r="U389" s="75">
        <v>-0.13175017369530051</v>
      </c>
      <c r="V389" s="75">
        <v>-3.6197495737339783E-2</v>
      </c>
      <c r="X389" s="74">
        <v>45126</v>
      </c>
      <c r="Y389" s="71">
        <v>-5.4265822447478553E-5</v>
      </c>
      <c r="Z389" s="71">
        <v>-6.3802777906787162E-3</v>
      </c>
      <c r="AB389" s="74">
        <v>45126</v>
      </c>
      <c r="AC389" s="73">
        <v>-1.0544669330885E-2</v>
      </c>
      <c r="AD389" s="73">
        <v>1.9575016708459569E-2</v>
      </c>
      <c r="AE389" s="73">
        <v>-2.3397026156367285E-2</v>
      </c>
      <c r="AF389" s="73">
        <v>-2.5932939548530601E-2</v>
      </c>
      <c r="AG389" s="73">
        <v>0</v>
      </c>
    </row>
    <row r="390" spans="1:33" ht="16" x14ac:dyDescent="0.2">
      <c r="A390" s="74">
        <v>45127</v>
      </c>
      <c r="B390" s="72">
        <v>1.3877055792211346E-4</v>
      </c>
      <c r="C390" s="72">
        <v>2.6830432885581405E-3</v>
      </c>
      <c r="D390" s="72">
        <v>1.7349756859742782E-3</v>
      </c>
      <c r="E390" s="72">
        <v>1.920403002005684E-3</v>
      </c>
      <c r="G390" s="74">
        <v>45127</v>
      </c>
      <c r="H390" s="71">
        <v>9.4932884314716508E-4</v>
      </c>
      <c r="I390" s="71">
        <v>7.8998226966276353E-4</v>
      </c>
      <c r="J390" s="71">
        <v>9.7584669423187549E-4</v>
      </c>
      <c r="L390" s="74">
        <v>45127</v>
      </c>
      <c r="M390" s="73">
        <v>-2.7637087185763325E-4</v>
      </c>
      <c r="N390" s="73">
        <v>1.4324250973242404E-3</v>
      </c>
      <c r="O390" s="73">
        <v>8.4853250609852207E-4</v>
      </c>
      <c r="P390" s="73">
        <v>-4.8190824459565587E-3</v>
      </c>
      <c r="R390" s="74">
        <v>45127</v>
      </c>
      <c r="S390" s="75">
        <v>-9.788348930900935E-3</v>
      </c>
      <c r="T390" s="75">
        <v>-8.089115485134564E-2</v>
      </c>
      <c r="U390" s="75">
        <v>-2.8768496606317411E-2</v>
      </c>
      <c r="V390" s="75">
        <v>-3.3597348901585375E-2</v>
      </c>
      <c r="X390" s="74">
        <v>45127</v>
      </c>
      <c r="Y390" s="71">
        <v>3.9400514017781297E-5</v>
      </c>
      <c r="Z390" s="71">
        <v>-9.0365394577544902E-3</v>
      </c>
      <c r="AB390" s="74">
        <v>45127</v>
      </c>
      <c r="AC390" s="73">
        <v>-8.7557033281987929E-3</v>
      </c>
      <c r="AD390" s="73">
        <v>-1.0188666206365601E-2</v>
      </c>
      <c r="AE390" s="73">
        <v>-9.369437911177031E-3</v>
      </c>
      <c r="AF390" s="73">
        <v>1.577644354826507E-2</v>
      </c>
      <c r="AG390" s="73">
        <v>9.7106766773242592E-2</v>
      </c>
    </row>
    <row r="391" spans="1:33" ht="16" x14ac:dyDescent="0.2">
      <c r="A391" s="74">
        <v>45128</v>
      </c>
      <c r="B391" s="72">
        <v>4.0095605053413292E-4</v>
      </c>
      <c r="C391" s="72">
        <v>4.6212986274940174E-4</v>
      </c>
      <c r="D391" s="72">
        <v>-1.0562006605132764E-2</v>
      </c>
      <c r="E391" s="72">
        <v>-4.7901756818834349E-3</v>
      </c>
      <c r="G391" s="74">
        <v>45128</v>
      </c>
      <c r="H391" s="71">
        <v>5.7088097594504847E-4</v>
      </c>
      <c r="I391" s="71">
        <v>-1.6248813072388373E-3</v>
      </c>
      <c r="J391" s="71">
        <v>-2.8453999050227438E-4</v>
      </c>
      <c r="L391" s="74">
        <v>45128</v>
      </c>
      <c r="M391" s="73">
        <v>-8.206135525335495E-4</v>
      </c>
      <c r="N391" s="73">
        <v>-2.2010031882120388E-4</v>
      </c>
      <c r="O391" s="73">
        <v>-1.6564631430521931E-3</v>
      </c>
      <c r="P391" s="73">
        <v>-1.7106109461706539E-2</v>
      </c>
      <c r="R391" s="74">
        <v>45128</v>
      </c>
      <c r="S391" s="75">
        <v>-2.2555695296669891E-2</v>
      </c>
      <c r="T391" s="75">
        <v>-2.2291299155616756E-2</v>
      </c>
      <c r="U391" s="75">
        <v>-7.5981264685697616E-2</v>
      </c>
      <c r="V391" s="75">
        <v>3.278786132675926E-2</v>
      </c>
      <c r="X391" s="74">
        <v>45128</v>
      </c>
      <c r="Y391" s="71">
        <v>4.7254181126030263E-4</v>
      </c>
      <c r="Z391" s="71">
        <v>8.357414903319508E-4</v>
      </c>
      <c r="AB391" s="74">
        <v>45128</v>
      </c>
      <c r="AC391" s="73">
        <v>1.3358176837850702E-3</v>
      </c>
      <c r="AD391" s="73">
        <v>2.1536261015982828E-3</v>
      </c>
      <c r="AE391" s="73">
        <v>3.1013000528670776E-2</v>
      </c>
      <c r="AF391" s="73">
        <v>-1.1912237801435693E-2</v>
      </c>
      <c r="AG391" s="73">
        <v>-9.6193126501269103E-3</v>
      </c>
    </row>
    <row r="392" spans="1:33" ht="16" x14ac:dyDescent="0.2">
      <c r="A392" s="74">
        <v>45131</v>
      </c>
      <c r="B392" s="72">
        <v>-2.3178030642749057E-4</v>
      </c>
      <c r="C392" s="72">
        <v>5.9286420955369651E-3</v>
      </c>
      <c r="D392" s="72">
        <v>-7.7437393655057263E-4</v>
      </c>
      <c r="E392" s="72">
        <v>-6.0058812687791467E-3</v>
      </c>
      <c r="G392" s="74">
        <v>45131</v>
      </c>
      <c r="H392" s="71">
        <v>7.9079415974788882E-5</v>
      </c>
      <c r="I392" s="71">
        <v>1.7482681563863324E-3</v>
      </c>
      <c r="J392" s="71">
        <v>-2.6524089983608545E-4</v>
      </c>
      <c r="L392" s="74">
        <v>45131</v>
      </c>
      <c r="M392" s="73">
        <v>1.090986445780327E-4</v>
      </c>
      <c r="N392" s="73">
        <v>1.3224924492815538E-3</v>
      </c>
      <c r="O392" s="73">
        <v>-2.3152145418291938E-3</v>
      </c>
      <c r="P392" s="73">
        <v>-6.4314015649410902E-3</v>
      </c>
      <c r="R392" s="74">
        <v>45131</v>
      </c>
      <c r="S392" s="75">
        <v>3.0949605073049172E-2</v>
      </c>
      <c r="T392" s="75">
        <v>8.4527673149827509E-2</v>
      </c>
      <c r="U392" s="75">
        <v>-7.542461578501182E-2</v>
      </c>
      <c r="V392" s="75">
        <v>-0.16900453371653568</v>
      </c>
      <c r="X392" s="74">
        <v>45131</v>
      </c>
      <c r="Y392" s="71">
        <v>1.1168629288542063E-4</v>
      </c>
      <c r="Z392" s="71">
        <v>6.4859903633145621E-3</v>
      </c>
      <c r="AB392" s="74">
        <v>45131</v>
      </c>
      <c r="AC392" s="73">
        <v>1.0344678815754215E-2</v>
      </c>
      <c r="AD392" s="73">
        <v>-8.6424736710538699E-3</v>
      </c>
      <c r="AE392" s="73">
        <v>-2.4517127813225431E-2</v>
      </c>
      <c r="AF392" s="73">
        <v>1.3272412113422697E-2</v>
      </c>
      <c r="AG392" s="73">
        <v>-1.4196141875949789E-2</v>
      </c>
    </row>
    <row r="393" spans="1:33" ht="16" x14ac:dyDescent="0.2">
      <c r="A393" s="74">
        <v>45132</v>
      </c>
      <c r="B393" s="72">
        <v>-1.7420748723211553E-4</v>
      </c>
      <c r="C393" s="72">
        <v>1.4061287135686976E-3</v>
      </c>
      <c r="D393" s="72">
        <v>3.5303005287560187E-3</v>
      </c>
      <c r="E393" s="72">
        <v>1.1678072192077473E-2</v>
      </c>
      <c r="G393" s="74">
        <v>45132</v>
      </c>
      <c r="H393" s="71">
        <v>7.6519222350940493E-6</v>
      </c>
      <c r="I393" s="71">
        <v>2.1871870965901479E-3</v>
      </c>
      <c r="J393" s="71">
        <v>1.3170986452643769E-3</v>
      </c>
      <c r="L393" s="74">
        <v>45132</v>
      </c>
      <c r="M393" s="73">
        <v>-5.9913392869026668E-4</v>
      </c>
      <c r="N393" s="73">
        <v>-1.981443374994887E-3</v>
      </c>
      <c r="O393" s="73">
        <v>1.0535415500647304E-3</v>
      </c>
      <c r="P393" s="73">
        <v>-1.222756452842755E-2</v>
      </c>
      <c r="R393" s="74">
        <v>45132</v>
      </c>
      <c r="S393" s="75">
        <v>3.9406887130341878E-2</v>
      </c>
      <c r="T393" s="75">
        <v>-2.3688276600776919E-2</v>
      </c>
      <c r="U393" s="75">
        <v>4.2182293572468679E-2</v>
      </c>
      <c r="V393" s="75">
        <v>-0.14770857523676781</v>
      </c>
      <c r="X393" s="74">
        <v>45132</v>
      </c>
      <c r="Y393" s="71">
        <v>-1.9771129685858995E-4</v>
      </c>
      <c r="Z393" s="71">
        <v>1.9789799167511956E-2</v>
      </c>
      <c r="AB393" s="74">
        <v>45132</v>
      </c>
      <c r="AC393" s="73">
        <v>-7.0479339928042192E-3</v>
      </c>
      <c r="AD393" s="73">
        <v>6.6684936671274125E-3</v>
      </c>
      <c r="AE393" s="73">
        <v>1.1445046245872878E-2</v>
      </c>
      <c r="AF393" s="73">
        <v>-5.4518330482343199E-3</v>
      </c>
      <c r="AG393" s="73">
        <v>1.2382173828411946E-2</v>
      </c>
    </row>
    <row r="394" spans="1:33" ht="16" x14ac:dyDescent="0.2">
      <c r="A394" s="74">
        <v>45133</v>
      </c>
      <c r="B394" s="72">
        <v>3.6357389857195161E-4</v>
      </c>
      <c r="C394" s="72">
        <v>3.8609516358519406E-3</v>
      </c>
      <c r="D394" s="72">
        <v>-1.1992824978188717E-3</v>
      </c>
      <c r="E394" s="72">
        <v>-1.1937168493893835E-2</v>
      </c>
      <c r="G394" s="74">
        <v>45133</v>
      </c>
      <c r="H394" s="71">
        <v>9.5156074495971561E-4</v>
      </c>
      <c r="I394" s="71">
        <v>-1.8303367305566064E-3</v>
      </c>
      <c r="J394" s="71">
        <v>-6.1248118357247445E-5</v>
      </c>
      <c r="L394" s="74">
        <v>45133</v>
      </c>
      <c r="M394" s="73">
        <v>5.4156693664742927E-4</v>
      </c>
      <c r="N394" s="73">
        <v>3.2390940140561127E-3</v>
      </c>
      <c r="O394" s="73">
        <v>-1.475499155478808E-4</v>
      </c>
      <c r="P394" s="73">
        <v>-1.5096816653999361E-2</v>
      </c>
      <c r="R394" s="74">
        <v>45133</v>
      </c>
      <c r="S394" s="75">
        <v>2.9726705690348777E-2</v>
      </c>
      <c r="T394" s="75">
        <v>0.11425939000357685</v>
      </c>
      <c r="U394" s="75">
        <v>1.1915832322731464E-3</v>
      </c>
      <c r="V394" s="75">
        <v>-6.2873747710898306E-2</v>
      </c>
      <c r="X394" s="74">
        <v>45133</v>
      </c>
      <c r="Y394" s="71">
        <v>-4.0346898260368113E-4</v>
      </c>
      <c r="Z394" s="71">
        <v>8.2883891368612846E-3</v>
      </c>
      <c r="AB394" s="74">
        <v>45133</v>
      </c>
      <c r="AC394" s="73">
        <v>-9.7108637293894535E-3</v>
      </c>
      <c r="AD394" s="73">
        <v>-1.9590686401750081E-2</v>
      </c>
      <c r="AE394" s="73">
        <v>3.5498794822037771E-3</v>
      </c>
      <c r="AF394" s="73">
        <v>2.7329871719714005E-4</v>
      </c>
      <c r="AG394" s="73">
        <v>-2.9168521340235173E-2</v>
      </c>
    </row>
    <row r="395" spans="1:33" ht="16" x14ac:dyDescent="0.2">
      <c r="A395" s="74">
        <v>45134</v>
      </c>
      <c r="B395" s="72">
        <v>-5.5500313459127572E-4</v>
      </c>
      <c r="C395" s="72">
        <v>-1.1332618837527997E-3</v>
      </c>
      <c r="D395" s="72">
        <v>-4.2352182834433736E-3</v>
      </c>
      <c r="E395" s="72">
        <v>8.823226823380553E-3</v>
      </c>
      <c r="G395" s="74">
        <v>45134</v>
      </c>
      <c r="H395" s="71">
        <v>-3.5373946269307531E-4</v>
      </c>
      <c r="I395" s="71">
        <v>-4.2455391783493993E-4</v>
      </c>
      <c r="J395" s="71">
        <v>-3.8636374855902937E-3</v>
      </c>
      <c r="L395" s="74">
        <v>45134</v>
      </c>
      <c r="M395" s="73">
        <v>6.5753127154964848E-4</v>
      </c>
      <c r="N395" s="73">
        <v>-2.1645644972735612E-3</v>
      </c>
      <c r="O395" s="73">
        <v>-1.6749665290088588E-3</v>
      </c>
      <c r="P395" s="73">
        <v>5.406164723638076E-2</v>
      </c>
      <c r="R395" s="74">
        <v>45134</v>
      </c>
      <c r="S395" s="75">
        <v>-3.7023576731374692E-3</v>
      </c>
      <c r="T395" s="75">
        <v>0.12982464770106786</v>
      </c>
      <c r="U395" s="75">
        <v>8.1321116534024598E-3</v>
      </c>
      <c r="V395" s="75">
        <v>-2.1928771573142908E-2</v>
      </c>
      <c r="X395" s="74">
        <v>45134</v>
      </c>
      <c r="Y395" s="71">
        <v>3.1899246321847566E-4</v>
      </c>
      <c r="Z395" s="71">
        <v>-1.2845172070572942E-2</v>
      </c>
      <c r="AB395" s="74">
        <v>45134</v>
      </c>
      <c r="AC395" s="73">
        <v>5.0783012226543866E-3</v>
      </c>
      <c r="AD395" s="73">
        <v>-1.2831089653343988E-3</v>
      </c>
      <c r="AE395" s="73">
        <v>2.1038644146708241E-2</v>
      </c>
      <c r="AF395" s="73">
        <v>1.181677587233093E-2</v>
      </c>
      <c r="AG395" s="73">
        <v>1.7398904958236039E-2</v>
      </c>
    </row>
    <row r="396" spans="1:33" ht="16" x14ac:dyDescent="0.2">
      <c r="A396" s="74">
        <v>45135</v>
      </c>
      <c r="B396" s="72">
        <v>4.2580700181092267E-4</v>
      </c>
      <c r="C396" s="72">
        <v>-1.0316747903220925E-3</v>
      </c>
      <c r="D396" s="72">
        <v>1.0914399156040607E-2</v>
      </c>
      <c r="E396" s="72">
        <v>2.9251940245226551E-3</v>
      </c>
      <c r="G396" s="74">
        <v>45135</v>
      </c>
      <c r="H396" s="71">
        <v>-8.5978701658425576E-4</v>
      </c>
      <c r="I396" s="71">
        <v>3.8385600661968102E-3</v>
      </c>
      <c r="J396" s="71">
        <v>3.5461457141686952E-3</v>
      </c>
      <c r="L396" s="74">
        <v>45135</v>
      </c>
      <c r="M396" s="73">
        <v>1.5260428606201145E-3</v>
      </c>
      <c r="N396" s="73">
        <v>1.4597468435834523E-3</v>
      </c>
      <c r="O396" s="73">
        <v>8.2212007509359483E-4</v>
      </c>
      <c r="P396" s="73">
        <v>-3.1597239451326494E-3</v>
      </c>
      <c r="R396" s="74">
        <v>45135</v>
      </c>
      <c r="S396" s="75">
        <v>1.093914876319872E-2</v>
      </c>
      <c r="T396" s="75">
        <v>8.6647057827127255E-2</v>
      </c>
      <c r="U396" s="75">
        <v>-6.9788092831131387E-3</v>
      </c>
      <c r="V396" s="75">
        <v>-3.0839030861469129E-2</v>
      </c>
      <c r="X396" s="74">
        <v>45135</v>
      </c>
      <c r="Y396" s="71">
        <v>-1.0225943846493245E-4</v>
      </c>
      <c r="Z396" s="71">
        <v>4.8004704401747415E-3</v>
      </c>
      <c r="AB396" s="74">
        <v>45135</v>
      </c>
      <c r="AC396" s="73">
        <v>1.1471866156976533E-2</v>
      </c>
      <c r="AD396" s="73">
        <v>3.844398327494706E-3</v>
      </c>
      <c r="AE396" s="73">
        <v>2.9740698204292339E-2</v>
      </c>
      <c r="AF396" s="73">
        <v>1.1812217880074636E-2</v>
      </c>
      <c r="AG396" s="73">
        <v>5.090105665769255E-3</v>
      </c>
    </row>
    <row r="397" spans="1:33" ht="16" x14ac:dyDescent="0.2">
      <c r="A397" s="74">
        <v>45138</v>
      </c>
      <c r="B397" s="72">
        <v>1.8454377417399819E-5</v>
      </c>
      <c r="C397" s="72">
        <v>3.3616592653422962E-3</v>
      </c>
      <c r="D397" s="72">
        <v>2.1308746184007848E-4</v>
      </c>
      <c r="E397" s="72">
        <v>1.1317677529425444E-3</v>
      </c>
      <c r="G397" s="74">
        <v>45138</v>
      </c>
      <c r="H397" s="71">
        <v>-5.0013132378423208E-4</v>
      </c>
      <c r="I397" s="71">
        <v>-1.7724013408881739E-3</v>
      </c>
      <c r="J397" s="71">
        <v>-2.3239751793642091E-3</v>
      </c>
      <c r="L397" s="74">
        <v>45138</v>
      </c>
      <c r="M397" s="73">
        <v>5.622345791734979E-4</v>
      </c>
      <c r="N397" s="73">
        <v>-4.0607576945856066E-4</v>
      </c>
      <c r="O397" s="73">
        <v>-7.4539044315657488E-4</v>
      </c>
      <c r="P397" s="73">
        <v>-1.1419248289321549E-2</v>
      </c>
      <c r="R397" s="74">
        <v>45138</v>
      </c>
      <c r="S397" s="75">
        <v>5.7269486450379305E-2</v>
      </c>
      <c r="T397" s="75">
        <v>-3.7247775010689974E-2</v>
      </c>
      <c r="U397" s="75">
        <v>-9.887572803419209E-2</v>
      </c>
      <c r="V397" s="75">
        <v>5.0405454406069083E-2</v>
      </c>
      <c r="X397" s="74">
        <v>45138</v>
      </c>
      <c r="Y397" s="71">
        <v>-3.4140480684388501E-4</v>
      </c>
      <c r="Z397" s="71">
        <v>2.0948378467545749E-2</v>
      </c>
      <c r="AB397" s="74">
        <v>45138</v>
      </c>
      <c r="AC397" s="73">
        <v>1.2029180654141441E-2</v>
      </c>
      <c r="AD397" s="73">
        <v>-8.0719572384670077E-3</v>
      </c>
      <c r="AE397" s="73">
        <v>-4.0499549112825951E-3</v>
      </c>
      <c r="AF397" s="73">
        <v>-7.097451956371445E-3</v>
      </c>
      <c r="AG397" s="73">
        <v>4.3568638755512451E-3</v>
      </c>
    </row>
    <row r="398" spans="1:33" ht="16" x14ac:dyDescent="0.2">
      <c r="A398" s="74">
        <v>45139</v>
      </c>
      <c r="B398" s="72">
        <v>-8.6161934165717401E-6</v>
      </c>
      <c r="C398" s="72">
        <v>1.0635218868442645E-3</v>
      </c>
      <c r="D398" s="72">
        <v>4.7411071737703898E-4</v>
      </c>
      <c r="E398" s="72">
        <v>-1.8144364884755606E-3</v>
      </c>
      <c r="G398" s="74">
        <v>45139</v>
      </c>
      <c r="H398" s="71">
        <v>1.4864562415007876E-3</v>
      </c>
      <c r="I398" s="71">
        <v>2.0307791667530969E-3</v>
      </c>
      <c r="J398" s="71">
        <v>-6.0731285844776669E-4</v>
      </c>
      <c r="L398" s="74">
        <v>45139</v>
      </c>
      <c r="M398" s="73">
        <v>7.6513547212921941E-4</v>
      </c>
      <c r="N398" s="73">
        <v>1.922643500440807E-3</v>
      </c>
      <c r="O398" s="73">
        <v>4.6301731242120992E-4</v>
      </c>
      <c r="P398" s="73">
        <v>3.3251990532821664E-2</v>
      </c>
      <c r="R398" s="74">
        <v>45139</v>
      </c>
      <c r="S398" s="75">
        <v>-1.3029231472746931E-2</v>
      </c>
      <c r="T398" s="75">
        <v>-5.3883045825245758E-2</v>
      </c>
      <c r="U398" s="75">
        <v>-6.6377340204610613E-2</v>
      </c>
      <c r="V398" s="75">
        <v>7.2937775878220742E-2</v>
      </c>
      <c r="X398" s="74">
        <v>45139</v>
      </c>
      <c r="Y398" s="71">
        <v>2.4764269404101944E-4</v>
      </c>
      <c r="Z398" s="71">
        <v>-1.5768866087556583E-2</v>
      </c>
      <c r="AB398" s="74">
        <v>45139</v>
      </c>
      <c r="AC398" s="73">
        <v>-1.3769461626577918E-2</v>
      </c>
      <c r="AD398" s="73">
        <v>1.0991134644438228E-2</v>
      </c>
      <c r="AE398" s="73">
        <v>-4.248609960185145E-2</v>
      </c>
      <c r="AF398" s="73">
        <v>-3.0011800946079605E-2</v>
      </c>
      <c r="AG398" s="73">
        <v>-6.2880531732112891E-3</v>
      </c>
    </row>
    <row r="399" spans="1:33" ht="16" x14ac:dyDescent="0.2">
      <c r="A399" s="74">
        <v>45140</v>
      </c>
      <c r="B399" s="72">
        <v>1.2869740427015797E-3</v>
      </c>
      <c r="C399" s="72">
        <v>2.9543326662086842E-3</v>
      </c>
      <c r="D399" s="72">
        <v>-1.4222274279927273E-3</v>
      </c>
      <c r="E399" s="72">
        <v>-2.2791538788128018E-4</v>
      </c>
      <c r="G399" s="74">
        <v>45140</v>
      </c>
      <c r="H399" s="71">
        <v>-6.0503790708714043E-4</v>
      </c>
      <c r="I399" s="71">
        <v>3.8312582243577687E-4</v>
      </c>
      <c r="J399" s="71">
        <v>3.3864517673110953E-3</v>
      </c>
      <c r="L399" s="74">
        <v>45140</v>
      </c>
      <c r="M399" s="73">
        <v>1.4357116510795224E-3</v>
      </c>
      <c r="N399" s="73">
        <v>1.656045799343081E-3</v>
      </c>
      <c r="O399" s="73">
        <v>-9.9330971319143207E-4</v>
      </c>
      <c r="P399" s="73">
        <v>-2.596521904774679E-2</v>
      </c>
      <c r="R399" s="74">
        <v>45140</v>
      </c>
      <c r="S399" s="75">
        <v>-1.5769218648449174E-2</v>
      </c>
      <c r="T399" s="75">
        <v>5.3945533273268655E-2</v>
      </c>
      <c r="U399" s="75">
        <v>5.4446048750246855E-2</v>
      </c>
      <c r="V399" s="75">
        <v>-9.3797129228904999E-2</v>
      </c>
      <c r="X399" s="74">
        <v>45140</v>
      </c>
      <c r="Y399" s="71">
        <v>2.5784083132142317E-4</v>
      </c>
      <c r="Z399" s="71">
        <v>-3.7368413158571779E-4</v>
      </c>
      <c r="AB399" s="74">
        <v>45140</v>
      </c>
      <c r="AC399" s="73">
        <v>-1.06465949263674E-2</v>
      </c>
      <c r="AD399" s="73">
        <v>-1.8200704646846391E-2</v>
      </c>
      <c r="AE399" s="73">
        <v>-1.8159658724734996E-2</v>
      </c>
      <c r="AF399" s="73">
        <v>-2.2973415450351458E-2</v>
      </c>
      <c r="AG399" s="73">
        <v>3.1489690300516068E-3</v>
      </c>
    </row>
    <row r="400" spans="1:33" ht="16" x14ac:dyDescent="0.2">
      <c r="A400" s="74">
        <v>45141</v>
      </c>
      <c r="B400" s="72">
        <v>-3.7648518818622059E-4</v>
      </c>
      <c r="C400" s="72">
        <v>2.3372758288212623E-3</v>
      </c>
      <c r="D400" s="72">
        <v>1.8258521624694363E-3</v>
      </c>
      <c r="E400" s="72">
        <v>8.8220837430550997E-3</v>
      </c>
      <c r="G400" s="74">
        <v>45141</v>
      </c>
      <c r="H400" s="71">
        <v>1.0194639095433833E-3</v>
      </c>
      <c r="I400" s="71">
        <v>-3.523986664944528E-4</v>
      </c>
      <c r="J400" s="71">
        <v>7.4669462298593942E-4</v>
      </c>
      <c r="L400" s="74">
        <v>45141</v>
      </c>
      <c r="M400" s="73">
        <v>-1.6148735610762416E-3</v>
      </c>
      <c r="N400" s="73">
        <v>-1.2882458107747695E-3</v>
      </c>
      <c r="O400" s="73">
        <v>1.032428640330665E-3</v>
      </c>
      <c r="P400" s="73">
        <v>-2.3141016130593709E-3</v>
      </c>
      <c r="R400" s="74">
        <v>45141</v>
      </c>
      <c r="S400" s="75">
        <v>2.6961982152061074E-2</v>
      </c>
      <c r="T400" s="75">
        <v>-2.4565533849560825E-2</v>
      </c>
      <c r="U400" s="75">
        <v>-4.6409409567316491E-2</v>
      </c>
      <c r="V400" s="75">
        <v>0.17141795138205637</v>
      </c>
      <c r="X400" s="74">
        <v>45141</v>
      </c>
      <c r="Y400" s="71">
        <v>6.2888005111578929E-4</v>
      </c>
      <c r="Z400" s="71">
        <v>1.2608695461633467E-2</v>
      </c>
      <c r="AB400" s="74">
        <v>45141</v>
      </c>
      <c r="AC400" s="73">
        <v>-1.3398279327635557E-2</v>
      </c>
      <c r="AD400" s="73">
        <v>-1.4200537583283981E-2</v>
      </c>
      <c r="AE400" s="73">
        <v>2.168202939724093E-2</v>
      </c>
      <c r="AF400" s="73">
        <v>-0.10085193466199459</v>
      </c>
      <c r="AG400" s="73">
        <v>-9.6816042859016772E-3</v>
      </c>
    </row>
    <row r="401" spans="1:33" ht="16" x14ac:dyDescent="0.2">
      <c r="A401" s="74">
        <v>45142</v>
      </c>
      <c r="B401" s="72">
        <v>1.5477851514883489E-4</v>
      </c>
      <c r="C401" s="72">
        <v>-2.7420277697131025E-3</v>
      </c>
      <c r="D401" s="72">
        <v>-1.6445781137681133E-3</v>
      </c>
      <c r="E401" s="72">
        <v>9.5082001166808764E-3</v>
      </c>
      <c r="G401" s="74">
        <v>45142</v>
      </c>
      <c r="H401" s="71">
        <v>-4.8134922209232343E-4</v>
      </c>
      <c r="I401" s="71">
        <v>-2.1574097903931393E-3</v>
      </c>
      <c r="J401" s="71">
        <v>-2.3326519167222591E-3</v>
      </c>
      <c r="L401" s="74">
        <v>45142</v>
      </c>
      <c r="M401" s="73">
        <v>-6.8207557962978165E-4</v>
      </c>
      <c r="N401" s="73">
        <v>-3.189026960333843E-3</v>
      </c>
      <c r="O401" s="73">
        <v>-2.5443285488466313E-4</v>
      </c>
      <c r="P401" s="73">
        <v>2.7438072985328942E-3</v>
      </c>
      <c r="R401" s="74">
        <v>45142</v>
      </c>
      <c r="S401" s="75">
        <v>-1.0514646095595812E-2</v>
      </c>
      <c r="T401" s="75">
        <v>2.0527640397653864E-2</v>
      </c>
      <c r="U401" s="75">
        <v>-5.0344593524569603E-2</v>
      </c>
      <c r="V401" s="75">
        <v>4.3655413559156586E-2</v>
      </c>
      <c r="X401" s="74">
        <v>45142</v>
      </c>
      <c r="Y401" s="71">
        <v>-8.4160190961020517E-4</v>
      </c>
      <c r="Z401" s="71">
        <v>-2.6260695069936285E-3</v>
      </c>
      <c r="AB401" s="74">
        <v>45142</v>
      </c>
      <c r="AC401" s="73">
        <v>8.739885810313295E-3</v>
      </c>
      <c r="AD401" s="73">
        <v>2.2556400541186286E-3</v>
      </c>
      <c r="AE401" s="73">
        <v>1.4054816087349464E-3</v>
      </c>
      <c r="AF401" s="73">
        <v>-1.7870326114159996E-2</v>
      </c>
      <c r="AG401" s="73">
        <v>1.3629177609027971E-2</v>
      </c>
    </row>
    <row r="402" spans="1:33" ht="16" x14ac:dyDescent="0.2">
      <c r="A402" s="74">
        <v>45145</v>
      </c>
      <c r="B402" s="72">
        <v>-2.4878746606799723E-4</v>
      </c>
      <c r="C402" s="72">
        <v>9.6190069988682527E-4</v>
      </c>
      <c r="D402" s="72">
        <v>-2.0379357944657834E-3</v>
      </c>
      <c r="E402" s="72">
        <v>-1.1574831768668211E-2</v>
      </c>
      <c r="G402" s="74">
        <v>45145</v>
      </c>
      <c r="H402" s="71">
        <v>-7.2029650773502106E-4</v>
      </c>
      <c r="I402" s="71">
        <v>-1.1045894802449484E-3</v>
      </c>
      <c r="J402" s="71">
        <v>-3.5094666541367454E-3</v>
      </c>
      <c r="L402" s="74">
        <v>45145</v>
      </c>
      <c r="M402" s="73">
        <v>-1.1745617464028729E-4</v>
      </c>
      <c r="N402" s="73">
        <v>3.6114477220472708E-3</v>
      </c>
      <c r="O402" s="73">
        <v>-2.5987572910088054E-4</v>
      </c>
      <c r="P402" s="73">
        <v>3.287119026673388E-2</v>
      </c>
      <c r="R402" s="74">
        <v>45145</v>
      </c>
      <c r="S402" s="75">
        <v>-3.0567203753557162E-2</v>
      </c>
      <c r="T402" s="75">
        <v>-3.350844763213446E-2</v>
      </c>
      <c r="U402" s="75">
        <v>0.10735185357025896</v>
      </c>
      <c r="V402" s="75">
        <v>3.8511520454349482E-2</v>
      </c>
      <c r="X402" s="74">
        <v>45145</v>
      </c>
      <c r="Y402" s="71">
        <v>5.9486578775157402E-4</v>
      </c>
      <c r="Z402" s="71">
        <v>1.371180130818415E-3</v>
      </c>
      <c r="AB402" s="74">
        <v>45145</v>
      </c>
      <c r="AC402" s="73">
        <v>2.6141958576718486E-3</v>
      </c>
      <c r="AD402" s="73">
        <v>2.8322115164538184E-2</v>
      </c>
      <c r="AE402" s="73">
        <v>7.6950362218004128E-3</v>
      </c>
      <c r="AF402" s="73">
        <v>-9.620083811022825E-3</v>
      </c>
      <c r="AG402" s="73">
        <v>-1.6706103113507273E-2</v>
      </c>
    </row>
    <row r="403" spans="1:33" ht="16" x14ac:dyDescent="0.2">
      <c r="A403" s="74">
        <v>45146</v>
      </c>
      <c r="B403" s="72">
        <v>-1.3341681188392407E-4</v>
      </c>
      <c r="C403" s="72">
        <v>-4.6268395040833594E-4</v>
      </c>
      <c r="D403" s="72">
        <v>1.5092350954874908E-3</v>
      </c>
      <c r="E403" s="72">
        <v>-7.9853304478020876E-3</v>
      </c>
      <c r="G403" s="74">
        <v>45146</v>
      </c>
      <c r="H403" s="71">
        <v>7.263425900694725E-4</v>
      </c>
      <c r="I403" s="71">
        <v>-2.0343706049202343E-3</v>
      </c>
      <c r="J403" s="71">
        <v>4.7754554131002329E-4</v>
      </c>
      <c r="L403" s="74">
        <v>45146</v>
      </c>
      <c r="M403" s="73">
        <v>-8.4611324718818378E-4</v>
      </c>
      <c r="N403" s="73">
        <v>1.7902867669282866E-3</v>
      </c>
      <c r="O403" s="73">
        <v>6.2015525860968288E-4</v>
      </c>
      <c r="P403" s="73">
        <v>-9.8487055722088239E-4</v>
      </c>
      <c r="R403" s="74">
        <v>45146</v>
      </c>
      <c r="S403" s="75">
        <v>-1.8972882168349997E-2</v>
      </c>
      <c r="T403" s="75">
        <v>0.11039582212783369</v>
      </c>
      <c r="U403" s="75">
        <v>-0.15652513149662611</v>
      </c>
      <c r="V403" s="75">
        <v>0.13575364692970768</v>
      </c>
      <c r="X403" s="74">
        <v>45146</v>
      </c>
      <c r="Y403" s="71">
        <v>3.5918414500455103E-4</v>
      </c>
      <c r="Z403" s="71">
        <v>-8.9905130392249032E-3</v>
      </c>
      <c r="AB403" s="74">
        <v>45146</v>
      </c>
      <c r="AC403" s="73">
        <v>-6.7259271573971418E-3</v>
      </c>
      <c r="AD403" s="73">
        <v>-5.4904969553173548E-3</v>
      </c>
      <c r="AE403" s="73">
        <v>-2.1483481649423129E-2</v>
      </c>
      <c r="AF403" s="73">
        <v>-1.3462209636078375E-2</v>
      </c>
      <c r="AG403" s="73">
        <v>-1.6572103757453299E-2</v>
      </c>
    </row>
    <row r="404" spans="1:33" ht="16" x14ac:dyDescent="0.2">
      <c r="A404" s="74">
        <v>45147</v>
      </c>
      <c r="B404" s="72">
        <v>6.9928429974938796E-4</v>
      </c>
      <c r="C404" s="72">
        <v>-1.7899250317171824E-3</v>
      </c>
      <c r="D404" s="72">
        <v>-2.2744670129144768E-3</v>
      </c>
      <c r="E404" s="72">
        <v>-1.1104086115209107E-3</v>
      </c>
      <c r="G404" s="74">
        <v>45147</v>
      </c>
      <c r="H404" s="71">
        <v>2.0737569499306229E-5</v>
      </c>
      <c r="I404" s="71">
        <v>-1.6308483532966229E-3</v>
      </c>
      <c r="J404" s="71">
        <v>-4.0025792151651023E-4</v>
      </c>
      <c r="L404" s="74">
        <v>45147</v>
      </c>
      <c r="M404" s="73">
        <v>2.3102842789971831E-3</v>
      </c>
      <c r="N404" s="73">
        <v>-1.3133744919866983E-3</v>
      </c>
      <c r="O404" s="73">
        <v>1.1617818885847943E-3</v>
      </c>
      <c r="P404" s="73">
        <v>1.4178818246047177E-2</v>
      </c>
      <c r="R404" s="74">
        <v>45147</v>
      </c>
      <c r="S404" s="75">
        <v>-2.1368745131254183E-2</v>
      </c>
      <c r="T404" s="75">
        <v>1.4376847583600744E-2</v>
      </c>
      <c r="U404" s="75">
        <v>-1.1806478838135339E-2</v>
      </c>
      <c r="V404" s="75">
        <v>0.1350695456809928</v>
      </c>
      <c r="X404" s="74">
        <v>45147</v>
      </c>
      <c r="Y404" s="71">
        <v>7.0333463491570802E-4</v>
      </c>
      <c r="Z404" s="71">
        <v>2.4387818359834234E-2</v>
      </c>
      <c r="AB404" s="74">
        <v>45147</v>
      </c>
      <c r="AC404" s="73">
        <v>6.517322057544285E-2</v>
      </c>
      <c r="AD404" s="73">
        <v>-1.1017261488984061E-3</v>
      </c>
      <c r="AE404" s="73">
        <v>-5.7122611590669347E-3</v>
      </c>
      <c r="AF404" s="73">
        <v>5.8612997499909716E-3</v>
      </c>
      <c r="AG404" s="73">
        <v>-1.4517402027513645E-2</v>
      </c>
    </row>
    <row r="405" spans="1:33" ht="16" x14ac:dyDescent="0.2">
      <c r="A405" s="74">
        <v>45148</v>
      </c>
      <c r="B405" s="72">
        <v>4.216560329319154E-4</v>
      </c>
      <c r="C405" s="72">
        <v>-1.3659058435508153E-3</v>
      </c>
      <c r="D405" s="72">
        <v>-4.7296373487864165E-3</v>
      </c>
      <c r="E405" s="72">
        <v>-5.9282315782545536E-3</v>
      </c>
      <c r="G405" s="74">
        <v>45148</v>
      </c>
      <c r="H405" s="71">
        <v>3.4620440636866205E-4</v>
      </c>
      <c r="I405" s="71">
        <v>1.6652730888995662E-3</v>
      </c>
      <c r="J405" s="71">
        <v>-4.0634448287621902E-3</v>
      </c>
      <c r="L405" s="74">
        <v>45148</v>
      </c>
      <c r="M405" s="73">
        <v>1.6747163933320184E-3</v>
      </c>
      <c r="N405" s="73">
        <v>-9.9189725626138304E-4</v>
      </c>
      <c r="O405" s="73">
        <v>-1.437692665048833E-3</v>
      </c>
      <c r="P405" s="73">
        <v>-1.0934884864176129E-2</v>
      </c>
      <c r="R405" s="74">
        <v>45148</v>
      </c>
      <c r="S405" s="75">
        <v>-3.5010919248684054E-2</v>
      </c>
      <c r="T405" s="75">
        <v>6.052066382353874E-2</v>
      </c>
      <c r="U405" s="75">
        <v>0.21652226023705226</v>
      </c>
      <c r="V405" s="75">
        <v>0.14373318525260276</v>
      </c>
      <c r="X405" s="74">
        <v>45148</v>
      </c>
      <c r="Y405" s="71">
        <v>-2.9792011650352739E-4</v>
      </c>
      <c r="Z405" s="71">
        <v>4.6149171054581366E-3</v>
      </c>
      <c r="AB405" s="74">
        <v>45148</v>
      </c>
      <c r="AC405" s="73">
        <v>7.096226349511587E-3</v>
      </c>
      <c r="AD405" s="73">
        <v>8.4157101156892393E-3</v>
      </c>
      <c r="AE405" s="73">
        <v>2.8602093149317307E-3</v>
      </c>
      <c r="AF405" s="73">
        <v>1.6582525997847472E-2</v>
      </c>
      <c r="AG405" s="73">
        <v>-3.7683271060400522E-2</v>
      </c>
    </row>
    <row r="406" spans="1:33" ht="16" x14ac:dyDescent="0.2">
      <c r="A406" s="74">
        <v>45149</v>
      </c>
      <c r="B406" s="72">
        <v>1.3209525737263112E-4</v>
      </c>
      <c r="C406" s="72">
        <v>-1.8666645246853627E-3</v>
      </c>
      <c r="D406" s="72">
        <v>-4.6964876949998568E-4</v>
      </c>
      <c r="E406" s="72">
        <v>-1.5613345506682016E-2</v>
      </c>
      <c r="G406" s="74">
        <v>45149</v>
      </c>
      <c r="H406" s="71">
        <v>4.0604681481263248E-4</v>
      </c>
      <c r="I406" s="71">
        <v>2.0033244352702104E-3</v>
      </c>
      <c r="J406" s="71">
        <v>-5.9291427881099951E-4</v>
      </c>
      <c r="L406" s="74">
        <v>45149</v>
      </c>
      <c r="M406" s="73">
        <v>2.162208705919716E-3</v>
      </c>
      <c r="N406" s="73">
        <v>1.6587724917981612E-3</v>
      </c>
      <c r="O406" s="73">
        <v>-5.1447627001582094E-4</v>
      </c>
      <c r="P406" s="73">
        <v>1.9837619482816534E-3</v>
      </c>
      <c r="R406" s="74">
        <v>45149</v>
      </c>
      <c r="S406" s="75">
        <v>-2.0206686673993682E-2</v>
      </c>
      <c r="T406" s="75">
        <v>-2.3116977624515517E-3</v>
      </c>
      <c r="U406" s="75">
        <v>4.5435492993092831E-3</v>
      </c>
      <c r="V406" s="75">
        <v>0.137100985762688</v>
      </c>
      <c r="X406" s="74">
        <v>45149</v>
      </c>
      <c r="Y406" s="71">
        <v>4.0957521684895819E-4</v>
      </c>
      <c r="Z406" s="71">
        <v>2.7547814973927953E-2</v>
      </c>
      <c r="AB406" s="74">
        <v>45149</v>
      </c>
      <c r="AC406" s="73">
        <v>1.6646298265960268E-2</v>
      </c>
      <c r="AD406" s="73">
        <v>-2.135967782106778E-2</v>
      </c>
      <c r="AE406" s="73">
        <v>-1.8012014335533993E-2</v>
      </c>
      <c r="AF406" s="73">
        <v>6.8422575795932155E-3</v>
      </c>
      <c r="AG406" s="73">
        <v>1.4528629578208611E-2</v>
      </c>
    </row>
    <row r="407" spans="1:33" ht="16" x14ac:dyDescent="0.2">
      <c r="A407" s="74">
        <v>45152</v>
      </c>
      <c r="B407" s="72">
        <v>-5.8561107013545158E-6</v>
      </c>
      <c r="C407" s="72">
        <v>3.2385420474236874E-3</v>
      </c>
      <c r="D407" s="72">
        <v>-4.3593140332602344E-3</v>
      </c>
      <c r="E407" s="72">
        <v>1.8282113043091948E-3</v>
      </c>
      <c r="G407" s="74">
        <v>45152</v>
      </c>
      <c r="H407" s="71">
        <v>-9.7462904842458137E-4</v>
      </c>
      <c r="I407" s="71">
        <v>-1.4102647871946715E-3</v>
      </c>
      <c r="J407" s="71">
        <v>4.4377763846709388E-4</v>
      </c>
      <c r="L407" s="74">
        <v>45152</v>
      </c>
      <c r="M407" s="73">
        <v>6.3241250670649236E-4</v>
      </c>
      <c r="N407" s="73">
        <v>1.4625919042307528E-3</v>
      </c>
      <c r="O407" s="73">
        <v>-2.0690299908494364E-3</v>
      </c>
      <c r="P407" s="73">
        <v>-9.6044435982121663E-3</v>
      </c>
      <c r="R407" s="74">
        <v>45152</v>
      </c>
      <c r="S407" s="75">
        <v>1.5448640269677859E-2</v>
      </c>
      <c r="T407" s="75">
        <v>5.9960664107764072E-3</v>
      </c>
      <c r="U407" s="75">
        <v>3.9792004203545936E-2</v>
      </c>
      <c r="V407" s="75">
        <v>9.5858956839608156E-2</v>
      </c>
      <c r="X407" s="74">
        <v>45152</v>
      </c>
      <c r="Y407" s="71">
        <v>4.9916418206602498E-4</v>
      </c>
      <c r="Z407" s="71">
        <v>-5.9323792206293913E-3</v>
      </c>
      <c r="AB407" s="74">
        <v>45152</v>
      </c>
      <c r="AC407" s="73">
        <v>-1.5127494526976495E-2</v>
      </c>
      <c r="AD407" s="73">
        <v>-1.3868288236059345E-2</v>
      </c>
      <c r="AE407" s="73">
        <v>-3.3262489946885382E-2</v>
      </c>
      <c r="AF407" s="73">
        <v>-7.321376010861979E-3</v>
      </c>
      <c r="AG407" s="73">
        <v>-1.4198578417283012E-2</v>
      </c>
    </row>
    <row r="408" spans="1:33" ht="16" x14ac:dyDescent="0.2">
      <c r="A408" s="74">
        <v>45153</v>
      </c>
      <c r="B408" s="72">
        <v>-1.536065443378207E-4</v>
      </c>
      <c r="C408" s="72">
        <v>1.846866683166962E-3</v>
      </c>
      <c r="D408" s="72">
        <v>-4.3719472319652397E-3</v>
      </c>
      <c r="E408" s="72">
        <v>4.415659333304121E-3</v>
      </c>
      <c r="G408" s="74">
        <v>45153</v>
      </c>
      <c r="H408" s="71">
        <v>-5.1726297454218067E-4</v>
      </c>
      <c r="I408" s="71">
        <v>-2.0430069682615764E-3</v>
      </c>
      <c r="J408" s="71">
        <v>1.9755091687467515E-4</v>
      </c>
      <c r="L408" s="74">
        <v>45153</v>
      </c>
      <c r="M408" s="73">
        <v>-1.6895152071659937E-4</v>
      </c>
      <c r="N408" s="73">
        <v>-3.0314159562523594E-3</v>
      </c>
      <c r="O408" s="73">
        <v>3.201921234596315E-3</v>
      </c>
      <c r="P408" s="73">
        <v>1.9410623016775024E-2</v>
      </c>
      <c r="R408" s="74">
        <v>45153</v>
      </c>
      <c r="S408" s="75">
        <v>-1.2524116470046438E-2</v>
      </c>
      <c r="T408" s="75">
        <v>7.1220909335747304E-2</v>
      </c>
      <c r="U408" s="75">
        <v>1.457231897839205E-2</v>
      </c>
      <c r="V408" s="75">
        <v>-9.0412703316925733E-2</v>
      </c>
      <c r="X408" s="74">
        <v>45153</v>
      </c>
      <c r="Y408" s="71">
        <v>-1.330351693649757E-4</v>
      </c>
      <c r="Z408" s="71">
        <v>1.4562180526968574E-2</v>
      </c>
      <c r="AB408" s="74">
        <v>45153</v>
      </c>
      <c r="AC408" s="73">
        <v>-2.8037030996815468E-2</v>
      </c>
      <c r="AD408" s="73">
        <v>6.2082788058372184E-3</v>
      </c>
      <c r="AE408" s="73">
        <v>-1.6291324507843954E-2</v>
      </c>
      <c r="AF408" s="73">
        <v>-8.6636190858186898E-3</v>
      </c>
      <c r="AG408" s="73">
        <v>-1.6190196179038625E-2</v>
      </c>
    </row>
    <row r="409" spans="1:33" ht="16" x14ac:dyDescent="0.2">
      <c r="A409" s="74">
        <v>45154</v>
      </c>
      <c r="B409" s="72">
        <v>-8.7343923353640354E-5</v>
      </c>
      <c r="C409" s="72">
        <v>-3.041262476742879E-3</v>
      </c>
      <c r="D409" s="72">
        <v>-5.1542307298426684E-4</v>
      </c>
      <c r="E409" s="72">
        <v>-1.0998711269617829E-2</v>
      </c>
      <c r="G409" s="74">
        <v>45154</v>
      </c>
      <c r="H409" s="71">
        <v>1.4311491324585062E-3</v>
      </c>
      <c r="I409" s="71">
        <v>4.7148112249654709E-3</v>
      </c>
      <c r="J409" s="71">
        <v>1.4060236596959673E-3</v>
      </c>
      <c r="L409" s="74">
        <v>45154</v>
      </c>
      <c r="M409" s="73">
        <v>1.2773190869480701E-3</v>
      </c>
      <c r="N409" s="73">
        <v>-1.6456242226623848E-4</v>
      </c>
      <c r="O409" s="73">
        <v>-1.4574251679997192E-3</v>
      </c>
      <c r="P409" s="73">
        <v>9.1317457995255501E-3</v>
      </c>
      <c r="R409" s="74">
        <v>45154</v>
      </c>
      <c r="S409" s="75">
        <v>-2.7710665690952138E-2</v>
      </c>
      <c r="T409" s="75">
        <v>-1.2637180614629002E-2</v>
      </c>
      <c r="U409" s="75">
        <v>-6.3850667711523687E-2</v>
      </c>
      <c r="V409" s="75">
        <v>2.056068463878323E-2</v>
      </c>
      <c r="X409" s="74">
        <v>45154</v>
      </c>
      <c r="Y409" s="71">
        <v>2.0996099467147184E-4</v>
      </c>
      <c r="Z409" s="71">
        <v>1.3503845340246994E-2</v>
      </c>
      <c r="AB409" s="74">
        <v>45154</v>
      </c>
      <c r="AC409" s="73">
        <v>-3.0173812168291143E-2</v>
      </c>
      <c r="AD409" s="73">
        <v>8.21820090438612E-3</v>
      </c>
      <c r="AE409" s="73">
        <v>-7.64233892755906E-4</v>
      </c>
      <c r="AF409" s="73">
        <v>-1.9854191629142055E-2</v>
      </c>
      <c r="AG409" s="73">
        <v>3.1253513552382101E-3</v>
      </c>
    </row>
    <row r="410" spans="1:33" ht="16" x14ac:dyDescent="0.2">
      <c r="A410" s="74">
        <v>45155</v>
      </c>
      <c r="B410" s="72">
        <v>2.282006222219371E-4</v>
      </c>
      <c r="C410" s="72">
        <v>-3.2447064075836254E-4</v>
      </c>
      <c r="D410" s="72">
        <v>5.929204235798128E-3</v>
      </c>
      <c r="E410" s="72">
        <v>-2.032664857002498E-3</v>
      </c>
      <c r="G410" s="74">
        <v>45155</v>
      </c>
      <c r="H410" s="71">
        <v>-1.0243438724268853E-3</v>
      </c>
      <c r="I410" s="71">
        <v>-1.6552085913483722E-3</v>
      </c>
      <c r="J410" s="71">
        <v>-2.0840467599560287E-3</v>
      </c>
      <c r="L410" s="74">
        <v>45155</v>
      </c>
      <c r="M410" s="73">
        <v>1.2368402734114746E-4</v>
      </c>
      <c r="N410" s="73">
        <v>1.624801927029113E-5</v>
      </c>
      <c r="O410" s="73">
        <v>3.8547737553456607E-4</v>
      </c>
      <c r="P410" s="73">
        <v>-3.1434186799547967E-3</v>
      </c>
      <c r="R410" s="74">
        <v>45155</v>
      </c>
      <c r="S410" s="75">
        <v>4.2669006492066681E-2</v>
      </c>
      <c r="T410" s="75">
        <v>4.0985757479353735E-2</v>
      </c>
      <c r="U410" s="75">
        <v>-7.384745055254641E-3</v>
      </c>
      <c r="V410" s="75">
        <v>7.413050063880576E-2</v>
      </c>
      <c r="X410" s="74">
        <v>45155</v>
      </c>
      <c r="Y410" s="71">
        <v>-1.7607448910163454E-4</v>
      </c>
      <c r="Z410" s="71">
        <v>1.1155590940526323E-2</v>
      </c>
      <c r="AB410" s="74">
        <v>45155</v>
      </c>
      <c r="AC410" s="73">
        <v>2.4320668118416409E-2</v>
      </c>
      <c r="AD410" s="73">
        <v>8.1512122307065577E-3</v>
      </c>
      <c r="AE410" s="73">
        <v>1.1780489650011815E-2</v>
      </c>
      <c r="AF410" s="73">
        <v>3.1180791653113663E-3</v>
      </c>
      <c r="AG410" s="73">
        <v>1.0862443316886411E-2</v>
      </c>
    </row>
    <row r="411" spans="1:33" ht="16" x14ac:dyDescent="0.2">
      <c r="A411" s="74">
        <v>45156</v>
      </c>
      <c r="B411" s="72">
        <v>3.7361622472616331E-4</v>
      </c>
      <c r="C411" s="72">
        <v>-5.893920690158371E-3</v>
      </c>
      <c r="D411" s="72">
        <v>-8.0502199434002715E-4</v>
      </c>
      <c r="E411" s="72">
        <v>3.1531290139555452E-3</v>
      </c>
      <c r="G411" s="74">
        <v>45156</v>
      </c>
      <c r="H411" s="71">
        <v>8.671271449741299E-4</v>
      </c>
      <c r="I411" s="71">
        <v>-1.8492370224008341E-3</v>
      </c>
      <c r="J411" s="71">
        <v>-1.3763404505739145E-3</v>
      </c>
      <c r="L411" s="74">
        <v>45156</v>
      </c>
      <c r="M411" s="73">
        <v>1.047111665445536E-3</v>
      </c>
      <c r="N411" s="73">
        <v>-1.2484269036041637E-3</v>
      </c>
      <c r="O411" s="73">
        <v>5.7555743111901969E-4</v>
      </c>
      <c r="P411" s="73">
        <v>1.5273362754402136E-3</v>
      </c>
      <c r="R411" s="74">
        <v>45156</v>
      </c>
      <c r="S411" s="75">
        <v>-4.627644333307597E-2</v>
      </c>
      <c r="T411" s="75">
        <v>3.4569924872608113E-2</v>
      </c>
      <c r="U411" s="75">
        <v>-5.1573639755890271E-2</v>
      </c>
      <c r="V411" s="75">
        <v>-1.2284494478138539E-2</v>
      </c>
      <c r="X411" s="74">
        <v>45156</v>
      </c>
      <c r="Y411" s="71">
        <v>-6.2782515577687392E-6</v>
      </c>
      <c r="Z411" s="71">
        <v>-1.6598576663828978E-2</v>
      </c>
      <c r="AB411" s="74">
        <v>45156</v>
      </c>
      <c r="AC411" s="73">
        <v>-5.5443517912174842E-3</v>
      </c>
      <c r="AD411" s="73">
        <v>-1.0945290606154181E-2</v>
      </c>
      <c r="AE411" s="73">
        <v>-3.0268657237771165E-3</v>
      </c>
      <c r="AF411" s="73">
        <v>4.4142963857621287E-3</v>
      </c>
      <c r="AG411" s="73">
        <v>1.0963819944000088E-2</v>
      </c>
    </row>
    <row r="412" spans="1:33" ht="16" x14ac:dyDescent="0.2">
      <c r="A412" s="74">
        <v>45159</v>
      </c>
      <c r="B412" s="72">
        <v>4.3805974332598906E-4</v>
      </c>
      <c r="C412" s="72">
        <v>1.7049286605570553E-3</v>
      </c>
      <c r="D412" s="72">
        <v>1.0575759245183085E-3</v>
      </c>
      <c r="E412" s="72">
        <v>-7.2876235702372567E-3</v>
      </c>
      <c r="G412" s="74">
        <v>45159</v>
      </c>
      <c r="H412" s="71">
        <v>-4.2785085046112098E-6</v>
      </c>
      <c r="I412" s="71">
        <v>-8.7899729479163594E-4</v>
      </c>
      <c r="J412" s="71">
        <v>-3.2101776527046098E-4</v>
      </c>
      <c r="L412" s="74">
        <v>45159</v>
      </c>
      <c r="M412" s="73">
        <v>9.3344183280954205E-4</v>
      </c>
      <c r="N412" s="73">
        <v>-1.7928634984275328E-3</v>
      </c>
      <c r="O412" s="73">
        <v>1.556082362385189E-3</v>
      </c>
      <c r="P412" s="73">
        <v>1.6206731391044626E-2</v>
      </c>
      <c r="R412" s="74">
        <v>45159</v>
      </c>
      <c r="S412" s="75">
        <v>2.1954287955222333E-3</v>
      </c>
      <c r="T412" s="75">
        <v>0.10075881805292253</v>
      </c>
      <c r="U412" s="75">
        <v>1.2114405657082359E-2</v>
      </c>
      <c r="V412" s="75">
        <v>-4.9541324933563571E-2</v>
      </c>
      <c r="X412" s="74">
        <v>45159</v>
      </c>
      <c r="Y412" s="71">
        <v>7.951053087792597E-4</v>
      </c>
      <c r="Z412" s="71">
        <v>1.1181315592660283E-2</v>
      </c>
      <c r="AB412" s="74">
        <v>45159</v>
      </c>
      <c r="AC412" s="73">
        <v>1.5798762383192839E-2</v>
      </c>
      <c r="AD412" s="73">
        <v>7.6187305250232998E-3</v>
      </c>
      <c r="AE412" s="73">
        <v>-4.2971581236576024E-2</v>
      </c>
      <c r="AF412" s="73">
        <v>3.7450178102332917E-3</v>
      </c>
      <c r="AG412" s="73">
        <v>-1.0904530843359473E-4</v>
      </c>
    </row>
    <row r="413" spans="1:33" ht="16" x14ac:dyDescent="0.2">
      <c r="A413" s="74">
        <v>45160</v>
      </c>
      <c r="B413" s="72">
        <v>-2.0325687323807516E-4</v>
      </c>
      <c r="C413" s="72">
        <v>2.679164886977481E-3</v>
      </c>
      <c r="D413" s="72">
        <v>-3.9941530003924988E-3</v>
      </c>
      <c r="E413" s="72">
        <v>-4.2049894351082643E-4</v>
      </c>
      <c r="G413" s="74">
        <v>45160</v>
      </c>
      <c r="H413" s="71">
        <v>-1.5996757886364347E-4</v>
      </c>
      <c r="I413" s="71">
        <v>3.1035814415689084E-3</v>
      </c>
      <c r="J413" s="71">
        <v>2.3532227271048521E-4</v>
      </c>
      <c r="L413" s="74">
        <v>45160</v>
      </c>
      <c r="M413" s="73">
        <v>3.0299879567165488E-4</v>
      </c>
      <c r="N413" s="73">
        <v>-1.0166657484492728E-3</v>
      </c>
      <c r="O413" s="73">
        <v>2.1784608815695532E-4</v>
      </c>
      <c r="P413" s="73">
        <v>2.3909764020026716E-2</v>
      </c>
      <c r="R413" s="74">
        <v>45160</v>
      </c>
      <c r="S413" s="75">
        <v>-3.0434318232239091E-2</v>
      </c>
      <c r="T413" s="75">
        <v>2.9726054654554326E-2</v>
      </c>
      <c r="U413" s="75">
        <v>-8.2214919026145902E-2</v>
      </c>
      <c r="V413" s="75">
        <v>0.11879709897773415</v>
      </c>
      <c r="X413" s="74">
        <v>45160</v>
      </c>
      <c r="Y413" s="71">
        <v>2.1504456432048152E-4</v>
      </c>
      <c r="Z413" s="71">
        <v>-2.6909325484277256E-3</v>
      </c>
      <c r="AB413" s="74">
        <v>45160</v>
      </c>
      <c r="AC413" s="73">
        <v>2.0529658795158914E-2</v>
      </c>
      <c r="AD413" s="73">
        <v>5.5519572074768156E-4</v>
      </c>
      <c r="AE413" s="73">
        <v>1.0623747371056659E-2</v>
      </c>
      <c r="AF413" s="73">
        <v>3.7794500631090251E-2</v>
      </c>
      <c r="AG413" s="73">
        <v>8.0374061437607971E-3</v>
      </c>
    </row>
    <row r="414" spans="1:33" ht="16" x14ac:dyDescent="0.2">
      <c r="A414" s="74">
        <v>45161</v>
      </c>
      <c r="B414" s="72">
        <v>6.1439710191783369E-4</v>
      </c>
      <c r="C414" s="72">
        <v>1.1823688994284593E-3</v>
      </c>
      <c r="D414" s="72">
        <v>-1.0302817816931226E-3</v>
      </c>
      <c r="E414" s="72">
        <v>-8.4315471124444177E-3</v>
      </c>
      <c r="G414" s="74">
        <v>45161</v>
      </c>
      <c r="H414" s="71">
        <v>8.0665704965888766E-5</v>
      </c>
      <c r="I414" s="71">
        <v>9.1481690617633291E-4</v>
      </c>
      <c r="J414" s="71">
        <v>7.7221803889681326E-4</v>
      </c>
      <c r="L414" s="74">
        <v>45161</v>
      </c>
      <c r="M414" s="73">
        <v>-5.0252220427429988E-4</v>
      </c>
      <c r="N414" s="73">
        <v>1.3471358318438553E-3</v>
      </c>
      <c r="O414" s="73">
        <v>-8.8345214108006111E-4</v>
      </c>
      <c r="P414" s="73">
        <v>-6.5731311006704393E-3</v>
      </c>
      <c r="R414" s="74">
        <v>45161</v>
      </c>
      <c r="S414" s="75">
        <v>-3.0346821013413662E-2</v>
      </c>
      <c r="T414" s="75">
        <v>-3.1227496284837203E-2</v>
      </c>
      <c r="U414" s="75">
        <v>0.12948286399546904</v>
      </c>
      <c r="V414" s="75">
        <v>-0.20264549743272811</v>
      </c>
      <c r="X414" s="74">
        <v>45161</v>
      </c>
      <c r="Y414" s="71">
        <v>3.9728634933165589E-4</v>
      </c>
      <c r="Z414" s="71">
        <v>-1.2490031891548414E-2</v>
      </c>
      <c r="AB414" s="74">
        <v>45161</v>
      </c>
      <c r="AC414" s="73">
        <v>6.6629530400211879E-3</v>
      </c>
      <c r="AD414" s="73">
        <v>-1.2473400108839126E-2</v>
      </c>
      <c r="AE414" s="73">
        <v>6.6315827197051857E-3</v>
      </c>
      <c r="AF414" s="73">
        <v>-1.5614227801550827E-2</v>
      </c>
      <c r="AG414" s="73">
        <v>-1.6469805668358418E-2</v>
      </c>
    </row>
    <row r="415" spans="1:33" ht="16" x14ac:dyDescent="0.2">
      <c r="A415" s="74">
        <v>45162</v>
      </c>
      <c r="B415" s="72">
        <v>2.5724004595592683E-4</v>
      </c>
      <c r="C415" s="72">
        <v>-1.6478597378933105E-3</v>
      </c>
      <c r="D415" s="72">
        <v>4.7655817558545279E-3</v>
      </c>
      <c r="E415" s="72">
        <v>1.4792496713364061E-2</v>
      </c>
      <c r="G415" s="74">
        <v>45162</v>
      </c>
      <c r="H415" s="71">
        <v>4.7826787641468019E-4</v>
      </c>
      <c r="I415" s="71">
        <v>2.0294132976667965E-3</v>
      </c>
      <c r="J415" s="71">
        <v>3.1642434318862958E-4</v>
      </c>
      <c r="L415" s="74">
        <v>45162</v>
      </c>
      <c r="M415" s="73">
        <v>-1.3794499068720326E-4</v>
      </c>
      <c r="N415" s="73">
        <v>1.7153260510771762E-3</v>
      </c>
      <c r="O415" s="73">
        <v>-4.3671538192552735E-4</v>
      </c>
      <c r="P415" s="73">
        <v>2.3536264581788695E-2</v>
      </c>
      <c r="R415" s="74">
        <v>45162</v>
      </c>
      <c r="S415" s="75">
        <v>-3.1328176132397485E-3</v>
      </c>
      <c r="T415" s="75">
        <v>-8.0902877291949542E-3</v>
      </c>
      <c r="U415" s="75">
        <v>-3.0157021318176085E-2</v>
      </c>
      <c r="V415" s="75">
        <v>-0.12238012728731403</v>
      </c>
      <c r="X415" s="74">
        <v>45162</v>
      </c>
      <c r="Y415" s="71">
        <v>-5.0477098954811097E-4</v>
      </c>
      <c r="Z415" s="71">
        <v>-4.5636593454501427E-3</v>
      </c>
      <c r="AB415" s="74">
        <v>45162</v>
      </c>
      <c r="AC415" s="73">
        <v>6.2268742477200054E-3</v>
      </c>
      <c r="AD415" s="73">
        <v>7.4655068643404397E-3</v>
      </c>
      <c r="AE415" s="73">
        <v>-2.0424904852041004E-2</v>
      </c>
      <c r="AF415" s="73">
        <v>1.9986502099772787E-2</v>
      </c>
      <c r="AG415" s="73">
        <v>8.3233423239877681E-3</v>
      </c>
    </row>
    <row r="416" spans="1:33" ht="16" x14ac:dyDescent="0.2">
      <c r="A416" s="74">
        <v>45163</v>
      </c>
      <c r="B416" s="72">
        <v>2.0458368259103747E-4</v>
      </c>
      <c r="C416" s="72">
        <v>1.6215086545504132E-3</v>
      </c>
      <c r="D416" s="72">
        <v>1.0786920361460828E-2</v>
      </c>
      <c r="E416" s="72">
        <v>5.0828439269209914E-3</v>
      </c>
      <c r="G416" s="74">
        <v>45163</v>
      </c>
      <c r="H416" s="71">
        <v>2.5030138935244295E-4</v>
      </c>
      <c r="I416" s="71">
        <v>-2.7589424466476372E-3</v>
      </c>
      <c r="J416" s="71">
        <v>-1.4073900696285314E-3</v>
      </c>
      <c r="L416" s="74">
        <v>45163</v>
      </c>
      <c r="M416" s="73">
        <v>-1.0079609004185963E-3</v>
      </c>
      <c r="N416" s="73">
        <v>-1.3983109319079647E-3</v>
      </c>
      <c r="O416" s="73">
        <v>5.4184379326730533E-4</v>
      </c>
      <c r="P416" s="73">
        <v>1.4236812357230611E-2</v>
      </c>
      <c r="R416" s="74">
        <v>45163</v>
      </c>
      <c r="S416" s="75">
        <v>-5.1281576177252014E-2</v>
      </c>
      <c r="T416" s="75">
        <v>-8.1539015474478404E-3</v>
      </c>
      <c r="U416" s="75">
        <v>2.2085498822344594E-2</v>
      </c>
      <c r="V416" s="75">
        <v>0.17002357716474764</v>
      </c>
      <c r="X416" s="74">
        <v>45163</v>
      </c>
      <c r="Y416" s="71">
        <v>7.9102064936340552E-4</v>
      </c>
      <c r="Z416" s="71">
        <v>1.4837390358978148E-2</v>
      </c>
      <c r="AB416" s="74">
        <v>45163</v>
      </c>
      <c r="AC416" s="73">
        <v>-2.6140373956186965E-4</v>
      </c>
      <c r="AD416" s="73">
        <v>1.6720858517237608E-3</v>
      </c>
      <c r="AE416" s="73">
        <v>2.7739268827252244E-3</v>
      </c>
      <c r="AF416" s="73">
        <v>4.6732612424596313E-4</v>
      </c>
      <c r="AG416" s="73">
        <v>1.1709989603370803E-2</v>
      </c>
    </row>
    <row r="417" spans="1:33" ht="16" x14ac:dyDescent="0.2">
      <c r="A417" s="74">
        <v>45166</v>
      </c>
      <c r="B417" s="72">
        <v>4.9634609401413171E-4</v>
      </c>
      <c r="C417" s="72">
        <v>7.561089079419765E-4</v>
      </c>
      <c r="D417" s="72">
        <v>-6.429718345449028E-3</v>
      </c>
      <c r="E417" s="72">
        <v>-7.9244847113857223E-4</v>
      </c>
      <c r="G417" s="74">
        <v>45166</v>
      </c>
      <c r="H417" s="71">
        <v>8.9187100150651087E-4</v>
      </c>
      <c r="I417" s="71">
        <v>2.9982851306239624E-3</v>
      </c>
      <c r="J417" s="71">
        <v>-6.9117296772701624E-4</v>
      </c>
      <c r="L417" s="74">
        <v>45166</v>
      </c>
      <c r="M417" s="73">
        <v>8.8260669148282908E-4</v>
      </c>
      <c r="N417" s="73">
        <v>-5.3876385306636857E-4</v>
      </c>
      <c r="O417" s="73">
        <v>1.7876559604359378E-3</v>
      </c>
      <c r="P417" s="73">
        <v>2.5047293769240929E-3</v>
      </c>
      <c r="R417" s="74">
        <v>45166</v>
      </c>
      <c r="S417" s="75">
        <v>-6.0131040164564775E-2</v>
      </c>
      <c r="T417" s="75">
        <v>1.0978461844145882E-2</v>
      </c>
      <c r="U417" s="75">
        <v>6.4231885732884226E-3</v>
      </c>
      <c r="V417" s="75">
        <v>8.5588239189338847E-2</v>
      </c>
      <c r="X417" s="74">
        <v>45166</v>
      </c>
      <c r="Y417" s="71">
        <v>-5.9313526906263475E-4</v>
      </c>
      <c r="Z417" s="71">
        <v>-9.9109999785412968E-4</v>
      </c>
      <c r="AB417" s="74">
        <v>45166</v>
      </c>
      <c r="AC417" s="73">
        <v>2.8716897426925283E-3</v>
      </c>
      <c r="AD417" s="73">
        <v>-1.4861604072911633E-3</v>
      </c>
      <c r="AE417" s="73">
        <v>1.0627929204290338E-2</v>
      </c>
      <c r="AF417" s="73">
        <v>2.0196477738857115E-2</v>
      </c>
      <c r="AG417" s="73">
        <v>2.2067949532024674E-2</v>
      </c>
    </row>
    <row r="418" spans="1:33" ht="16" x14ac:dyDescent="0.2">
      <c r="A418" s="74">
        <v>45167</v>
      </c>
      <c r="B418" s="72">
        <v>5.5057101875145321E-4</v>
      </c>
      <c r="C418" s="72">
        <v>2.3232725258479953E-3</v>
      </c>
      <c r="D418" s="72">
        <v>-3.8846238161033167E-3</v>
      </c>
      <c r="E418" s="72">
        <v>1.1238726480721538E-3</v>
      </c>
      <c r="G418" s="74">
        <v>45167</v>
      </c>
      <c r="H418" s="71">
        <v>-5.0006386614663524E-4</v>
      </c>
      <c r="I418" s="71">
        <v>-1.1847836853926517E-3</v>
      </c>
      <c r="J418" s="71">
        <v>-3.7548104450643011E-4</v>
      </c>
      <c r="L418" s="74">
        <v>45167</v>
      </c>
      <c r="M418" s="73">
        <v>-2.2068152002578412E-4</v>
      </c>
      <c r="N418" s="73">
        <v>-9.5127020505628341E-4</v>
      </c>
      <c r="O418" s="73">
        <v>-8.6769281972023376E-5</v>
      </c>
      <c r="P418" s="73">
        <v>2.3771392622668544E-2</v>
      </c>
      <c r="R418" s="74">
        <v>45167</v>
      </c>
      <c r="S418" s="75">
        <v>-3.2392466177538853E-2</v>
      </c>
      <c r="T418" s="75">
        <v>5.7907015073247185E-2</v>
      </c>
      <c r="U418" s="75">
        <v>-4.5477444805172122E-2</v>
      </c>
      <c r="V418" s="75">
        <v>0.18706122531253025</v>
      </c>
      <c r="X418" s="74">
        <v>45167</v>
      </c>
      <c r="Y418" s="71">
        <v>-2.6109217672988348E-4</v>
      </c>
      <c r="Z418" s="71">
        <v>1.960309357284298E-2</v>
      </c>
      <c r="AB418" s="74">
        <v>45167</v>
      </c>
      <c r="AC418" s="73">
        <v>1.3025923425759849E-3</v>
      </c>
      <c r="AD418" s="73">
        <v>-5.5928557419924379E-3</v>
      </c>
      <c r="AE418" s="73">
        <v>2.5513560162657861E-2</v>
      </c>
      <c r="AF418" s="73">
        <v>1.6799487029631723E-2</v>
      </c>
      <c r="AG418" s="73">
        <v>3.6836330660090229E-3</v>
      </c>
    </row>
    <row r="419" spans="1:33" ht="16" x14ac:dyDescent="0.2">
      <c r="A419" s="74">
        <v>45168</v>
      </c>
      <c r="B419" s="72">
        <v>-3.2617459322172937E-4</v>
      </c>
      <c r="C419" s="72">
        <v>1.2355345756588903E-3</v>
      </c>
      <c r="D419" s="72">
        <v>4.1378643874577742E-4</v>
      </c>
      <c r="E419" s="72">
        <v>3.7404563212782341E-3</v>
      </c>
      <c r="G419" s="74">
        <v>45168</v>
      </c>
      <c r="H419" s="71">
        <v>6.8076270354230277E-4</v>
      </c>
      <c r="I419" s="71">
        <v>-8.1080844992807569E-4</v>
      </c>
      <c r="J419" s="71">
        <v>-2.5156460834160014E-3</v>
      </c>
      <c r="L419" s="74">
        <v>45168</v>
      </c>
      <c r="M419" s="73">
        <v>-1.0700088341088507E-3</v>
      </c>
      <c r="N419" s="73">
        <v>-1.3497079145880126E-3</v>
      </c>
      <c r="O419" s="73">
        <v>-1.4133289560222136E-3</v>
      </c>
      <c r="P419" s="73">
        <v>8.6376226113008721E-3</v>
      </c>
      <c r="R419" s="74">
        <v>45168</v>
      </c>
      <c r="S419" s="75">
        <v>-1.511762292081153E-2</v>
      </c>
      <c r="T419" s="75">
        <v>1.8386794521829737E-2</v>
      </c>
      <c r="U419" s="75">
        <v>4.1270440773784521E-2</v>
      </c>
      <c r="V419" s="75">
        <v>-0.14016132774000697</v>
      </c>
      <c r="X419" s="74">
        <v>45168</v>
      </c>
      <c r="Y419" s="71">
        <v>2.5429859338983295E-4</v>
      </c>
      <c r="Z419" s="71">
        <v>1.2653158911114102E-2</v>
      </c>
      <c r="AB419" s="74">
        <v>45168</v>
      </c>
      <c r="AC419" s="73">
        <v>-1.3677665205896023E-3</v>
      </c>
      <c r="AD419" s="73">
        <v>-1.0335523744203604E-2</v>
      </c>
      <c r="AE419" s="73">
        <v>2.7110094009476018E-2</v>
      </c>
      <c r="AF419" s="73">
        <v>-2.2537760272528353E-3</v>
      </c>
      <c r="AG419" s="73">
        <v>4.2012394274072902E-4</v>
      </c>
    </row>
    <row r="420" spans="1:33" ht="16" x14ac:dyDescent="0.2">
      <c r="A420" s="74">
        <v>45169</v>
      </c>
      <c r="B420" s="72">
        <v>9.749020137682448E-5</v>
      </c>
      <c r="C420" s="72">
        <v>1.3777648418903177E-3</v>
      </c>
      <c r="D420" s="72">
        <v>-1.8224459187764527E-3</v>
      </c>
      <c r="E420" s="72">
        <v>-1.4017968287147987E-3</v>
      </c>
      <c r="G420" s="74">
        <v>45169</v>
      </c>
      <c r="H420" s="71">
        <v>-5.3239427052329241E-4</v>
      </c>
      <c r="I420" s="71">
        <v>1.3701674222478255E-3</v>
      </c>
      <c r="J420" s="71">
        <v>3.9879289327490405E-4</v>
      </c>
      <c r="L420" s="74">
        <v>45169</v>
      </c>
      <c r="M420" s="73">
        <v>2.4538108657463752E-4</v>
      </c>
      <c r="N420" s="73">
        <v>1.9012444969306378E-3</v>
      </c>
      <c r="O420" s="73">
        <v>6.5744370973289611E-4</v>
      </c>
      <c r="P420" s="73">
        <v>4.1520482684153974E-2</v>
      </c>
      <c r="R420" s="74">
        <v>45169</v>
      </c>
      <c r="S420" s="75">
        <v>-5.1048856508663455E-2</v>
      </c>
      <c r="T420" s="75">
        <v>-1.9373456318887327E-2</v>
      </c>
      <c r="U420" s="75">
        <v>4.9129262730110757E-2</v>
      </c>
      <c r="V420" s="75">
        <v>4.9903926324194575E-2</v>
      </c>
      <c r="X420" s="74">
        <v>45169</v>
      </c>
      <c r="Y420" s="71">
        <v>4.0622561215393688E-4</v>
      </c>
      <c r="Z420" s="71">
        <v>2.108505824175844E-2</v>
      </c>
      <c r="AB420" s="74">
        <v>45169</v>
      </c>
      <c r="AC420" s="73">
        <v>1.7380505355299905E-2</v>
      </c>
      <c r="AD420" s="73">
        <v>5.2750687505879329E-3</v>
      </c>
      <c r="AE420" s="73">
        <v>4.3967117725238272E-2</v>
      </c>
      <c r="AF420" s="73">
        <v>8.8356995644528653E-3</v>
      </c>
      <c r="AG420" s="73">
        <v>1.1173300598125255E-2</v>
      </c>
    </row>
    <row r="421" spans="1:33" ht="16" x14ac:dyDescent="0.2">
      <c r="A421" s="74">
        <v>45170</v>
      </c>
      <c r="B421" s="72">
        <v>4.8309745353023945E-4</v>
      </c>
      <c r="C421" s="72">
        <v>7.9958039679022702E-4</v>
      </c>
      <c r="D421" s="72">
        <v>1.7396556776559673E-3</v>
      </c>
      <c r="E421" s="72">
        <v>6.2914342077951919E-3</v>
      </c>
      <c r="G421" s="74">
        <v>45170</v>
      </c>
      <c r="H421" s="71">
        <v>-3.0152700638664924E-4</v>
      </c>
      <c r="I421" s="71">
        <v>3.3593600499282512E-3</v>
      </c>
      <c r="J421" s="71">
        <v>-5.8649123220246588E-4</v>
      </c>
      <c r="L421" s="74">
        <v>45170</v>
      </c>
      <c r="M421" s="73">
        <v>-4.9738364603549843E-4</v>
      </c>
      <c r="N421" s="73">
        <v>-3.0363762878353531E-3</v>
      </c>
      <c r="O421" s="73">
        <v>-9.3012304201297029E-4</v>
      </c>
      <c r="P421" s="73">
        <v>4.9459005129020503E-3</v>
      </c>
      <c r="R421" s="74">
        <v>45170</v>
      </c>
      <c r="S421" s="75">
        <v>1.1484853736897263E-2</v>
      </c>
      <c r="T421" s="75">
        <v>5.8257906018126023E-3</v>
      </c>
      <c r="U421" s="75">
        <v>0.10071402541691178</v>
      </c>
      <c r="V421" s="75">
        <v>0.16512521604374086</v>
      </c>
      <c r="X421" s="74">
        <v>45170</v>
      </c>
      <c r="Y421" s="71">
        <v>4.9244825564065734E-4</v>
      </c>
      <c r="Z421" s="71">
        <v>3.1344035936743536E-2</v>
      </c>
      <c r="AB421" s="74">
        <v>45170</v>
      </c>
      <c r="AC421" s="73">
        <v>-1.1402191364245954E-2</v>
      </c>
      <c r="AD421" s="73">
        <v>-2.588648543902481E-2</v>
      </c>
      <c r="AE421" s="73">
        <v>-1.7210894533421645E-2</v>
      </c>
      <c r="AF421" s="73">
        <v>-1.7446675047017239E-2</v>
      </c>
      <c r="AG421" s="73">
        <v>-3.5368808325860778E-3</v>
      </c>
    </row>
    <row r="422" spans="1:33" ht="16" x14ac:dyDescent="0.2">
      <c r="A422" s="74">
        <v>45174</v>
      </c>
      <c r="B422" s="72">
        <v>-8.3854437666625042E-5</v>
      </c>
      <c r="C422" s="72">
        <v>1.5145998358742194E-3</v>
      </c>
      <c r="D422" s="72">
        <v>8.185273238310491E-3</v>
      </c>
      <c r="E422" s="72">
        <v>-8.9190008455845224E-3</v>
      </c>
      <c r="G422" s="74">
        <v>45174</v>
      </c>
      <c r="H422" s="71">
        <v>-1.6757507258842759E-4</v>
      </c>
      <c r="I422" s="71">
        <v>-2.335079574198522E-3</v>
      </c>
      <c r="J422" s="71">
        <v>1.3088642146782953E-5</v>
      </c>
      <c r="L422" s="74">
        <v>45174</v>
      </c>
      <c r="M422" s="73">
        <v>8.020269789690862E-4</v>
      </c>
      <c r="N422" s="73">
        <v>1.6014405407960752E-3</v>
      </c>
      <c r="O422" s="73">
        <v>-1.5892333230620676E-3</v>
      </c>
      <c r="P422" s="73">
        <v>5.9125119419327259E-3</v>
      </c>
      <c r="R422" s="74">
        <v>45174</v>
      </c>
      <c r="S422" s="75">
        <v>-1.5650106648829633E-2</v>
      </c>
      <c r="T422" s="75">
        <v>-2.7320877818580613E-2</v>
      </c>
      <c r="U422" s="75">
        <v>3.0774682427696279E-2</v>
      </c>
      <c r="V422" s="75">
        <v>9.991180177465836E-2</v>
      </c>
      <c r="X422" s="74">
        <v>45174</v>
      </c>
      <c r="Y422" s="71">
        <v>1.9132746695245119E-4</v>
      </c>
      <c r="Z422" s="71">
        <v>7.4730932351477711E-3</v>
      </c>
      <c r="AB422" s="74">
        <v>45174</v>
      </c>
      <c r="AC422" s="73">
        <v>1.3961046394043455E-2</v>
      </c>
      <c r="AD422" s="73">
        <v>1.4738519255169355E-2</v>
      </c>
      <c r="AE422" s="73">
        <v>-1.5673730745023748E-2</v>
      </c>
      <c r="AF422" s="73">
        <v>9.0991817015108258E-4</v>
      </c>
      <c r="AG422" s="73">
        <v>1.088262800169847E-2</v>
      </c>
    </row>
    <row r="423" spans="1:33" ht="16" x14ac:dyDescent="0.2">
      <c r="A423" s="74">
        <v>45175</v>
      </c>
      <c r="B423" s="72">
        <v>-9.1742474593373651E-5</v>
      </c>
      <c r="C423" s="72">
        <v>1.765902400359643E-3</v>
      </c>
      <c r="D423" s="72">
        <v>-2.5514820787900846E-4</v>
      </c>
      <c r="E423" s="72">
        <v>-1.0246730862945825E-2</v>
      </c>
      <c r="G423" s="74">
        <v>45175</v>
      </c>
      <c r="H423" s="71">
        <v>1.2504346773239709E-3</v>
      </c>
      <c r="I423" s="71">
        <v>6.5861583223989308E-4</v>
      </c>
      <c r="J423" s="71">
        <v>1.7301195382016284E-4</v>
      </c>
      <c r="L423" s="74">
        <v>45175</v>
      </c>
      <c r="M423" s="73">
        <v>-1.9697820294478348E-4</v>
      </c>
      <c r="N423" s="73">
        <v>-6.5890038680739994E-4</v>
      </c>
      <c r="O423" s="73">
        <v>1.410793578615668E-4</v>
      </c>
      <c r="P423" s="73">
        <v>5.0491254411860441E-3</v>
      </c>
      <c r="R423" s="74">
        <v>45175</v>
      </c>
      <c r="S423" s="75">
        <v>-1.1186630773681754E-2</v>
      </c>
      <c r="T423" s="75">
        <v>0.11361893500450476</v>
      </c>
      <c r="U423" s="75">
        <v>6.5953423888713794E-2</v>
      </c>
      <c r="V423" s="75">
        <v>1.8397921473213931E-2</v>
      </c>
      <c r="X423" s="74">
        <v>45175</v>
      </c>
      <c r="Y423" s="71">
        <v>7.7526279910972097E-4</v>
      </c>
      <c r="Z423" s="71">
        <v>-3.056888162834317E-3</v>
      </c>
      <c r="AB423" s="74">
        <v>45175</v>
      </c>
      <c r="AC423" s="73">
        <v>1.0865873388679944E-2</v>
      </c>
      <c r="AD423" s="73">
        <v>2.0878815594529278E-3</v>
      </c>
      <c r="AE423" s="73">
        <v>-2.4169237451597794E-2</v>
      </c>
      <c r="AF423" s="73">
        <v>-6.2343393591505654E-3</v>
      </c>
      <c r="AG423" s="73">
        <v>-1.2377515762794198E-3</v>
      </c>
    </row>
    <row r="424" spans="1:33" ht="16" x14ac:dyDescent="0.2">
      <c r="A424" s="74">
        <v>45176</v>
      </c>
      <c r="B424" s="72">
        <v>-2.4159584562547074E-7</v>
      </c>
      <c r="C424" s="72">
        <v>-5.0532228974882205E-4</v>
      </c>
      <c r="D424" s="72">
        <v>-8.9492416678131127E-4</v>
      </c>
      <c r="E424" s="72">
        <v>-7.447623000497239E-3</v>
      </c>
      <c r="G424" s="74">
        <v>45176</v>
      </c>
      <c r="H424" s="71">
        <v>-3.4431538481978312E-4</v>
      </c>
      <c r="I424" s="71">
        <v>-2.0210279775985593E-3</v>
      </c>
      <c r="J424" s="71">
        <v>-6.3827606314700901E-4</v>
      </c>
      <c r="L424" s="74">
        <v>45176</v>
      </c>
      <c r="M424" s="73">
        <v>1.4778544111058451E-3</v>
      </c>
      <c r="N424" s="73">
        <v>-2.5902349211660836E-4</v>
      </c>
      <c r="O424" s="73">
        <v>1.4568514729608861E-3</v>
      </c>
      <c r="P424" s="73">
        <v>-3.0578406287612155E-2</v>
      </c>
      <c r="R424" s="74">
        <v>45176</v>
      </c>
      <c r="S424" s="75">
        <v>-3.5152084316109951E-2</v>
      </c>
      <c r="T424" s="75">
        <v>5.3794920051260388E-2</v>
      </c>
      <c r="U424" s="75">
        <v>0.13436440180512593</v>
      </c>
      <c r="V424" s="75">
        <v>-0.2246033282895305</v>
      </c>
      <c r="X424" s="74">
        <v>45176</v>
      </c>
      <c r="Y424" s="71">
        <v>8.7873739969062141E-4</v>
      </c>
      <c r="Z424" s="71">
        <v>-1.909870276752176E-2</v>
      </c>
      <c r="AB424" s="74">
        <v>45176</v>
      </c>
      <c r="AC424" s="73">
        <v>-1.1249284473957186E-2</v>
      </c>
      <c r="AD424" s="73">
        <v>2.0835313911060538E-3</v>
      </c>
      <c r="AE424" s="73">
        <v>2.3434213530229363E-2</v>
      </c>
      <c r="AF424" s="73">
        <v>-9.1561123442268459E-4</v>
      </c>
      <c r="AG424" s="73">
        <v>5.6604895646742035E-3</v>
      </c>
    </row>
    <row r="425" spans="1:33" ht="16" x14ac:dyDescent="0.2">
      <c r="A425" s="74">
        <v>45177</v>
      </c>
      <c r="B425" s="72">
        <v>-4.7777953639762619E-4</v>
      </c>
      <c r="C425" s="72">
        <v>1.3052267311597923E-3</v>
      </c>
      <c r="D425" s="72">
        <v>-1.0825498533808566E-3</v>
      </c>
      <c r="E425" s="72">
        <v>1.284121784049662E-3</v>
      </c>
      <c r="G425" s="74">
        <v>45177</v>
      </c>
      <c r="H425" s="71">
        <v>1.505063476879777E-3</v>
      </c>
      <c r="I425" s="71">
        <v>2.1566074893663145E-3</v>
      </c>
      <c r="J425" s="71">
        <v>4.2741801145963526E-4</v>
      </c>
      <c r="L425" s="74">
        <v>45177</v>
      </c>
      <c r="M425" s="73">
        <v>8.8478875112569643E-4</v>
      </c>
      <c r="N425" s="73">
        <v>-1.016847974133364E-4</v>
      </c>
      <c r="O425" s="73">
        <v>3.0147788504499085E-3</v>
      </c>
      <c r="P425" s="73">
        <v>-9.5724949836057255E-3</v>
      </c>
      <c r="R425" s="74">
        <v>45177</v>
      </c>
      <c r="S425" s="75">
        <v>-1.0752831205440431E-2</v>
      </c>
      <c r="T425" s="75">
        <v>-3.6970466248551229E-2</v>
      </c>
      <c r="U425" s="75">
        <v>8.5566536616095798E-2</v>
      </c>
      <c r="V425" s="75">
        <v>4.0302170789715243E-2</v>
      </c>
      <c r="X425" s="74">
        <v>45177</v>
      </c>
      <c r="Y425" s="71">
        <v>3.620022516626162E-4</v>
      </c>
      <c r="Z425" s="71">
        <v>1.8488042666204426E-3</v>
      </c>
      <c r="AB425" s="74">
        <v>45177</v>
      </c>
      <c r="AC425" s="73">
        <v>2.5618159141781369E-2</v>
      </c>
      <c r="AD425" s="73">
        <v>1.3718151800216002E-2</v>
      </c>
      <c r="AE425" s="73">
        <v>1.3511251733753801E-2</v>
      </c>
      <c r="AF425" s="73">
        <v>1.3797504911416037E-2</v>
      </c>
      <c r="AG425" s="73">
        <v>1.1282631075332744E-3</v>
      </c>
    </row>
    <row r="426" spans="1:33" ht="16" x14ac:dyDescent="0.2">
      <c r="A426" s="74">
        <v>45180</v>
      </c>
      <c r="B426" s="72">
        <v>7.0583242894071388E-4</v>
      </c>
      <c r="C426" s="72">
        <v>1.4757050407962478E-3</v>
      </c>
      <c r="D426" s="72">
        <v>8.8632199677772723E-4</v>
      </c>
      <c r="E426" s="72">
        <v>-8.3886291340622837E-3</v>
      </c>
      <c r="G426" s="74">
        <v>45180</v>
      </c>
      <c r="H426" s="71">
        <v>-1.0565894922250028E-4</v>
      </c>
      <c r="I426" s="71">
        <v>1.1968520996952911E-3</v>
      </c>
      <c r="J426" s="71">
        <v>-4.238748537389367E-3</v>
      </c>
      <c r="L426" s="74">
        <v>45180</v>
      </c>
      <c r="M426" s="73">
        <v>-6.7207294398475789E-4</v>
      </c>
      <c r="N426" s="73">
        <v>-3.5513340588851875E-4</v>
      </c>
      <c r="O426" s="73">
        <v>-1.1573247012613402E-3</v>
      </c>
      <c r="P426" s="73">
        <v>1.2638205005837904E-2</v>
      </c>
      <c r="R426" s="74">
        <v>45180</v>
      </c>
      <c r="S426" s="75">
        <v>-3.7546970052088138E-2</v>
      </c>
      <c r="T426" s="75">
        <v>-4.1545122021357222E-3</v>
      </c>
      <c r="U426" s="75">
        <v>-8.7465767431764707E-2</v>
      </c>
      <c r="V426" s="75">
        <v>-0.17955154444036284</v>
      </c>
      <c r="X426" s="74">
        <v>45180</v>
      </c>
      <c r="Y426" s="71">
        <v>-5.5167699462977659E-5</v>
      </c>
      <c r="Z426" s="71">
        <v>7.8019126435142656E-3</v>
      </c>
      <c r="AB426" s="74">
        <v>45180</v>
      </c>
      <c r="AC426" s="73">
        <v>-1.1402917866352752E-2</v>
      </c>
      <c r="AD426" s="73">
        <v>-2.4292266454083488E-3</v>
      </c>
      <c r="AE426" s="73">
        <v>1.2256822512525441E-2</v>
      </c>
      <c r="AF426" s="73">
        <v>-3.4623556490976704E-2</v>
      </c>
      <c r="AG426" s="73">
        <v>-4.520710462857575E-3</v>
      </c>
    </row>
    <row r="427" spans="1:33" ht="16" x14ac:dyDescent="0.2">
      <c r="A427" s="74">
        <v>45181</v>
      </c>
      <c r="B427" s="72">
        <v>-1.8332101565889696E-4</v>
      </c>
      <c r="C427" s="72">
        <v>-2.3523547598938497E-3</v>
      </c>
      <c r="D427" s="72">
        <v>-4.5124037686263066E-3</v>
      </c>
      <c r="E427" s="72">
        <v>3.2679000000477649E-4</v>
      </c>
      <c r="G427" s="74">
        <v>45181</v>
      </c>
      <c r="H427" s="71">
        <v>1.3010686647629316E-3</v>
      </c>
      <c r="I427" s="71">
        <v>3.7544557549485493E-3</v>
      </c>
      <c r="J427" s="71">
        <v>3.9253597898794282E-3</v>
      </c>
      <c r="L427" s="74">
        <v>45181</v>
      </c>
      <c r="M427" s="73">
        <v>-9.3743012778277368E-4</v>
      </c>
      <c r="N427" s="73">
        <v>-2.0586941839560997E-3</v>
      </c>
      <c r="O427" s="73">
        <v>-3.8066967937355935E-4</v>
      </c>
      <c r="P427" s="73">
        <v>-3.546001536297174E-2</v>
      </c>
      <c r="R427" s="74">
        <v>45181</v>
      </c>
      <c r="S427" s="75">
        <v>-6.866158599292016E-2</v>
      </c>
      <c r="T427" s="75">
        <v>6.702485939526448E-2</v>
      </c>
      <c r="U427" s="75">
        <v>6.6611799619657852E-2</v>
      </c>
      <c r="V427" s="75">
        <v>-2.9903874343672796E-2</v>
      </c>
      <c r="X427" s="74">
        <v>45181</v>
      </c>
      <c r="Y427" s="71">
        <v>5.8278005012017188E-4</v>
      </c>
      <c r="Z427" s="71">
        <v>-1.5190502769670967E-2</v>
      </c>
      <c r="AB427" s="74">
        <v>45181</v>
      </c>
      <c r="AC427" s="73">
        <v>-2.1334991693306996E-2</v>
      </c>
      <c r="AD427" s="73">
        <v>4.6663640437648443E-3</v>
      </c>
      <c r="AE427" s="73">
        <v>-1.2619601402773082E-2</v>
      </c>
      <c r="AF427" s="73">
        <v>3.5789348090165185E-3</v>
      </c>
      <c r="AG427" s="73">
        <v>-1.5253214016138729E-2</v>
      </c>
    </row>
    <row r="428" spans="1:33" ht="16" x14ac:dyDescent="0.2">
      <c r="A428" s="74">
        <v>45182</v>
      </c>
      <c r="B428" s="72">
        <v>-4.4924181253274179E-4</v>
      </c>
      <c r="C428" s="72">
        <v>6.9930477217391583E-5</v>
      </c>
      <c r="D428" s="72">
        <v>1.551791964844349E-3</v>
      </c>
      <c r="E428" s="72">
        <v>-1.638187326012702E-3</v>
      </c>
      <c r="G428" s="74">
        <v>45182</v>
      </c>
      <c r="H428" s="71">
        <v>1.4810045120453621E-4</v>
      </c>
      <c r="I428" s="71">
        <v>-5.6328068734061215E-5</v>
      </c>
      <c r="J428" s="71">
        <v>-2.9339814507992135E-3</v>
      </c>
      <c r="L428" s="74">
        <v>45182</v>
      </c>
      <c r="M428" s="73">
        <v>5.627767969094749E-4</v>
      </c>
      <c r="N428" s="73">
        <v>4.2352171014278647E-3</v>
      </c>
      <c r="O428" s="73">
        <v>8.8287477891295656E-4</v>
      </c>
      <c r="P428" s="73">
        <v>2.4452355215069888E-2</v>
      </c>
      <c r="R428" s="74">
        <v>45182</v>
      </c>
      <c r="S428" s="75">
        <v>-9.95976718939315E-3</v>
      </c>
      <c r="T428" s="75">
        <v>7.6992543433284429E-3</v>
      </c>
      <c r="U428" s="75">
        <v>4.4115887899588084E-2</v>
      </c>
      <c r="V428" s="75">
        <v>0.17551743921767426</v>
      </c>
      <c r="X428" s="74">
        <v>45182</v>
      </c>
      <c r="Y428" s="71">
        <v>-6.731791063799786E-4</v>
      </c>
      <c r="Z428" s="71">
        <v>6.7936435646706898E-3</v>
      </c>
      <c r="AB428" s="74">
        <v>45182</v>
      </c>
      <c r="AC428" s="73">
        <v>7.8225584843750855E-3</v>
      </c>
      <c r="AD428" s="73">
        <v>1.8267875843862257E-2</v>
      </c>
      <c r="AE428" s="73">
        <v>5.0669670478349855E-3</v>
      </c>
      <c r="AF428" s="73">
        <v>1.7399776873122937E-2</v>
      </c>
      <c r="AG428" s="73">
        <v>-1.3261956291882603E-2</v>
      </c>
    </row>
    <row r="429" spans="1:33" ht="16" x14ac:dyDescent="0.2">
      <c r="A429" s="74">
        <v>45183</v>
      </c>
      <c r="B429" s="72">
        <v>6.4896636354289485E-4</v>
      </c>
      <c r="C429" s="72">
        <v>3.5768669860642322E-4</v>
      </c>
      <c r="D429" s="72">
        <v>-1.4276041484641844E-3</v>
      </c>
      <c r="E429" s="72">
        <v>-5.635723134201469E-3</v>
      </c>
      <c r="G429" s="74">
        <v>45183</v>
      </c>
      <c r="H429" s="71">
        <v>-5.570324725059898E-4</v>
      </c>
      <c r="I429" s="71">
        <v>-1.7273217525379493E-3</v>
      </c>
      <c r="J429" s="71">
        <v>7.3066043977092752E-4</v>
      </c>
      <c r="L429" s="74">
        <v>45183</v>
      </c>
      <c r="M429" s="73">
        <v>9.4014831103973078E-4</v>
      </c>
      <c r="N429" s="73">
        <v>-1.1911732348735475E-3</v>
      </c>
      <c r="O429" s="73">
        <v>1.5334632313026074E-3</v>
      </c>
      <c r="P429" s="73">
        <v>3.4666440277250049E-2</v>
      </c>
      <c r="R429" s="74">
        <v>45183</v>
      </c>
      <c r="S429" s="75">
        <v>5.1164083815591094E-2</v>
      </c>
      <c r="T429" s="75">
        <v>4.6143005195275442E-3</v>
      </c>
      <c r="U429" s="75">
        <v>-0.1027135545081275</v>
      </c>
      <c r="V429" s="75">
        <v>0.10227060394884926</v>
      </c>
      <c r="X429" s="74">
        <v>45183</v>
      </c>
      <c r="Y429" s="71">
        <v>-2.933346622487165E-4</v>
      </c>
      <c r="Z429" s="71">
        <v>1.0670417042051381E-2</v>
      </c>
      <c r="AB429" s="74">
        <v>45183</v>
      </c>
      <c r="AC429" s="73">
        <v>-3.583086564273565E-3</v>
      </c>
      <c r="AD429" s="73">
        <v>-2.7464999412388316E-3</v>
      </c>
      <c r="AE429" s="73">
        <v>2.1075972120183081E-2</v>
      </c>
      <c r="AF429" s="73">
        <v>-1.3747806335471663E-3</v>
      </c>
      <c r="AG429" s="73">
        <v>1.0120263478438274E-2</v>
      </c>
    </row>
    <row r="430" spans="1:33" ht="16" x14ac:dyDescent="0.2">
      <c r="A430" s="74">
        <v>45184</v>
      </c>
      <c r="B430" s="72">
        <v>7.5250291044596444E-4</v>
      </c>
      <c r="C430" s="72">
        <v>2.6257799477002659E-3</v>
      </c>
      <c r="D430" s="72">
        <v>-6.8620718301061721E-3</v>
      </c>
      <c r="E430" s="72">
        <v>2.0469274899716145E-3</v>
      </c>
      <c r="G430" s="74">
        <v>45184</v>
      </c>
      <c r="H430" s="71">
        <v>-1.0795963993512003E-4</v>
      </c>
      <c r="I430" s="71">
        <v>-3.2316143833940993E-3</v>
      </c>
      <c r="J430" s="71">
        <v>2.2455952944999674E-3</v>
      </c>
      <c r="L430" s="74">
        <v>45184</v>
      </c>
      <c r="M430" s="73">
        <v>-1.1647984512117931E-3</v>
      </c>
      <c r="N430" s="73">
        <v>3.0445869423253655E-4</v>
      </c>
      <c r="O430" s="73">
        <v>2.7035679308213872E-4</v>
      </c>
      <c r="P430" s="73">
        <v>1.9636747623517407E-2</v>
      </c>
      <c r="R430" s="74">
        <v>45184</v>
      </c>
      <c r="S430" s="75">
        <v>1.8925269710574663E-2</v>
      </c>
      <c r="T430" s="75">
        <v>-2.9693015807304563E-2</v>
      </c>
      <c r="U430" s="75">
        <v>-0.1548490739533932</v>
      </c>
      <c r="V430" s="75">
        <v>3.2763146240870683E-3</v>
      </c>
      <c r="X430" s="74">
        <v>45184</v>
      </c>
      <c r="Y430" s="71">
        <v>1.1970179729293407E-3</v>
      </c>
      <c r="Z430" s="71">
        <v>1.0325108517739164E-2</v>
      </c>
      <c r="AB430" s="74">
        <v>45184</v>
      </c>
      <c r="AC430" s="73">
        <v>-7.2049201994906619E-3</v>
      </c>
      <c r="AD430" s="73">
        <v>-6.8071277476348937E-3</v>
      </c>
      <c r="AE430" s="73">
        <v>-1.8552083994767623E-2</v>
      </c>
      <c r="AF430" s="73">
        <v>2.442749306264206E-3</v>
      </c>
      <c r="AG430" s="73">
        <v>-2.0772260233888697E-2</v>
      </c>
    </row>
    <row r="431" spans="1:33" ht="16" x14ac:dyDescent="0.2">
      <c r="A431" s="74">
        <v>45187</v>
      </c>
      <c r="B431" s="72">
        <v>-8.8832406314129619E-5</v>
      </c>
      <c r="C431" s="72">
        <v>-3.2159193909851252E-3</v>
      </c>
      <c r="D431" s="72">
        <v>4.1157437636851948E-3</v>
      </c>
      <c r="E431" s="72">
        <v>8.4881369982844814E-3</v>
      </c>
      <c r="G431" s="74">
        <v>45187</v>
      </c>
      <c r="H431" s="71">
        <v>1.0915507389846158E-4</v>
      </c>
      <c r="I431" s="71">
        <v>1.4116411057679524E-4</v>
      </c>
      <c r="J431" s="71">
        <v>-1.3627604314257954E-3</v>
      </c>
      <c r="L431" s="74">
        <v>45187</v>
      </c>
      <c r="M431" s="73">
        <v>-3.6232680501910335E-4</v>
      </c>
      <c r="N431" s="73">
        <v>3.6134141497367375E-4</v>
      </c>
      <c r="O431" s="73">
        <v>-1.0973807587016805E-3</v>
      </c>
      <c r="P431" s="73">
        <v>4.1750830595674429E-2</v>
      </c>
      <c r="R431" s="74">
        <v>45187</v>
      </c>
      <c r="S431" s="75">
        <v>-3.2276220840319666E-3</v>
      </c>
      <c r="T431" s="75">
        <v>-4.7360674773300721E-2</v>
      </c>
      <c r="U431" s="75">
        <v>-0.14083952244049067</v>
      </c>
      <c r="V431" s="75">
        <v>-1.1725355249799795E-2</v>
      </c>
      <c r="X431" s="74">
        <v>45187</v>
      </c>
      <c r="Y431" s="71">
        <v>4.7118685276601976E-4</v>
      </c>
      <c r="Z431" s="71">
        <v>3.7347627340735047E-3</v>
      </c>
      <c r="AB431" s="74">
        <v>45187</v>
      </c>
      <c r="AC431" s="73">
        <v>-8.2331669891314799E-3</v>
      </c>
      <c r="AD431" s="73">
        <v>-1.281949743606519E-2</v>
      </c>
      <c r="AE431" s="73">
        <v>-6.1405285956038095E-3</v>
      </c>
      <c r="AF431" s="73">
        <v>-2.5325627784806803E-2</v>
      </c>
      <c r="AG431" s="73">
        <v>7.4934435878097974E-4</v>
      </c>
    </row>
    <row r="432" spans="1:33" ht="16" x14ac:dyDescent="0.2">
      <c r="A432" s="74">
        <v>45188</v>
      </c>
      <c r="B432" s="72">
        <v>4.6329421108233905E-4</v>
      </c>
      <c r="C432" s="72">
        <v>-5.2317165525231899E-4</v>
      </c>
      <c r="D432" s="72">
        <v>2.011883611218783E-3</v>
      </c>
      <c r="E432" s="72">
        <v>2.1562919026618704E-3</v>
      </c>
      <c r="G432" s="74">
        <v>45188</v>
      </c>
      <c r="H432" s="71">
        <v>1.0172471024454369E-3</v>
      </c>
      <c r="I432" s="71">
        <v>2.1676119535282059E-3</v>
      </c>
      <c r="J432" s="71">
        <v>-2.5736390268393254E-3</v>
      </c>
      <c r="L432" s="74">
        <v>45188</v>
      </c>
      <c r="M432" s="73">
        <v>-4.5011111534147861E-4</v>
      </c>
      <c r="N432" s="73">
        <v>-1.7030739802063695E-3</v>
      </c>
      <c r="O432" s="73">
        <v>-3.365364649701086E-4</v>
      </c>
      <c r="P432" s="73">
        <v>1.215298247606806E-3</v>
      </c>
      <c r="R432" s="74">
        <v>45188</v>
      </c>
      <c r="S432" s="75">
        <v>2.8755460501925876E-2</v>
      </c>
      <c r="T432" s="75">
        <v>5.0977358507544125E-2</v>
      </c>
      <c r="U432" s="75">
        <v>4.2129506791938422E-2</v>
      </c>
      <c r="V432" s="75">
        <v>7.3658414349601894E-2</v>
      </c>
      <c r="X432" s="74">
        <v>45188</v>
      </c>
      <c r="Y432" s="71">
        <v>7.9201905417620923E-4</v>
      </c>
      <c r="Z432" s="71">
        <v>-1.2523059221668211E-2</v>
      </c>
      <c r="AB432" s="74">
        <v>45188</v>
      </c>
      <c r="AC432" s="73">
        <v>-6.7929719084525268E-3</v>
      </c>
      <c r="AD432" s="73">
        <v>2.6143805740708936E-3</v>
      </c>
      <c r="AE432" s="73">
        <v>-2.7922460619623377E-2</v>
      </c>
      <c r="AF432" s="73">
        <v>-8.4812821885151754E-3</v>
      </c>
      <c r="AG432" s="73">
        <v>7.4627212015895943E-3</v>
      </c>
    </row>
    <row r="433" spans="1:33" ht="16" x14ac:dyDescent="0.2">
      <c r="A433" s="74">
        <v>45189</v>
      </c>
      <c r="B433" s="72">
        <v>2.4515713330077956E-4</v>
      </c>
      <c r="C433" s="72">
        <v>-4.8851843206609586E-4</v>
      </c>
      <c r="D433" s="72">
        <v>1.0182031025512926E-3</v>
      </c>
      <c r="E433" s="72">
        <v>-7.6121811143878204E-3</v>
      </c>
      <c r="G433" s="74">
        <v>45189</v>
      </c>
      <c r="H433" s="71">
        <v>5.8402369234027878E-4</v>
      </c>
      <c r="I433" s="71">
        <v>-2.322735972535368E-3</v>
      </c>
      <c r="J433" s="71">
        <v>-2.8719800188671378E-4</v>
      </c>
      <c r="L433" s="74">
        <v>45189</v>
      </c>
      <c r="M433" s="73">
        <v>1.0128080960752843E-3</v>
      </c>
      <c r="N433" s="73">
        <v>9.5586354396319604E-4</v>
      </c>
      <c r="O433" s="73">
        <v>-3.6963466028977406E-4</v>
      </c>
      <c r="P433" s="73">
        <v>1.9212756263301236E-2</v>
      </c>
      <c r="R433" s="74">
        <v>45189</v>
      </c>
      <c r="S433" s="75">
        <v>-1.1110154324508853E-2</v>
      </c>
      <c r="T433" s="75">
        <v>4.0860575754166337E-2</v>
      </c>
      <c r="U433" s="75">
        <v>1.0692882155808332E-2</v>
      </c>
      <c r="V433" s="75">
        <v>7.2601705481737444E-2</v>
      </c>
      <c r="X433" s="74">
        <v>45189</v>
      </c>
      <c r="Y433" s="71">
        <v>-1.4488992239710855E-4</v>
      </c>
      <c r="Z433" s="71">
        <v>-2.4431806601202605E-2</v>
      </c>
      <c r="AB433" s="74">
        <v>45189</v>
      </c>
      <c r="AC433" s="73">
        <v>2.4874006410078964E-3</v>
      </c>
      <c r="AD433" s="73">
        <v>-3.7369251259983336E-3</v>
      </c>
      <c r="AE433" s="73">
        <v>-2.0704673361691281E-2</v>
      </c>
      <c r="AF433" s="73">
        <v>-2.8152850991265244E-2</v>
      </c>
      <c r="AG433" s="73">
        <v>-4.684347967429287E-3</v>
      </c>
    </row>
    <row r="434" spans="1:33" ht="16" x14ac:dyDescent="0.2">
      <c r="A434" s="74">
        <v>45190</v>
      </c>
      <c r="B434" s="72">
        <v>3.8482370668670922E-4</v>
      </c>
      <c r="C434" s="72">
        <v>3.574947889940807E-3</v>
      </c>
      <c r="D434" s="72">
        <v>-1.2843535394438748E-3</v>
      </c>
      <c r="E434" s="72">
        <v>-4.480021988702898E-3</v>
      </c>
      <c r="G434" s="74">
        <v>45190</v>
      </c>
      <c r="H434" s="71">
        <v>6.1278558035774105E-4</v>
      </c>
      <c r="I434" s="71">
        <v>2.6449453628493507E-4</v>
      </c>
      <c r="J434" s="71">
        <v>-2.5991453432847424E-3</v>
      </c>
      <c r="L434" s="74">
        <v>45190</v>
      </c>
      <c r="M434" s="73">
        <v>1.5580631535366712E-3</v>
      </c>
      <c r="N434" s="73">
        <v>-7.35066492655177E-4</v>
      </c>
      <c r="O434" s="73">
        <v>-3.7104447383029733E-4</v>
      </c>
      <c r="P434" s="73">
        <v>3.3387172029564115E-2</v>
      </c>
      <c r="R434" s="74">
        <v>45190</v>
      </c>
      <c r="S434" s="75">
        <v>-1.9850372195341161E-2</v>
      </c>
      <c r="T434" s="75">
        <v>-1.8376253622258726E-2</v>
      </c>
      <c r="U434" s="75">
        <v>-7.466518321093453E-2</v>
      </c>
      <c r="V434" s="75">
        <v>0.10243019905279215</v>
      </c>
      <c r="X434" s="74">
        <v>45190</v>
      </c>
      <c r="Y434" s="71">
        <v>2.4576881502830894E-4</v>
      </c>
      <c r="Z434" s="71">
        <v>3.9815875838093099E-3</v>
      </c>
      <c r="AB434" s="74">
        <v>45190</v>
      </c>
      <c r="AC434" s="73">
        <v>6.4514250674181008E-3</v>
      </c>
      <c r="AD434" s="73">
        <v>3.1772758249441037E-3</v>
      </c>
      <c r="AE434" s="73">
        <v>-6.8702560307524032E-3</v>
      </c>
      <c r="AF434" s="73">
        <v>1.0168758432445571E-2</v>
      </c>
      <c r="AG434" s="73">
        <v>2.6642526549797135E-3</v>
      </c>
    </row>
    <row r="435" spans="1:33" ht="16" x14ac:dyDescent="0.2">
      <c r="A435" s="74">
        <v>45191</v>
      </c>
      <c r="B435" s="72">
        <v>-8.0241629240079062E-5</v>
      </c>
      <c r="C435" s="72">
        <v>-4.5538080178284005E-3</v>
      </c>
      <c r="D435" s="72">
        <v>-7.4287687316794274E-5</v>
      </c>
      <c r="E435" s="72">
        <v>2.0156733960594647E-3</v>
      </c>
      <c r="G435" s="74">
        <v>45191</v>
      </c>
      <c r="H435" s="71">
        <v>2.7574299670418071E-4</v>
      </c>
      <c r="I435" s="71">
        <v>-3.9539263067426555E-3</v>
      </c>
      <c r="J435" s="71">
        <v>1.0090893261749455E-3</v>
      </c>
      <c r="L435" s="74">
        <v>45191</v>
      </c>
      <c r="M435" s="73">
        <v>5.1332554029860113E-4</v>
      </c>
      <c r="N435" s="73">
        <v>3.1257953331142302E-4</v>
      </c>
      <c r="O435" s="73">
        <v>1.792702487284814E-3</v>
      </c>
      <c r="P435" s="73">
        <v>1.3227221803729101E-3</v>
      </c>
      <c r="R435" s="74">
        <v>45191</v>
      </c>
      <c r="S435" s="75">
        <v>2.249890228789202E-2</v>
      </c>
      <c r="T435" s="75">
        <v>5.061823570805131E-2</v>
      </c>
      <c r="U435" s="75">
        <v>5.2205705469759986E-2</v>
      </c>
      <c r="V435" s="75">
        <v>0.1812676901820357</v>
      </c>
      <c r="X435" s="74">
        <v>45191</v>
      </c>
      <c r="Y435" s="71">
        <v>7.1926002367568979E-5</v>
      </c>
      <c r="Z435" s="71">
        <v>2.8761605022035006E-3</v>
      </c>
      <c r="AB435" s="74">
        <v>45191</v>
      </c>
      <c r="AC435" s="73">
        <v>5.1184147507992404E-3</v>
      </c>
      <c r="AD435" s="73">
        <v>1.4917026819785001E-3</v>
      </c>
      <c r="AE435" s="73">
        <v>-5.7614908751481573E-3</v>
      </c>
      <c r="AF435" s="73">
        <v>-2.2246594168509336E-2</v>
      </c>
      <c r="AG435" s="73">
        <v>1.8975901459005823E-2</v>
      </c>
    </row>
    <row r="436" spans="1:33" ht="16" x14ac:dyDescent="0.2">
      <c r="A436" s="74">
        <v>45194</v>
      </c>
      <c r="B436" s="72">
        <v>-1.3675377047546946E-4</v>
      </c>
      <c r="C436" s="72">
        <v>-1.1730607438683726E-4</v>
      </c>
      <c r="D436" s="72">
        <v>-4.8258546437021637E-3</v>
      </c>
      <c r="E436" s="72">
        <v>-2.3655950505503107E-3</v>
      </c>
      <c r="G436" s="74">
        <v>45194</v>
      </c>
      <c r="H436" s="71">
        <v>-6.8983824210315276E-4</v>
      </c>
      <c r="I436" s="71">
        <v>-2.7061919790986205E-3</v>
      </c>
      <c r="J436" s="71">
        <v>8.3138226727288717E-4</v>
      </c>
      <c r="L436" s="74">
        <v>45194</v>
      </c>
      <c r="M436" s="73">
        <v>1.0943683140873732E-3</v>
      </c>
      <c r="N436" s="73">
        <v>-7.4765922414090106E-4</v>
      </c>
      <c r="O436" s="73">
        <v>3.3340959914149982E-4</v>
      </c>
      <c r="P436" s="73">
        <v>-2.1180434029892677E-2</v>
      </c>
      <c r="R436" s="74">
        <v>45194</v>
      </c>
      <c r="S436" s="75">
        <v>-5.6098660849177279E-2</v>
      </c>
      <c r="T436" s="75">
        <v>-0.11118418603882098</v>
      </c>
      <c r="U436" s="75">
        <v>1.0986406497085705E-2</v>
      </c>
      <c r="V436" s="75">
        <v>-0.14008432754555641</v>
      </c>
      <c r="X436" s="74">
        <v>45194</v>
      </c>
      <c r="Y436" s="71">
        <v>-4.07340065510049E-4</v>
      </c>
      <c r="Z436" s="71">
        <v>2.0803559352058673E-2</v>
      </c>
      <c r="AB436" s="74">
        <v>45194</v>
      </c>
      <c r="AC436" s="73">
        <v>-3.7552650151975054E-3</v>
      </c>
      <c r="AD436" s="73">
        <v>-3.2572468643501051E-2</v>
      </c>
      <c r="AE436" s="73">
        <v>-1.7486359682169182E-2</v>
      </c>
      <c r="AF436" s="73">
        <v>-2.9600416284768275E-3</v>
      </c>
      <c r="AG436" s="73">
        <v>-2.4204532055225714E-2</v>
      </c>
    </row>
    <row r="437" spans="1:33" ht="16" x14ac:dyDescent="0.2">
      <c r="A437" s="74">
        <v>45195</v>
      </c>
      <c r="B437" s="72">
        <v>6.6408848494937185E-5</v>
      </c>
      <c r="C437" s="72">
        <v>3.2103139368260597E-3</v>
      </c>
      <c r="D437" s="72">
        <v>3.8403381418228317E-3</v>
      </c>
      <c r="E437" s="72">
        <v>-2.0360592117904404E-3</v>
      </c>
      <c r="G437" s="74">
        <v>45195</v>
      </c>
      <c r="H437" s="71">
        <v>-5.7713858062361791E-4</v>
      </c>
      <c r="I437" s="71">
        <v>4.5137973648677263E-4</v>
      </c>
      <c r="J437" s="71">
        <v>-4.831063267871676E-4</v>
      </c>
      <c r="L437" s="74">
        <v>45195</v>
      </c>
      <c r="M437" s="73">
        <v>8.8644944942129769E-4</v>
      </c>
      <c r="N437" s="73">
        <v>1.5232357039339662E-3</v>
      </c>
      <c r="O437" s="73">
        <v>1.1600765440374582E-3</v>
      </c>
      <c r="P437" s="73">
        <v>2.4257936003143566E-2</v>
      </c>
      <c r="R437" s="74">
        <v>45195</v>
      </c>
      <c r="S437" s="75">
        <v>2.782406486111481E-2</v>
      </c>
      <c r="T437" s="75">
        <v>7.669694847580541E-2</v>
      </c>
      <c r="U437" s="75">
        <v>-5.2041228672895283E-2</v>
      </c>
      <c r="V437" s="75">
        <v>-0.15543332550407726</v>
      </c>
      <c r="X437" s="74">
        <v>45195</v>
      </c>
      <c r="Y437" s="71">
        <v>4.85118218515196E-4</v>
      </c>
      <c r="Z437" s="71">
        <v>3.779359434059942E-3</v>
      </c>
      <c r="AB437" s="74">
        <v>45195</v>
      </c>
      <c r="AC437" s="73">
        <v>6.4013667882784238E-3</v>
      </c>
      <c r="AD437" s="73">
        <v>-1.5411291819277249E-3</v>
      </c>
      <c r="AE437" s="73">
        <v>7.420459747453997E-3</v>
      </c>
      <c r="AF437" s="73">
        <v>4.4367832209904999E-3</v>
      </c>
      <c r="AG437" s="73">
        <v>5.9733510944934409E-3</v>
      </c>
    </row>
    <row r="438" spans="1:33" ht="16" x14ac:dyDescent="0.2">
      <c r="A438" s="74">
        <v>45196</v>
      </c>
      <c r="B438" s="72">
        <v>8.2131391711427835E-4</v>
      </c>
      <c r="C438" s="72">
        <v>-1.9042346401996933E-3</v>
      </c>
      <c r="D438" s="72">
        <v>-1.231107914458047E-3</v>
      </c>
      <c r="E438" s="72">
        <v>-3.385459897769972E-3</v>
      </c>
      <c r="G438" s="74">
        <v>45196</v>
      </c>
      <c r="H438" s="71">
        <v>-2.9245528026405226E-4</v>
      </c>
      <c r="I438" s="71">
        <v>-2.8411483713061026E-3</v>
      </c>
      <c r="J438" s="71">
        <v>-4.098044700110154E-4</v>
      </c>
      <c r="L438" s="74">
        <v>45196</v>
      </c>
      <c r="M438" s="73">
        <v>-1.3296532112415445E-3</v>
      </c>
      <c r="N438" s="73">
        <v>9.105190604066153E-4</v>
      </c>
      <c r="O438" s="73">
        <v>-1.3499296069196516E-3</v>
      </c>
      <c r="P438" s="73">
        <v>3.4146926708184269E-2</v>
      </c>
      <c r="R438" s="74">
        <v>45196</v>
      </c>
      <c r="S438" s="75">
        <v>1.8851640326894077E-2</v>
      </c>
      <c r="T438" s="75">
        <v>-1.4399908492488362E-2</v>
      </c>
      <c r="U438" s="75">
        <v>3.0791883224430803E-2</v>
      </c>
      <c r="V438" s="75">
        <v>-0.10623943752397502</v>
      </c>
      <c r="X438" s="74">
        <v>45196</v>
      </c>
      <c r="Y438" s="71">
        <v>-5.3693867095879031E-4</v>
      </c>
      <c r="Z438" s="71">
        <v>-6.8647918226733768E-3</v>
      </c>
      <c r="AB438" s="74">
        <v>45196</v>
      </c>
      <c r="AC438" s="73">
        <v>1.0132188771587556E-2</v>
      </c>
      <c r="AD438" s="73">
        <v>-2.3011935879050857E-2</v>
      </c>
      <c r="AE438" s="73">
        <v>7.3658018622721286E-3</v>
      </c>
      <c r="AF438" s="73">
        <v>1.3193448155280127E-2</v>
      </c>
      <c r="AG438" s="73">
        <v>1.655893976836997E-2</v>
      </c>
    </row>
    <row r="439" spans="1:33" ht="16" x14ac:dyDescent="0.2">
      <c r="A439" s="74">
        <v>45197</v>
      </c>
      <c r="B439" s="72">
        <v>2.7361777232745311E-4</v>
      </c>
      <c r="C439" s="72">
        <v>-1.9768469634112214E-3</v>
      </c>
      <c r="D439" s="72">
        <v>-7.253565002644494E-3</v>
      </c>
      <c r="E439" s="72">
        <v>-7.9115364438858554E-3</v>
      </c>
      <c r="G439" s="74">
        <v>45197</v>
      </c>
      <c r="H439" s="71">
        <v>-2.2895885376446966E-4</v>
      </c>
      <c r="I439" s="71">
        <v>-2.6471948956355716E-3</v>
      </c>
      <c r="J439" s="71">
        <v>-2.7525370312022229E-3</v>
      </c>
      <c r="L439" s="74">
        <v>45197</v>
      </c>
      <c r="M439" s="73">
        <v>5.6192604119841786E-4</v>
      </c>
      <c r="N439" s="73">
        <v>-1.7164160205582269E-3</v>
      </c>
      <c r="O439" s="73">
        <v>-1.0668104090001888E-3</v>
      </c>
      <c r="P439" s="73">
        <v>-1.3199033023683828E-2</v>
      </c>
      <c r="R439" s="74">
        <v>45197</v>
      </c>
      <c r="S439" s="75">
        <v>3.26219032432849E-2</v>
      </c>
      <c r="T439" s="75">
        <v>1.5142641591103529E-2</v>
      </c>
      <c r="U439" s="75">
        <v>1.728043670394936E-2</v>
      </c>
      <c r="V439" s="75">
        <v>-7.5693602367769661E-2</v>
      </c>
      <c r="X439" s="74">
        <v>45197</v>
      </c>
      <c r="Y439" s="71">
        <v>-6.4325195466284114E-6</v>
      </c>
      <c r="Z439" s="71">
        <v>1.1821471530615722E-3</v>
      </c>
      <c r="AB439" s="74">
        <v>45197</v>
      </c>
      <c r="AC439" s="73">
        <v>-1.971713359873583E-2</v>
      </c>
      <c r="AD439" s="73">
        <v>4.5271212049479374E-3</v>
      </c>
      <c r="AE439" s="73">
        <v>1.5438057871266357E-3</v>
      </c>
      <c r="AF439" s="73">
        <v>1.2222731773410737E-2</v>
      </c>
      <c r="AG439" s="73">
        <v>-8.7199165752520139E-3</v>
      </c>
    </row>
    <row r="440" spans="1:33" ht="16" x14ac:dyDescent="0.2">
      <c r="A440" s="74">
        <v>45198</v>
      </c>
      <c r="B440" s="72">
        <v>4.1836481497830279E-4</v>
      </c>
      <c r="C440" s="72">
        <v>-1.8474459009682552E-3</v>
      </c>
      <c r="D440" s="72">
        <v>3.4005909091171164E-3</v>
      </c>
      <c r="E440" s="72">
        <v>-8.0114704278990406E-3</v>
      </c>
      <c r="G440" s="74">
        <v>45198</v>
      </c>
      <c r="H440" s="71">
        <v>-5.4567449957139142E-4</v>
      </c>
      <c r="I440" s="71">
        <v>-1.1264333840208423E-3</v>
      </c>
      <c r="J440" s="71">
        <v>2.0703757143742938E-3</v>
      </c>
      <c r="L440" s="74">
        <v>45198</v>
      </c>
      <c r="M440" s="73">
        <v>1.5994279825189072E-5</v>
      </c>
      <c r="N440" s="73">
        <v>-2.8438877040101612E-3</v>
      </c>
      <c r="O440" s="73">
        <v>-1.3213764723133772E-3</v>
      </c>
      <c r="P440" s="73">
        <v>-1.2844848439823992E-2</v>
      </c>
      <c r="R440" s="74">
        <v>45198</v>
      </c>
      <c r="S440" s="75">
        <v>-1.081796300945225E-2</v>
      </c>
      <c r="T440" s="75">
        <v>-1.7199129787260941E-2</v>
      </c>
      <c r="U440" s="75">
        <v>6.4384640032698004E-2</v>
      </c>
      <c r="V440" s="75">
        <v>2.163392012638992E-2</v>
      </c>
      <c r="X440" s="74">
        <v>45198</v>
      </c>
      <c r="Y440" s="71">
        <v>1.0693617399066054E-3</v>
      </c>
      <c r="Z440" s="71">
        <v>-6.4884324748967484E-3</v>
      </c>
      <c r="AB440" s="74">
        <v>45198</v>
      </c>
      <c r="AC440" s="73">
        <v>-1.9524258953693751E-4</v>
      </c>
      <c r="AD440" s="73">
        <v>-4.6632242782757731E-2</v>
      </c>
      <c r="AE440" s="73">
        <v>-3.8927659298682603E-2</v>
      </c>
      <c r="AF440" s="73">
        <v>3.8289772370972515E-3</v>
      </c>
      <c r="AG440" s="73">
        <v>-1.2208867610178864E-2</v>
      </c>
    </row>
    <row r="441" spans="1:33" ht="16" x14ac:dyDescent="0.2">
      <c r="A441" s="74">
        <v>45201</v>
      </c>
      <c r="B441" s="72">
        <v>8.2948819048088939E-4</v>
      </c>
      <c r="C441" s="72">
        <v>2.5923387286702461E-3</v>
      </c>
      <c r="D441" s="72">
        <v>-6.0312922476214691E-3</v>
      </c>
      <c r="E441" s="72">
        <v>-8.5445645820609005E-3</v>
      </c>
      <c r="G441" s="74">
        <v>45201</v>
      </c>
      <c r="H441" s="71">
        <v>1.5796413479336432E-4</v>
      </c>
      <c r="I441" s="71">
        <v>-1.0423169665431857E-3</v>
      </c>
      <c r="J441" s="71">
        <v>1.1419347079255255E-4</v>
      </c>
      <c r="L441" s="74">
        <v>45201</v>
      </c>
      <c r="M441" s="73">
        <v>-9.5508811954814719E-4</v>
      </c>
      <c r="N441" s="73">
        <v>-2.0152437286936687E-3</v>
      </c>
      <c r="O441" s="73">
        <v>1.955929485054104E-3</v>
      </c>
      <c r="P441" s="73">
        <v>-1.7148091008448479E-2</v>
      </c>
      <c r="R441" s="74">
        <v>45201</v>
      </c>
      <c r="S441" s="75">
        <v>-3.2231688754913321E-2</v>
      </c>
      <c r="T441" s="75">
        <v>1.6269605383308655E-2</v>
      </c>
      <c r="U441" s="75">
        <v>9.9576533869977085E-3</v>
      </c>
      <c r="V441" s="75">
        <v>-5.9449231563072583E-4</v>
      </c>
      <c r="X441" s="74">
        <v>45201</v>
      </c>
      <c r="Y441" s="71">
        <v>9.4479801934679224E-4</v>
      </c>
      <c r="Z441" s="71">
        <v>-3.2538827483032939E-3</v>
      </c>
      <c r="AB441" s="74">
        <v>45201</v>
      </c>
      <c r="AC441" s="73">
        <v>-2.2806512996879913E-3</v>
      </c>
      <c r="AD441" s="73">
        <v>1.644737212878245E-3</v>
      </c>
      <c r="AE441" s="73">
        <v>-3.2188560153308822E-2</v>
      </c>
      <c r="AF441" s="73">
        <v>2.3856870162033742E-3</v>
      </c>
      <c r="AG441" s="73">
        <v>-2.6956977363889193E-2</v>
      </c>
    </row>
    <row r="442" spans="1:33" ht="16" x14ac:dyDescent="0.2">
      <c r="A442" s="74">
        <v>45202</v>
      </c>
      <c r="B442" s="72">
        <v>-3.4083296066312729E-4</v>
      </c>
      <c r="C442" s="72">
        <v>6.5032600665065952E-4</v>
      </c>
      <c r="D442" s="72">
        <v>1.1869680923697766E-2</v>
      </c>
      <c r="E442" s="72">
        <v>-8.5340898787045778E-3</v>
      </c>
      <c r="G442" s="74">
        <v>45202</v>
      </c>
      <c r="H442" s="71">
        <v>3.9719149565157867E-4</v>
      </c>
      <c r="I442" s="71">
        <v>3.8344305230091041E-3</v>
      </c>
      <c r="J442" s="71">
        <v>7.3356874698131088E-4</v>
      </c>
      <c r="L442" s="74">
        <v>45202</v>
      </c>
      <c r="M442" s="73">
        <v>6.5388641686541676E-4</v>
      </c>
      <c r="N442" s="73">
        <v>-2.7828839379252692E-4</v>
      </c>
      <c r="O442" s="73">
        <v>5.6870026271244327E-4</v>
      </c>
      <c r="P442" s="73">
        <v>2.0680283893909936E-2</v>
      </c>
      <c r="R442" s="74">
        <v>45202</v>
      </c>
      <c r="S442" s="75">
        <v>2.3908188670679655E-2</v>
      </c>
      <c r="T442" s="75">
        <v>-9.370227718166052E-2</v>
      </c>
      <c r="U442" s="75">
        <v>4.8501844262228126E-4</v>
      </c>
      <c r="V442" s="75">
        <v>9.0258455397229688E-3</v>
      </c>
      <c r="X442" s="74">
        <v>45202</v>
      </c>
      <c r="Y442" s="71">
        <v>8.0853119707000574E-4</v>
      </c>
      <c r="Z442" s="71">
        <v>-6.1820275832245933E-3</v>
      </c>
      <c r="AB442" s="74">
        <v>45202</v>
      </c>
      <c r="AC442" s="73">
        <v>2.4758938892250094E-3</v>
      </c>
      <c r="AD442" s="73">
        <v>2.555401673230066E-2</v>
      </c>
      <c r="AE442" s="73">
        <v>8.2781461681018795E-4</v>
      </c>
      <c r="AF442" s="73">
        <v>2.5099356802295185E-2</v>
      </c>
      <c r="AG442" s="73">
        <v>1.0805016444448994E-2</v>
      </c>
    </row>
    <row r="443" spans="1:33" ht="16" x14ac:dyDescent="0.2">
      <c r="A443" s="74">
        <v>45203</v>
      </c>
      <c r="B443" s="72">
        <v>-3.8675236692555794E-4</v>
      </c>
      <c r="C443" s="72">
        <v>1.4912923239085026E-3</v>
      </c>
      <c r="D443" s="72">
        <v>-2.4555150457952941E-4</v>
      </c>
      <c r="E443" s="72">
        <v>1.7703648308167413E-3</v>
      </c>
      <c r="G443" s="74">
        <v>45203</v>
      </c>
      <c r="H443" s="71">
        <v>4.6389993961264641E-4</v>
      </c>
      <c r="I443" s="71">
        <v>-2.5197076402748474E-3</v>
      </c>
      <c r="J443" s="71">
        <v>-1.713169210243372E-3</v>
      </c>
      <c r="L443" s="74">
        <v>45203</v>
      </c>
      <c r="M443" s="73">
        <v>-1.5034242085187085E-4</v>
      </c>
      <c r="N443" s="73">
        <v>-1.0989725741152232E-3</v>
      </c>
      <c r="O443" s="73">
        <v>-2.3772533274595714E-3</v>
      </c>
      <c r="P443" s="73">
        <v>-3.8713992670367903E-2</v>
      </c>
      <c r="R443" s="74">
        <v>45203</v>
      </c>
      <c r="S443" s="75">
        <v>3.7670426228942878E-2</v>
      </c>
      <c r="T443" s="75">
        <v>4.9515375992019807E-2</v>
      </c>
      <c r="U443" s="75">
        <v>-2.0853838172366882E-3</v>
      </c>
      <c r="V443" s="75">
        <v>-2.7052917432665399E-2</v>
      </c>
      <c r="X443" s="74">
        <v>45203</v>
      </c>
      <c r="Y443" s="71">
        <v>-5.2254669125686407E-4</v>
      </c>
      <c r="Z443" s="71">
        <v>-2.2545160793047405E-3</v>
      </c>
      <c r="AB443" s="74">
        <v>45203</v>
      </c>
      <c r="AC443" s="73">
        <v>-5.2073163970405825E-4</v>
      </c>
      <c r="AD443" s="73">
        <v>9.962226245091705E-3</v>
      </c>
      <c r="AE443" s="73">
        <v>1.069969055425735E-2</v>
      </c>
      <c r="AF443" s="73">
        <v>2.2063098102678817E-2</v>
      </c>
      <c r="AG443" s="73">
        <v>-1.025650016718911E-2</v>
      </c>
    </row>
    <row r="444" spans="1:33" ht="16" x14ac:dyDescent="0.2">
      <c r="A444" s="74">
        <v>45204</v>
      </c>
      <c r="B444" s="72">
        <v>-2.2367012230948411E-4</v>
      </c>
      <c r="C444" s="72">
        <v>-1.0386167261610269E-3</v>
      </c>
      <c r="D444" s="72">
        <v>-2.8256577885180192E-3</v>
      </c>
      <c r="E444" s="72">
        <v>9.856559880931713E-4</v>
      </c>
      <c r="G444" s="74">
        <v>45204</v>
      </c>
      <c r="H444" s="71">
        <v>-7.3842286892279979E-4</v>
      </c>
      <c r="I444" s="71">
        <v>1.1747247033547068E-3</v>
      </c>
      <c r="J444" s="71">
        <v>-1.9228223061550588E-3</v>
      </c>
      <c r="L444" s="74">
        <v>45204</v>
      </c>
      <c r="M444" s="73">
        <v>-2.5358705226848026E-5</v>
      </c>
      <c r="N444" s="73">
        <v>6.027291825801193E-4</v>
      </c>
      <c r="O444" s="73">
        <v>1.7833585265134364E-3</v>
      </c>
      <c r="P444" s="73">
        <v>-1.7685682698970414E-2</v>
      </c>
      <c r="R444" s="74">
        <v>45204</v>
      </c>
      <c r="S444" s="75">
        <v>-2.4697375318489659E-2</v>
      </c>
      <c r="T444" s="75">
        <v>-6.723612561826308E-3</v>
      </c>
      <c r="U444" s="75">
        <v>0.12587191956594931</v>
      </c>
      <c r="V444" s="75">
        <v>-0.20346163556060767</v>
      </c>
      <c r="X444" s="74">
        <v>45204</v>
      </c>
      <c r="Y444" s="71">
        <v>-7.6372895387923588E-4</v>
      </c>
      <c r="Z444" s="71">
        <v>-7.4541980590756224E-3</v>
      </c>
      <c r="AB444" s="74">
        <v>45204</v>
      </c>
      <c r="AC444" s="73">
        <v>1.1587015094737856E-2</v>
      </c>
      <c r="AD444" s="73">
        <v>1.8464480585018862E-2</v>
      </c>
      <c r="AE444" s="73">
        <v>4.0849730007488259E-3</v>
      </c>
      <c r="AF444" s="73">
        <v>-1.5115945499693069E-2</v>
      </c>
      <c r="AG444" s="73">
        <v>3.1628736085401038E-2</v>
      </c>
    </row>
    <row r="445" spans="1:33" ht="16" x14ac:dyDescent="0.2">
      <c r="A445" s="74">
        <v>45205</v>
      </c>
      <c r="B445" s="72">
        <v>2.7281980482532329E-4</v>
      </c>
      <c r="C445" s="72">
        <v>-6.0135699121963517E-4</v>
      </c>
      <c r="D445" s="72">
        <v>2.2903754824748729E-3</v>
      </c>
      <c r="E445" s="72">
        <v>-7.6355713917733029E-3</v>
      </c>
      <c r="G445" s="74">
        <v>45205</v>
      </c>
      <c r="H445" s="71">
        <v>-1.3748731052374194E-4</v>
      </c>
      <c r="I445" s="71">
        <v>-1.5396337027790941E-3</v>
      </c>
      <c r="J445" s="71">
        <v>1.2542122531104675E-3</v>
      </c>
      <c r="L445" s="74">
        <v>45205</v>
      </c>
      <c r="M445" s="73">
        <v>7.3880067647951212E-4</v>
      </c>
      <c r="N445" s="73">
        <v>1.8282638043975851E-3</v>
      </c>
      <c r="O445" s="73">
        <v>-7.2554785849675133E-4</v>
      </c>
      <c r="P445" s="73">
        <v>3.1874990433613977E-2</v>
      </c>
      <c r="R445" s="74">
        <v>45205</v>
      </c>
      <c r="S445" s="75">
        <v>1.7380170968965349E-2</v>
      </c>
      <c r="T445" s="75">
        <v>4.559481739418671E-3</v>
      </c>
      <c r="U445" s="75">
        <v>0.12484880278444135</v>
      </c>
      <c r="V445" s="75">
        <v>5.4851610109934473E-2</v>
      </c>
      <c r="X445" s="74">
        <v>45205</v>
      </c>
      <c r="Y445" s="71">
        <v>-4.8463703760792258E-4</v>
      </c>
      <c r="Z445" s="71">
        <v>-1.3064705268692276E-2</v>
      </c>
      <c r="AB445" s="74">
        <v>45205</v>
      </c>
      <c r="AC445" s="73">
        <v>1.2026757041095125E-2</v>
      </c>
      <c r="AD445" s="73">
        <v>-2.7285146532040625E-3</v>
      </c>
      <c r="AE445" s="73">
        <v>8.9286307443013982E-3</v>
      </c>
      <c r="AF445" s="73">
        <v>1.420630322957122E-2</v>
      </c>
      <c r="AG445" s="73">
        <v>-1.1434802660287445E-2</v>
      </c>
    </row>
    <row r="446" spans="1:33" ht="16" x14ac:dyDescent="0.2">
      <c r="A446" s="74">
        <v>45208</v>
      </c>
      <c r="B446" s="72">
        <v>7.1772279166009768E-4</v>
      </c>
      <c r="C446" s="72">
        <v>5.6011990131276095E-3</v>
      </c>
      <c r="D446" s="72">
        <v>1.2321384526849354E-3</v>
      </c>
      <c r="E446" s="72">
        <v>7.4340144680114175E-4</v>
      </c>
      <c r="G446" s="74">
        <v>45208</v>
      </c>
      <c r="H446" s="71">
        <v>-4.8282202122329617E-4</v>
      </c>
      <c r="I446" s="71">
        <v>-3.5423530894005783E-4</v>
      </c>
      <c r="J446" s="71">
        <v>3.060108169223741E-4</v>
      </c>
      <c r="L446" s="74">
        <v>45208</v>
      </c>
      <c r="M446" s="73">
        <v>-1.0974427689703001E-3</v>
      </c>
      <c r="N446" s="73">
        <v>2.3356342933385349E-3</v>
      </c>
      <c r="O446" s="73">
        <v>-1.7813182485844039E-4</v>
      </c>
      <c r="P446" s="73">
        <v>-3.4340281150026492E-2</v>
      </c>
      <c r="R446" s="74">
        <v>45208</v>
      </c>
      <c r="S446" s="75">
        <v>2.5079025087525325E-3</v>
      </c>
      <c r="T446" s="75">
        <v>5.3320314606759445E-3</v>
      </c>
      <c r="U446" s="75">
        <v>6.8658468900528388E-3</v>
      </c>
      <c r="V446" s="75">
        <v>-2.6706141523198248E-2</v>
      </c>
      <c r="X446" s="74">
        <v>45208</v>
      </c>
      <c r="Y446" s="71">
        <v>-2.8063781678356849E-4</v>
      </c>
      <c r="Z446" s="71">
        <v>-5.7884876117634794E-3</v>
      </c>
      <c r="AB446" s="74">
        <v>45208</v>
      </c>
      <c r="AC446" s="73">
        <v>-1.2089207084290394E-3</v>
      </c>
      <c r="AD446" s="73">
        <v>-1.1716462968907467E-3</v>
      </c>
      <c r="AE446" s="73">
        <v>1.9208273638267191E-2</v>
      </c>
      <c r="AF446" s="73">
        <v>1.6099046265757571E-2</v>
      </c>
      <c r="AG446" s="73">
        <v>2.1373560724029097E-2</v>
      </c>
    </row>
    <row r="447" spans="1:33" ht="16" x14ac:dyDescent="0.2">
      <c r="A447" s="74">
        <v>45209</v>
      </c>
      <c r="B447" s="72">
        <v>1.0843224376304202E-3</v>
      </c>
      <c r="C447" s="72">
        <v>3.3974806767006905E-4</v>
      </c>
      <c r="D447" s="72">
        <v>6.3297551721288696E-3</v>
      </c>
      <c r="E447" s="72">
        <v>5.7268695037474456E-3</v>
      </c>
      <c r="G447" s="74">
        <v>45209</v>
      </c>
      <c r="H447" s="71">
        <v>-1.3680685634993395E-4</v>
      </c>
      <c r="I447" s="71">
        <v>6.2989337837146108E-4</v>
      </c>
      <c r="J447" s="71">
        <v>1.56775198437773E-3</v>
      </c>
      <c r="L447" s="74">
        <v>45209</v>
      </c>
      <c r="M447" s="73">
        <v>-1.9859026632835667E-4</v>
      </c>
      <c r="N447" s="73">
        <v>-1.6355966041636625E-3</v>
      </c>
      <c r="O447" s="73">
        <v>3.922050694006622E-3</v>
      </c>
      <c r="P447" s="73">
        <v>1.8022034554124697E-2</v>
      </c>
      <c r="R447" s="74">
        <v>45209</v>
      </c>
      <c r="S447" s="75">
        <v>-1.3206223849949857E-2</v>
      </c>
      <c r="T447" s="75">
        <v>-3.796207776652618E-2</v>
      </c>
      <c r="U447" s="75">
        <v>2.5923411457903341E-2</v>
      </c>
      <c r="V447" s="75">
        <v>-3.9575978836397498E-2</v>
      </c>
      <c r="X447" s="74">
        <v>45209</v>
      </c>
      <c r="Y447" s="71">
        <v>-4.7184721059313265E-5</v>
      </c>
      <c r="Z447" s="71">
        <v>6.8910707459084533E-4</v>
      </c>
      <c r="AB447" s="74">
        <v>45209</v>
      </c>
      <c r="AC447" s="73">
        <v>1.9044591235062216E-2</v>
      </c>
      <c r="AD447" s="73">
        <v>2.2220989652473568E-2</v>
      </c>
      <c r="AE447" s="73">
        <v>-2.1230519019034957E-2</v>
      </c>
      <c r="AF447" s="73">
        <v>1.290149132470108E-2</v>
      </c>
      <c r="AG447" s="73">
        <v>4.8278851122081365E-3</v>
      </c>
    </row>
    <row r="448" spans="1:33" ht="16" x14ac:dyDescent="0.2">
      <c r="A448" s="74">
        <v>45210</v>
      </c>
      <c r="B448" s="72">
        <v>5.3064757274195052E-4</v>
      </c>
      <c r="C448" s="72">
        <v>4.4748036936704687E-4</v>
      </c>
      <c r="D448" s="72">
        <v>-7.8769775832578993E-4</v>
      </c>
      <c r="E448" s="72">
        <v>-4.290101730040915E-3</v>
      </c>
      <c r="G448" s="74">
        <v>45210</v>
      </c>
      <c r="H448" s="71">
        <v>-1.198572243481781E-4</v>
      </c>
      <c r="I448" s="71">
        <v>5.6667522985192904E-4</v>
      </c>
      <c r="J448" s="71">
        <v>-2.0931399839271159E-3</v>
      </c>
      <c r="L448" s="74">
        <v>45210</v>
      </c>
      <c r="M448" s="73">
        <v>1.1697125370805923E-3</v>
      </c>
      <c r="N448" s="73">
        <v>4.2005911887992133E-3</v>
      </c>
      <c r="O448" s="73">
        <v>7.6033156792661768E-4</v>
      </c>
      <c r="P448" s="73">
        <v>6.1508312842694654E-3</v>
      </c>
      <c r="R448" s="74">
        <v>45210</v>
      </c>
      <c r="S448" s="75">
        <v>2.3740037772016907E-2</v>
      </c>
      <c r="T448" s="75">
        <v>-2.730153783090894E-2</v>
      </c>
      <c r="U448" s="75">
        <v>1.0969858325288909E-2</v>
      </c>
      <c r="V448" s="75">
        <v>-7.8413639062474991E-2</v>
      </c>
      <c r="X448" s="74">
        <v>45210</v>
      </c>
      <c r="Y448" s="71">
        <v>-1.755949737901072E-4</v>
      </c>
      <c r="Z448" s="71">
        <v>5.9164886915892435E-3</v>
      </c>
      <c r="AB448" s="74">
        <v>45210</v>
      </c>
      <c r="AC448" s="73">
        <v>3.6164149652405217E-3</v>
      </c>
      <c r="AD448" s="73">
        <v>-1.3466921492558617E-2</v>
      </c>
      <c r="AE448" s="73">
        <v>-2.9166166782328345E-2</v>
      </c>
      <c r="AF448" s="73">
        <v>-1.3349352793708207E-2</v>
      </c>
      <c r="AG448" s="73">
        <v>-1.5085469896329444E-2</v>
      </c>
    </row>
    <row r="449" spans="1:33" ht="16" x14ac:dyDescent="0.2">
      <c r="A449" s="74">
        <v>45211</v>
      </c>
      <c r="B449" s="72">
        <v>1.1404775782610031E-3</v>
      </c>
      <c r="C449" s="72">
        <v>1.9267914841329373E-3</v>
      </c>
      <c r="D449" s="72">
        <v>-5.1557101339298004E-3</v>
      </c>
      <c r="E449" s="72">
        <v>-9.0245706276474349E-3</v>
      </c>
      <c r="G449" s="74">
        <v>45211</v>
      </c>
      <c r="H449" s="71">
        <v>-1.8543439449086204E-4</v>
      </c>
      <c r="I449" s="71">
        <v>-3.5975622435524147E-3</v>
      </c>
      <c r="J449" s="71">
        <v>-1.6597841258665705E-3</v>
      </c>
      <c r="L449" s="74">
        <v>45211</v>
      </c>
      <c r="M449" s="73">
        <v>-1.7963626159167047E-3</v>
      </c>
      <c r="N449" s="73">
        <v>-2.0415518989588331E-4</v>
      </c>
      <c r="O449" s="73">
        <v>1.2578575771296578E-4</v>
      </c>
      <c r="P449" s="73">
        <v>-1.309304537280011E-2</v>
      </c>
      <c r="R449" s="74">
        <v>45211</v>
      </c>
      <c r="S449" s="75">
        <v>1.1427182884642983E-2</v>
      </c>
      <c r="T449" s="75">
        <v>1.7233855947234294E-2</v>
      </c>
      <c r="U449" s="75">
        <v>-4.466666176975459E-2</v>
      </c>
      <c r="V449" s="75">
        <v>6.7219860106138576E-2</v>
      </c>
      <c r="X449" s="74">
        <v>45211</v>
      </c>
      <c r="Y449" s="71">
        <v>4.1033759181157879E-4</v>
      </c>
      <c r="Z449" s="71">
        <v>6.9852002156730146E-3</v>
      </c>
      <c r="AB449" s="74">
        <v>45211</v>
      </c>
      <c r="AC449" s="73">
        <v>-1.3850376518147682E-2</v>
      </c>
      <c r="AD449" s="73">
        <v>5.0231944880905696E-3</v>
      </c>
      <c r="AE449" s="73">
        <v>-4.1771155138849601E-3</v>
      </c>
      <c r="AF449" s="73">
        <v>-2.1126483646430862E-2</v>
      </c>
      <c r="AG449" s="73">
        <v>-1.5208604161814486E-2</v>
      </c>
    </row>
    <row r="450" spans="1:33" ht="16" x14ac:dyDescent="0.2">
      <c r="A450" s="74">
        <v>45212</v>
      </c>
      <c r="B450" s="72">
        <v>-4.4469555633694813E-4</v>
      </c>
      <c r="C450" s="72">
        <v>4.1551346283883351E-4</v>
      </c>
      <c r="D450" s="72">
        <v>-1.6901415496803963E-3</v>
      </c>
      <c r="E450" s="72">
        <v>-1.5252086465408564E-2</v>
      </c>
      <c r="G450" s="74">
        <v>45212</v>
      </c>
      <c r="H450" s="71">
        <v>8.1085075463548236E-4</v>
      </c>
      <c r="I450" s="71">
        <v>3.0601897228358429E-3</v>
      </c>
      <c r="J450" s="71">
        <v>4.1712530133336525E-3</v>
      </c>
      <c r="L450" s="74">
        <v>45212</v>
      </c>
      <c r="M450" s="73">
        <v>-1.2148332729367218E-3</v>
      </c>
      <c r="N450" s="73">
        <v>-7.9169296955412468E-4</v>
      </c>
      <c r="O450" s="73">
        <v>9.6911962541153685E-4</v>
      </c>
      <c r="P450" s="73">
        <v>-1.1445848580432672E-2</v>
      </c>
      <c r="R450" s="74">
        <v>45212</v>
      </c>
      <c r="S450" s="75">
        <v>2.686358900328396E-2</v>
      </c>
      <c r="T450" s="75">
        <v>-6.2043810251138601E-2</v>
      </c>
      <c r="U450" s="75">
        <v>-0.1295549208737819</v>
      </c>
      <c r="V450" s="75">
        <v>0.12766076361996448</v>
      </c>
      <c r="X450" s="74">
        <v>45212</v>
      </c>
      <c r="Y450" s="71">
        <v>5.7902809856709901E-5</v>
      </c>
      <c r="Z450" s="71">
        <v>9.7081008507757111E-3</v>
      </c>
      <c r="AB450" s="74">
        <v>45212</v>
      </c>
      <c r="AC450" s="73">
        <v>9.9215884519382284E-3</v>
      </c>
      <c r="AD450" s="73">
        <v>6.7223915885273426E-3</v>
      </c>
      <c r="AE450" s="73">
        <v>2.2351923931930997E-2</v>
      </c>
      <c r="AF450" s="73">
        <v>-3.0548366508896608E-3</v>
      </c>
      <c r="AG450" s="73">
        <v>7.6332145073322441E-3</v>
      </c>
    </row>
    <row r="451" spans="1:33" ht="16" x14ac:dyDescent="0.2">
      <c r="A451" s="74">
        <v>45215</v>
      </c>
      <c r="B451" s="72">
        <v>5.5069299103876958E-5</v>
      </c>
      <c r="C451" s="72">
        <v>-2.015811449426798E-3</v>
      </c>
      <c r="D451" s="72">
        <v>4.118244574870325E-3</v>
      </c>
      <c r="E451" s="72">
        <v>1.0611152200068443E-2</v>
      </c>
      <c r="G451" s="74">
        <v>45215</v>
      </c>
      <c r="H451" s="71">
        <v>-7.8046796655750013E-5</v>
      </c>
      <c r="I451" s="71">
        <v>1.412622197076686E-3</v>
      </c>
      <c r="J451" s="71">
        <v>-8.0065302914410035E-4</v>
      </c>
      <c r="L451" s="74">
        <v>45215</v>
      </c>
      <c r="M451" s="73">
        <v>-9.452152060247065E-5</v>
      </c>
      <c r="N451" s="73">
        <v>-2.1341536781261917E-3</v>
      </c>
      <c r="O451" s="73">
        <v>-9.7670928881273965E-4</v>
      </c>
      <c r="P451" s="73">
        <v>1.2517912802929669E-3</v>
      </c>
      <c r="R451" s="74">
        <v>45215</v>
      </c>
      <c r="S451" s="75">
        <v>-1.1698751583542185E-2</v>
      </c>
      <c r="T451" s="75">
        <v>-1.2634945819429734E-2</v>
      </c>
      <c r="U451" s="75">
        <v>5.9158781395359114E-2</v>
      </c>
      <c r="V451" s="75">
        <v>0.21581847760408132</v>
      </c>
      <c r="X451" s="74">
        <v>45215</v>
      </c>
      <c r="Y451" s="71">
        <v>-2.3983208115335085E-4</v>
      </c>
      <c r="Z451" s="71">
        <v>-3.6290334141215437E-3</v>
      </c>
      <c r="AB451" s="74">
        <v>45215</v>
      </c>
      <c r="AC451" s="73">
        <v>1.513113328309491E-2</v>
      </c>
      <c r="AD451" s="73">
        <v>1.1478861027015177E-3</v>
      </c>
      <c r="AE451" s="73">
        <v>1.0586418087439015E-2</v>
      </c>
      <c r="AF451" s="73">
        <v>-1.6192812753927432E-2</v>
      </c>
      <c r="AG451" s="73">
        <v>-8.5717352296484149E-4</v>
      </c>
    </row>
    <row r="452" spans="1:33" ht="16" x14ac:dyDescent="0.2">
      <c r="A452" s="74">
        <v>45216</v>
      </c>
      <c r="B452" s="72">
        <v>4.5815371948283593E-4</v>
      </c>
      <c r="C452" s="72">
        <v>3.3902768950984834E-3</v>
      </c>
      <c r="D452" s="72">
        <v>8.3260451274354847E-3</v>
      </c>
      <c r="E452" s="72">
        <v>-4.1950936186292776E-3</v>
      </c>
      <c r="G452" s="74">
        <v>45216</v>
      </c>
      <c r="H452" s="71">
        <v>2.3018778460573823E-4</v>
      </c>
      <c r="I452" s="71">
        <v>-3.0377502213029179E-4</v>
      </c>
      <c r="J452" s="71">
        <v>-3.439989438972313E-3</v>
      </c>
      <c r="L452" s="74">
        <v>45216</v>
      </c>
      <c r="M452" s="73">
        <v>-5.2876860164955059E-4</v>
      </c>
      <c r="N452" s="73">
        <v>2.5920782155848484E-3</v>
      </c>
      <c r="O452" s="73">
        <v>-4.5330502687811511E-4</v>
      </c>
      <c r="P452" s="73">
        <v>-2.5308818412457235E-2</v>
      </c>
      <c r="R452" s="74">
        <v>45216</v>
      </c>
      <c r="S452" s="75">
        <v>2.200905215581157E-2</v>
      </c>
      <c r="T452" s="75">
        <v>-2.2597833171644845E-2</v>
      </c>
      <c r="U452" s="75">
        <v>2.2407954232251902E-2</v>
      </c>
      <c r="V452" s="75">
        <v>5.4772600668246851E-2</v>
      </c>
      <c r="X452" s="74">
        <v>45216</v>
      </c>
      <c r="Y452" s="71">
        <v>6.8895395985870826E-5</v>
      </c>
      <c r="Z452" s="71">
        <v>2.9346513794035567E-3</v>
      </c>
      <c r="AB452" s="74">
        <v>45216</v>
      </c>
      <c r="AC452" s="73">
        <v>-2.3098303182709026E-2</v>
      </c>
      <c r="AD452" s="73">
        <v>-5.752652489449811E-3</v>
      </c>
      <c r="AE452" s="73">
        <v>8.4695001135737837E-3</v>
      </c>
      <c r="AF452" s="73">
        <v>-1.0785567626010016E-2</v>
      </c>
      <c r="AG452" s="73">
        <v>-1.9920546135995049E-2</v>
      </c>
    </row>
    <row r="453" spans="1:33" ht="16" x14ac:dyDescent="0.2">
      <c r="A453" s="74">
        <v>45217</v>
      </c>
      <c r="B453" s="72">
        <v>7.5387144997067967E-4</v>
      </c>
      <c r="C453" s="72">
        <v>-1.0213170594672969E-3</v>
      </c>
      <c r="D453" s="72">
        <v>-2.7882388203536433E-4</v>
      </c>
      <c r="E453" s="72">
        <v>-7.6418211166672549E-3</v>
      </c>
      <c r="G453" s="74">
        <v>45217</v>
      </c>
      <c r="H453" s="71">
        <v>-4.1350301581043398E-4</v>
      </c>
      <c r="I453" s="71">
        <v>3.4232094380678537E-3</v>
      </c>
      <c r="J453" s="71">
        <v>3.7156113772627078E-3</v>
      </c>
      <c r="L453" s="74">
        <v>45217</v>
      </c>
      <c r="M453" s="73">
        <v>5.4341486991674052E-4</v>
      </c>
      <c r="N453" s="73">
        <v>2.1933754457108257E-4</v>
      </c>
      <c r="O453" s="73">
        <v>3.2932446605655195E-4</v>
      </c>
      <c r="P453" s="73">
        <v>-2.8341319617166887E-2</v>
      </c>
      <c r="R453" s="74">
        <v>45217</v>
      </c>
      <c r="S453" s="75">
        <v>2.3274785242663184E-2</v>
      </c>
      <c r="T453" s="75">
        <v>-3.1467159931961759E-2</v>
      </c>
      <c r="U453" s="75">
        <v>4.7013037063839733E-2</v>
      </c>
      <c r="V453" s="75">
        <v>5.9783676332326424E-2</v>
      </c>
      <c r="X453" s="74">
        <v>45217</v>
      </c>
      <c r="Y453" s="71">
        <v>7.2830181678907831E-5</v>
      </c>
      <c r="Z453" s="71">
        <v>1.4186498985293648E-2</v>
      </c>
      <c r="AB453" s="74">
        <v>45217</v>
      </c>
      <c r="AC453" s="73">
        <v>-2.267757542632692E-2</v>
      </c>
      <c r="AD453" s="73">
        <v>-1.1022058794602527E-2</v>
      </c>
      <c r="AE453" s="73">
        <v>-3.9734901550379877E-2</v>
      </c>
      <c r="AF453" s="73">
        <v>-1.7278705215005557E-2</v>
      </c>
      <c r="AG453" s="73">
        <v>-3.1999175015383227E-2</v>
      </c>
    </row>
    <row r="454" spans="1:33" ht="16" x14ac:dyDescent="0.2">
      <c r="A454" s="74">
        <v>45218</v>
      </c>
      <c r="B454" s="72">
        <v>-7.365626670759836E-4</v>
      </c>
      <c r="C454" s="72">
        <v>-2.4546376689190581E-3</v>
      </c>
      <c r="D454" s="72">
        <v>7.8481303295542103E-3</v>
      </c>
      <c r="E454" s="72">
        <v>3.877717072491254E-3</v>
      </c>
      <c r="G454" s="74">
        <v>45218</v>
      </c>
      <c r="H454" s="71">
        <v>1.3509918544937611E-4</v>
      </c>
      <c r="I454" s="71">
        <v>-1.3680393152158939E-3</v>
      </c>
      <c r="J454" s="71">
        <v>1.1562924658206997E-3</v>
      </c>
      <c r="L454" s="74">
        <v>45218</v>
      </c>
      <c r="M454" s="73">
        <v>5.2905841527478331E-4</v>
      </c>
      <c r="N454" s="73">
        <v>-3.2140402288767496E-3</v>
      </c>
      <c r="O454" s="73">
        <v>8.2531412038183195E-4</v>
      </c>
      <c r="P454" s="73">
        <v>-4.0275096406892419E-2</v>
      </c>
      <c r="R454" s="74">
        <v>45218</v>
      </c>
      <c r="S454" s="75">
        <v>-9.5780418477925434E-3</v>
      </c>
      <c r="T454" s="75">
        <v>-0.10081652325192707</v>
      </c>
      <c r="U454" s="75">
        <v>7.4703478696158856E-2</v>
      </c>
      <c r="V454" s="75">
        <v>8.9225665543451002E-2</v>
      </c>
      <c r="X454" s="74">
        <v>45218</v>
      </c>
      <c r="Y454" s="71">
        <v>3.2365213790000832E-4</v>
      </c>
      <c r="Z454" s="71">
        <v>-1.0077887945036241E-2</v>
      </c>
      <c r="AB454" s="74">
        <v>45218</v>
      </c>
      <c r="AC454" s="73">
        <v>-1.4864129834881281E-2</v>
      </c>
      <c r="AD454" s="73">
        <v>-9.7695188903115671E-3</v>
      </c>
      <c r="AE454" s="73">
        <v>-2.3251945876359658E-2</v>
      </c>
      <c r="AF454" s="73">
        <v>-2.2640035567006778E-2</v>
      </c>
      <c r="AG454" s="73">
        <v>6.7765216717950758E-2</v>
      </c>
    </row>
    <row r="455" spans="1:33" ht="16" x14ac:dyDescent="0.2">
      <c r="A455" s="74">
        <v>45219</v>
      </c>
      <c r="B455" s="72">
        <v>-1.5984556347517598E-4</v>
      </c>
      <c r="C455" s="72">
        <v>4.6716875248883959E-4</v>
      </c>
      <c r="D455" s="72">
        <v>3.5977682479637241E-3</v>
      </c>
      <c r="E455" s="72">
        <v>-8.4968020976961488E-4</v>
      </c>
      <c r="G455" s="74">
        <v>45219</v>
      </c>
      <c r="H455" s="71">
        <v>8.5949653241763077E-4</v>
      </c>
      <c r="I455" s="71">
        <v>-3.5703932207801939E-4</v>
      </c>
      <c r="J455" s="71">
        <v>-2.4389398521893323E-3</v>
      </c>
      <c r="L455" s="74">
        <v>45219</v>
      </c>
      <c r="M455" s="73">
        <v>-1.3444477379030656E-3</v>
      </c>
      <c r="N455" s="73">
        <v>-5.4748445350340427E-3</v>
      </c>
      <c r="O455" s="73">
        <v>-1.6078343912542727E-4</v>
      </c>
      <c r="P455" s="73">
        <v>-1.429244933349341E-2</v>
      </c>
      <c r="R455" s="74">
        <v>45219</v>
      </c>
      <c r="S455" s="75">
        <v>6.8111704674647553E-3</v>
      </c>
      <c r="T455" s="75">
        <v>-6.1419290553758027E-2</v>
      </c>
      <c r="U455" s="75">
        <v>-8.1000134478151603E-2</v>
      </c>
      <c r="V455" s="75">
        <v>-8.2013750846979525E-2</v>
      </c>
      <c r="X455" s="74">
        <v>45219</v>
      </c>
      <c r="Y455" s="71">
        <v>2.6140544350303175E-4</v>
      </c>
      <c r="Z455" s="71">
        <v>-6.0674986112935351E-3</v>
      </c>
      <c r="AB455" s="74">
        <v>45219</v>
      </c>
      <c r="AC455" s="73">
        <v>-1.5051866327917295E-3</v>
      </c>
      <c r="AD455" s="73">
        <v>-7.8849215926959926E-3</v>
      </c>
      <c r="AE455" s="73">
        <v>-3.1721104114879363E-2</v>
      </c>
      <c r="AF455" s="73">
        <v>-1.0192427542533257E-2</v>
      </c>
      <c r="AG455" s="73">
        <v>-4.7591438776804574E-3</v>
      </c>
    </row>
    <row r="456" spans="1:33" ht="16" x14ac:dyDescent="0.2">
      <c r="A456" s="74">
        <v>45222</v>
      </c>
      <c r="B456" s="72">
        <v>1.0870039150245063E-4</v>
      </c>
      <c r="C456" s="72">
        <v>4.3515559367373387E-4</v>
      </c>
      <c r="D456" s="72">
        <v>8.2991751981555898E-4</v>
      </c>
      <c r="E456" s="72">
        <v>3.582098401062397E-3</v>
      </c>
      <c r="G456" s="74">
        <v>45222</v>
      </c>
      <c r="H456" s="71">
        <v>3.264340829579244E-4</v>
      </c>
      <c r="I456" s="71">
        <v>-1.9142730446075897E-3</v>
      </c>
      <c r="J456" s="71">
        <v>-3.4591133640574871E-4</v>
      </c>
      <c r="L456" s="74">
        <v>45222</v>
      </c>
      <c r="M456" s="73">
        <v>-5.259336954571345E-4</v>
      </c>
      <c r="N456" s="73">
        <v>-2.160756063374947E-3</v>
      </c>
      <c r="O456" s="73">
        <v>1.8683743344284343E-3</v>
      </c>
      <c r="P456" s="73">
        <v>7.1871958166482529E-3</v>
      </c>
      <c r="R456" s="74">
        <v>45222</v>
      </c>
      <c r="S456" s="75">
        <v>2.039021900944225E-2</v>
      </c>
      <c r="T456" s="75">
        <v>5.1154266062088144E-2</v>
      </c>
      <c r="U456" s="75">
        <v>7.8167154096199218E-2</v>
      </c>
      <c r="V456" s="75">
        <v>2.8800912153121867E-2</v>
      </c>
      <c r="X456" s="74">
        <v>45222</v>
      </c>
      <c r="Y456" s="71">
        <v>-2.5269470744954526E-4</v>
      </c>
      <c r="Z456" s="71">
        <v>-5.0469994976312773E-3</v>
      </c>
      <c r="AB456" s="74">
        <v>45222</v>
      </c>
      <c r="AC456" s="73">
        <v>3.2740726481783855E-4</v>
      </c>
      <c r="AD456" s="73">
        <v>1.6097717070750101E-2</v>
      </c>
      <c r="AE456" s="73">
        <v>-2.3677675274908917E-2</v>
      </c>
      <c r="AF456" s="73">
        <v>7.8999752531559303E-3</v>
      </c>
      <c r="AG456" s="73">
        <v>-3.1808302235004449E-4</v>
      </c>
    </row>
    <row r="457" spans="1:33" ht="16" x14ac:dyDescent="0.2">
      <c r="A457" s="74">
        <v>45223</v>
      </c>
      <c r="B457" s="72">
        <v>-2.6582864608581448E-4</v>
      </c>
      <c r="C457" s="72">
        <v>5.1871840629732525E-3</v>
      </c>
      <c r="D457" s="72">
        <v>4.3191831277835033E-3</v>
      </c>
      <c r="E457" s="72">
        <v>3.3471685746589101E-3</v>
      </c>
      <c r="G457" s="74">
        <v>45223</v>
      </c>
      <c r="H457" s="71">
        <v>-3.5447907178384991E-4</v>
      </c>
      <c r="I457" s="71">
        <v>3.6621020741360019E-4</v>
      </c>
      <c r="J457" s="71">
        <v>-5.1432043016595025E-4</v>
      </c>
      <c r="L457" s="74">
        <v>45223</v>
      </c>
      <c r="M457" s="73">
        <v>7.2636521727671927E-4</v>
      </c>
      <c r="N457" s="73">
        <v>-1.9334642133101341E-3</v>
      </c>
      <c r="O457" s="73">
        <v>-1.5853060415501133E-4</v>
      </c>
      <c r="P457" s="73">
        <v>-1.0399331342195579E-2</v>
      </c>
      <c r="R457" s="74">
        <v>45223</v>
      </c>
      <c r="S457" s="75">
        <v>5.1818507887917115E-2</v>
      </c>
      <c r="T457" s="75">
        <v>5.2857294002950764E-2</v>
      </c>
      <c r="U457" s="75">
        <v>2.0596123074501545E-2</v>
      </c>
      <c r="V457" s="75">
        <v>-0.15682406011228631</v>
      </c>
      <c r="X457" s="74">
        <v>45223</v>
      </c>
      <c r="Y457" s="71">
        <v>2.2655255892349238E-4</v>
      </c>
      <c r="Z457" s="71">
        <v>-8.960741990338215E-4</v>
      </c>
      <c r="AB457" s="74">
        <v>45223</v>
      </c>
      <c r="AC457" s="73">
        <v>-9.4064169967586798E-3</v>
      </c>
      <c r="AD457" s="73">
        <v>3.8872740884016476E-3</v>
      </c>
      <c r="AE457" s="73">
        <v>2.9400781364901939E-2</v>
      </c>
      <c r="AF457" s="73">
        <v>-2.1541843774754803E-2</v>
      </c>
      <c r="AG457" s="73">
        <v>1.1282873951409313E-2</v>
      </c>
    </row>
    <row r="458" spans="1:33" ht="16" x14ac:dyDescent="0.2">
      <c r="A458" s="74">
        <v>45224</v>
      </c>
      <c r="B458" s="72">
        <v>-9.5882738326204985E-5</v>
      </c>
      <c r="C458" s="72">
        <v>-4.7867071544870302E-3</v>
      </c>
      <c r="D458" s="72">
        <v>5.4746796600001115E-3</v>
      </c>
      <c r="E458" s="72">
        <v>7.4714680133046343E-4</v>
      </c>
      <c r="G458" s="74">
        <v>45224</v>
      </c>
      <c r="H458" s="71">
        <v>2.4990234174436824E-4</v>
      </c>
      <c r="I458" s="71">
        <v>-3.80568302745015E-4</v>
      </c>
      <c r="J458" s="71">
        <v>-1.1659295614336296E-3</v>
      </c>
      <c r="L458" s="74">
        <v>45224</v>
      </c>
      <c r="M458" s="73">
        <v>-1.9681249149430965E-4</v>
      </c>
      <c r="N458" s="73">
        <v>-1.581441271837263E-3</v>
      </c>
      <c r="O458" s="73">
        <v>-1.8698323565272742E-3</v>
      </c>
      <c r="P458" s="73">
        <v>7.8381915083544618E-4</v>
      </c>
      <c r="R458" s="74">
        <v>45224</v>
      </c>
      <c r="S458" s="75">
        <v>3.5711224962542615E-2</v>
      </c>
      <c r="T458" s="75">
        <v>2.9390520068632259E-2</v>
      </c>
      <c r="U458" s="75">
        <v>-6.6783465988385351E-3</v>
      </c>
      <c r="V458" s="75">
        <v>0.10451132622662358</v>
      </c>
      <c r="X458" s="74">
        <v>45224</v>
      </c>
      <c r="Y458" s="71">
        <v>4.7052171821766953E-4</v>
      </c>
      <c r="Z458" s="71">
        <v>1.2151347008692538E-3</v>
      </c>
      <c r="AB458" s="74">
        <v>45224</v>
      </c>
      <c r="AC458" s="73">
        <v>1.7816676172886767E-2</v>
      </c>
      <c r="AD458" s="73">
        <v>5.9955696475495011E-3</v>
      </c>
      <c r="AE458" s="73">
        <v>4.8171759454391254E-3</v>
      </c>
      <c r="AF458" s="73">
        <v>-1.0055305020187607E-3</v>
      </c>
      <c r="AG458" s="73">
        <v>-1.8840523421655972E-2</v>
      </c>
    </row>
    <row r="459" spans="1:33" ht="16" x14ac:dyDescent="0.2">
      <c r="A459" s="74">
        <v>45225</v>
      </c>
      <c r="B459" s="72">
        <v>5.7285015198727494E-5</v>
      </c>
      <c r="C459" s="72">
        <v>1.8828947484329454E-3</v>
      </c>
      <c r="D459" s="72">
        <v>-3.4419123160155298E-3</v>
      </c>
      <c r="E459" s="72">
        <v>-2.1467072890024763E-3</v>
      </c>
      <c r="G459" s="74">
        <v>45225</v>
      </c>
      <c r="H459" s="71">
        <v>-2.3589511720594747E-4</v>
      </c>
      <c r="I459" s="71">
        <v>2.4585664710520994E-3</v>
      </c>
      <c r="J459" s="71">
        <v>-3.1599915661047352E-3</v>
      </c>
      <c r="L459" s="74">
        <v>45225</v>
      </c>
      <c r="M459" s="73">
        <v>1.8055079219930555E-3</v>
      </c>
      <c r="N459" s="73">
        <v>2.2283893470484055E-3</v>
      </c>
      <c r="O459" s="73">
        <v>-1.0017285946864272E-3</v>
      </c>
      <c r="P459" s="73">
        <v>-4.1392815520486695E-2</v>
      </c>
      <c r="R459" s="74">
        <v>45225</v>
      </c>
      <c r="S459" s="75">
        <v>1.5806887924222964E-2</v>
      </c>
      <c r="T459" s="75">
        <v>-3.7443287904316766E-2</v>
      </c>
      <c r="U459" s="75">
        <v>-3.2040344823034014E-2</v>
      </c>
      <c r="V459" s="75">
        <v>-7.7461571176656628E-3</v>
      </c>
      <c r="X459" s="74">
        <v>45225</v>
      </c>
      <c r="Y459" s="71">
        <v>1.6073078079691997E-4</v>
      </c>
      <c r="Z459" s="71">
        <v>-1.949517277666379E-2</v>
      </c>
      <c r="AB459" s="74">
        <v>45225</v>
      </c>
      <c r="AC459" s="73">
        <v>-2.7646070581313343E-2</v>
      </c>
      <c r="AD459" s="73">
        <v>-2.242465030359065E-2</v>
      </c>
      <c r="AE459" s="73">
        <v>-8.7412592978549915E-4</v>
      </c>
      <c r="AF459" s="73">
        <v>-2.5182586967233012E-3</v>
      </c>
      <c r="AG459" s="73">
        <v>-3.0594705630629299E-2</v>
      </c>
    </row>
    <row r="460" spans="1:33" ht="16" x14ac:dyDescent="0.2">
      <c r="A460" s="74">
        <v>45226</v>
      </c>
      <c r="B460" s="72">
        <v>-1.5726225258285285E-4</v>
      </c>
      <c r="C460" s="72">
        <v>8.5359780615719867E-3</v>
      </c>
      <c r="D460" s="72">
        <v>1.7874536053216264E-3</v>
      </c>
      <c r="E460" s="72">
        <v>6.2190957947799285E-3</v>
      </c>
      <c r="G460" s="74">
        <v>45226</v>
      </c>
      <c r="H460" s="71">
        <v>3.4973540142612617E-4</v>
      </c>
      <c r="I460" s="71">
        <v>-7.5001448300284618E-4</v>
      </c>
      <c r="J460" s="71">
        <v>-1.0180743831368622E-3</v>
      </c>
      <c r="L460" s="74">
        <v>45226</v>
      </c>
      <c r="M460" s="73">
        <v>4.0747774452988127E-4</v>
      </c>
      <c r="N460" s="73">
        <v>1.3343864020359416E-3</v>
      </c>
      <c r="O460" s="73">
        <v>2.4461875622355697E-4</v>
      </c>
      <c r="P460" s="73">
        <v>5.3252232513092947E-2</v>
      </c>
      <c r="R460" s="74">
        <v>45226</v>
      </c>
      <c r="S460" s="75">
        <v>-3.9785336192474013E-2</v>
      </c>
      <c r="T460" s="75">
        <v>-3.5340523852615512E-2</v>
      </c>
      <c r="U460" s="75">
        <v>-8.8302193012300023E-2</v>
      </c>
      <c r="V460" s="75">
        <v>3.8709998718521849E-2</v>
      </c>
      <c r="X460" s="74">
        <v>45226</v>
      </c>
      <c r="Y460" s="71">
        <v>-6.9829095809440824E-4</v>
      </c>
      <c r="Z460" s="71">
        <v>-5.54478038164002E-3</v>
      </c>
      <c r="AB460" s="74">
        <v>45226</v>
      </c>
      <c r="AC460" s="73">
        <v>4.7275115513330662E-3</v>
      </c>
      <c r="AD460" s="73">
        <v>9.2257009247149538E-3</v>
      </c>
      <c r="AE460" s="73">
        <v>1.5187968235055603E-2</v>
      </c>
      <c r="AF460" s="73">
        <v>7.5358306887027037E-3</v>
      </c>
      <c r="AG460" s="73">
        <v>-1.2861913642407697E-2</v>
      </c>
    </row>
    <row r="461" spans="1:33" ht="16" x14ac:dyDescent="0.2">
      <c r="A461" s="74">
        <v>45229</v>
      </c>
      <c r="B461" s="72">
        <v>6.7367503589583718E-4</v>
      </c>
      <c r="C461" s="72">
        <v>2.3793217299220306E-3</v>
      </c>
      <c r="D461" s="72">
        <v>-1.9665387743174507E-4</v>
      </c>
      <c r="E461" s="72">
        <v>2.7713862524284399E-3</v>
      </c>
      <c r="G461" s="74">
        <v>45229</v>
      </c>
      <c r="H461" s="71">
        <v>3.2681618328105327E-4</v>
      </c>
      <c r="I461" s="71">
        <v>2.1841822989031166E-4</v>
      </c>
      <c r="J461" s="71">
        <v>1.512691397086116E-3</v>
      </c>
      <c r="L461" s="74">
        <v>45229</v>
      </c>
      <c r="M461" s="73">
        <v>1.7169907703937248E-4</v>
      </c>
      <c r="N461" s="73">
        <v>2.7390438256003238E-3</v>
      </c>
      <c r="O461" s="73">
        <v>-1.5662920922107149E-3</v>
      </c>
      <c r="P461" s="73">
        <v>7.1354798488730605E-3</v>
      </c>
      <c r="R461" s="74">
        <v>45229</v>
      </c>
      <c r="S461" s="75">
        <v>-1.8744722450882548E-2</v>
      </c>
      <c r="T461" s="75">
        <v>-8.3864013980145979E-2</v>
      </c>
      <c r="U461" s="75">
        <v>-5.121310747802383E-2</v>
      </c>
      <c r="V461" s="75">
        <v>1.4020557729632826E-2</v>
      </c>
      <c r="X461" s="74">
        <v>45229</v>
      </c>
      <c r="Y461" s="71">
        <v>4.6089503458507543E-4</v>
      </c>
      <c r="Z461" s="71">
        <v>-2.0196216914786232E-2</v>
      </c>
      <c r="AB461" s="74">
        <v>45229</v>
      </c>
      <c r="AC461" s="73">
        <v>1.3460219055697581E-2</v>
      </c>
      <c r="AD461" s="73">
        <v>8.7540681599150832E-3</v>
      </c>
      <c r="AE461" s="73">
        <v>2.5091684229025898E-2</v>
      </c>
      <c r="AF461" s="73">
        <v>3.5723936391969129E-2</v>
      </c>
      <c r="AG461" s="73">
        <v>4.6760272242573602E-3</v>
      </c>
    </row>
    <row r="462" spans="1:33" ht="16" x14ac:dyDescent="0.2">
      <c r="A462" s="74">
        <v>45230</v>
      </c>
      <c r="B462" s="72">
        <v>-4.5453421947856676E-4</v>
      </c>
      <c r="C462" s="72">
        <v>-1.4728028407699559E-3</v>
      </c>
      <c r="D462" s="72">
        <v>-9.8895887598269908E-3</v>
      </c>
      <c r="E462" s="72">
        <v>-4.6980633115915873E-3</v>
      </c>
      <c r="G462" s="74">
        <v>45230</v>
      </c>
      <c r="H462" s="71">
        <v>1.5390988041480125E-3</v>
      </c>
      <c r="I462" s="71">
        <v>-5.303156971397138E-5</v>
      </c>
      <c r="J462" s="71">
        <v>3.9405906573703874E-4</v>
      </c>
      <c r="L462" s="74">
        <v>45230</v>
      </c>
      <c r="M462" s="73">
        <v>2.3542519196044554E-3</v>
      </c>
      <c r="N462" s="73">
        <v>-2.0972622388341381E-3</v>
      </c>
      <c r="O462" s="73">
        <v>-1.8097110293350269E-4</v>
      </c>
      <c r="P462" s="73">
        <v>5.4894408561598287E-3</v>
      </c>
      <c r="R462" s="74">
        <v>45230</v>
      </c>
      <c r="S462" s="75">
        <v>7.6379909108420713E-2</v>
      </c>
      <c r="T462" s="75">
        <v>-0.11383921422633309</v>
      </c>
      <c r="U462" s="75">
        <v>-9.0169432174975611E-2</v>
      </c>
      <c r="V462" s="75">
        <v>0.16878038355434741</v>
      </c>
      <c r="X462" s="74">
        <v>45230</v>
      </c>
      <c r="Y462" s="71">
        <v>2.5341812398006742E-4</v>
      </c>
      <c r="Z462" s="71">
        <v>1.0534507479752608E-2</v>
      </c>
      <c r="AB462" s="74">
        <v>45230</v>
      </c>
      <c r="AC462" s="73">
        <v>1.1404118250656885E-2</v>
      </c>
      <c r="AD462" s="73">
        <v>6.9484935040667242E-3</v>
      </c>
      <c r="AE462" s="73">
        <v>4.6092685836596611E-3</v>
      </c>
      <c r="AF462" s="73">
        <v>-3.2200934105313381E-4</v>
      </c>
      <c r="AG462" s="73">
        <v>1.3679198408400518E-2</v>
      </c>
    </row>
    <row r="463" spans="1:33" ht="16" x14ac:dyDescent="0.2">
      <c r="A463" s="74">
        <v>45231</v>
      </c>
      <c r="B463" s="72">
        <v>7.450434317539448E-4</v>
      </c>
      <c r="C463" s="72">
        <v>1.8954425767563554E-3</v>
      </c>
      <c r="D463" s="72">
        <v>-4.2855757844045862E-3</v>
      </c>
      <c r="E463" s="72">
        <v>-8.7604843282300011E-3</v>
      </c>
      <c r="G463" s="74">
        <v>45231</v>
      </c>
      <c r="H463" s="71">
        <v>9.7367961389826585E-4</v>
      </c>
      <c r="I463" s="71">
        <v>-2.1401429474524622E-3</v>
      </c>
      <c r="J463" s="71">
        <v>4.501955582554046E-4</v>
      </c>
      <c r="L463" s="74">
        <v>45231</v>
      </c>
      <c r="M463" s="73">
        <v>1.2974298356850775E-4</v>
      </c>
      <c r="N463" s="73">
        <v>1.0159645532499342E-3</v>
      </c>
      <c r="O463" s="73">
        <v>1.4552154494739955E-3</v>
      </c>
      <c r="P463" s="73">
        <v>-8.883914623962031E-3</v>
      </c>
      <c r="R463" s="74">
        <v>45231</v>
      </c>
      <c r="S463" s="75">
        <v>-2.3060173495652779E-2</v>
      </c>
      <c r="T463" s="75">
        <v>-1.9642543747648556E-2</v>
      </c>
      <c r="U463" s="75">
        <v>-3.189026392298649E-3</v>
      </c>
      <c r="V463" s="75">
        <v>-1.4161081832397546E-2</v>
      </c>
      <c r="X463" s="74">
        <v>45231</v>
      </c>
      <c r="Y463" s="71">
        <v>-3.3822840121144925E-4</v>
      </c>
      <c r="Z463" s="71">
        <v>-7.3641316861638743E-3</v>
      </c>
      <c r="AB463" s="74">
        <v>45231</v>
      </c>
      <c r="AC463" s="73">
        <v>-2.5952132907570125E-3</v>
      </c>
      <c r="AD463" s="73">
        <v>4.586408005048416E-2</v>
      </c>
      <c r="AE463" s="73">
        <v>6.6313700426902919E-2</v>
      </c>
      <c r="AF463" s="73">
        <v>-4.9345874103154976E-2</v>
      </c>
      <c r="AG463" s="73">
        <v>2.2982226257946227E-3</v>
      </c>
    </row>
    <row r="464" spans="1:33" ht="16" x14ac:dyDescent="0.2">
      <c r="A464" s="74">
        <v>45232</v>
      </c>
      <c r="B464" s="72">
        <v>-3.5292298404225716E-4</v>
      </c>
      <c r="C464" s="72">
        <v>2.7261322673633776E-3</v>
      </c>
      <c r="D464" s="72">
        <v>-6.8302175519822476E-3</v>
      </c>
      <c r="E464" s="72">
        <v>7.1157775872999172E-3</v>
      </c>
      <c r="G464" s="74">
        <v>45232</v>
      </c>
      <c r="H464" s="71">
        <v>-7.7185239444169015E-5</v>
      </c>
      <c r="I464" s="71">
        <v>-9.6497344183952888E-4</v>
      </c>
      <c r="J464" s="71">
        <v>-1.0319711285638119E-4</v>
      </c>
      <c r="L464" s="74">
        <v>45232</v>
      </c>
      <c r="M464" s="73">
        <v>1.5326524704274602E-3</v>
      </c>
      <c r="N464" s="73">
        <v>-1.6228955444239791E-3</v>
      </c>
      <c r="O464" s="73">
        <v>-8.5966073819777368E-4</v>
      </c>
      <c r="P464" s="73">
        <v>-1.1632080669805549E-2</v>
      </c>
      <c r="R464" s="74">
        <v>45232</v>
      </c>
      <c r="S464" s="75">
        <v>5.4038645081913774E-3</v>
      </c>
      <c r="T464" s="75">
        <v>-2.3180827044089709E-2</v>
      </c>
      <c r="U464" s="75">
        <v>-8.6616111285956726E-2</v>
      </c>
      <c r="V464" s="75">
        <v>2.5563434469131906E-2</v>
      </c>
      <c r="X464" s="74">
        <v>45232</v>
      </c>
      <c r="Y464" s="71">
        <v>-2.2868474556207252E-4</v>
      </c>
      <c r="Z464" s="71">
        <v>1.8566259281521336E-2</v>
      </c>
      <c r="AB464" s="74">
        <v>45232</v>
      </c>
      <c r="AC464" s="73">
        <v>1.4255087070161567E-2</v>
      </c>
      <c r="AD464" s="73">
        <v>-8.3018648562500925E-3</v>
      </c>
      <c r="AE464" s="73">
        <v>4.4383719159110914E-2</v>
      </c>
      <c r="AF464" s="73">
        <v>0.10630745339979515</v>
      </c>
      <c r="AG464" s="73">
        <v>3.5543549310369786E-2</v>
      </c>
    </row>
    <row r="465" spans="1:33" ht="16" x14ac:dyDescent="0.2">
      <c r="A465" s="74">
        <v>45233</v>
      </c>
      <c r="B465" s="72">
        <v>7.2088224111187932E-4</v>
      </c>
      <c r="C465" s="72">
        <v>-1.5369723971189217E-3</v>
      </c>
      <c r="D465" s="72">
        <v>9.8963072847263623E-3</v>
      </c>
      <c r="E465" s="72">
        <v>2.3830921874902532E-3</v>
      </c>
      <c r="G465" s="74">
        <v>45233</v>
      </c>
      <c r="H465" s="71">
        <v>-1.900103323753251E-4</v>
      </c>
      <c r="I465" s="71">
        <v>5.2247151819547681E-4</v>
      </c>
      <c r="J465" s="71">
        <v>-1.1607061470316085E-3</v>
      </c>
      <c r="L465" s="74">
        <v>45233</v>
      </c>
      <c r="M465" s="73">
        <v>1.4657185334347705E-3</v>
      </c>
      <c r="N465" s="73">
        <v>2.2015073795503379E-3</v>
      </c>
      <c r="O465" s="73">
        <v>-3.454579760493068E-3</v>
      </c>
      <c r="P465" s="73">
        <v>5.8673440517140992E-3</v>
      </c>
      <c r="R465" s="74">
        <v>45233</v>
      </c>
      <c r="S465" s="75">
        <v>5.8938045773141417E-3</v>
      </c>
      <c r="T465" s="75">
        <v>-5.3101696526454224E-2</v>
      </c>
      <c r="U465" s="75">
        <v>-7.2289962130244106E-2</v>
      </c>
      <c r="V465" s="75">
        <v>0.11461395049120976</v>
      </c>
      <c r="X465" s="74">
        <v>45233</v>
      </c>
      <c r="Y465" s="71">
        <v>5.7748111360173687E-4</v>
      </c>
      <c r="Z465" s="71">
        <v>2.5243688672594664E-3</v>
      </c>
      <c r="AB465" s="74">
        <v>45233</v>
      </c>
      <c r="AC465" s="73">
        <v>3.4524681054858204E-3</v>
      </c>
      <c r="AD465" s="73">
        <v>7.9343529079753516E-3</v>
      </c>
      <c r="AE465" s="73">
        <v>-2.2711044260214534E-2</v>
      </c>
      <c r="AF465" s="73">
        <v>1.7491398898109529E-2</v>
      </c>
      <c r="AG465" s="73">
        <v>6.2049944051279417E-3</v>
      </c>
    </row>
    <row r="466" spans="1:33" ht="16" x14ac:dyDescent="0.2">
      <c r="A466" s="74">
        <v>45236</v>
      </c>
      <c r="B466" s="72">
        <v>4.8125545631247217E-4</v>
      </c>
      <c r="C466" s="72">
        <v>-7.0350581778107629E-3</v>
      </c>
      <c r="D466" s="72">
        <v>4.5652678466506162E-4</v>
      </c>
      <c r="E466" s="72">
        <v>1.2792006688478617E-3</v>
      </c>
      <c r="G466" s="74">
        <v>45236</v>
      </c>
      <c r="H466" s="71">
        <v>4.1765613089028697E-4</v>
      </c>
      <c r="I466" s="71">
        <v>1.5470865407638062E-3</v>
      </c>
      <c r="J466" s="71">
        <v>2.6895166860386468E-3</v>
      </c>
      <c r="L466" s="74">
        <v>45236</v>
      </c>
      <c r="M466" s="73">
        <v>-5.3261101621102905E-4</v>
      </c>
      <c r="N466" s="73">
        <v>1.7134373925821267E-3</v>
      </c>
      <c r="O466" s="73">
        <v>5.8282354148717032E-4</v>
      </c>
      <c r="P466" s="73">
        <v>1.1050715256906611E-2</v>
      </c>
      <c r="R466" s="74">
        <v>45236</v>
      </c>
      <c r="S466" s="75">
        <v>-2.7234733066727895E-2</v>
      </c>
      <c r="T466" s="75">
        <v>2.3858982485864638E-2</v>
      </c>
      <c r="U466" s="75">
        <v>-2.747106994640253E-2</v>
      </c>
      <c r="V466" s="75">
        <v>3.5909768142370603E-2</v>
      </c>
      <c r="X466" s="74">
        <v>45236</v>
      </c>
      <c r="Y466" s="71">
        <v>-4.0922473543023404E-4</v>
      </c>
      <c r="Z466" s="71">
        <v>-4.6178954409457863E-3</v>
      </c>
      <c r="AB466" s="74">
        <v>45236</v>
      </c>
      <c r="AC466" s="73">
        <v>2.231361099231762E-3</v>
      </c>
      <c r="AD466" s="73">
        <v>-1.6679408174620731E-2</v>
      </c>
      <c r="AE466" s="73">
        <v>-7.3007048576573599E-3</v>
      </c>
      <c r="AF466" s="73">
        <v>2.2904584600275012E-2</v>
      </c>
      <c r="AG466" s="73">
        <v>2.1992992055930877E-3</v>
      </c>
    </row>
    <row r="467" spans="1:33" ht="16" x14ac:dyDescent="0.2">
      <c r="A467" s="74">
        <v>45237</v>
      </c>
      <c r="B467" s="72">
        <v>-5.0754014722266181E-4</v>
      </c>
      <c r="C467" s="72">
        <v>4.7822775202156931E-3</v>
      </c>
      <c r="D467" s="72">
        <v>-7.9126297803761726E-3</v>
      </c>
      <c r="E467" s="72">
        <v>4.3077590703929861E-3</v>
      </c>
      <c r="G467" s="74">
        <v>45237</v>
      </c>
      <c r="H467" s="71">
        <v>-1.3848020839277685E-4</v>
      </c>
      <c r="I467" s="71">
        <v>1.3618581141334918E-3</v>
      </c>
      <c r="J467" s="71">
        <v>1.4451995372570579E-3</v>
      </c>
      <c r="L467" s="74">
        <v>45237</v>
      </c>
      <c r="M467" s="73">
        <v>7.0470770207623976E-4</v>
      </c>
      <c r="N467" s="73">
        <v>2.8178017249091432E-4</v>
      </c>
      <c r="O467" s="73">
        <v>-6.3895711160122948E-5</v>
      </c>
      <c r="P467" s="73">
        <v>2.3174518525220646E-2</v>
      </c>
      <c r="R467" s="74">
        <v>45237</v>
      </c>
      <c r="S467" s="75">
        <v>4.6124363351592576E-2</v>
      </c>
      <c r="T467" s="75">
        <v>-4.0910558050769069E-2</v>
      </c>
      <c r="U467" s="75">
        <v>-0.12884998124569258</v>
      </c>
      <c r="V467" s="75">
        <v>-0.14408698907280856</v>
      </c>
      <c r="X467" s="74">
        <v>45237</v>
      </c>
      <c r="Y467" s="71">
        <v>8.5260699167166471E-4</v>
      </c>
      <c r="Z467" s="71">
        <v>1.4638775315648715E-3</v>
      </c>
      <c r="AB467" s="74">
        <v>45237</v>
      </c>
      <c r="AC467" s="73">
        <v>6.6011029924415371E-3</v>
      </c>
      <c r="AD467" s="73">
        <v>-1.9055382725635155E-2</v>
      </c>
      <c r="AE467" s="73">
        <v>-6.9659724408278707E-3</v>
      </c>
      <c r="AF467" s="73">
        <v>1.3062595026382686E-2</v>
      </c>
      <c r="AG467" s="73">
        <v>-4.0882702783515933E-3</v>
      </c>
    </row>
    <row r="468" spans="1:33" ht="16" x14ac:dyDescent="0.2">
      <c r="A468" s="74">
        <v>45238</v>
      </c>
      <c r="B468" s="72">
        <v>2.6912488659322368E-4</v>
      </c>
      <c r="C468" s="72">
        <v>1.7510683497093489E-3</v>
      </c>
      <c r="D468" s="72">
        <v>-1.8971593447864369E-5</v>
      </c>
      <c r="E468" s="72">
        <v>6.465397846089863E-4</v>
      </c>
      <c r="G468" s="74">
        <v>45238</v>
      </c>
      <c r="H468" s="71">
        <v>1.1531883195167142E-3</v>
      </c>
      <c r="I468" s="71">
        <v>1.2105438694675166E-3</v>
      </c>
      <c r="J468" s="71">
        <v>2.8057061915193974E-3</v>
      </c>
      <c r="L468" s="74">
        <v>45238</v>
      </c>
      <c r="M468" s="73">
        <v>-1.3594381715585511E-3</v>
      </c>
      <c r="N468" s="73">
        <v>1.8023597731621258E-3</v>
      </c>
      <c r="O468" s="73">
        <v>-8.4923078049004442E-4</v>
      </c>
      <c r="P468" s="73">
        <v>-3.2482779197445612E-2</v>
      </c>
      <c r="R468" s="74">
        <v>45238</v>
      </c>
      <c r="S468" s="75">
        <v>-2.8753213867160961E-2</v>
      </c>
      <c r="T468" s="75">
        <v>-6.4955780198669277E-3</v>
      </c>
      <c r="U468" s="75">
        <v>-4.4780255161671535E-2</v>
      </c>
      <c r="V468" s="75">
        <v>5.9195001465860569E-2</v>
      </c>
      <c r="X468" s="74">
        <v>45238</v>
      </c>
      <c r="Y468" s="71">
        <v>1.6128835635323364E-4</v>
      </c>
      <c r="Z468" s="71">
        <v>-7.0470445283525298E-3</v>
      </c>
      <c r="AB468" s="74">
        <v>45238</v>
      </c>
      <c r="AC468" s="73">
        <v>-9.9180671868930991E-3</v>
      </c>
      <c r="AD468" s="73">
        <v>-8.0321716972642666E-3</v>
      </c>
      <c r="AE468" s="73">
        <v>-1.8816705709642362E-2</v>
      </c>
      <c r="AF468" s="73">
        <v>1.1529040043415032E-3</v>
      </c>
      <c r="AG468" s="73">
        <v>-2.3810648693718673E-2</v>
      </c>
    </row>
    <row r="469" spans="1:33" ht="16" x14ac:dyDescent="0.2">
      <c r="A469" s="74">
        <v>45239</v>
      </c>
      <c r="B469" s="72">
        <v>-6.4001141933376916E-5</v>
      </c>
      <c r="C469" s="72">
        <v>4.5178579776143299E-3</v>
      </c>
      <c r="D469" s="72">
        <v>6.3598985515858249E-3</v>
      </c>
      <c r="E469" s="72">
        <v>1.0118210594780937E-2</v>
      </c>
      <c r="G469" s="74">
        <v>45239</v>
      </c>
      <c r="H469" s="71">
        <v>3.1510682083648033E-4</v>
      </c>
      <c r="I469" s="71">
        <v>-1.035619551907174E-3</v>
      </c>
      <c r="J469" s="71">
        <v>-6.6438552369244347E-3</v>
      </c>
      <c r="L469" s="74">
        <v>45239</v>
      </c>
      <c r="M469" s="73">
        <v>1.7749162118051046E-3</v>
      </c>
      <c r="N469" s="73">
        <v>-1.9861486815887204E-3</v>
      </c>
      <c r="O469" s="73">
        <v>-5.4995468053213408E-4</v>
      </c>
      <c r="P469" s="73">
        <v>5.6353894642600698E-3</v>
      </c>
      <c r="R469" s="74">
        <v>45239</v>
      </c>
      <c r="S469" s="75">
        <v>3.5494037283509153E-2</v>
      </c>
      <c r="T469" s="75">
        <v>3.167531086114711E-2</v>
      </c>
      <c r="U469" s="75">
        <v>0.10666634635060586</v>
      </c>
      <c r="V469" s="75">
        <v>8.8681552727238183E-3</v>
      </c>
      <c r="X469" s="74">
        <v>45239</v>
      </c>
      <c r="Y469" s="71">
        <v>3.4145945354078773E-4</v>
      </c>
      <c r="Z469" s="71">
        <v>8.6910231437502192E-3</v>
      </c>
      <c r="AB469" s="74">
        <v>45239</v>
      </c>
      <c r="AC469" s="73">
        <v>2.9525924370116845E-2</v>
      </c>
      <c r="AD469" s="73">
        <v>-2.3068060979149481E-3</v>
      </c>
      <c r="AE469" s="73">
        <v>-5.5555698446021051E-3</v>
      </c>
      <c r="AF469" s="73">
        <v>8.6046709022442342E-3</v>
      </c>
      <c r="AG469" s="73">
        <v>2.1181144154693816E-2</v>
      </c>
    </row>
    <row r="470" spans="1:33" ht="16" x14ac:dyDescent="0.2">
      <c r="A470" s="74">
        <v>45240</v>
      </c>
      <c r="B470" s="72">
        <v>1.0101721625443648E-3</v>
      </c>
      <c r="C470" s="72">
        <v>3.9571924786261838E-3</v>
      </c>
      <c r="D470" s="72">
        <v>6.9381734082912924E-5</v>
      </c>
      <c r="E470" s="72">
        <v>6.3652959908891919E-3</v>
      </c>
      <c r="G470" s="74">
        <v>45240</v>
      </c>
      <c r="H470" s="71">
        <v>4.0166860099590071E-4</v>
      </c>
      <c r="I470" s="71">
        <v>9.417034883646983E-4</v>
      </c>
      <c r="J470" s="71">
        <v>4.5632913696330051E-4</v>
      </c>
      <c r="L470" s="74">
        <v>45240</v>
      </c>
      <c r="M470" s="73">
        <v>-7.8767978848979516E-4</v>
      </c>
      <c r="N470" s="73">
        <v>-2.1058910251483013E-3</v>
      </c>
      <c r="O470" s="73">
        <v>1.1445311932906789E-3</v>
      </c>
      <c r="P470" s="73">
        <v>1.8321033668088762E-2</v>
      </c>
      <c r="R470" s="74">
        <v>45240</v>
      </c>
      <c r="S470" s="75">
        <v>-1.9223162201909966E-2</v>
      </c>
      <c r="T470" s="75">
        <v>6.4759722244159559E-2</v>
      </c>
      <c r="U470" s="75">
        <v>-1.1078960444183005E-2</v>
      </c>
      <c r="V470" s="75">
        <v>4.7993607704808788E-2</v>
      </c>
      <c r="X470" s="74">
        <v>45240</v>
      </c>
      <c r="Y470" s="71">
        <v>5.3176952745230348E-4</v>
      </c>
      <c r="Z470" s="71">
        <v>1.2192142871058836E-2</v>
      </c>
      <c r="AB470" s="74">
        <v>45240</v>
      </c>
      <c r="AC470" s="73">
        <v>-5.0998306936452251E-3</v>
      </c>
      <c r="AD470" s="73">
        <v>-7.7280137314121155E-3</v>
      </c>
      <c r="AE470" s="73">
        <v>-2.7894020875785254E-3</v>
      </c>
      <c r="AF470" s="73">
        <v>4.5590618929714985E-3</v>
      </c>
      <c r="AG470" s="73">
        <v>4.5184756117832153E-3</v>
      </c>
    </row>
    <row r="471" spans="1:33" ht="16" x14ac:dyDescent="0.2">
      <c r="A471" s="74">
        <v>45243</v>
      </c>
      <c r="B471" s="72">
        <v>8.287121833148779E-5</v>
      </c>
      <c r="C471" s="72">
        <v>1.4173249015554622E-3</v>
      </c>
      <c r="D471" s="72">
        <v>1.7480835036146416E-3</v>
      </c>
      <c r="E471" s="72">
        <v>-1.5105334517011394E-2</v>
      </c>
      <c r="G471" s="74">
        <v>45243</v>
      </c>
      <c r="H471" s="71">
        <v>-3.3145472612424384E-5</v>
      </c>
      <c r="I471" s="71">
        <v>-8.8737370775232225E-4</v>
      </c>
      <c r="J471" s="71">
        <v>-1.0929508719880643E-3</v>
      </c>
      <c r="L471" s="74">
        <v>45243</v>
      </c>
      <c r="M471" s="73">
        <v>1.1517097372758941E-3</v>
      </c>
      <c r="N471" s="73">
        <v>2.9476405772381774E-5</v>
      </c>
      <c r="O471" s="73">
        <v>-3.6124085969588154E-3</v>
      </c>
      <c r="P471" s="73">
        <v>2.1958748181507406E-2</v>
      </c>
      <c r="R471" s="74">
        <v>45243</v>
      </c>
      <c r="S471" s="75">
        <v>-5.3344152926753348E-3</v>
      </c>
      <c r="T471" s="75">
        <v>7.423664305752968E-2</v>
      </c>
      <c r="U471" s="75">
        <v>1.9294097949549109E-2</v>
      </c>
      <c r="V471" s="75">
        <v>-0.11164471904168821</v>
      </c>
      <c r="X471" s="74">
        <v>45243</v>
      </c>
      <c r="Y471" s="71">
        <v>8.0112624235249461E-4</v>
      </c>
      <c r="Z471" s="71">
        <v>1.0416796219981785E-2</v>
      </c>
      <c r="AB471" s="74">
        <v>45243</v>
      </c>
      <c r="AC471" s="73">
        <v>3.6968714093401106E-2</v>
      </c>
      <c r="AD471" s="73">
        <v>5.1778048868902991E-2</v>
      </c>
      <c r="AE471" s="73">
        <v>6.0389863499043434E-2</v>
      </c>
      <c r="AF471" s="73">
        <v>5.5435379292845227E-2</v>
      </c>
      <c r="AG471" s="73">
        <v>3.5734636746547567E-2</v>
      </c>
    </row>
    <row r="472" spans="1:33" ht="16" x14ac:dyDescent="0.2">
      <c r="A472" s="74">
        <v>45244</v>
      </c>
      <c r="B472" s="72">
        <v>5.8102204103294283E-4</v>
      </c>
      <c r="C472" s="72">
        <v>1.09576368577654E-3</v>
      </c>
      <c r="D472" s="72">
        <v>1.558839312281078E-3</v>
      </c>
      <c r="E472" s="72">
        <v>3.1390910605837733E-3</v>
      </c>
      <c r="G472" s="74">
        <v>45244</v>
      </c>
      <c r="H472" s="71">
        <v>-1.549263913825189E-4</v>
      </c>
      <c r="I472" s="71">
        <v>9.7661378406514103E-4</v>
      </c>
      <c r="J472" s="71">
        <v>-2.7073050634082957E-4</v>
      </c>
      <c r="L472" s="74">
        <v>45244</v>
      </c>
      <c r="M472" s="73">
        <v>6.9137728397461928E-4</v>
      </c>
      <c r="N472" s="73">
        <v>-1.8668678541152858E-3</v>
      </c>
      <c r="O472" s="73">
        <v>6.9414996644849558E-4</v>
      </c>
      <c r="P472" s="73">
        <v>9.767593627271148E-3</v>
      </c>
      <c r="R472" s="74">
        <v>45244</v>
      </c>
      <c r="S472" s="75">
        <v>2.0277082192563176E-2</v>
      </c>
      <c r="T472" s="75">
        <v>-0.10076959823511546</v>
      </c>
      <c r="U472" s="75">
        <v>-4.0575129047161994E-4</v>
      </c>
      <c r="V472" s="75">
        <v>-5.1750594653647832E-3</v>
      </c>
      <c r="X472" s="74">
        <v>45244</v>
      </c>
      <c r="Y472" s="71">
        <v>-6.5323826030001599E-5</v>
      </c>
      <c r="Z472" s="71">
        <v>-2.4964817870094191E-3</v>
      </c>
      <c r="AB472" s="74">
        <v>45244</v>
      </c>
      <c r="AC472" s="73">
        <v>-2.4267573740979289E-2</v>
      </c>
      <c r="AD472" s="73">
        <v>0</v>
      </c>
      <c r="AE472" s="73">
        <v>2.3757613301420961E-2</v>
      </c>
      <c r="AF472" s="73">
        <v>-5.3937563343192784E-3</v>
      </c>
      <c r="AG472" s="73">
        <v>1.4861203320895583E-2</v>
      </c>
    </row>
    <row r="473" spans="1:33" ht="16" x14ac:dyDescent="0.2">
      <c r="A473" s="74">
        <v>45245</v>
      </c>
      <c r="B473" s="72">
        <v>-2.2870310906004582E-4</v>
      </c>
      <c r="C473" s="72">
        <v>5.3890951451317339E-3</v>
      </c>
      <c r="D473" s="72">
        <v>-1.5524400730940503E-3</v>
      </c>
      <c r="E473" s="72">
        <v>-1.1793326933240419E-2</v>
      </c>
      <c r="G473" s="74">
        <v>45245</v>
      </c>
      <c r="H473" s="71">
        <v>7.1699162178223642E-4</v>
      </c>
      <c r="I473" s="71">
        <v>-1.3883742174564524E-5</v>
      </c>
      <c r="J473" s="71">
        <v>6.323377936168212E-4</v>
      </c>
      <c r="L473" s="74">
        <v>45245</v>
      </c>
      <c r="M473" s="73">
        <v>-9.319421915496245E-5</v>
      </c>
      <c r="N473" s="73">
        <v>3.2467561892657554E-4</v>
      </c>
      <c r="O473" s="73">
        <v>1.8734597643916527E-3</v>
      </c>
      <c r="P473" s="73">
        <v>8.197539815927397E-3</v>
      </c>
      <c r="R473" s="74">
        <v>45245</v>
      </c>
      <c r="S473" s="75">
        <v>5.0748196511774486E-2</v>
      </c>
      <c r="T473" s="75">
        <v>4.5128118547450621E-2</v>
      </c>
      <c r="U473" s="75">
        <v>0.12683075216516085</v>
      </c>
      <c r="V473" s="75">
        <v>9.167686958474261E-2</v>
      </c>
      <c r="X473" s="74">
        <v>45245</v>
      </c>
      <c r="Y473" s="71">
        <v>1.2595598691548989E-4</v>
      </c>
      <c r="Z473" s="71">
        <v>1.6150986094734004E-2</v>
      </c>
      <c r="AB473" s="74">
        <v>45245</v>
      </c>
      <c r="AC473" s="73">
        <v>-9.6505543290879084E-3</v>
      </c>
      <c r="AD473" s="73">
        <v>4.0433798884422553E-3</v>
      </c>
      <c r="AE473" s="73">
        <v>-1.9259854594589593E-2</v>
      </c>
      <c r="AF473" s="73">
        <v>-2.1456238213874001E-2</v>
      </c>
      <c r="AG473" s="73">
        <v>-2.268128074962018E-2</v>
      </c>
    </row>
    <row r="474" spans="1:33" ht="16" x14ac:dyDescent="0.2">
      <c r="A474" s="74">
        <v>45246</v>
      </c>
      <c r="B474" s="72">
        <v>-6.3430433579826943E-4</v>
      </c>
      <c r="C474" s="72">
        <v>1.197268613983712E-3</v>
      </c>
      <c r="D474" s="72">
        <v>3.3385262878683959E-3</v>
      </c>
      <c r="E474" s="72">
        <v>-1.1665316222738819E-2</v>
      </c>
      <c r="G474" s="74">
        <v>45246</v>
      </c>
      <c r="H474" s="71">
        <v>-4.7482746483527816E-4</v>
      </c>
      <c r="I474" s="71">
        <v>2.6023671724481009E-3</v>
      </c>
      <c r="J474" s="71">
        <v>-2.31248325126889E-3</v>
      </c>
      <c r="L474" s="74">
        <v>45246</v>
      </c>
      <c r="M474" s="73">
        <v>2.0029103878907553E-4</v>
      </c>
      <c r="N474" s="73">
        <v>2.1854354652590551E-3</v>
      </c>
      <c r="O474" s="73">
        <v>1.0737243375696435E-3</v>
      </c>
      <c r="P474" s="73">
        <v>1.4603470051245898E-3</v>
      </c>
      <c r="R474" s="74">
        <v>45246</v>
      </c>
      <c r="S474" s="75">
        <v>-3.5414044882951613E-2</v>
      </c>
      <c r="T474" s="75">
        <v>2.2745195022219375E-2</v>
      </c>
      <c r="U474" s="75">
        <v>4.2720547703871133E-2</v>
      </c>
      <c r="V474" s="75">
        <v>-5.9830447697019201E-2</v>
      </c>
      <c r="X474" s="74">
        <v>45246</v>
      </c>
      <c r="Y474" s="71">
        <v>-2.9380696712404862E-4</v>
      </c>
      <c r="Z474" s="71">
        <v>1.3306012554713233E-2</v>
      </c>
      <c r="AB474" s="74">
        <v>45246</v>
      </c>
      <c r="AC474" s="73">
        <v>9.9583318699125612E-3</v>
      </c>
      <c r="AD474" s="73">
        <v>-1.4684290450666824E-3</v>
      </c>
      <c r="AE474" s="73">
        <v>1.2634876370277067E-2</v>
      </c>
      <c r="AF474" s="73">
        <v>2.1996924899119679E-2</v>
      </c>
      <c r="AG474" s="73">
        <v>2.5368785477737476E-2</v>
      </c>
    </row>
    <row r="475" spans="1:33" ht="16" x14ac:dyDescent="0.2">
      <c r="A475" s="74">
        <v>45247</v>
      </c>
      <c r="B475" s="72">
        <v>-1.3743023116136426E-5</v>
      </c>
      <c r="C475" s="72">
        <v>-1.2523294562118948E-3</v>
      </c>
      <c r="D475" s="72">
        <v>3.32527356005462E-3</v>
      </c>
      <c r="E475" s="72">
        <v>1.5877322679750467E-2</v>
      </c>
      <c r="G475" s="74">
        <v>45247</v>
      </c>
      <c r="H475" s="71">
        <v>1.3007194820230608E-4</v>
      </c>
      <c r="I475" s="71">
        <v>3.3603655633083116E-3</v>
      </c>
      <c r="J475" s="71">
        <v>1.9006237966942179E-3</v>
      </c>
      <c r="L475" s="74">
        <v>45247</v>
      </c>
      <c r="M475" s="73">
        <v>3.2149374649406871E-4</v>
      </c>
      <c r="N475" s="73">
        <v>5.8134500802358563E-4</v>
      </c>
      <c r="O475" s="73">
        <v>-3.731422987879358E-3</v>
      </c>
      <c r="P475" s="73">
        <v>1.5887919440701347E-2</v>
      </c>
      <c r="R475" s="74">
        <v>45247</v>
      </c>
      <c r="S475" s="75">
        <v>1.1453898444528241E-2</v>
      </c>
      <c r="T475" s="75">
        <v>-2.7312733685060472E-2</v>
      </c>
      <c r="U475" s="75">
        <v>-2.5839358252991686E-2</v>
      </c>
      <c r="V475" s="75">
        <v>2.7810561658013246E-3</v>
      </c>
      <c r="X475" s="74">
        <v>45247</v>
      </c>
      <c r="Y475" s="71">
        <v>-3.7503827008744818E-4</v>
      </c>
      <c r="Z475" s="71">
        <v>7.8375558748815487E-3</v>
      </c>
      <c r="AB475" s="74">
        <v>45247</v>
      </c>
      <c r="AC475" s="73">
        <v>-2.711698937639478E-3</v>
      </c>
      <c r="AD475" s="73">
        <v>-5.5121728543138936E-4</v>
      </c>
      <c r="AE475" s="73">
        <v>4.0538106003051074E-3</v>
      </c>
      <c r="AF475" s="73">
        <v>2.1598280534299379E-3</v>
      </c>
      <c r="AG475" s="73">
        <v>3.5721411272642183E-3</v>
      </c>
    </row>
    <row r="476" spans="1:33" ht="16" x14ac:dyDescent="0.2">
      <c r="A476" s="74">
        <v>45250</v>
      </c>
      <c r="B476" s="72">
        <v>3.5253548062056511E-4</v>
      </c>
      <c r="C476" s="72">
        <v>2.8899637375870673E-4</v>
      </c>
      <c r="D476" s="72">
        <v>-1.080885763609188E-3</v>
      </c>
      <c r="E476" s="72">
        <v>5.9640780078582655E-3</v>
      </c>
      <c r="G476" s="74">
        <v>45250</v>
      </c>
      <c r="H476" s="71">
        <v>-5.365015672981299E-4</v>
      </c>
      <c r="I476" s="71">
        <v>3.2782005925717727E-3</v>
      </c>
      <c r="J476" s="71">
        <v>3.3596442019290622E-3</v>
      </c>
      <c r="L476" s="74">
        <v>45250</v>
      </c>
      <c r="M476" s="73">
        <v>1.0204516445381888E-3</v>
      </c>
      <c r="N476" s="73">
        <v>2.3158986680023087E-3</v>
      </c>
      <c r="O476" s="73">
        <v>1.9570939651296983E-4</v>
      </c>
      <c r="P476" s="73">
        <v>1.4438591327165554E-2</v>
      </c>
      <c r="R476" s="74">
        <v>45250</v>
      </c>
      <c r="S476" s="75">
        <v>-2.4470257631013251E-2</v>
      </c>
      <c r="T476" s="75">
        <v>-2.2159742720494889E-2</v>
      </c>
      <c r="U476" s="75">
        <v>0.1171808657403481</v>
      </c>
      <c r="V476" s="75">
        <v>0.11495275922656448</v>
      </c>
      <c r="X476" s="74">
        <v>45250</v>
      </c>
      <c r="Y476" s="71">
        <v>3.8924252538077427E-5</v>
      </c>
      <c r="Z476" s="71">
        <v>-2.0564323024118019E-2</v>
      </c>
      <c r="AB476" s="74">
        <v>45250</v>
      </c>
      <c r="AC476" s="73">
        <v>-1.223199877588362E-2</v>
      </c>
      <c r="AD476" s="73">
        <v>-1.3507467834407566E-2</v>
      </c>
      <c r="AE476" s="73">
        <v>-2.5327238343445191E-2</v>
      </c>
      <c r="AF476" s="73">
        <v>-2.360434305036491E-2</v>
      </c>
      <c r="AG476" s="73">
        <v>-1.1856861867487247E-2</v>
      </c>
    </row>
    <row r="477" spans="1:33" ht="16" x14ac:dyDescent="0.2">
      <c r="A477" s="74">
        <v>45251</v>
      </c>
      <c r="B477" s="72">
        <v>-3.1963505634548923E-4</v>
      </c>
      <c r="C477" s="72">
        <v>2.2344804920878805E-3</v>
      </c>
      <c r="D477" s="72">
        <v>7.7482178641962406E-3</v>
      </c>
      <c r="E477" s="72">
        <v>-2.1096206969216532E-3</v>
      </c>
      <c r="G477" s="74">
        <v>45251</v>
      </c>
      <c r="H477" s="71">
        <v>4.3330004634403209E-4</v>
      </c>
      <c r="I477" s="71">
        <v>7.5447961590298981E-4</v>
      </c>
      <c r="J477" s="71">
        <v>2.8149927951830341E-4</v>
      </c>
      <c r="L477" s="74">
        <v>45251</v>
      </c>
      <c r="M477" s="73">
        <v>1.0555156873045016E-3</v>
      </c>
      <c r="N477" s="73">
        <v>2.6278495742009894E-4</v>
      </c>
      <c r="O477" s="73">
        <v>-1.0706654941178479E-3</v>
      </c>
      <c r="P477" s="73">
        <v>-1.3006273276875138E-2</v>
      </c>
      <c r="R477" s="74">
        <v>45251</v>
      </c>
      <c r="S477" s="75">
        <v>3.46629148825933E-2</v>
      </c>
      <c r="T477" s="75">
        <v>-1.9213199204863751E-2</v>
      </c>
      <c r="U477" s="75">
        <v>0.1337356814307632</v>
      </c>
      <c r="V477" s="75">
        <v>-2.5567874160809214E-2</v>
      </c>
      <c r="X477" s="74">
        <v>45251</v>
      </c>
      <c r="Y477" s="71">
        <v>-3.7017451638803397E-4</v>
      </c>
      <c r="Z477" s="71">
        <v>9.2485794251561809E-3</v>
      </c>
      <c r="AB477" s="74">
        <v>45251</v>
      </c>
      <c r="AC477" s="73">
        <v>7.2827186903588661E-3</v>
      </c>
      <c r="AD477" s="73">
        <v>2.6046526353334866E-3</v>
      </c>
      <c r="AE477" s="73">
        <v>6.3922007464886545E-3</v>
      </c>
      <c r="AF477" s="73">
        <v>-9.5721061030983254E-3</v>
      </c>
      <c r="AG477" s="73">
        <v>1.0018033296274667E-3</v>
      </c>
    </row>
    <row r="478" spans="1:33" ht="16" x14ac:dyDescent="0.2">
      <c r="A478" s="74">
        <v>45252</v>
      </c>
      <c r="B478" s="72">
        <v>3.7639148270261834E-4</v>
      </c>
      <c r="C478" s="72">
        <v>6.8397186920033022E-4</v>
      </c>
      <c r="D478" s="72">
        <v>9.613293989428208E-3</v>
      </c>
      <c r="E478" s="72">
        <v>-3.4721258501412312E-3</v>
      </c>
      <c r="G478" s="74">
        <v>45252</v>
      </c>
      <c r="H478" s="71">
        <v>-6.2789022740599603E-4</v>
      </c>
      <c r="I478" s="71">
        <v>-3.8408710625543454E-4</v>
      </c>
      <c r="J478" s="71">
        <v>2.2704593166323708E-3</v>
      </c>
      <c r="L478" s="74">
        <v>45252</v>
      </c>
      <c r="M478" s="73">
        <v>1.0845827355584104E-3</v>
      </c>
      <c r="N478" s="73">
        <v>-3.1734196245518105E-4</v>
      </c>
      <c r="O478" s="73">
        <v>-1.0522716026091577E-3</v>
      </c>
      <c r="P478" s="73">
        <v>-2.1732217496522294E-2</v>
      </c>
      <c r="R478" s="74">
        <v>45252</v>
      </c>
      <c r="S478" s="75">
        <v>-3.8813845943978853E-2</v>
      </c>
      <c r="T478" s="75">
        <v>-3.7328115597533289E-2</v>
      </c>
      <c r="U478" s="75">
        <v>7.2466747050220631E-2</v>
      </c>
      <c r="V478" s="75">
        <v>-0.25650358866277428</v>
      </c>
      <c r="X478" s="74">
        <v>45252</v>
      </c>
      <c r="Y478" s="71">
        <v>-5.7439525035661587E-4</v>
      </c>
      <c r="Z478" s="71">
        <v>-4.4994565118586689E-3</v>
      </c>
      <c r="AB478" s="74">
        <v>45252</v>
      </c>
      <c r="AC478" s="73">
        <v>1.0488096633530699E-2</v>
      </c>
      <c r="AD478" s="73">
        <v>3.7092030657097123E-3</v>
      </c>
      <c r="AE478" s="73">
        <v>4.1144625090944117E-3</v>
      </c>
      <c r="AF478" s="73">
        <v>7.637334908069328E-3</v>
      </c>
      <c r="AG478" s="73">
        <v>7.779811830757326E-3</v>
      </c>
    </row>
    <row r="479" spans="1:33" ht="16" x14ac:dyDescent="0.2">
      <c r="A479" s="74">
        <v>45254</v>
      </c>
      <c r="B479" s="72">
        <v>4.8882544657776166E-4</v>
      </c>
      <c r="C479" s="72">
        <v>1.6973382162477355E-3</v>
      </c>
      <c r="D479" s="72">
        <v>4.7478959981943174E-3</v>
      </c>
      <c r="E479" s="72">
        <v>-7.2415778236294675E-3</v>
      </c>
      <c r="G479" s="74">
        <v>45254</v>
      </c>
      <c r="H479" s="71">
        <v>6.9801672015485836E-4</v>
      </c>
      <c r="I479" s="71">
        <v>1.1507264805457739E-3</v>
      </c>
      <c r="J479" s="71">
        <v>-1.3406159099566758E-3</v>
      </c>
      <c r="L479" s="74">
        <v>45254</v>
      </c>
      <c r="M479" s="73">
        <v>7.7883247150102331E-5</v>
      </c>
      <c r="N479" s="73">
        <v>-8.3368212873388226E-4</v>
      </c>
      <c r="O479" s="73">
        <v>-7.2908153208439707E-4</v>
      </c>
      <c r="P479" s="73">
        <v>-5.4644183718733415E-3</v>
      </c>
      <c r="R479" s="74">
        <v>45254</v>
      </c>
      <c r="S479" s="75">
        <v>1.9169270868196687E-2</v>
      </c>
      <c r="T479" s="75">
        <v>8.7160460747712325E-3</v>
      </c>
      <c r="U479" s="75">
        <v>0.10779733329245392</v>
      </c>
      <c r="V479" s="75">
        <v>0.11452467022538493</v>
      </c>
      <c r="X479" s="74">
        <v>45254</v>
      </c>
      <c r="Y479" s="71">
        <v>6.6026055765340606E-4</v>
      </c>
      <c r="Z479" s="71">
        <v>-1.1138494352842445E-2</v>
      </c>
      <c r="AB479" s="74">
        <v>45254</v>
      </c>
      <c r="AC479" s="73">
        <v>4.2951373570265225E-4</v>
      </c>
      <c r="AD479" s="73">
        <v>2.2189358216854809E-3</v>
      </c>
      <c r="AE479" s="73">
        <v>-1.6939987241382334E-2</v>
      </c>
      <c r="AF479" s="73">
        <v>-8.75309513539815E-3</v>
      </c>
      <c r="AG479" s="73">
        <v>-2.1881846805527827E-3</v>
      </c>
    </row>
    <row r="480" spans="1:33" ht="16" x14ac:dyDescent="0.2">
      <c r="A480" s="74">
        <v>45257</v>
      </c>
      <c r="B480" s="72">
        <v>1.4185252680638525E-4</v>
      </c>
      <c r="C480" s="72">
        <v>1.5552049813694405E-3</v>
      </c>
      <c r="D480" s="72">
        <v>-3.2726748953714386E-3</v>
      </c>
      <c r="E480" s="72">
        <v>-6.9533409901624908E-3</v>
      </c>
      <c r="G480" s="74">
        <v>45257</v>
      </c>
      <c r="H480" s="71">
        <v>6.6818756417382245E-4</v>
      </c>
      <c r="I480" s="71">
        <v>-8.3187168355766477E-5</v>
      </c>
      <c r="J480" s="71">
        <v>-1.8414741178012885E-3</v>
      </c>
      <c r="L480" s="74">
        <v>45257</v>
      </c>
      <c r="M480" s="73">
        <v>8.4325190102017291E-4</v>
      </c>
      <c r="N480" s="73">
        <v>2.5191993259818697E-3</v>
      </c>
      <c r="O480" s="73">
        <v>2.9396918357951088E-5</v>
      </c>
      <c r="P480" s="73">
        <v>2.3861439514427922E-2</v>
      </c>
      <c r="R480" s="74">
        <v>45257</v>
      </c>
      <c r="S480" s="75">
        <v>3.4734611505536223E-2</v>
      </c>
      <c r="T480" s="75">
        <v>7.4230384240790398E-2</v>
      </c>
      <c r="U480" s="75">
        <v>1.3789135537057785E-2</v>
      </c>
      <c r="V480" s="75">
        <v>1.5751601842116929E-2</v>
      </c>
      <c r="X480" s="74">
        <v>45257</v>
      </c>
      <c r="Y480" s="71">
        <v>2.7328584670256213E-4</v>
      </c>
      <c r="Z480" s="71">
        <v>1.378813185883402E-2</v>
      </c>
      <c r="AB480" s="74">
        <v>45257</v>
      </c>
      <c r="AC480" s="73">
        <v>-3.6356283878051732E-2</v>
      </c>
      <c r="AD480" s="73">
        <v>4.4231550181695846E-3</v>
      </c>
      <c r="AE480" s="73">
        <v>4.2005803792047457E-2</v>
      </c>
      <c r="AF480" s="73">
        <v>-1.2567201263016298E-3</v>
      </c>
      <c r="AG480" s="73">
        <v>-6.392989509026478E-3</v>
      </c>
    </row>
    <row r="481" spans="1:33" ht="16" x14ac:dyDescent="0.2">
      <c r="A481" s="74">
        <v>45258</v>
      </c>
      <c r="B481" s="72">
        <v>7.4358523408630975E-4</v>
      </c>
      <c r="C481" s="72">
        <v>2.916188622496201E-3</v>
      </c>
      <c r="D481" s="72">
        <v>6.4737346011063159E-3</v>
      </c>
      <c r="E481" s="72">
        <v>4.3960175840375496E-3</v>
      </c>
      <c r="G481" s="74">
        <v>45258</v>
      </c>
      <c r="H481" s="71">
        <v>-2.4749190988033846E-4</v>
      </c>
      <c r="I481" s="71">
        <v>6.4878175804415335E-4</v>
      </c>
      <c r="J481" s="71">
        <v>-1.8563911049950721E-3</v>
      </c>
      <c r="L481" s="74">
        <v>45258</v>
      </c>
      <c r="M481" s="73">
        <v>5.6497948086407465E-4</v>
      </c>
      <c r="N481" s="73">
        <v>-2.9286391385171888E-3</v>
      </c>
      <c r="O481" s="73">
        <v>1.6059625365354242E-3</v>
      </c>
      <c r="P481" s="73">
        <v>-9.7099843145666571E-3</v>
      </c>
      <c r="R481" s="74">
        <v>45258</v>
      </c>
      <c r="S481" s="75">
        <v>-5.3082778176820507E-2</v>
      </c>
      <c r="T481" s="75">
        <v>9.712999020825451E-2</v>
      </c>
      <c r="U481" s="75">
        <v>4.7639706025291613E-3</v>
      </c>
      <c r="V481" s="75">
        <v>-0.11762128439668595</v>
      </c>
      <c r="X481" s="74">
        <v>45258</v>
      </c>
      <c r="Y481" s="71">
        <v>9.1932621465964397E-5</v>
      </c>
      <c r="Z481" s="71">
        <v>7.7836778264404206E-3</v>
      </c>
      <c r="AB481" s="74">
        <v>45258</v>
      </c>
      <c r="AC481" s="73">
        <v>-1.042375545259998E-2</v>
      </c>
      <c r="AD481" s="73">
        <v>-1.0165506631458779E-2</v>
      </c>
      <c r="AE481" s="73">
        <v>2.5872805018838728E-2</v>
      </c>
      <c r="AF481" s="73">
        <v>5.5733737692068375E-3</v>
      </c>
      <c r="AG481" s="73">
        <v>2.3374343367409834E-2</v>
      </c>
    </row>
    <row r="482" spans="1:33" ht="16" x14ac:dyDescent="0.2">
      <c r="A482" s="74">
        <v>45259</v>
      </c>
      <c r="B482" s="72">
        <v>2.6361448078300056E-4</v>
      </c>
      <c r="C482" s="72">
        <v>-2.1199026109953879E-3</v>
      </c>
      <c r="D482" s="72">
        <v>-8.5987494335615453E-4</v>
      </c>
      <c r="E482" s="72">
        <v>1.1229475476114501E-2</v>
      </c>
      <c r="G482" s="74">
        <v>45259</v>
      </c>
      <c r="H482" s="71">
        <v>-7.4631066979709304E-4</v>
      </c>
      <c r="I482" s="71">
        <v>3.2615895610950592E-4</v>
      </c>
      <c r="J482" s="71">
        <v>-1.3445225328701255E-3</v>
      </c>
      <c r="L482" s="74">
        <v>45259</v>
      </c>
      <c r="M482" s="73">
        <v>-6.8129166051620355E-5</v>
      </c>
      <c r="N482" s="73">
        <v>-7.5288300127263356E-4</v>
      </c>
      <c r="O482" s="73">
        <v>-1.561866476487387E-3</v>
      </c>
      <c r="P482" s="73">
        <v>3.6380985981179524E-2</v>
      </c>
      <c r="R482" s="74">
        <v>45259</v>
      </c>
      <c r="S482" s="75">
        <v>2.1896836400502374E-2</v>
      </c>
      <c r="T482" s="75">
        <v>-6.9285649129848831E-2</v>
      </c>
      <c r="U482" s="75">
        <v>-0.13539934062185319</v>
      </c>
      <c r="V482" s="75">
        <v>7.8174105958173506E-2</v>
      </c>
      <c r="X482" s="74">
        <v>45259</v>
      </c>
      <c r="Y482" s="71">
        <v>-1.5835532585870737E-4</v>
      </c>
      <c r="Z482" s="71">
        <v>-1.2379710928717352E-2</v>
      </c>
      <c r="AB482" s="74">
        <v>45259</v>
      </c>
      <c r="AC482" s="73">
        <v>2.4636166616992642E-2</v>
      </c>
      <c r="AD482" s="73">
        <v>6.6654570051570047E-3</v>
      </c>
      <c r="AE482" s="73">
        <v>2.0018227726824815E-2</v>
      </c>
      <c r="AF482" s="73">
        <v>6.785319947218294E-3</v>
      </c>
      <c r="AG482" s="73">
        <v>3.0301572474249515E-3</v>
      </c>
    </row>
    <row r="483" spans="1:33" ht="16" x14ac:dyDescent="0.2">
      <c r="A483" s="74">
        <v>45260</v>
      </c>
      <c r="B483" s="72">
        <v>7.8673373773494384E-4</v>
      </c>
      <c r="C483" s="72">
        <v>-2.3759391808880074E-3</v>
      </c>
      <c r="D483" s="72">
        <v>-1.8837188486692177E-3</v>
      </c>
      <c r="E483" s="72">
        <v>-4.4333465984847439E-3</v>
      </c>
      <c r="G483" s="74">
        <v>45260</v>
      </c>
      <c r="H483" s="71">
        <v>1.5759597913980431E-3</v>
      </c>
      <c r="I483" s="71">
        <v>-1.1969325251729689E-3</v>
      </c>
      <c r="J483" s="71">
        <v>8.2820597372061015E-4</v>
      </c>
      <c r="L483" s="74">
        <v>45260</v>
      </c>
      <c r="M483" s="73">
        <v>-9.6430475585921683E-4</v>
      </c>
      <c r="N483" s="73">
        <v>5.4147056247903183E-4</v>
      </c>
      <c r="O483" s="73">
        <v>-4.3807605948873119E-4</v>
      </c>
      <c r="P483" s="73">
        <v>3.154533269414395E-3</v>
      </c>
      <c r="R483" s="74">
        <v>45260</v>
      </c>
      <c r="S483" s="75">
        <v>-9.2723068902799918E-4</v>
      </c>
      <c r="T483" s="75">
        <v>-8.5118315198630473E-2</v>
      </c>
      <c r="U483" s="75">
        <v>-7.9028822333025175E-2</v>
      </c>
      <c r="V483" s="75">
        <v>0.10089696072554254</v>
      </c>
      <c r="X483" s="74">
        <v>45260</v>
      </c>
      <c r="Y483" s="71">
        <v>-1.8981098018849455E-4</v>
      </c>
      <c r="Z483" s="71">
        <v>-4.9214941443390006E-4</v>
      </c>
      <c r="AB483" s="74">
        <v>45260</v>
      </c>
      <c r="AC483" s="73">
        <v>3.4701950454910299E-2</v>
      </c>
      <c r="AD483" s="73">
        <v>1.0098314034510312E-2</v>
      </c>
      <c r="AE483" s="73">
        <v>5.4798964314780832E-2</v>
      </c>
      <c r="AF483" s="73">
        <v>-2.2105563022121249E-3</v>
      </c>
      <c r="AG483" s="73">
        <v>1.3667638728663835E-2</v>
      </c>
    </row>
    <row r="484" spans="1:33" ht="16" x14ac:dyDescent="0.2">
      <c r="A484" s="74">
        <v>45261</v>
      </c>
      <c r="B484" s="72">
        <v>1.5798663193260286E-4</v>
      </c>
      <c r="C484" s="72">
        <v>1.9276121095261848E-3</v>
      </c>
      <c r="D484" s="72">
        <v>-6.8423337370114058E-3</v>
      </c>
      <c r="E484" s="72">
        <v>-6.6936819653451848E-3</v>
      </c>
      <c r="G484" s="74">
        <v>45261</v>
      </c>
      <c r="H484" s="71">
        <v>-4.3618874117544448E-5</v>
      </c>
      <c r="I484" s="71">
        <v>1.1441673483864763E-3</v>
      </c>
      <c r="J484" s="71">
        <v>1.3099064351526704E-3</v>
      </c>
      <c r="L484" s="74">
        <v>45261</v>
      </c>
      <c r="M484" s="73">
        <v>-2.2876896547395156E-4</v>
      </c>
      <c r="N484" s="73">
        <v>2.0947085693129308E-3</v>
      </c>
      <c r="O484" s="73">
        <v>-1.985130640725823E-4</v>
      </c>
      <c r="P484" s="73">
        <v>-4.9167831757945778E-3</v>
      </c>
      <c r="R484" s="74">
        <v>45261</v>
      </c>
      <c r="S484" s="75">
        <v>-7.114422677463446E-3</v>
      </c>
      <c r="T484" s="75">
        <v>1.8689935856136663E-2</v>
      </c>
      <c r="U484" s="75">
        <v>-7.0562665715595524E-2</v>
      </c>
      <c r="V484" s="75">
        <v>-0.23154609644327259</v>
      </c>
      <c r="X484" s="74">
        <v>45261</v>
      </c>
      <c r="Y484" s="71">
        <v>3.3677632003666416E-4</v>
      </c>
      <c r="Z484" s="71">
        <v>1.947014611403031E-2</v>
      </c>
      <c r="AB484" s="74">
        <v>45261</v>
      </c>
      <c r="AC484" s="73">
        <v>1.5926295943112387E-2</v>
      </c>
      <c r="AD484" s="73">
        <v>3.6469770545947554E-3</v>
      </c>
      <c r="AE484" s="73">
        <v>-2.6367846523033278E-3</v>
      </c>
      <c r="AF484" s="73">
        <v>-6.3827051707747058E-3</v>
      </c>
      <c r="AG484" s="73">
        <v>2.5960304950330307E-3</v>
      </c>
    </row>
    <row r="485" spans="1:33" ht="16" x14ac:dyDescent="0.2">
      <c r="A485" s="74">
        <v>45264</v>
      </c>
      <c r="B485" s="72">
        <v>-5.3714331308852702E-4</v>
      </c>
      <c r="C485" s="72">
        <v>-1.1725268997868924E-4</v>
      </c>
      <c r="D485" s="72">
        <v>5.936423484059339E-4</v>
      </c>
      <c r="E485" s="72">
        <v>3.8491754539749711E-3</v>
      </c>
      <c r="G485" s="74">
        <v>45264</v>
      </c>
      <c r="H485" s="71">
        <v>9.3961409364449946E-4</v>
      </c>
      <c r="I485" s="71">
        <v>1.303016862095874E-3</v>
      </c>
      <c r="J485" s="71">
        <v>1.773502379831415E-3</v>
      </c>
      <c r="L485" s="74">
        <v>45264</v>
      </c>
      <c r="M485" s="73">
        <v>5.4051342601898924E-4</v>
      </c>
      <c r="N485" s="73">
        <v>6.4235597709411466E-4</v>
      </c>
      <c r="O485" s="73">
        <v>3.0356047950933825E-3</v>
      </c>
      <c r="P485" s="73">
        <v>-2.8383947657034739E-2</v>
      </c>
      <c r="R485" s="74">
        <v>45264</v>
      </c>
      <c r="S485" s="75">
        <v>9.9967819944529607E-3</v>
      </c>
      <c r="T485" s="75">
        <v>2.5827581527903317E-2</v>
      </c>
      <c r="U485" s="75">
        <v>3.7111534193077049E-2</v>
      </c>
      <c r="V485" s="75">
        <v>-0.15166530164352762</v>
      </c>
      <c r="X485" s="74">
        <v>45264</v>
      </c>
      <c r="Y485" s="71">
        <v>2.7821448607193036E-4</v>
      </c>
      <c r="Z485" s="71">
        <v>6.7152213586320246E-3</v>
      </c>
      <c r="AB485" s="74">
        <v>45264</v>
      </c>
      <c r="AC485" s="73">
        <v>-2.1880864515502911E-2</v>
      </c>
      <c r="AD485" s="73">
        <v>7.7041934195548001E-2</v>
      </c>
      <c r="AE485" s="73">
        <v>9.8960918516628185E-4</v>
      </c>
      <c r="AF485" s="73">
        <v>-1.1761546952628757E-2</v>
      </c>
      <c r="AG485" s="73">
        <v>-2.8933877516954028E-2</v>
      </c>
    </row>
    <row r="486" spans="1:33" ht="16" x14ac:dyDescent="0.2">
      <c r="A486" s="74">
        <v>45265</v>
      </c>
      <c r="B486" s="72">
        <v>5.2686812400621838E-4</v>
      </c>
      <c r="C486" s="72">
        <v>-2.5232408858450318E-3</v>
      </c>
      <c r="D486" s="72">
        <v>-3.2567208844198605E-3</v>
      </c>
      <c r="E486" s="72">
        <v>-6.9962943468602351E-4</v>
      </c>
      <c r="G486" s="74">
        <v>45265</v>
      </c>
      <c r="H486" s="71">
        <v>-9.1684012628862565E-4</v>
      </c>
      <c r="I486" s="71">
        <v>1.2677930580416003E-4</v>
      </c>
      <c r="J486" s="71">
        <v>9.1377240968269617E-4</v>
      </c>
      <c r="L486" s="74">
        <v>45265</v>
      </c>
      <c r="M486" s="73">
        <v>-1.1549636957334584E-3</v>
      </c>
      <c r="N486" s="73">
        <v>-3.6606818451805588E-4</v>
      </c>
      <c r="O486" s="73">
        <v>1.5637284273372794E-3</v>
      </c>
      <c r="P486" s="73">
        <v>-3.6529247906233082E-2</v>
      </c>
      <c r="R486" s="74">
        <v>45265</v>
      </c>
      <c r="S486" s="75">
        <v>-6.3386981242657134E-4</v>
      </c>
      <c r="T486" s="75">
        <v>1.0660660416396423E-2</v>
      </c>
      <c r="U486" s="75">
        <v>0.10996867936552683</v>
      </c>
      <c r="V486" s="75">
        <v>-9.1029863285158219E-2</v>
      </c>
      <c r="X486" s="74">
        <v>45265</v>
      </c>
      <c r="Y486" s="71">
        <v>-1.0764405759717194E-3</v>
      </c>
      <c r="Z486" s="71">
        <v>-4.9334816271607391E-3</v>
      </c>
      <c r="AB486" s="74">
        <v>45265</v>
      </c>
      <c r="AC486" s="73">
        <v>-4.9485392854696436E-3</v>
      </c>
      <c r="AD486" s="73">
        <v>1.4056456339223346E-2</v>
      </c>
      <c r="AE486" s="73">
        <v>-4.1742849193379387E-2</v>
      </c>
      <c r="AF486" s="73">
        <v>-4.5172295898197002E-3</v>
      </c>
      <c r="AG486" s="73">
        <v>-1.9788272015693713E-3</v>
      </c>
    </row>
    <row r="487" spans="1:33" ht="16" x14ac:dyDescent="0.2">
      <c r="A487" s="74">
        <v>45266</v>
      </c>
      <c r="B487" s="72">
        <v>-1.6883560596496941E-4</v>
      </c>
      <c r="C487" s="72">
        <v>2.3327303863487307E-3</v>
      </c>
      <c r="D487" s="72">
        <v>3.9508277215063135E-3</v>
      </c>
      <c r="E487" s="72">
        <v>1.0872803900320187E-2</v>
      </c>
      <c r="G487" s="74">
        <v>45266</v>
      </c>
      <c r="H487" s="71">
        <v>-4.7974721883812675E-4</v>
      </c>
      <c r="I487" s="71">
        <v>-4.1982121068708739E-3</v>
      </c>
      <c r="J487" s="71">
        <v>2.8349489046152173E-3</v>
      </c>
      <c r="L487" s="74">
        <v>45266</v>
      </c>
      <c r="M487" s="73">
        <v>3.3456843726926993E-4</v>
      </c>
      <c r="N487" s="73">
        <v>1.8897711963144462E-3</v>
      </c>
      <c r="O487" s="73">
        <v>4.8097748042182483E-4</v>
      </c>
      <c r="P487" s="73">
        <v>1.7772821209217818E-2</v>
      </c>
      <c r="R487" s="74">
        <v>45266</v>
      </c>
      <c r="S487" s="75">
        <v>5.6896252528145395E-3</v>
      </c>
      <c r="T487" s="75">
        <v>5.7773946995742301E-2</v>
      </c>
      <c r="U487" s="75">
        <v>1.7106907285350435E-2</v>
      </c>
      <c r="V487" s="75">
        <v>5.2524625972546736E-2</v>
      </c>
      <c r="X487" s="74">
        <v>45266</v>
      </c>
      <c r="Y487" s="71">
        <v>2.0778084339657005E-4</v>
      </c>
      <c r="Z487" s="71">
        <v>8.8476499332105323E-3</v>
      </c>
      <c r="AB487" s="74">
        <v>45266</v>
      </c>
      <c r="AC487" s="73">
        <v>1.5910902322419035E-3</v>
      </c>
      <c r="AD487" s="73">
        <v>1.8261812994150725E-3</v>
      </c>
      <c r="AE487" s="73">
        <v>-6.2069164788555922E-3</v>
      </c>
      <c r="AF487" s="73">
        <v>1.9787992322617682E-3</v>
      </c>
      <c r="AG487" s="73">
        <v>-5.0638046943311055E-3</v>
      </c>
    </row>
    <row r="488" spans="1:33" ht="16" x14ac:dyDescent="0.2">
      <c r="A488" s="74">
        <v>45267</v>
      </c>
      <c r="B488" s="72">
        <v>5.3407432715773661E-4</v>
      </c>
      <c r="C488" s="72">
        <v>-4.0310467924287606E-3</v>
      </c>
      <c r="D488" s="72">
        <v>-2.3114770791532492E-3</v>
      </c>
      <c r="E488" s="72">
        <v>1.1538198251483665E-2</v>
      </c>
      <c r="G488" s="74">
        <v>45267</v>
      </c>
      <c r="H488" s="71">
        <v>3.0376168098895793E-4</v>
      </c>
      <c r="I488" s="71">
        <v>-1.39037912904484E-5</v>
      </c>
      <c r="J488" s="71">
        <v>1.7482934863648333E-3</v>
      </c>
      <c r="L488" s="74">
        <v>45267</v>
      </c>
      <c r="M488" s="73">
        <v>-8.2997075611992391E-4</v>
      </c>
      <c r="N488" s="73">
        <v>-2.2869291661858741E-3</v>
      </c>
      <c r="O488" s="73">
        <v>-5.5747299099617742E-4</v>
      </c>
      <c r="P488" s="73">
        <v>-1.6826714068537416E-3</v>
      </c>
      <c r="R488" s="74">
        <v>45267</v>
      </c>
      <c r="S488" s="75">
        <v>-1.9175278530526505E-2</v>
      </c>
      <c r="T488" s="75">
        <v>-5.1949325041962591E-2</v>
      </c>
      <c r="U488" s="75">
        <v>2.7036610605912011E-2</v>
      </c>
      <c r="V488" s="75">
        <v>-0.10322813071137099</v>
      </c>
      <c r="X488" s="74">
        <v>45267</v>
      </c>
      <c r="Y488" s="71">
        <v>-3.505996655364702E-5</v>
      </c>
      <c r="Z488" s="71">
        <v>-5.0532924609607583E-3</v>
      </c>
      <c r="AB488" s="74">
        <v>45267</v>
      </c>
      <c r="AC488" s="73">
        <v>6.0353156647275207E-3</v>
      </c>
      <c r="AD488" s="73">
        <v>-6.1559132923500633E-3</v>
      </c>
      <c r="AE488" s="73">
        <v>2.3924586085245243E-2</v>
      </c>
      <c r="AF488" s="73">
        <v>7.4558972390876997E-3</v>
      </c>
      <c r="AG488" s="73">
        <v>-1.7933650318059857E-3</v>
      </c>
    </row>
    <row r="489" spans="1:33" ht="16" x14ac:dyDescent="0.2">
      <c r="A489" s="74">
        <v>45268</v>
      </c>
      <c r="B489" s="72">
        <v>3.5957292723680308E-4</v>
      </c>
      <c r="C489" s="72">
        <v>2.6598755502987019E-3</v>
      </c>
      <c r="D489" s="72">
        <v>-1.8398348170878139E-3</v>
      </c>
      <c r="E489" s="72">
        <v>-3.2715877594851252E-3</v>
      </c>
      <c r="G489" s="74">
        <v>45268</v>
      </c>
      <c r="H489" s="71">
        <v>2.0012834225884954E-3</v>
      </c>
      <c r="I489" s="71">
        <v>1.5747329556069383E-3</v>
      </c>
      <c r="J489" s="71">
        <v>2.0151761386182597E-3</v>
      </c>
      <c r="L489" s="74">
        <v>45268</v>
      </c>
      <c r="M489" s="73">
        <v>-1.9825536228962353E-4</v>
      </c>
      <c r="N489" s="73">
        <v>1.7954774640017866E-3</v>
      </c>
      <c r="O489" s="73">
        <v>-1.3347821806883901E-3</v>
      </c>
      <c r="P489" s="73">
        <v>5.2451157266437181E-3</v>
      </c>
      <c r="R489" s="74">
        <v>45268</v>
      </c>
      <c r="S489" s="75">
        <v>1.202373282288728E-2</v>
      </c>
      <c r="T489" s="75">
        <v>-4.8069665782928817E-3</v>
      </c>
      <c r="U489" s="75">
        <v>-1.3398555117802124E-3</v>
      </c>
      <c r="V489" s="75">
        <v>0.28824142175843953</v>
      </c>
      <c r="X489" s="74">
        <v>45268</v>
      </c>
      <c r="Y489" s="71">
        <v>5.3782701881752973E-4</v>
      </c>
      <c r="Z489" s="71">
        <v>-5.8404881720693714E-3</v>
      </c>
      <c r="AB489" s="74">
        <v>45268</v>
      </c>
      <c r="AC489" s="73">
        <v>7.8099382895139733E-3</v>
      </c>
      <c r="AD489" s="73">
        <v>-2.5064763728012006E-3</v>
      </c>
      <c r="AE489" s="73">
        <v>-2.0283982613926096E-3</v>
      </c>
      <c r="AF489" s="73">
        <v>1.8606479573698684E-2</v>
      </c>
      <c r="AG489" s="73">
        <v>0</v>
      </c>
    </row>
    <row r="490" spans="1:33" ht="16" x14ac:dyDescent="0.2">
      <c r="A490" s="74">
        <v>45271</v>
      </c>
      <c r="B490" s="72">
        <v>-2.4246292858731187E-4</v>
      </c>
      <c r="C490" s="72">
        <v>-1.4781157753225244E-3</v>
      </c>
      <c r="D490" s="72">
        <v>2.1127901644119244E-3</v>
      </c>
      <c r="E490" s="72">
        <v>2.3216183535927871E-3</v>
      </c>
      <c r="G490" s="74">
        <v>45271</v>
      </c>
      <c r="H490" s="71">
        <v>-5.5885451014047979E-4</v>
      </c>
      <c r="I490" s="71">
        <v>1.8610222844085698E-3</v>
      </c>
      <c r="J490" s="71">
        <v>9.956969648499982E-4</v>
      </c>
      <c r="L490" s="74">
        <v>45271</v>
      </c>
      <c r="M490" s="73">
        <v>1.1694612263083554E-4</v>
      </c>
      <c r="N490" s="73">
        <v>-1.2229012507286969E-3</v>
      </c>
      <c r="O490" s="73">
        <v>-5.0131383220471075E-5</v>
      </c>
      <c r="P490" s="73">
        <v>-7.0429680531797142E-3</v>
      </c>
      <c r="R490" s="74">
        <v>45271</v>
      </c>
      <c r="S490" s="75">
        <v>5.446728541930717E-3</v>
      </c>
      <c r="T490" s="75">
        <v>-4.3416124554901112E-2</v>
      </c>
      <c r="U490" s="75">
        <v>5.2667488092170943E-2</v>
      </c>
      <c r="V490" s="75">
        <v>7.7669492249040004E-2</v>
      </c>
      <c r="X490" s="74">
        <v>45271</v>
      </c>
      <c r="Y490" s="71">
        <v>-2.9288050383899269E-4</v>
      </c>
      <c r="Z490" s="71">
        <v>-6.0655122208130097E-3</v>
      </c>
      <c r="AB490" s="74">
        <v>45271</v>
      </c>
      <c r="AC490" s="73">
        <v>6.3721285643897852E-3</v>
      </c>
      <c r="AD490" s="73">
        <v>-6.8832639770378132E-3</v>
      </c>
      <c r="AE490" s="73">
        <v>-6.7704809627591332E-4</v>
      </c>
      <c r="AF490" s="73">
        <v>1.9886245087397149E-2</v>
      </c>
      <c r="AG490" s="73">
        <v>-1.1973659383043454E-3</v>
      </c>
    </row>
    <row r="491" spans="1:33" ht="16" x14ac:dyDescent="0.2">
      <c r="A491" s="74">
        <v>45272</v>
      </c>
      <c r="B491" s="72">
        <v>-6.9379882463993688E-4</v>
      </c>
      <c r="C491" s="72">
        <v>1.6305451105446827E-3</v>
      </c>
      <c r="D491" s="72">
        <v>-3.2031904261370556E-3</v>
      </c>
      <c r="E491" s="72">
        <v>-2.8696800265317775E-3</v>
      </c>
      <c r="G491" s="74">
        <v>45272</v>
      </c>
      <c r="H491" s="71">
        <v>1.9083362620390791E-4</v>
      </c>
      <c r="I491" s="71">
        <v>1.8161341789245486E-3</v>
      </c>
      <c r="J491" s="71">
        <v>6.7094345587504826E-5</v>
      </c>
      <c r="L491" s="74">
        <v>45272</v>
      </c>
      <c r="M491" s="73">
        <v>1.1635360257547032E-3</v>
      </c>
      <c r="N491" s="73">
        <v>-1.2935400291939575E-3</v>
      </c>
      <c r="O491" s="73">
        <v>2.5459243732361996E-4</v>
      </c>
      <c r="P491" s="73">
        <v>4.8677279755713542E-3</v>
      </c>
      <c r="R491" s="74">
        <v>45272</v>
      </c>
      <c r="S491" s="75">
        <v>3.0072313663160162E-2</v>
      </c>
      <c r="T491" s="75">
        <v>4.1442753208504921E-2</v>
      </c>
      <c r="U491" s="75">
        <v>-7.8020280425532607E-2</v>
      </c>
      <c r="V491" s="75">
        <v>-0.14529344196174351</v>
      </c>
      <c r="X491" s="74">
        <v>45272</v>
      </c>
      <c r="Y491" s="71">
        <v>1.232714559801677E-3</v>
      </c>
      <c r="Z491" s="71">
        <v>1.8464013311009476E-3</v>
      </c>
      <c r="AB491" s="74">
        <v>45272</v>
      </c>
      <c r="AC491" s="73">
        <v>1.2919537901432713E-2</v>
      </c>
      <c r="AD491" s="73">
        <v>8.5549460781356185E-3</v>
      </c>
      <c r="AE491" s="73">
        <v>8.0016658205595337E-2</v>
      </c>
      <c r="AF491" s="73">
        <v>-9.3490281924199555E-3</v>
      </c>
      <c r="AG491" s="73">
        <v>1.2008282042519847E-2</v>
      </c>
    </row>
    <row r="492" spans="1:33" ht="16" x14ac:dyDescent="0.2">
      <c r="A492" s="74">
        <v>45273</v>
      </c>
      <c r="B492" s="72">
        <v>6.7782817022540046E-5</v>
      </c>
      <c r="C492" s="72">
        <v>2.9974269376217361E-4</v>
      </c>
      <c r="D492" s="72">
        <v>3.0461009295428307E-3</v>
      </c>
      <c r="E492" s="72">
        <v>1.0670670038020499E-3</v>
      </c>
      <c r="G492" s="74">
        <v>45273</v>
      </c>
      <c r="H492" s="71">
        <v>-4.1628045551526558E-4</v>
      </c>
      <c r="I492" s="71">
        <v>8.4912839803761024E-4</v>
      </c>
      <c r="J492" s="71">
        <v>9.8752243536979394E-5</v>
      </c>
      <c r="L492" s="74">
        <v>45273</v>
      </c>
      <c r="M492" s="73">
        <v>4.1608757511359519E-4</v>
      </c>
      <c r="N492" s="73">
        <v>7.3112707308698398E-4</v>
      </c>
      <c r="O492" s="73">
        <v>-1.2141274140814416E-3</v>
      </c>
      <c r="P492" s="73">
        <v>-4.2912679624170684E-3</v>
      </c>
      <c r="R492" s="74">
        <v>45273</v>
      </c>
      <c r="S492" s="75">
        <v>4.2567779515169456E-2</v>
      </c>
      <c r="T492" s="75">
        <v>-1.9749990340436296E-2</v>
      </c>
      <c r="U492" s="75">
        <v>-0.10160600374027835</v>
      </c>
      <c r="V492" s="75">
        <v>-0.10557722167904784</v>
      </c>
      <c r="X492" s="74">
        <v>45273</v>
      </c>
      <c r="Y492" s="71">
        <v>6.1906583062181473E-4</v>
      </c>
      <c r="Z492" s="71">
        <v>3.0316065771767028E-3</v>
      </c>
      <c r="AB492" s="74">
        <v>45273</v>
      </c>
      <c r="AC492" s="73">
        <v>2.4021493419884788E-2</v>
      </c>
      <c r="AD492" s="73">
        <v>-9.7348872179843088E-3</v>
      </c>
      <c r="AE492" s="73">
        <v>6.7971197312114914E-2</v>
      </c>
      <c r="AF492" s="73">
        <v>1.2042632514642843E-2</v>
      </c>
      <c r="AG492" s="73">
        <v>3.0314183651711134E-2</v>
      </c>
    </row>
    <row r="493" spans="1:33" ht="16" x14ac:dyDescent="0.2">
      <c r="A493" s="74">
        <v>45274</v>
      </c>
      <c r="B493" s="72">
        <v>9.4944683304023028E-5</v>
      </c>
      <c r="C493" s="72">
        <v>-7.1104484277448722E-4</v>
      </c>
      <c r="D493" s="72">
        <v>-4.2924270210640894E-3</v>
      </c>
      <c r="E493" s="72">
        <v>8.103995862322971E-3</v>
      </c>
      <c r="G493" s="74">
        <v>45274</v>
      </c>
      <c r="H493" s="71">
        <v>-2.5512125889711119E-4</v>
      </c>
      <c r="I493" s="71">
        <v>-1.0382894827470931E-3</v>
      </c>
      <c r="J493" s="71">
        <v>2.0814599048482678E-3</v>
      </c>
      <c r="L493" s="74">
        <v>45274</v>
      </c>
      <c r="M493" s="73">
        <v>-1.3888402638818718E-3</v>
      </c>
      <c r="N493" s="73">
        <v>-2.6491237176085084E-3</v>
      </c>
      <c r="O493" s="73">
        <v>8.3014906785726546E-4</v>
      </c>
      <c r="P493" s="73">
        <v>-1.5015289598718255E-3</v>
      </c>
      <c r="R493" s="74">
        <v>45274</v>
      </c>
      <c r="S493" s="75">
        <v>-1.0856499541053806E-2</v>
      </c>
      <c r="T493" s="75">
        <v>-9.5595777156739947E-2</v>
      </c>
      <c r="U493" s="75">
        <v>1.6713766630730605E-2</v>
      </c>
      <c r="V493" s="75">
        <v>0.19457093366541733</v>
      </c>
      <c r="X493" s="74">
        <v>45274</v>
      </c>
      <c r="Y493" s="71">
        <v>7.5987128041987608E-4</v>
      </c>
      <c r="Z493" s="71">
        <v>3.6037071452289784E-3</v>
      </c>
      <c r="AB493" s="74">
        <v>45274</v>
      </c>
      <c r="AC493" s="73">
        <v>-5.5594305801494256E-3</v>
      </c>
      <c r="AD493" s="73">
        <v>-6.7693607627969084E-3</v>
      </c>
      <c r="AE493" s="73">
        <v>2.9163041957882383E-3</v>
      </c>
      <c r="AF493" s="73">
        <v>-2.2891008447191667E-3</v>
      </c>
      <c r="AG493" s="73">
        <v>-2.2355409143367519E-2</v>
      </c>
    </row>
    <row r="494" spans="1:33" ht="16" x14ac:dyDescent="0.2">
      <c r="A494" s="74">
        <v>45275</v>
      </c>
      <c r="B494" s="72">
        <v>-1.0295515031173266E-4</v>
      </c>
      <c r="C494" s="72">
        <v>4.5930637038406731E-4</v>
      </c>
      <c r="D494" s="72">
        <v>1.0810079282094735E-2</v>
      </c>
      <c r="E494" s="72">
        <v>3.2535550491304215E-3</v>
      </c>
      <c r="G494" s="74">
        <v>45275</v>
      </c>
      <c r="H494" s="71">
        <v>-4.9905797541931066E-4</v>
      </c>
      <c r="I494" s="71">
        <v>-1.132473297112599E-3</v>
      </c>
      <c r="J494" s="71">
        <v>5.5194126158942462E-4</v>
      </c>
      <c r="L494" s="74">
        <v>45275</v>
      </c>
      <c r="M494" s="73">
        <v>8.6623151902821762E-4</v>
      </c>
      <c r="N494" s="73">
        <v>-1.3203200442119271E-3</v>
      </c>
      <c r="O494" s="73">
        <v>1.136423615027263E-3</v>
      </c>
      <c r="P494" s="73">
        <v>3.1554643243849197E-3</v>
      </c>
      <c r="R494" s="74">
        <v>45275</v>
      </c>
      <c r="S494" s="75">
        <v>1.6899746031543983E-2</v>
      </c>
      <c r="T494" s="75">
        <v>3.6270080096938669E-2</v>
      </c>
      <c r="U494" s="75">
        <v>1.4472198033611054E-2</v>
      </c>
      <c r="V494" s="75">
        <v>-0.21289937190399719</v>
      </c>
      <c r="X494" s="74">
        <v>45275</v>
      </c>
      <c r="Y494" s="71">
        <v>2.3437471510479334E-4</v>
      </c>
      <c r="Z494" s="71">
        <v>4.0495981337631088E-3</v>
      </c>
      <c r="AB494" s="74">
        <v>45275</v>
      </c>
      <c r="AC494" s="73">
        <v>3.3625169371078556E-3</v>
      </c>
      <c r="AD494" s="73">
        <v>-5.9610156927396279E-3</v>
      </c>
      <c r="AE494" s="73">
        <v>-2.4466953720110651E-2</v>
      </c>
      <c r="AF494" s="73">
        <v>-1.3481631297813357E-4</v>
      </c>
      <c r="AG494" s="73">
        <v>7.7017197660075622E-3</v>
      </c>
    </row>
    <row r="495" spans="1:33" ht="16" x14ac:dyDescent="0.2">
      <c r="A495" s="74">
        <v>45278</v>
      </c>
      <c r="B495" s="72">
        <v>9.5010998926032728E-4</v>
      </c>
      <c r="C495" s="72">
        <v>3.7575167445358633E-3</v>
      </c>
      <c r="D495" s="72">
        <v>4.7282967111098879E-3</v>
      </c>
      <c r="E495" s="72">
        <v>1.4662662039941946E-2</v>
      </c>
      <c r="G495" s="74">
        <v>45278</v>
      </c>
      <c r="H495" s="71">
        <v>5.769602406806146E-4</v>
      </c>
      <c r="I495" s="71">
        <v>2.83389732003637E-3</v>
      </c>
      <c r="J495" s="71">
        <v>1.3751369704847514E-4</v>
      </c>
      <c r="L495" s="74">
        <v>45278</v>
      </c>
      <c r="M495" s="73">
        <v>-5.636731069332833E-4</v>
      </c>
      <c r="N495" s="73">
        <v>4.9971178931433992E-4</v>
      </c>
      <c r="O495" s="73">
        <v>8.4705212195140985E-4</v>
      </c>
      <c r="P495" s="73">
        <v>-2.1132923922770868E-2</v>
      </c>
      <c r="R495" s="74">
        <v>45278</v>
      </c>
      <c r="S495" s="75">
        <v>-3.2867200047927349E-2</v>
      </c>
      <c r="T495" s="75">
        <v>-5.5521763642693692E-2</v>
      </c>
      <c r="U495" s="75">
        <v>-1.6153754072374134E-2</v>
      </c>
      <c r="V495" s="75">
        <v>5.8110015185962094E-2</v>
      </c>
      <c r="X495" s="74">
        <v>45278</v>
      </c>
      <c r="Y495" s="71">
        <v>3.1086333677530971E-4</v>
      </c>
      <c r="Z495" s="71">
        <v>8.6780615958208622E-3</v>
      </c>
      <c r="AB495" s="74">
        <v>45278</v>
      </c>
      <c r="AC495" s="73">
        <v>1.7925815075693933E-3</v>
      </c>
      <c r="AD495" s="73">
        <v>1.6097949936074545E-2</v>
      </c>
      <c r="AE495" s="73">
        <v>2.0674097240294256E-2</v>
      </c>
      <c r="AF495" s="73">
        <v>-7.1713993835895752E-3</v>
      </c>
      <c r="AG495" s="73">
        <v>1.3600402546607753E-2</v>
      </c>
    </row>
    <row r="496" spans="1:33" ht="16" x14ac:dyDescent="0.2">
      <c r="A496" s="74">
        <v>45279</v>
      </c>
      <c r="B496" s="72">
        <v>8.3489335185165585E-4</v>
      </c>
      <c r="C496" s="72">
        <v>1.5056812172766717E-3</v>
      </c>
      <c r="D496" s="72">
        <v>1.9347830656715709E-3</v>
      </c>
      <c r="E496" s="72">
        <v>-2.5142670461533981E-3</v>
      </c>
      <c r="G496" s="74">
        <v>45279</v>
      </c>
      <c r="H496" s="71">
        <v>7.5339731728683629E-4</v>
      </c>
      <c r="I496" s="71">
        <v>-6.387628293180697E-4</v>
      </c>
      <c r="J496" s="71">
        <v>-1.6813859431224008E-3</v>
      </c>
      <c r="L496" s="74">
        <v>45279</v>
      </c>
      <c r="M496" s="73">
        <v>4.9741498739657201E-4</v>
      </c>
      <c r="N496" s="73">
        <v>1.2714281529879989E-4</v>
      </c>
      <c r="O496" s="73">
        <v>-5.7989455620705108E-4</v>
      </c>
      <c r="P496" s="73">
        <v>-1.3474794298436383E-3</v>
      </c>
      <c r="R496" s="74">
        <v>45279</v>
      </c>
      <c r="S496" s="75">
        <v>-3.1557768928794548E-2</v>
      </c>
      <c r="T496" s="75">
        <v>-7.6550170697304673E-2</v>
      </c>
      <c r="U496" s="75">
        <v>-8.9508372129800725E-3</v>
      </c>
      <c r="V496" s="75">
        <v>-1.3579758755327943E-2</v>
      </c>
      <c r="X496" s="74">
        <v>45279</v>
      </c>
      <c r="Y496" s="71">
        <v>-1.4490872603033304E-4</v>
      </c>
      <c r="Z496" s="71">
        <v>-6.6434677413537719E-3</v>
      </c>
      <c r="AB496" s="74">
        <v>45279</v>
      </c>
      <c r="AC496" s="73">
        <v>-1.5545712038497587E-2</v>
      </c>
      <c r="AD496" s="73">
        <v>-5.5625933572153053E-3</v>
      </c>
      <c r="AE496" s="73">
        <v>-2.5460226627880597E-2</v>
      </c>
      <c r="AF496" s="73">
        <v>7.9800247645784791E-3</v>
      </c>
      <c r="AG496" s="73">
        <v>-1.9162594673947957E-4</v>
      </c>
    </row>
    <row r="497" spans="1:33" ht="16" x14ac:dyDescent="0.2">
      <c r="A497" s="74">
        <v>45280</v>
      </c>
      <c r="B497" s="72">
        <v>3.8818015211135044E-4</v>
      </c>
      <c r="C497" s="72">
        <v>-7.3402897929223114E-4</v>
      </c>
      <c r="D497" s="72">
        <v>3.1630446181360175E-3</v>
      </c>
      <c r="E497" s="72">
        <v>7.8402691006216312E-3</v>
      </c>
      <c r="G497" s="74">
        <v>45280</v>
      </c>
      <c r="H497" s="71">
        <v>-4.1882603664759226E-4</v>
      </c>
      <c r="I497" s="71">
        <v>-1.7385158561830515E-3</v>
      </c>
      <c r="J497" s="71">
        <v>-1.493096097882144E-3</v>
      </c>
      <c r="L497" s="74">
        <v>45280</v>
      </c>
      <c r="M497" s="73">
        <v>1.4182007085926337E-3</v>
      </c>
      <c r="N497" s="73">
        <v>-5.2811065774775365E-4</v>
      </c>
      <c r="O497" s="73">
        <v>1.1837876673496614E-3</v>
      </c>
      <c r="P497" s="73">
        <v>-1.951827462260158E-2</v>
      </c>
      <c r="R497" s="74">
        <v>45280</v>
      </c>
      <c r="S497" s="75">
        <v>1.4785920549277099E-3</v>
      </c>
      <c r="T497" s="75">
        <v>-7.4528542901067113E-3</v>
      </c>
      <c r="U497" s="75">
        <v>2.21751194459259E-2</v>
      </c>
      <c r="V497" s="75">
        <v>-4.4992444168826362E-2</v>
      </c>
      <c r="X497" s="74">
        <v>45280</v>
      </c>
      <c r="Y497" s="71">
        <v>-3.3398056252069745E-4</v>
      </c>
      <c r="Z497" s="71">
        <v>-7.2012561858433464E-3</v>
      </c>
      <c r="AB497" s="74">
        <v>45280</v>
      </c>
      <c r="AC497" s="73">
        <v>5.150426930264386E-3</v>
      </c>
      <c r="AD497" s="73">
        <v>1.009090298196294E-2</v>
      </c>
      <c r="AE497" s="73">
        <v>1.1626304756189436E-2</v>
      </c>
      <c r="AF497" s="73">
        <v>6.4455708582541104E-3</v>
      </c>
      <c r="AG497" s="73">
        <v>2.7595778704895397E-2</v>
      </c>
    </row>
    <row r="498" spans="1:33" ht="16" x14ac:dyDescent="0.2">
      <c r="A498" s="74">
        <v>45281</v>
      </c>
      <c r="B498" s="72">
        <v>1.325703908608503E-3</v>
      </c>
      <c r="C498" s="72">
        <v>1.4911572223367316E-3</v>
      </c>
      <c r="D498" s="72">
        <v>-7.1062417157441923E-3</v>
      </c>
      <c r="E498" s="72">
        <v>4.2060379174179677E-4</v>
      </c>
      <c r="G498" s="74">
        <v>45281</v>
      </c>
      <c r="H498" s="71">
        <v>-7.2649265493401145E-4</v>
      </c>
      <c r="I498" s="71">
        <v>5.2475916102569875E-3</v>
      </c>
      <c r="J498" s="71">
        <v>3.4198791811096934E-3</v>
      </c>
      <c r="L498" s="74">
        <v>45281</v>
      </c>
      <c r="M498" s="73">
        <v>-3.1796740533318059E-4</v>
      </c>
      <c r="N498" s="73">
        <v>-1.5620785458025001E-3</v>
      </c>
      <c r="O498" s="73">
        <v>3.1864928532605971E-4</v>
      </c>
      <c r="P498" s="73">
        <v>3.8706388376256701E-2</v>
      </c>
      <c r="R498" s="74">
        <v>45281</v>
      </c>
      <c r="S498" s="75">
        <v>-1.0723337983199565E-2</v>
      </c>
      <c r="T498" s="75">
        <v>-1.2824674020953886E-2</v>
      </c>
      <c r="U498" s="75">
        <v>3.7685577139100657E-3</v>
      </c>
      <c r="V498" s="75">
        <v>-5.6008754616992652E-2</v>
      </c>
      <c r="X498" s="74">
        <v>45281</v>
      </c>
      <c r="Y498" s="71">
        <v>4.5037883727090037E-4</v>
      </c>
      <c r="Z498" s="71">
        <v>-7.7891839040903329E-3</v>
      </c>
      <c r="AB498" s="74">
        <v>45281</v>
      </c>
      <c r="AC498" s="73">
        <v>8.4869427624259357E-3</v>
      </c>
      <c r="AD498" s="73">
        <v>7.1696847351176646E-3</v>
      </c>
      <c r="AE498" s="73">
        <v>1.4808236083763311E-3</v>
      </c>
      <c r="AF498" s="73">
        <v>0.10871454195953945</v>
      </c>
      <c r="AG498" s="73">
        <v>8.3542674698579445E-3</v>
      </c>
    </row>
    <row r="499" spans="1:33" ht="16" x14ac:dyDescent="0.2">
      <c r="A499" s="74">
        <v>45282</v>
      </c>
      <c r="B499" s="72">
        <v>7.4716716812304367E-4</v>
      </c>
      <c r="C499" s="72">
        <v>6.4526429400470296E-4</v>
      </c>
      <c r="D499" s="72">
        <v>-5.9422690377963737E-3</v>
      </c>
      <c r="E499" s="72">
        <v>-1.2161805910283175E-3</v>
      </c>
      <c r="G499" s="74">
        <v>45282</v>
      </c>
      <c r="H499" s="71">
        <v>1.5604894268497597E-4</v>
      </c>
      <c r="I499" s="71">
        <v>4.6169449855117204E-4</v>
      </c>
      <c r="J499" s="71">
        <v>9.5026104037492041E-4</v>
      </c>
      <c r="L499" s="74">
        <v>45282</v>
      </c>
      <c r="M499" s="73">
        <v>6.4800673193895076E-4</v>
      </c>
      <c r="N499" s="73">
        <v>-2.7311728198030202E-3</v>
      </c>
      <c r="O499" s="73">
        <v>-4.9998998769170983E-4</v>
      </c>
      <c r="P499" s="73">
        <v>-2.3254565623005794E-3</v>
      </c>
      <c r="R499" s="74">
        <v>45282</v>
      </c>
      <c r="S499" s="75">
        <v>5.6125478926667062E-2</v>
      </c>
      <c r="T499" s="75">
        <v>-5.502066150081384E-2</v>
      </c>
      <c r="U499" s="75">
        <v>-2.3981767590613004E-2</v>
      </c>
      <c r="V499" s="75">
        <v>-2.4926997931277547E-2</v>
      </c>
      <c r="X499" s="74">
        <v>45282</v>
      </c>
      <c r="Y499" s="71">
        <v>-5.6981501207274918E-5</v>
      </c>
      <c r="Z499" s="71">
        <v>1.302854777100371E-2</v>
      </c>
      <c r="AB499" s="74">
        <v>45282</v>
      </c>
      <c r="AC499" s="73">
        <v>7.1519511220288021E-3</v>
      </c>
      <c r="AD499" s="73">
        <v>9.9634681108492335E-4</v>
      </c>
      <c r="AE499" s="73">
        <v>1.059768529060052E-2</v>
      </c>
      <c r="AF499" s="73">
        <v>7.7737639581956005E-3</v>
      </c>
      <c r="AG499" s="73">
        <v>9.9338565242906747E-3</v>
      </c>
    </row>
    <row r="500" spans="1:33" ht="16" x14ac:dyDescent="0.2">
      <c r="A500" s="74">
        <v>45286</v>
      </c>
      <c r="B500" s="72">
        <v>5.7669544729981438E-4</v>
      </c>
      <c r="C500" s="72">
        <v>5.1892512135022452E-4</v>
      </c>
      <c r="D500" s="72">
        <v>-1.5992920728342813E-3</v>
      </c>
      <c r="E500" s="72">
        <v>-2.6563654757798217E-3</v>
      </c>
      <c r="G500" s="74">
        <v>45286</v>
      </c>
      <c r="H500" s="71">
        <v>-7.568870698224759E-5</v>
      </c>
      <c r="I500" s="71">
        <v>-4.2684596639093128E-4</v>
      </c>
      <c r="J500" s="71">
        <v>-2.7380288284043425E-3</v>
      </c>
      <c r="L500" s="74">
        <v>45286</v>
      </c>
      <c r="M500" s="73">
        <v>4.4297728744135775E-5</v>
      </c>
      <c r="N500" s="73">
        <v>-1.8790678259697656E-3</v>
      </c>
      <c r="O500" s="73">
        <v>-8.1459191979799952E-4</v>
      </c>
      <c r="P500" s="73">
        <v>-6.1864635366137991E-3</v>
      </c>
      <c r="R500" s="74">
        <v>45286</v>
      </c>
      <c r="S500" s="75">
        <v>-9.5889788200325364E-3</v>
      </c>
      <c r="T500" s="75">
        <v>-4.7456410610985759E-2</v>
      </c>
      <c r="U500" s="75">
        <v>0.13894632301728599</v>
      </c>
      <c r="V500" s="75">
        <v>7.5162461855075954E-2</v>
      </c>
      <c r="X500" s="74">
        <v>45286</v>
      </c>
      <c r="Y500" s="71">
        <v>4.4145357069836282E-4</v>
      </c>
      <c r="Z500" s="71">
        <v>6.1628588393859542E-3</v>
      </c>
      <c r="AB500" s="74">
        <v>45286</v>
      </c>
      <c r="AC500" s="73">
        <v>-1.7831981486077298E-3</v>
      </c>
      <c r="AD500" s="73">
        <v>-5.6591362749308623E-3</v>
      </c>
      <c r="AE500" s="73">
        <v>4.9656886029626219E-3</v>
      </c>
      <c r="AF500" s="73">
        <v>3.5676099202752473E-3</v>
      </c>
      <c r="AG500" s="73">
        <v>4.3835686632575947E-3</v>
      </c>
    </row>
    <row r="501" spans="1:33" ht="16" x14ac:dyDescent="0.2">
      <c r="A501" s="74">
        <v>45287</v>
      </c>
      <c r="B501" s="72">
        <v>1.2755556546295709E-4</v>
      </c>
      <c r="C501" s="72">
        <v>-2.6680736839178533E-3</v>
      </c>
      <c r="D501" s="72">
        <v>3.1805458833809239E-3</v>
      </c>
      <c r="E501" s="72">
        <v>6.6381364164829555E-4</v>
      </c>
      <c r="G501" s="74">
        <v>45287</v>
      </c>
      <c r="H501" s="71">
        <v>1.003506342699258E-3</v>
      </c>
      <c r="I501" s="71">
        <v>-4.2462062680806537E-5</v>
      </c>
      <c r="J501" s="71">
        <v>-1.3230685436311847E-3</v>
      </c>
      <c r="L501" s="74">
        <v>45287</v>
      </c>
      <c r="M501" s="73">
        <v>5.7672360412073685E-4</v>
      </c>
      <c r="N501" s="73">
        <v>-3.688172841901545E-4</v>
      </c>
      <c r="O501" s="73">
        <v>1.214254012162698E-3</v>
      </c>
      <c r="P501" s="73">
        <v>-2.358954532150765E-2</v>
      </c>
      <c r="R501" s="74">
        <v>45287</v>
      </c>
      <c r="S501" s="75">
        <v>-3.7809111820718356E-3</v>
      </c>
      <c r="T501" s="75">
        <v>-7.4450643138464168E-2</v>
      </c>
      <c r="U501" s="75">
        <v>-4.0743958161368297E-2</v>
      </c>
      <c r="V501" s="75">
        <v>7.9810954902073156E-2</v>
      </c>
      <c r="X501" s="74">
        <v>45287</v>
      </c>
      <c r="Y501" s="71">
        <v>-4.1914016485541697E-5</v>
      </c>
      <c r="Z501" s="71">
        <v>-8.5053247859135164E-3</v>
      </c>
      <c r="AB501" s="74">
        <v>45287</v>
      </c>
      <c r="AC501" s="73">
        <v>-1.2097820987558453E-3</v>
      </c>
      <c r="AD501" s="73">
        <v>8.3423713856356431E-4</v>
      </c>
      <c r="AE501" s="73">
        <v>7.2579793137715681E-3</v>
      </c>
      <c r="AF501" s="73">
        <v>2.1344725286326196E-3</v>
      </c>
      <c r="AG501" s="73">
        <v>1.0018671997899711E-3</v>
      </c>
    </row>
    <row r="502" spans="1:33" ht="16" x14ac:dyDescent="0.2">
      <c r="A502" s="74">
        <v>45288</v>
      </c>
      <c r="B502" s="72">
        <v>-4.5361364958015286E-4</v>
      </c>
      <c r="C502" s="72">
        <v>2.1484856508054997E-3</v>
      </c>
      <c r="D502" s="72">
        <v>-6.7197080133551759E-3</v>
      </c>
      <c r="E502" s="72">
        <v>1.3132364047031414E-3</v>
      </c>
      <c r="G502" s="74">
        <v>45288</v>
      </c>
      <c r="H502" s="71">
        <v>8.3112037691702707E-4</v>
      </c>
      <c r="I502" s="71">
        <v>1.1933809020073256E-3</v>
      </c>
      <c r="J502" s="71">
        <v>-7.2468343040947569E-4</v>
      </c>
      <c r="L502" s="74">
        <v>45288</v>
      </c>
      <c r="M502" s="73">
        <v>1.5063475812670057E-4</v>
      </c>
      <c r="N502" s="73">
        <v>2.1391416679693393E-3</v>
      </c>
      <c r="O502" s="73">
        <v>8.4128087525759375E-4</v>
      </c>
      <c r="P502" s="73">
        <v>8.4837066734847755E-3</v>
      </c>
      <c r="R502" s="74">
        <v>45288</v>
      </c>
      <c r="S502" s="75">
        <v>-4.5219629468256549E-2</v>
      </c>
      <c r="T502" s="75">
        <v>-0.12102142572967937</v>
      </c>
      <c r="U502" s="75">
        <v>-5.5201710906652462E-2</v>
      </c>
      <c r="V502" s="75">
        <v>5.9920913117882238E-2</v>
      </c>
      <c r="X502" s="74">
        <v>45288</v>
      </c>
      <c r="Y502" s="71">
        <v>-7.0957233628267098E-4</v>
      </c>
      <c r="Z502" s="71">
        <v>4.2859626770899613E-3</v>
      </c>
      <c r="AB502" s="74">
        <v>45288</v>
      </c>
      <c r="AC502" s="73">
        <v>-8.5097043088659258E-3</v>
      </c>
      <c r="AD502" s="73">
        <v>-3.8432664901824291E-3</v>
      </c>
      <c r="AE502" s="73">
        <v>-5.5112539788298685E-3</v>
      </c>
      <c r="AF502" s="73">
        <v>-3.2034197175375891E-3</v>
      </c>
      <c r="AG502" s="73">
        <v>-8.1349564294169556E-3</v>
      </c>
    </row>
    <row r="503" spans="1:33" ht="16" x14ac:dyDescent="0.2">
      <c r="A503" s="74">
        <v>45289</v>
      </c>
      <c r="B503" s="72">
        <v>4.1431006046986477E-4</v>
      </c>
      <c r="C503" s="72">
        <v>1.8216562869701248E-3</v>
      </c>
      <c r="D503" s="72">
        <v>5.277814143480308E-3</v>
      </c>
      <c r="E503" s="72">
        <v>-3.6525472153060698E-3</v>
      </c>
      <c r="G503" s="74">
        <v>45289</v>
      </c>
      <c r="H503" s="71">
        <v>-2.8561761922548301E-4</v>
      </c>
      <c r="I503" s="71">
        <v>2.9690895500131685E-3</v>
      </c>
      <c r="J503" s="71">
        <v>1.7384797029334426E-3</v>
      </c>
      <c r="L503" s="74">
        <v>45289</v>
      </c>
      <c r="M503" s="73">
        <v>6.5394981630653574E-4</v>
      </c>
      <c r="N503" s="73">
        <v>-2.1761743695058238E-3</v>
      </c>
      <c r="O503" s="73">
        <v>-1.1616911919733286E-3</v>
      </c>
      <c r="P503" s="73">
        <v>1.4668691495357161E-2</v>
      </c>
      <c r="R503" s="74">
        <v>45289</v>
      </c>
      <c r="S503" s="75">
        <v>3.326287568751482E-2</v>
      </c>
      <c r="T503" s="75">
        <v>1.0080542425080026E-2</v>
      </c>
      <c r="U503" s="75">
        <v>8.9764590264739388E-2</v>
      </c>
      <c r="V503" s="75">
        <v>2.0139378394974185E-2</v>
      </c>
      <c r="X503" s="74">
        <v>45289</v>
      </c>
      <c r="Y503" s="71">
        <v>4.766366476371358E-5</v>
      </c>
      <c r="Z503" s="71">
        <v>-5.6006903145432415E-3</v>
      </c>
      <c r="AB503" s="74">
        <v>45289</v>
      </c>
      <c r="AC503" s="73">
        <v>-1.3579371673564726E-2</v>
      </c>
      <c r="AD503" s="73">
        <v>1.8413060646877671E-2</v>
      </c>
      <c r="AE503" s="73">
        <v>1.2429701868644328E-2</v>
      </c>
      <c r="AF503" s="73">
        <v>-7.4738912962231327E-2</v>
      </c>
      <c r="AG503" s="73">
        <v>-2.6650753264419271E-3</v>
      </c>
    </row>
    <row r="504" spans="1:33" ht="16" x14ac:dyDescent="0.2">
      <c r="A504" s="74">
        <v>45293</v>
      </c>
      <c r="B504" s="72">
        <v>3.3143749274933425E-4</v>
      </c>
      <c r="C504" s="72">
        <v>7.3902443917916506E-4</v>
      </c>
      <c r="D504" s="72">
        <v>5.858083835013914E-3</v>
      </c>
      <c r="E504" s="72">
        <v>-1.1938446663536001E-2</v>
      </c>
      <c r="G504" s="74">
        <v>45293</v>
      </c>
      <c r="H504" s="71">
        <v>1.3067956313903685E-3</v>
      </c>
      <c r="I504" s="71">
        <v>4.3246296859340335E-3</v>
      </c>
      <c r="J504" s="71">
        <v>-2.0991149960342221E-3</v>
      </c>
      <c r="L504" s="74">
        <v>45293</v>
      </c>
      <c r="M504" s="73">
        <v>1.1705856668134931E-3</v>
      </c>
      <c r="N504" s="73">
        <v>-1.8384807985308225E-4</v>
      </c>
      <c r="O504" s="73">
        <v>-7.0167000515235787E-4</v>
      </c>
      <c r="P504" s="73">
        <v>-2.5789801545996683E-2</v>
      </c>
      <c r="R504" s="74">
        <v>45293</v>
      </c>
      <c r="S504" s="75">
        <v>1.3619348749928248E-2</v>
      </c>
      <c r="T504" s="75">
        <v>-0.12305826259606162</v>
      </c>
      <c r="U504" s="75">
        <v>1.6827662956812497E-2</v>
      </c>
      <c r="V504" s="75">
        <v>-7.1909948059294043E-2</v>
      </c>
      <c r="X504" s="74">
        <v>45293</v>
      </c>
      <c r="Y504" s="71">
        <v>-1.2074706321494256E-4</v>
      </c>
      <c r="Z504" s="71">
        <v>1.1146880979435666E-2</v>
      </c>
      <c r="AB504" s="74">
        <v>45293</v>
      </c>
      <c r="AC504" s="73">
        <v>-2.2045697406606592E-2</v>
      </c>
      <c r="AD504" s="73">
        <v>8.6736490099134783E-3</v>
      </c>
      <c r="AE504" s="73">
        <v>-2.0314105392793273E-2</v>
      </c>
      <c r="AF504" s="73">
        <v>-2.0440556430823122E-2</v>
      </c>
      <c r="AG504" s="73">
        <v>-4.8068054473972797E-2</v>
      </c>
    </row>
    <row r="505" spans="1:33" ht="16" x14ac:dyDescent="0.2">
      <c r="A505" s="74">
        <v>45294</v>
      </c>
      <c r="B505" s="72">
        <v>3.3602802187820751E-4</v>
      </c>
      <c r="C505" s="72">
        <v>1.2144503760139168E-3</v>
      </c>
      <c r="D505" s="72">
        <v>-3.7337651246601626E-4</v>
      </c>
      <c r="E505" s="72">
        <v>-1.3468596846378817E-2</v>
      </c>
      <c r="G505" s="74">
        <v>45294</v>
      </c>
      <c r="H505" s="71">
        <v>6.9802007034422376E-4</v>
      </c>
      <c r="I505" s="71">
        <v>1.1069422006981487E-3</v>
      </c>
      <c r="J505" s="71">
        <v>6.1023721742705392E-4</v>
      </c>
      <c r="L505" s="74">
        <v>45294</v>
      </c>
      <c r="M505" s="73">
        <v>-1.7823102850385888E-4</v>
      </c>
      <c r="N505" s="73">
        <v>2.457273960530958E-3</v>
      </c>
      <c r="O505" s="73">
        <v>-8.5856126860626091E-4</v>
      </c>
      <c r="P505" s="73">
        <v>1.4387820445209212E-2</v>
      </c>
      <c r="R505" s="74">
        <v>45294</v>
      </c>
      <c r="S505" s="75">
        <v>2.0696675974998299E-2</v>
      </c>
      <c r="T505" s="75">
        <v>-3.2357941913088238E-2</v>
      </c>
      <c r="U505" s="75">
        <v>6.842896622227472E-2</v>
      </c>
      <c r="V505" s="75">
        <v>9.3241110174070774E-2</v>
      </c>
      <c r="X505" s="74">
        <v>45294</v>
      </c>
      <c r="Y505" s="71">
        <v>1.0466762653602096E-3</v>
      </c>
      <c r="Z505" s="71">
        <v>9.432320461030444E-3</v>
      </c>
      <c r="AB505" s="74">
        <v>45294</v>
      </c>
      <c r="AC505" s="73">
        <v>-2.4100741214452901E-4</v>
      </c>
      <c r="AD505" s="73">
        <v>-3.9183723603715692E-3</v>
      </c>
      <c r="AE505" s="73">
        <v>-1.0906519312732088E-2</v>
      </c>
      <c r="AF505" s="73">
        <v>2.1080638383163933E-2</v>
      </c>
      <c r="AG505" s="73">
        <v>-9.0199922934063852E-3</v>
      </c>
    </row>
    <row r="506" spans="1:33" ht="16" x14ac:dyDescent="0.2">
      <c r="A506" s="74">
        <v>45295</v>
      </c>
      <c r="B506" s="72">
        <v>1.6541064400296278E-4</v>
      </c>
      <c r="C506" s="72">
        <v>6.8579890722673541E-4</v>
      </c>
      <c r="D506" s="72">
        <v>4.6959974783851114E-3</v>
      </c>
      <c r="E506" s="72">
        <v>2.4564040456903037E-3</v>
      </c>
      <c r="G506" s="74">
        <v>45295</v>
      </c>
      <c r="H506" s="71">
        <v>5.4299575627769488E-4</v>
      </c>
      <c r="I506" s="71">
        <v>-1.4795570897715128E-3</v>
      </c>
      <c r="J506" s="71">
        <v>-2.6752489963909501E-3</v>
      </c>
      <c r="L506" s="74">
        <v>45295</v>
      </c>
      <c r="M506" s="73">
        <v>-1.2884996846030097E-3</v>
      </c>
      <c r="N506" s="73">
        <v>-1.6978760656796313E-3</v>
      </c>
      <c r="O506" s="73">
        <v>8.1075872929058286E-4</v>
      </c>
      <c r="P506" s="73">
        <v>-2.1653266191443896E-2</v>
      </c>
      <c r="R506" s="74">
        <v>45295</v>
      </c>
      <c r="S506" s="75">
        <v>-4.1670001657794699E-2</v>
      </c>
      <c r="T506" s="75">
        <v>5.6408065277611566E-2</v>
      </c>
      <c r="U506" s="75">
        <v>2.3104713105415165E-2</v>
      </c>
      <c r="V506" s="75">
        <v>6.8989657806011823E-2</v>
      </c>
      <c r="X506" s="74">
        <v>45295</v>
      </c>
      <c r="Y506" s="71">
        <v>7.4662366418276366E-4</v>
      </c>
      <c r="Z506" s="71">
        <v>3.9154484708860456E-3</v>
      </c>
      <c r="AB506" s="74">
        <v>45295</v>
      </c>
      <c r="AC506" s="73">
        <v>-1.0357765455305357E-2</v>
      </c>
      <c r="AD506" s="73">
        <v>-4.2623015348010728E-3</v>
      </c>
      <c r="AE506" s="73">
        <v>2.603628129650826E-2</v>
      </c>
      <c r="AF506" s="73">
        <v>2.3524545046956977E-2</v>
      </c>
      <c r="AG506" s="73">
        <v>2.3355401819281701E-3</v>
      </c>
    </row>
    <row r="507" spans="1:33" ht="16" x14ac:dyDescent="0.2">
      <c r="A507" s="74">
        <v>45296</v>
      </c>
      <c r="B507" s="72">
        <v>-2.7463037261260656E-4</v>
      </c>
      <c r="C507" s="72">
        <v>-6.2287651842281603E-4</v>
      </c>
      <c r="D507" s="72">
        <v>-3.2992321043099279E-3</v>
      </c>
      <c r="E507" s="72">
        <v>-9.2303643465422615E-3</v>
      </c>
      <c r="G507" s="74">
        <v>45296</v>
      </c>
      <c r="H507" s="71">
        <v>1.2532183698050316E-3</v>
      </c>
      <c r="I507" s="71">
        <v>3.1826983024116091E-3</v>
      </c>
      <c r="J507" s="71">
        <v>-2.1230538487148202E-4</v>
      </c>
      <c r="L507" s="74">
        <v>45296</v>
      </c>
      <c r="M507" s="73">
        <v>-3.1577411780834311E-4</v>
      </c>
      <c r="N507" s="73">
        <v>1.5997478031227947E-3</v>
      </c>
      <c r="O507" s="73">
        <v>-5.4757061559904184E-4</v>
      </c>
      <c r="P507" s="73">
        <v>2.6348149597286955E-3</v>
      </c>
      <c r="R507" s="74">
        <v>45296</v>
      </c>
      <c r="S507" s="75">
        <v>4.0346604061248566E-3</v>
      </c>
      <c r="T507" s="75">
        <v>7.7873674578708599E-2</v>
      </c>
      <c r="U507" s="75">
        <v>2.0076901576694456E-3</v>
      </c>
      <c r="V507" s="75">
        <v>1.3731042515898486E-2</v>
      </c>
      <c r="X507" s="74">
        <v>45296</v>
      </c>
      <c r="Y507" s="71">
        <v>8.1216650419681192E-4</v>
      </c>
      <c r="Z507" s="71">
        <v>1.3027068892392526E-3</v>
      </c>
      <c r="AB507" s="74">
        <v>45296</v>
      </c>
      <c r="AC507" s="73">
        <v>1.4146901796516389E-2</v>
      </c>
      <c r="AD507" s="73">
        <v>2.6251040505706883E-3</v>
      </c>
      <c r="AE507" s="73">
        <v>-1.307968072688589E-2</v>
      </c>
      <c r="AF507" s="73">
        <v>3.2104103900532213E-2</v>
      </c>
      <c r="AG507" s="73">
        <v>1.3803974198570549E-2</v>
      </c>
    </row>
    <row r="508" spans="1:33" ht="16" x14ac:dyDescent="0.2">
      <c r="A508" s="74">
        <v>45299</v>
      </c>
      <c r="B508" s="72">
        <v>8.4998549418298364E-4</v>
      </c>
      <c r="C508" s="72">
        <v>1.4832431315469597E-3</v>
      </c>
      <c r="D508" s="72">
        <v>7.0677596655815168E-3</v>
      </c>
      <c r="E508" s="72">
        <v>2.8224583203879448E-3</v>
      </c>
      <c r="G508" s="74">
        <v>45299</v>
      </c>
      <c r="H508" s="71">
        <v>-3.0261886212371481E-4</v>
      </c>
      <c r="I508" s="71">
        <v>-8.9541209248106561E-4</v>
      </c>
      <c r="J508" s="71">
        <v>-1.4825191586514456E-3</v>
      </c>
      <c r="L508" s="74">
        <v>45299</v>
      </c>
      <c r="M508" s="73">
        <v>4.8264482136288071E-5</v>
      </c>
      <c r="N508" s="73">
        <v>-1.195485360655391E-3</v>
      </c>
      <c r="O508" s="73">
        <v>1.2820217159038925E-3</v>
      </c>
      <c r="P508" s="73">
        <v>-8.9282185105733058E-3</v>
      </c>
      <c r="R508" s="74">
        <v>45299</v>
      </c>
      <c r="S508" s="75">
        <v>1.7153552953689269E-2</v>
      </c>
      <c r="T508" s="75">
        <v>-9.7925254983920809E-3</v>
      </c>
      <c r="U508" s="75">
        <v>-3.8212696277136526E-2</v>
      </c>
      <c r="V508" s="75">
        <v>7.3071657792534031E-3</v>
      </c>
      <c r="X508" s="74">
        <v>45299</v>
      </c>
      <c r="Y508" s="71">
        <v>-2.3921366464990982E-4</v>
      </c>
      <c r="Z508" s="71">
        <v>5.6335397980042876E-3</v>
      </c>
      <c r="AB508" s="74">
        <v>45299</v>
      </c>
      <c r="AC508" s="73">
        <v>-7.6531754422736881E-3</v>
      </c>
      <c r="AD508" s="73">
        <v>-4.4338688288314771E-3</v>
      </c>
      <c r="AE508" s="73">
        <v>-1.7412274063243319E-2</v>
      </c>
      <c r="AF508" s="73">
        <v>-7.411491310160773E-3</v>
      </c>
      <c r="AG508" s="73">
        <v>-1.1861848903715394E-2</v>
      </c>
    </row>
    <row r="509" spans="1:33" ht="16" x14ac:dyDescent="0.2">
      <c r="A509" s="74">
        <v>45300</v>
      </c>
      <c r="B509" s="72">
        <v>5.3840453073526978E-5</v>
      </c>
      <c r="C509" s="72">
        <v>-5.4249517051028562E-4</v>
      </c>
      <c r="D509" s="72">
        <v>-1.8939380356219255E-3</v>
      </c>
      <c r="E509" s="72">
        <v>-1.9970687494520891E-4</v>
      </c>
      <c r="G509" s="74">
        <v>45300</v>
      </c>
      <c r="H509" s="71">
        <v>-4.8040790393315963E-4</v>
      </c>
      <c r="I509" s="71">
        <v>1.8982101153328323E-3</v>
      </c>
      <c r="J509" s="71">
        <v>3.418600062161783E-3</v>
      </c>
      <c r="L509" s="74">
        <v>45300</v>
      </c>
      <c r="M509" s="73">
        <v>-1.6294448453823319E-3</v>
      </c>
      <c r="N509" s="73">
        <v>9.97885077325194E-4</v>
      </c>
      <c r="O509" s="73">
        <v>1.4143366574762865E-3</v>
      </c>
      <c r="P509" s="73">
        <v>-2.8259421125124418E-2</v>
      </c>
      <c r="R509" s="74">
        <v>45300</v>
      </c>
      <c r="S509" s="75">
        <v>-4.0053275846021169E-2</v>
      </c>
      <c r="T509" s="75">
        <v>-5.6092491748847166E-2</v>
      </c>
      <c r="U509" s="75">
        <v>-0.11879235408486234</v>
      </c>
      <c r="V509" s="75">
        <v>5.9683071921858538E-2</v>
      </c>
      <c r="X509" s="74">
        <v>45300</v>
      </c>
      <c r="Y509" s="71">
        <v>-2.5055189752855057E-4</v>
      </c>
      <c r="Z509" s="71">
        <v>2.2749924204154438E-3</v>
      </c>
      <c r="AB509" s="74">
        <v>45300</v>
      </c>
      <c r="AC509" s="73">
        <v>5.6100282859964925E-3</v>
      </c>
      <c r="AD509" s="73">
        <v>-1.0090235306884207E-2</v>
      </c>
      <c r="AE509" s="73">
        <v>-4.7747031921942049E-3</v>
      </c>
      <c r="AF509" s="73">
        <v>1.8486601503561705E-2</v>
      </c>
      <c r="AG509" s="73">
        <v>3.4863486794377376E-3</v>
      </c>
    </row>
    <row r="510" spans="1:33" ht="16" x14ac:dyDescent="0.2">
      <c r="A510" s="74">
        <v>45301</v>
      </c>
      <c r="B510" s="72">
        <v>-7.0421367320457203E-4</v>
      </c>
      <c r="C510" s="72">
        <v>-8.0842136831907178E-4</v>
      </c>
      <c r="D510" s="72">
        <v>-2.4545891613320559E-4</v>
      </c>
      <c r="E510" s="72">
        <v>-5.2091889328116066E-3</v>
      </c>
      <c r="G510" s="74">
        <v>45301</v>
      </c>
      <c r="H510" s="71">
        <v>-3.4540510673766462E-4</v>
      </c>
      <c r="I510" s="71">
        <v>-2.2990353732288164E-3</v>
      </c>
      <c r="J510" s="71">
        <v>-4.2679477742401924E-4</v>
      </c>
      <c r="L510" s="74">
        <v>45301</v>
      </c>
      <c r="M510" s="73">
        <v>2.7905527298382836E-4</v>
      </c>
      <c r="N510" s="73">
        <v>-2.7542506748871477E-3</v>
      </c>
      <c r="O510" s="73">
        <v>8.4454675787554905E-4</v>
      </c>
      <c r="P510" s="73">
        <v>-1.1596962035119764E-2</v>
      </c>
      <c r="R510" s="74">
        <v>45301</v>
      </c>
      <c r="S510" s="75">
        <v>-1.814339582795434E-2</v>
      </c>
      <c r="T510" s="75">
        <v>-4.6217711456111352E-2</v>
      </c>
      <c r="U510" s="75">
        <v>6.2558997504018554E-2</v>
      </c>
      <c r="V510" s="75">
        <v>-9.5050860415432759E-2</v>
      </c>
      <c r="X510" s="74">
        <v>45301</v>
      </c>
      <c r="Y510" s="71">
        <v>7.940944977861495E-4</v>
      </c>
      <c r="Z510" s="71">
        <v>2.0283532816820779E-3</v>
      </c>
      <c r="AB510" s="74">
        <v>45301</v>
      </c>
      <c r="AC510" s="73">
        <v>1.0293328465075365E-2</v>
      </c>
      <c r="AD510" s="73">
        <v>-1.1705819283897025E-2</v>
      </c>
      <c r="AE510" s="73">
        <v>-1.1129608039129076E-2</v>
      </c>
      <c r="AF510" s="73">
        <v>-8.3837360440843769E-4</v>
      </c>
      <c r="AG510" s="73">
        <v>5.1106615262768119E-3</v>
      </c>
    </row>
    <row r="511" spans="1:33" ht="16" x14ac:dyDescent="0.2">
      <c r="A511" s="74">
        <v>45302</v>
      </c>
      <c r="B511" s="72">
        <v>2.2211681217845655E-4</v>
      </c>
      <c r="C511" s="72">
        <v>-3.2347914418458761E-4</v>
      </c>
      <c r="D511" s="72">
        <v>-4.1245488413349067E-3</v>
      </c>
      <c r="E511" s="72">
        <v>-6.8844930922202759E-3</v>
      </c>
      <c r="G511" s="74">
        <v>45302</v>
      </c>
      <c r="H511" s="71">
        <v>4.3748983930550303E-4</v>
      </c>
      <c r="I511" s="71">
        <v>-5.0911118925733813E-4</v>
      </c>
      <c r="J511" s="71">
        <v>1.8479253007493914E-3</v>
      </c>
      <c r="L511" s="74">
        <v>45302</v>
      </c>
      <c r="M511" s="73">
        <v>-1.8061115757479903E-4</v>
      </c>
      <c r="N511" s="73">
        <v>2.2678038597336767E-3</v>
      </c>
      <c r="O511" s="73">
        <v>2.2953307364654126E-4</v>
      </c>
      <c r="P511" s="73">
        <v>-3.4020827281564907E-2</v>
      </c>
      <c r="R511" s="74">
        <v>45302</v>
      </c>
      <c r="S511" s="75">
        <v>1.6680701301846335E-3</v>
      </c>
      <c r="T511" s="75">
        <v>-5.4691990608497033E-2</v>
      </c>
      <c r="U511" s="75">
        <v>1.7928561339827922E-2</v>
      </c>
      <c r="V511" s="75">
        <v>-0.12036966849691511</v>
      </c>
      <c r="X511" s="74">
        <v>45302</v>
      </c>
      <c r="Y511" s="71">
        <v>7.8581748044957039E-4</v>
      </c>
      <c r="Z511" s="71">
        <v>9.1621672572278455E-3</v>
      </c>
      <c r="AB511" s="74">
        <v>45302</v>
      </c>
      <c r="AC511" s="73">
        <v>3.9811098661006669E-3</v>
      </c>
      <c r="AD511" s="73">
        <v>1.0087425199697539E-3</v>
      </c>
      <c r="AE511" s="73">
        <v>-1.6468807713268252E-2</v>
      </c>
      <c r="AF511" s="73">
        <v>9.1836771638659897E-3</v>
      </c>
      <c r="AG511" s="73">
        <v>-8.8880886534108017E-3</v>
      </c>
    </row>
    <row r="512" spans="1:33" ht="16" x14ac:dyDescent="0.2">
      <c r="A512" s="74">
        <v>45303</v>
      </c>
      <c r="B512" s="72">
        <v>2.5435609814091994E-4</v>
      </c>
      <c r="C512" s="72">
        <v>4.6395483090700849E-3</v>
      </c>
      <c r="D512" s="72">
        <v>-2.9446453414618823E-3</v>
      </c>
      <c r="E512" s="72">
        <v>1.1446411292851993E-2</v>
      </c>
      <c r="G512" s="74">
        <v>45303</v>
      </c>
      <c r="H512" s="71">
        <v>9.2576134353188305E-4</v>
      </c>
      <c r="I512" s="71">
        <v>-1.6420764214071918E-3</v>
      </c>
      <c r="J512" s="71">
        <v>2.297622000652629E-3</v>
      </c>
      <c r="L512" s="74">
        <v>45303</v>
      </c>
      <c r="M512" s="73">
        <v>-1.8356615430293842E-3</v>
      </c>
      <c r="N512" s="73">
        <v>1.9056333591244666E-3</v>
      </c>
      <c r="O512" s="73">
        <v>2.3313748178944798E-4</v>
      </c>
      <c r="P512" s="73">
        <v>2.5554002857007357E-2</v>
      </c>
      <c r="R512" s="74">
        <v>45303</v>
      </c>
      <c r="S512" s="75">
        <v>1.8152197209381458E-2</v>
      </c>
      <c r="T512" s="75">
        <v>-5.0935627040426694E-2</v>
      </c>
      <c r="U512" s="75">
        <v>3.4372425970887249E-3</v>
      </c>
      <c r="V512" s="75">
        <v>7.7090341367720347E-2</v>
      </c>
      <c r="X512" s="74">
        <v>45303</v>
      </c>
      <c r="Y512" s="71">
        <v>6.9510195951660381E-4</v>
      </c>
      <c r="Z512" s="71">
        <v>7.5380764675180142E-3</v>
      </c>
      <c r="AB512" s="74">
        <v>45303</v>
      </c>
      <c r="AC512" s="73">
        <v>-6.9624489058074624E-3</v>
      </c>
      <c r="AD512" s="73">
        <v>-1.9171000230791949E-2</v>
      </c>
      <c r="AE512" s="73">
        <v>3.0745580565007458E-4</v>
      </c>
      <c r="AF512" s="73">
        <v>1.1865212592777833E-3</v>
      </c>
      <c r="AG512" s="73">
        <v>2.423068789124818E-3</v>
      </c>
    </row>
    <row r="513" spans="1:33" ht="16" x14ac:dyDescent="0.2">
      <c r="A513" s="74">
        <v>45307</v>
      </c>
      <c r="B513" s="72">
        <v>3.0996599101285592E-4</v>
      </c>
      <c r="C513" s="72">
        <v>-2.2720169122359148E-3</v>
      </c>
      <c r="D513" s="72">
        <v>-5.5292794445840447E-3</v>
      </c>
      <c r="E513" s="72">
        <v>2.8034097590527897E-4</v>
      </c>
      <c r="G513" s="74">
        <v>45307</v>
      </c>
      <c r="H513" s="71">
        <v>1.8095696056354295E-4</v>
      </c>
      <c r="I513" s="71">
        <v>-2.0813312374340113E-4</v>
      </c>
      <c r="J513" s="71">
        <v>3.632515133954396E-3</v>
      </c>
      <c r="L513" s="74">
        <v>45307</v>
      </c>
      <c r="M513" s="73">
        <v>1.6170215246191686E-3</v>
      </c>
      <c r="N513" s="73">
        <v>-9.5874710761954102E-4</v>
      </c>
      <c r="O513" s="73">
        <v>-1.2344942427964471E-3</v>
      </c>
      <c r="P513" s="73">
        <v>4.0747454050893778E-2</v>
      </c>
      <c r="R513" s="74">
        <v>45307</v>
      </c>
      <c r="S513" s="75">
        <v>-2.9126277317190301E-2</v>
      </c>
      <c r="T513" s="75">
        <v>-3.7832138124915572E-2</v>
      </c>
      <c r="U513" s="75">
        <v>9.4383643354378877E-2</v>
      </c>
      <c r="V513" s="75">
        <v>1.5972251214342273E-2</v>
      </c>
      <c r="X513" s="74">
        <v>45307</v>
      </c>
      <c r="Y513" s="71">
        <v>-6.8942817258365403E-4</v>
      </c>
      <c r="Z513" s="71">
        <v>-9.6036537768105744E-3</v>
      </c>
      <c r="AB513" s="74">
        <v>45307</v>
      </c>
      <c r="AC513" s="73">
        <v>-4.7287072222012248E-3</v>
      </c>
      <c r="AD513" s="73">
        <v>-6.3579559479957932E-3</v>
      </c>
      <c r="AE513" s="73">
        <v>-1.5177618285101712E-2</v>
      </c>
      <c r="AF513" s="73">
        <v>5.7936904598944565E-3</v>
      </c>
      <c r="AG513" s="73">
        <v>-2.0933954323828469E-2</v>
      </c>
    </row>
    <row r="514" spans="1:33" ht="16" x14ac:dyDescent="0.2">
      <c r="A514" s="74">
        <v>45308</v>
      </c>
      <c r="B514" s="72">
        <v>1.4407894133815078E-4</v>
      </c>
      <c r="C514" s="72">
        <v>2.5450069837041297E-3</v>
      </c>
      <c r="D514" s="72">
        <v>-2.7942679386373853E-3</v>
      </c>
      <c r="E514" s="72">
        <v>-1.3085922813004499E-2</v>
      </c>
      <c r="G514" s="74">
        <v>45308</v>
      </c>
      <c r="H514" s="71">
        <v>-1.1724646821875057E-3</v>
      </c>
      <c r="I514" s="71">
        <v>-1.4298255814270706E-3</v>
      </c>
      <c r="J514" s="71">
        <v>3.0823669158160116E-5</v>
      </c>
      <c r="L514" s="74">
        <v>45308</v>
      </c>
      <c r="M514" s="73">
        <v>1.0473160710368253E-3</v>
      </c>
      <c r="N514" s="73">
        <v>2.8341849860533826E-3</v>
      </c>
      <c r="O514" s="73">
        <v>-2.5982661154802019E-3</v>
      </c>
      <c r="P514" s="73">
        <v>-6.9731769211741432E-3</v>
      </c>
      <c r="R514" s="74">
        <v>45308</v>
      </c>
      <c r="S514" s="75">
        <v>-3.8089819769451812E-2</v>
      </c>
      <c r="T514" s="75">
        <v>-2.6671598465336496E-2</v>
      </c>
      <c r="U514" s="75">
        <v>0.10667828961671047</v>
      </c>
      <c r="V514" s="75">
        <v>7.0884890158709208E-3</v>
      </c>
      <c r="X514" s="74">
        <v>45308</v>
      </c>
      <c r="Y514" s="71">
        <v>2.7201261354462989E-4</v>
      </c>
      <c r="Z514" s="71">
        <v>9.2207610317207173E-3</v>
      </c>
      <c r="AB514" s="74">
        <v>45308</v>
      </c>
      <c r="AC514" s="73">
        <v>3.1420526034316568E-2</v>
      </c>
      <c r="AD514" s="73">
        <v>-1.144256590259321E-2</v>
      </c>
      <c r="AE514" s="73">
        <v>-1.2879084882600974E-2</v>
      </c>
      <c r="AF514" s="73">
        <v>4.0004759788340666E-3</v>
      </c>
      <c r="AG514" s="73">
        <v>1.0912953016157068E-2</v>
      </c>
    </row>
    <row r="515" spans="1:33" ht="16" x14ac:dyDescent="0.2">
      <c r="A515" s="74">
        <v>45309</v>
      </c>
      <c r="B515" s="72">
        <v>1.0372672046592892E-3</v>
      </c>
      <c r="C515" s="72">
        <v>6.2820295623827662E-4</v>
      </c>
      <c r="D515" s="72">
        <v>-4.5711297065701133E-3</v>
      </c>
      <c r="E515" s="72">
        <v>5.7635831284394358E-4</v>
      </c>
      <c r="G515" s="74">
        <v>45309</v>
      </c>
      <c r="H515" s="71">
        <v>9.0100561322862909E-4</v>
      </c>
      <c r="I515" s="71">
        <v>1.3368500237838929E-3</v>
      </c>
      <c r="J515" s="71">
        <v>4.1552404896288602E-3</v>
      </c>
      <c r="L515" s="74">
        <v>45309</v>
      </c>
      <c r="M515" s="73">
        <v>9.435015894352284E-4</v>
      </c>
      <c r="N515" s="73">
        <v>-3.6552309128988136E-3</v>
      </c>
      <c r="O515" s="73">
        <v>-1.0386622487812704E-3</v>
      </c>
      <c r="P515" s="73">
        <v>3.9680415662171334E-3</v>
      </c>
      <c r="R515" s="74">
        <v>45309</v>
      </c>
      <c r="S515" s="75">
        <v>4.4370905074461738E-2</v>
      </c>
      <c r="T515" s="75">
        <v>0.10877420287253352</v>
      </c>
      <c r="U515" s="75">
        <v>3.7088473072793657E-2</v>
      </c>
      <c r="V515" s="75">
        <v>-2.305835089552373E-2</v>
      </c>
      <c r="X515" s="74">
        <v>45309</v>
      </c>
      <c r="Y515" s="71">
        <v>7.7999795265146731E-4</v>
      </c>
      <c r="Z515" s="71">
        <v>-1.7772259921064362E-2</v>
      </c>
      <c r="AB515" s="74">
        <v>45309</v>
      </c>
      <c r="AC515" s="73">
        <v>1.339898763837293E-2</v>
      </c>
      <c r="AD515" s="73">
        <v>0</v>
      </c>
      <c r="AE515" s="73">
        <v>0.10181328954014839</v>
      </c>
      <c r="AF515" s="73">
        <v>6.5543305800975019E-3</v>
      </c>
      <c r="AG515" s="73">
        <v>-4.1152321451066549E-3</v>
      </c>
    </row>
    <row r="516" spans="1:33" ht="16" x14ac:dyDescent="0.2">
      <c r="A516" s="74">
        <v>45310</v>
      </c>
      <c r="B516" s="72">
        <v>-1.095338597658287E-3</v>
      </c>
      <c r="C516" s="72">
        <v>-1.7876139410800491E-3</v>
      </c>
      <c r="D516" s="72">
        <v>-4.2694125928710702E-3</v>
      </c>
      <c r="E516" s="72">
        <v>-3.9369657786499247E-3</v>
      </c>
      <c r="G516" s="74">
        <v>45310</v>
      </c>
      <c r="H516" s="71">
        <v>-3.4336877520359523E-5</v>
      </c>
      <c r="I516" s="71">
        <v>2.6472857039132299E-3</v>
      </c>
      <c r="J516" s="71">
        <v>-1.683153958280296E-4</v>
      </c>
      <c r="L516" s="74">
        <v>45310</v>
      </c>
      <c r="M516" s="73">
        <v>4.5959916422714045E-4</v>
      </c>
      <c r="N516" s="73">
        <v>-1.4506089389365374E-3</v>
      </c>
      <c r="O516" s="73">
        <v>1.7684822584908399E-3</v>
      </c>
      <c r="P516" s="73">
        <v>4.4117225301734238E-2</v>
      </c>
      <c r="R516" s="74">
        <v>45310</v>
      </c>
      <c r="S516" s="75">
        <v>8.9857223016051001E-3</v>
      </c>
      <c r="T516" s="75">
        <v>-4.2600264691517349E-2</v>
      </c>
      <c r="U516" s="75">
        <v>-3.4376654170102515E-2</v>
      </c>
      <c r="V516" s="75">
        <v>-1.6016120483894572E-2</v>
      </c>
      <c r="X516" s="74">
        <v>45310</v>
      </c>
      <c r="Y516" s="71">
        <v>-6.7053020972120407E-4</v>
      </c>
      <c r="Z516" s="71">
        <v>1.3102699271102684E-2</v>
      </c>
      <c r="AB516" s="74">
        <v>45310</v>
      </c>
      <c r="AC516" s="73">
        <v>1.1862129396611614E-2</v>
      </c>
      <c r="AD516" s="73">
        <v>1.0580273877101903E-2</v>
      </c>
      <c r="AE516" s="73">
        <v>2.0630942282310848E-2</v>
      </c>
      <c r="AF516" s="73">
        <v>2.7613351328766092E-2</v>
      </c>
      <c r="AG516" s="73">
        <v>1.0450844740728557E-2</v>
      </c>
    </row>
    <row r="517" spans="1:33" ht="16" x14ac:dyDescent="0.2">
      <c r="A517" s="74">
        <v>45313</v>
      </c>
      <c r="B517" s="72">
        <v>-4.4955873566487068E-4</v>
      </c>
      <c r="C517" s="72">
        <v>5.0432460770123428E-4</v>
      </c>
      <c r="D517" s="72">
        <v>-2.1371325262142158E-3</v>
      </c>
      <c r="E517" s="72">
        <v>2.2883148135666434E-3</v>
      </c>
      <c r="G517" s="74">
        <v>45313</v>
      </c>
      <c r="H517" s="71">
        <v>-3.2754980701270601E-4</v>
      </c>
      <c r="I517" s="71">
        <v>2.2185982427037195E-3</v>
      </c>
      <c r="J517" s="71">
        <v>-4.3307732521629472E-3</v>
      </c>
      <c r="L517" s="74">
        <v>45313</v>
      </c>
      <c r="M517" s="73">
        <v>1.1708426228968175E-3</v>
      </c>
      <c r="N517" s="73">
        <v>3.2250021030591643E-4</v>
      </c>
      <c r="O517" s="73">
        <v>-2.1310113993809193E-3</v>
      </c>
      <c r="P517" s="73">
        <v>1.5562872089032061E-2</v>
      </c>
      <c r="R517" s="74">
        <v>45313</v>
      </c>
      <c r="S517" s="75">
        <v>-4.1011384727886936E-2</v>
      </c>
      <c r="T517" s="75">
        <v>2.7448612826062618E-2</v>
      </c>
      <c r="U517" s="75">
        <v>4.3197681146459728E-2</v>
      </c>
      <c r="V517" s="75">
        <v>6.5025272309962051E-2</v>
      </c>
      <c r="X517" s="74">
        <v>45313</v>
      </c>
      <c r="Y517" s="71">
        <v>6.4283233882619114E-4</v>
      </c>
      <c r="Z517" s="71">
        <v>3.0854522879640144E-4</v>
      </c>
      <c r="AB517" s="74">
        <v>45313</v>
      </c>
      <c r="AC517" s="73">
        <v>-9.642381848020173E-4</v>
      </c>
      <c r="AD517" s="73">
        <v>-1.0357328735320908E-3</v>
      </c>
      <c r="AE517" s="73">
        <v>6.4129593823703569E-3</v>
      </c>
      <c r="AF517" s="73">
        <v>-5.005698734436969E-3</v>
      </c>
      <c r="AG517" s="73">
        <v>-6.4333977616902504E-3</v>
      </c>
    </row>
    <row r="518" spans="1:33" ht="16" x14ac:dyDescent="0.2">
      <c r="A518" s="74">
        <v>45314</v>
      </c>
      <c r="B518" s="72">
        <v>-1.1204631101078172E-5</v>
      </c>
      <c r="C518" s="72">
        <v>-2.3737153886624423E-3</v>
      </c>
      <c r="D518" s="72">
        <v>7.0119904613839519E-4</v>
      </c>
      <c r="E518" s="72">
        <v>-1.5871332828212369E-2</v>
      </c>
      <c r="G518" s="74">
        <v>45314</v>
      </c>
      <c r="H518" s="71">
        <v>-7.0111126515499196E-4</v>
      </c>
      <c r="I518" s="71">
        <v>3.6028910217525451E-3</v>
      </c>
      <c r="J518" s="71">
        <v>3.9135344353786556E-3</v>
      </c>
      <c r="L518" s="74">
        <v>45314</v>
      </c>
      <c r="M518" s="73">
        <v>-2.5686232169130343E-3</v>
      </c>
      <c r="N518" s="73">
        <v>-3.658347565228294E-4</v>
      </c>
      <c r="O518" s="73">
        <v>-9.8456638251189854E-4</v>
      </c>
      <c r="P518" s="73">
        <v>2.2073159496893716E-2</v>
      </c>
      <c r="R518" s="74">
        <v>45314</v>
      </c>
      <c r="S518" s="75">
        <v>-7.0703601578008543E-3</v>
      </c>
      <c r="T518" s="75">
        <v>-3.4856751443846055E-2</v>
      </c>
      <c r="U518" s="75">
        <v>7.3593841757517223E-2</v>
      </c>
      <c r="V518" s="75">
        <v>3.8799689056605562E-4</v>
      </c>
      <c r="X518" s="74">
        <v>45314</v>
      </c>
      <c r="Y518" s="71">
        <v>2.7305467699922508E-4</v>
      </c>
      <c r="Z518" s="71">
        <v>1.1084362032992054E-2</v>
      </c>
      <c r="AB518" s="74">
        <v>45314</v>
      </c>
      <c r="AC518" s="73">
        <v>-8.0335446154911686E-3</v>
      </c>
      <c r="AD518" s="73">
        <v>-2.2885093424517031E-2</v>
      </c>
      <c r="AE518" s="73">
        <v>-1.9474202843955666E-3</v>
      </c>
      <c r="AF518" s="73">
        <v>-2.4125369306187115E-2</v>
      </c>
      <c r="AG518" s="73">
        <v>-1.5770088303639285E-2</v>
      </c>
    </row>
    <row r="519" spans="1:33" ht="16" x14ac:dyDescent="0.2">
      <c r="A519" s="74">
        <v>45315</v>
      </c>
      <c r="B519" s="72">
        <v>-5.592505431167436E-4</v>
      </c>
      <c r="C519" s="72">
        <v>9.7923858978654567E-4</v>
      </c>
      <c r="D519" s="72">
        <v>1.6595413469639719E-3</v>
      </c>
      <c r="E519" s="72">
        <v>-7.0918325810894875E-3</v>
      </c>
      <c r="G519" s="74">
        <v>45315</v>
      </c>
      <c r="H519" s="71">
        <v>-7.1848105118654641E-4</v>
      </c>
      <c r="I519" s="71">
        <v>4.0673955500166662E-4</v>
      </c>
      <c r="J519" s="71">
        <v>1.532022469838223E-4</v>
      </c>
      <c r="L519" s="74">
        <v>45315</v>
      </c>
      <c r="M519" s="73">
        <v>-1.0719316730239251E-3</v>
      </c>
      <c r="N519" s="73">
        <v>1.49052635132873E-3</v>
      </c>
      <c r="O519" s="73">
        <v>-2.5590376545063134E-3</v>
      </c>
      <c r="P519" s="73">
        <v>2.4859982535837383E-4</v>
      </c>
      <c r="R519" s="74">
        <v>45315</v>
      </c>
      <c r="S519" s="75">
        <v>4.5219633799991931E-3</v>
      </c>
      <c r="T519" s="75">
        <v>6.6089313420625698E-2</v>
      </c>
      <c r="U519" s="75">
        <v>-6.3849190111460993E-2</v>
      </c>
      <c r="V519" s="75">
        <v>-0.11501943953601115</v>
      </c>
      <c r="X519" s="74">
        <v>45315</v>
      </c>
      <c r="Y519" s="71">
        <v>-9.5530548391320968E-4</v>
      </c>
      <c r="Z519" s="71">
        <v>1.0029971231702808E-2</v>
      </c>
      <c r="AB519" s="74">
        <v>45315</v>
      </c>
      <c r="AC519" s="73">
        <v>5.4197582532622551E-3</v>
      </c>
      <c r="AD519" s="73">
        <v>2.5472416989467925E-2</v>
      </c>
      <c r="AE519" s="73">
        <v>1.1628037995119214E-2</v>
      </c>
      <c r="AF519" s="73">
        <v>-1.0520779508037803E-3</v>
      </c>
      <c r="AG519" s="73">
        <v>1.7626373336694853E-2</v>
      </c>
    </row>
    <row r="520" spans="1:33" ht="16" x14ac:dyDescent="0.2">
      <c r="A520" s="74">
        <v>45316</v>
      </c>
      <c r="B520" s="72">
        <v>-3.2634658703270059E-4</v>
      </c>
      <c r="C520" s="72">
        <v>-3.7737043661175587E-3</v>
      </c>
      <c r="D520" s="72">
        <v>4.5215586510834616E-3</v>
      </c>
      <c r="E520" s="72">
        <v>-8.4893905271329756E-3</v>
      </c>
      <c r="G520" s="74">
        <v>45316</v>
      </c>
      <c r="H520" s="71">
        <v>2.6775767281885519E-4</v>
      </c>
      <c r="I520" s="71">
        <v>-1.5251821398840012E-3</v>
      </c>
      <c r="J520" s="71">
        <v>1.2440193196496575E-3</v>
      </c>
      <c r="L520" s="74">
        <v>45316</v>
      </c>
      <c r="M520" s="73">
        <v>-6.6847290669151121E-5</v>
      </c>
      <c r="N520" s="73">
        <v>2.691104996048831E-4</v>
      </c>
      <c r="O520" s="73">
        <v>-1.5632785687731208E-3</v>
      </c>
      <c r="P520" s="73">
        <v>-3.2018547229954539E-3</v>
      </c>
      <c r="R520" s="74">
        <v>45316</v>
      </c>
      <c r="S520" s="75">
        <v>-2.2589758035186126E-3</v>
      </c>
      <c r="T520" s="75">
        <v>1.590370730459555E-2</v>
      </c>
      <c r="U520" s="75">
        <v>8.0225319238009699E-2</v>
      </c>
      <c r="V520" s="75">
        <v>-0.18632993778524451</v>
      </c>
      <c r="X520" s="74">
        <v>45316</v>
      </c>
      <c r="Y520" s="71">
        <v>7.2266859836323503E-4</v>
      </c>
      <c r="Z520" s="71">
        <v>-8.6069483483462751E-3</v>
      </c>
      <c r="AB520" s="74">
        <v>45316</v>
      </c>
      <c r="AC520" s="73">
        <v>3.5780245470310636E-3</v>
      </c>
      <c r="AD520" s="73">
        <v>-7.2614426953254855E-3</v>
      </c>
      <c r="AE520" s="73">
        <v>1.9084548692410917E-2</v>
      </c>
      <c r="AF520" s="73">
        <v>-3.0455687122982571E-3</v>
      </c>
      <c r="AG520" s="73">
        <v>2.8103090926527408E-2</v>
      </c>
    </row>
    <row r="521" spans="1:33" ht="16" x14ac:dyDescent="0.2">
      <c r="A521" s="74">
        <v>45317</v>
      </c>
      <c r="B521" s="72">
        <v>4.5941798249522357E-4</v>
      </c>
      <c r="C521" s="72">
        <v>-5.2476854457763015E-3</v>
      </c>
      <c r="D521" s="72">
        <v>3.1908149587948102E-3</v>
      </c>
      <c r="E521" s="72">
        <v>-3.155205642165166E-3</v>
      </c>
      <c r="G521" s="74">
        <v>45317</v>
      </c>
      <c r="H521" s="71">
        <v>-1.0445119688660932E-5</v>
      </c>
      <c r="I521" s="71">
        <v>-1.3160064188139598E-3</v>
      </c>
      <c r="J521" s="71">
        <v>7.3452532983112086E-5</v>
      </c>
      <c r="L521" s="74">
        <v>45317</v>
      </c>
      <c r="M521" s="73">
        <v>2.0298585085721829E-3</v>
      </c>
      <c r="N521" s="73">
        <v>-2.3920675957603697E-3</v>
      </c>
      <c r="O521" s="73">
        <v>-2.2653824023749687E-3</v>
      </c>
      <c r="P521" s="73">
        <v>2.7439881240409114E-3</v>
      </c>
      <c r="R521" s="74">
        <v>45317</v>
      </c>
      <c r="S521" s="75">
        <v>-1.7634500272577919E-2</v>
      </c>
      <c r="T521" s="75">
        <v>-1.7830322975674745E-3</v>
      </c>
      <c r="U521" s="75">
        <v>4.9323108060864429E-2</v>
      </c>
      <c r="V521" s="75">
        <v>5.9298295318646881E-2</v>
      </c>
      <c r="X521" s="74">
        <v>45317</v>
      </c>
      <c r="Y521" s="71">
        <v>3.6416176829178728E-4</v>
      </c>
      <c r="Z521" s="71">
        <v>-1.6052795772745409E-3</v>
      </c>
      <c r="AB521" s="74">
        <v>45317</v>
      </c>
      <c r="AC521" s="73">
        <v>1.0545706079185539E-2</v>
      </c>
      <c r="AD521" s="73">
        <v>1.1387286608883301E-2</v>
      </c>
      <c r="AE521" s="73">
        <v>3.2353762382468202E-3</v>
      </c>
      <c r="AF521" s="73">
        <v>2.2733523684517556E-2</v>
      </c>
      <c r="AG521" s="73">
        <v>1.5350868850469816E-2</v>
      </c>
    </row>
    <row r="522" spans="1:33" ht="16" x14ac:dyDescent="0.2">
      <c r="A522" s="74">
        <v>45320</v>
      </c>
      <c r="B522" s="72">
        <v>2.8455043603979997E-4</v>
      </c>
      <c r="C522" s="72">
        <v>-1.7471113654637482E-5</v>
      </c>
      <c r="D522" s="72">
        <v>2.4703612654393098E-3</v>
      </c>
      <c r="E522" s="72">
        <v>4.0726757945376765E-3</v>
      </c>
      <c r="G522" s="74">
        <v>45320</v>
      </c>
      <c r="H522" s="71">
        <v>7.3911331229304853E-5</v>
      </c>
      <c r="I522" s="71">
        <v>9.821876103148768E-4</v>
      </c>
      <c r="J522" s="71">
        <v>-8.5660396851798776E-4</v>
      </c>
      <c r="L522" s="74">
        <v>45320</v>
      </c>
      <c r="M522" s="73">
        <v>5.7589380858920792E-4</v>
      </c>
      <c r="N522" s="73">
        <v>-1.2562414909078753E-3</v>
      </c>
      <c r="O522" s="73">
        <v>-1.1467859123359637E-3</v>
      </c>
      <c r="P522" s="73">
        <v>5.8608643398554428E-3</v>
      </c>
      <c r="R522" s="74">
        <v>45320</v>
      </c>
      <c r="S522" s="75">
        <v>-1.101815712368877E-2</v>
      </c>
      <c r="T522" s="75">
        <v>3.5535265900491074E-2</v>
      </c>
      <c r="U522" s="75">
        <v>2.1948112810865644E-2</v>
      </c>
      <c r="V522" s="75">
        <v>-0.11181135281606509</v>
      </c>
      <c r="X522" s="74">
        <v>45320</v>
      </c>
      <c r="Y522" s="71">
        <v>5.0057844442918324E-4</v>
      </c>
      <c r="Z522" s="71">
        <v>2.0170690795297767E-2</v>
      </c>
      <c r="AB522" s="74">
        <v>45320</v>
      </c>
      <c r="AC522" s="73">
        <v>1.740625066730668E-2</v>
      </c>
      <c r="AD522" s="73">
        <v>-1.3733907738142455E-3</v>
      </c>
      <c r="AE522" s="73">
        <v>-4.3161653194054884E-3</v>
      </c>
      <c r="AF522" s="73">
        <v>-4.3673210434865412E-3</v>
      </c>
      <c r="AG522" s="73">
        <v>1.4942102145018336E-3</v>
      </c>
    </row>
    <row r="523" spans="1:33" ht="16" x14ac:dyDescent="0.2">
      <c r="A523" s="74">
        <v>45321</v>
      </c>
      <c r="B523" s="72">
        <v>1.8099870730943149E-5</v>
      </c>
      <c r="C523" s="72">
        <v>-3.8627159793712998E-3</v>
      </c>
      <c r="D523" s="72">
        <v>2.6512563074250002E-3</v>
      </c>
      <c r="E523" s="72">
        <v>4.2683428093325043E-3</v>
      </c>
      <c r="G523" s="74">
        <v>45321</v>
      </c>
      <c r="H523" s="71">
        <v>-2.6610852981457742E-5</v>
      </c>
      <c r="I523" s="71">
        <v>9.1193785465781352E-4</v>
      </c>
      <c r="J523" s="71">
        <v>-2.7376748559183282E-3</v>
      </c>
      <c r="L523" s="74">
        <v>45321</v>
      </c>
      <c r="M523" s="73">
        <v>1.6798071763653374E-3</v>
      </c>
      <c r="N523" s="73">
        <v>1.0081646295752567E-3</v>
      </c>
      <c r="O523" s="73">
        <v>-5.240548095788789E-4</v>
      </c>
      <c r="P523" s="73">
        <v>-1.0297513338732193E-2</v>
      </c>
      <c r="R523" s="74">
        <v>45321</v>
      </c>
      <c r="S523" s="75">
        <v>-3.4816259047792328E-3</v>
      </c>
      <c r="T523" s="75">
        <v>1.1603051653614924E-2</v>
      </c>
      <c r="U523" s="75">
        <v>-4.0228311582030489E-3</v>
      </c>
      <c r="V523" s="75">
        <v>2.1827642810896462E-2</v>
      </c>
      <c r="X523" s="74">
        <v>45321</v>
      </c>
      <c r="Y523" s="71">
        <v>3.5997484391033435E-4</v>
      </c>
      <c r="Z523" s="71">
        <v>2.0026646093888418E-3</v>
      </c>
      <c r="AB523" s="74">
        <v>45321</v>
      </c>
      <c r="AC523" s="73">
        <v>-3.1473087145070994E-2</v>
      </c>
      <c r="AD523" s="73">
        <v>-8.2801922108019649E-3</v>
      </c>
      <c r="AE523" s="73">
        <v>-1.6078831201667764E-2</v>
      </c>
      <c r="AF523" s="73">
        <v>-2.095048694080338E-2</v>
      </c>
      <c r="AG523" s="73">
        <v>-1.1638952487709891E-2</v>
      </c>
    </row>
    <row r="524" spans="1:33" ht="16" x14ac:dyDescent="0.2">
      <c r="A524" s="74">
        <v>45322</v>
      </c>
      <c r="B524" s="72">
        <v>1.543908717411012E-4</v>
      </c>
      <c r="C524" s="72">
        <v>1.4142852764365567E-3</v>
      </c>
      <c r="D524" s="72">
        <v>4.9598975154678728E-3</v>
      </c>
      <c r="E524" s="72">
        <v>-8.6584915298342858E-4</v>
      </c>
      <c r="G524" s="74">
        <v>45322</v>
      </c>
      <c r="H524" s="71">
        <v>-3.1364936708202205E-4</v>
      </c>
      <c r="I524" s="71">
        <v>-9.930939910777173E-4</v>
      </c>
      <c r="J524" s="71">
        <v>3.6451204218773364E-3</v>
      </c>
      <c r="L524" s="74">
        <v>45322</v>
      </c>
      <c r="M524" s="73">
        <v>-3.8881367328815229E-4</v>
      </c>
      <c r="N524" s="73">
        <v>8.0863545542868721E-4</v>
      </c>
      <c r="O524" s="73">
        <v>1.1920433595979452E-4</v>
      </c>
      <c r="P524" s="73">
        <v>1.8980129726549302E-2</v>
      </c>
      <c r="R524" s="74">
        <v>45322</v>
      </c>
      <c r="S524" s="75">
        <v>9.085923470241836E-3</v>
      </c>
      <c r="T524" s="75">
        <v>-1.7772143702434904E-3</v>
      </c>
      <c r="U524" s="75">
        <v>7.7972118254562336E-2</v>
      </c>
      <c r="V524" s="75">
        <v>0.14436576001895085</v>
      </c>
      <c r="X524" s="74">
        <v>45322</v>
      </c>
      <c r="Y524" s="71">
        <v>1.4205445752266626E-4</v>
      </c>
      <c r="Z524" s="71">
        <v>4.9554811035307216E-3</v>
      </c>
      <c r="AB524" s="74">
        <v>45322</v>
      </c>
      <c r="AC524" s="73">
        <v>2.909969014300327E-2</v>
      </c>
      <c r="AD524" s="73">
        <v>2.2268820179755806E-2</v>
      </c>
      <c r="AE524" s="73">
        <v>1.1200772748234965E-2</v>
      </c>
      <c r="AF524" s="73">
        <v>1.1111875255708578E-2</v>
      </c>
      <c r="AG524" s="73">
        <v>3.5612071788877153E-2</v>
      </c>
    </row>
    <row r="525" spans="1:33" ht="16" x14ac:dyDescent="0.2">
      <c r="A525" s="74">
        <v>45323</v>
      </c>
      <c r="B525" s="72">
        <v>6.9791487447771474E-4</v>
      </c>
      <c r="C525" s="72">
        <v>3.7381677812031792E-4</v>
      </c>
      <c r="D525" s="72">
        <v>7.6440875082055722E-3</v>
      </c>
      <c r="E525" s="72">
        <v>7.4616272242350882E-3</v>
      </c>
      <c r="G525" s="74">
        <v>45323</v>
      </c>
      <c r="H525" s="71">
        <v>-5.8585019273434623E-6</v>
      </c>
      <c r="I525" s="71">
        <v>-2.0259626505515064E-3</v>
      </c>
      <c r="J525" s="71">
        <v>4.0566984850111488E-5</v>
      </c>
      <c r="L525" s="74">
        <v>45323</v>
      </c>
      <c r="M525" s="73">
        <v>7.6493613871627634E-4</v>
      </c>
      <c r="N525" s="73">
        <v>1.0292231116571468E-3</v>
      </c>
      <c r="O525" s="73">
        <v>-8.0026501181087149E-4</v>
      </c>
      <c r="P525" s="73">
        <v>-3.1708930808382489E-2</v>
      </c>
      <c r="R525" s="74">
        <v>45323</v>
      </c>
      <c r="S525" s="75">
        <v>-3.0876338657631366E-2</v>
      </c>
      <c r="T525" s="75">
        <v>1.1428293460855903E-2</v>
      </c>
      <c r="U525" s="75">
        <v>6.465488155259759E-2</v>
      </c>
      <c r="V525" s="75">
        <v>2.6973138354354033E-2</v>
      </c>
      <c r="X525" s="74">
        <v>45323</v>
      </c>
      <c r="Y525" s="71">
        <v>-3.2954764092284168E-4</v>
      </c>
      <c r="Z525" s="71">
        <v>1.9528705081011035E-2</v>
      </c>
      <c r="AB525" s="74">
        <v>45323</v>
      </c>
      <c r="AC525" s="73">
        <v>6.8838556939770775E-3</v>
      </c>
      <c r="AD525" s="73">
        <v>-2.2788615738544047E-2</v>
      </c>
      <c r="AE525" s="73">
        <v>-1.8922818842145233E-2</v>
      </c>
      <c r="AF525" s="73">
        <v>1.9467296804310315E-2</v>
      </c>
      <c r="AG525" s="73">
        <v>-1.4587894636599842E-3</v>
      </c>
    </row>
    <row r="526" spans="1:33" ht="16" x14ac:dyDescent="0.2">
      <c r="A526" s="74">
        <v>45324</v>
      </c>
      <c r="B526" s="72">
        <v>-2.1915691127036033E-4</v>
      </c>
      <c r="C526" s="72">
        <v>-8.7550140180220836E-4</v>
      </c>
      <c r="D526" s="72">
        <v>-1.6126320238138536E-3</v>
      </c>
      <c r="E526" s="72">
        <v>-9.7592577936369282E-4</v>
      </c>
      <c r="G526" s="74">
        <v>45324</v>
      </c>
      <c r="H526" s="71">
        <v>5.568342852623556E-4</v>
      </c>
      <c r="I526" s="71">
        <v>1.6995445101145596E-3</v>
      </c>
      <c r="J526" s="71">
        <v>3.2366789201645537E-3</v>
      </c>
      <c r="L526" s="74">
        <v>45324</v>
      </c>
      <c r="M526" s="73">
        <v>1.9343723414760726E-3</v>
      </c>
      <c r="N526" s="73">
        <v>-1.267203537029304E-3</v>
      </c>
      <c r="O526" s="73">
        <v>-2.0386207683803165E-3</v>
      </c>
      <c r="P526" s="73">
        <v>4.227343874448205E-4</v>
      </c>
      <c r="R526" s="74">
        <v>45324</v>
      </c>
      <c r="S526" s="75">
        <v>8.5164937054564571E-3</v>
      </c>
      <c r="T526" s="75">
        <v>-4.7292032949656337E-2</v>
      </c>
      <c r="U526" s="75">
        <v>2.4699893280422117E-2</v>
      </c>
      <c r="V526" s="75">
        <v>0.13866639724327687</v>
      </c>
      <c r="X526" s="74">
        <v>45324</v>
      </c>
      <c r="Y526" s="71">
        <v>-9.6104790973964983E-5</v>
      </c>
      <c r="Z526" s="71">
        <v>-7.1315927328425713E-3</v>
      </c>
      <c r="AB526" s="74">
        <v>45324</v>
      </c>
      <c r="AC526" s="73">
        <v>-1.9395487753081541E-2</v>
      </c>
      <c r="AD526" s="73">
        <v>-1.9424882359621382E-2</v>
      </c>
      <c r="AE526" s="73">
        <v>-1.759576189037949E-2</v>
      </c>
      <c r="AF526" s="73">
        <v>-9.1680678839872621E-3</v>
      </c>
      <c r="AG526" s="73">
        <v>-1.5261857323418407E-2</v>
      </c>
    </row>
    <row r="527" spans="1:33" ht="16" x14ac:dyDescent="0.2">
      <c r="A527" s="74">
        <v>45327</v>
      </c>
      <c r="B527" s="72">
        <v>1.9466694036382573E-4</v>
      </c>
      <c r="C527" s="72">
        <v>-2.130987529799018E-3</v>
      </c>
      <c r="D527" s="72">
        <v>7.3261715732067158E-3</v>
      </c>
      <c r="E527" s="72">
        <v>-3.8693790657573377E-4</v>
      </c>
      <c r="G527" s="74">
        <v>45327</v>
      </c>
      <c r="H527" s="71">
        <v>3.9355053672063527E-4</v>
      </c>
      <c r="I527" s="71">
        <v>-1.3207672705725178E-3</v>
      </c>
      <c r="J527" s="71">
        <v>2.2785851013981872E-3</v>
      </c>
      <c r="L527" s="74">
        <v>45327</v>
      </c>
      <c r="M527" s="73">
        <v>7.4030981209119993E-4</v>
      </c>
      <c r="N527" s="73">
        <v>3.9361195884009426E-3</v>
      </c>
      <c r="O527" s="73">
        <v>-2.6759572203490634E-4</v>
      </c>
      <c r="P527" s="73">
        <v>-1.3586763864967452E-2</v>
      </c>
      <c r="R527" s="74">
        <v>45327</v>
      </c>
      <c r="S527" s="75">
        <v>-3.1340367229041578E-2</v>
      </c>
      <c r="T527" s="75">
        <v>-1.6319165665866341E-2</v>
      </c>
      <c r="U527" s="75">
        <v>2.4488113772957461E-2</v>
      </c>
      <c r="V527" s="75">
        <v>6.1180919733648337E-2</v>
      </c>
      <c r="X527" s="74">
        <v>45327</v>
      </c>
      <c r="Y527" s="71">
        <v>3.0802116784307495E-4</v>
      </c>
      <c r="Z527" s="71">
        <v>4.8343266287397043E-3</v>
      </c>
      <c r="AB527" s="74">
        <v>45327</v>
      </c>
      <c r="AC527" s="73">
        <v>7.0813532970965872E-3</v>
      </c>
      <c r="AD527" s="73">
        <v>4.5839290421126272E-3</v>
      </c>
      <c r="AE527" s="73">
        <v>3.0946711995795935E-3</v>
      </c>
      <c r="AF527" s="73">
        <v>2.0849516281685142E-2</v>
      </c>
      <c r="AG527" s="73">
        <v>1.15139668354781E-2</v>
      </c>
    </row>
    <row r="528" spans="1:33" ht="16" x14ac:dyDescent="0.2">
      <c r="A528" s="74">
        <v>45328</v>
      </c>
      <c r="B528" s="72">
        <v>3.9935340986911832E-4</v>
      </c>
      <c r="C528" s="72">
        <v>1.6483594364384935E-3</v>
      </c>
      <c r="D528" s="72">
        <v>2.8245496801093278E-3</v>
      </c>
      <c r="E528" s="72">
        <v>-1.2348496241739051E-2</v>
      </c>
      <c r="G528" s="74">
        <v>45328</v>
      </c>
      <c r="H528" s="71">
        <v>-5.6702439029243949E-4</v>
      </c>
      <c r="I528" s="71">
        <v>-1.33675193202111E-3</v>
      </c>
      <c r="J528" s="71">
        <v>3.0317960385819781E-3</v>
      </c>
      <c r="L528" s="74">
        <v>45328</v>
      </c>
      <c r="M528" s="73">
        <v>3.4853740554010866E-4</v>
      </c>
      <c r="N528" s="73">
        <v>3.2268659082520328E-3</v>
      </c>
      <c r="O528" s="73">
        <v>2.3186808320294337E-3</v>
      </c>
      <c r="P528" s="73">
        <v>-2.035527881123122E-3</v>
      </c>
      <c r="R528" s="74">
        <v>45328</v>
      </c>
      <c r="S528" s="75">
        <v>-2.4824230127223356E-2</v>
      </c>
      <c r="T528" s="75">
        <v>-4.009648424184914E-2</v>
      </c>
      <c r="U528" s="75">
        <v>-0.11617334957701969</v>
      </c>
      <c r="V528" s="75">
        <v>1.4609142477206301E-2</v>
      </c>
      <c r="X528" s="74">
        <v>45328</v>
      </c>
      <c r="Y528" s="71">
        <v>5.9852609505453916E-4</v>
      </c>
      <c r="Z528" s="71">
        <v>-5.6073801570118891E-4</v>
      </c>
      <c r="AB528" s="74">
        <v>45328</v>
      </c>
      <c r="AC528" s="73">
        <v>1.4178374495843573E-2</v>
      </c>
      <c r="AD528" s="73">
        <v>-1.7591696764511565E-4</v>
      </c>
      <c r="AE528" s="73">
        <v>-5.3513717341725497E-3</v>
      </c>
      <c r="AF528" s="73">
        <v>8.8679932335680289E-3</v>
      </c>
      <c r="AG528" s="73">
        <v>-1.8020170658216317E-2</v>
      </c>
    </row>
    <row r="529" spans="1:33" ht="16" x14ac:dyDescent="0.2">
      <c r="A529" s="74">
        <v>45329</v>
      </c>
      <c r="B529" s="72">
        <v>7.8467444325389037E-4</v>
      </c>
      <c r="C529" s="72">
        <v>-2.4268209598222431E-3</v>
      </c>
      <c r="D529" s="72">
        <v>2.8792529694458822E-3</v>
      </c>
      <c r="E529" s="72">
        <v>3.0006579128090574E-3</v>
      </c>
      <c r="G529" s="74">
        <v>45329</v>
      </c>
      <c r="H529" s="71">
        <v>5.6126789532168543E-5</v>
      </c>
      <c r="I529" s="71">
        <v>1.186538115936263E-3</v>
      </c>
      <c r="J529" s="71">
        <v>-3.3052065030395208E-3</v>
      </c>
      <c r="L529" s="74">
        <v>45329</v>
      </c>
      <c r="M529" s="73">
        <v>1.7646607980676111E-3</v>
      </c>
      <c r="N529" s="73">
        <v>3.8649740114331489E-3</v>
      </c>
      <c r="O529" s="73">
        <v>2.2657144671989005E-3</v>
      </c>
      <c r="P529" s="73">
        <v>-3.8108096254868745E-2</v>
      </c>
      <c r="R529" s="74">
        <v>45329</v>
      </c>
      <c r="S529" s="75">
        <v>1.9208024961491578E-2</v>
      </c>
      <c r="T529" s="75">
        <v>7.1202634572530107E-2</v>
      </c>
      <c r="U529" s="75">
        <v>-7.3943796575398943E-2</v>
      </c>
      <c r="V529" s="75">
        <v>1.5225948750523782E-2</v>
      </c>
      <c r="X529" s="74">
        <v>45329</v>
      </c>
      <c r="Y529" s="71">
        <v>-7.6551359650615079E-4</v>
      </c>
      <c r="Z529" s="71">
        <v>1.6994433032560638E-2</v>
      </c>
      <c r="AB529" s="74">
        <v>45329</v>
      </c>
      <c r="AC529" s="73">
        <v>6.9873093931345142E-3</v>
      </c>
      <c r="AD529" s="73">
        <v>-7.7711447248867459E-3</v>
      </c>
      <c r="AE529" s="73">
        <v>1.4021542114179209E-2</v>
      </c>
      <c r="AF529" s="73">
        <v>7.0160096250171059E-3</v>
      </c>
      <c r="AG529" s="73">
        <v>9.6511513783419361E-3</v>
      </c>
    </row>
    <row r="530" spans="1:33" ht="16" x14ac:dyDescent="0.2">
      <c r="A530" s="74">
        <v>45330</v>
      </c>
      <c r="B530" s="72">
        <v>-9.139425480556254E-5</v>
      </c>
      <c r="C530" s="72">
        <v>1.1560702498759623E-3</v>
      </c>
      <c r="D530" s="72">
        <v>-8.4569652743137821E-3</v>
      </c>
      <c r="E530" s="72">
        <v>7.0289087654127223E-3</v>
      </c>
      <c r="G530" s="74">
        <v>45330</v>
      </c>
      <c r="H530" s="71">
        <v>1.199983133660764E-4</v>
      </c>
      <c r="I530" s="71">
        <v>1.5462420916672633E-5</v>
      </c>
      <c r="J530" s="71">
        <v>1.6059110143776542E-3</v>
      </c>
      <c r="L530" s="74">
        <v>45330</v>
      </c>
      <c r="M530" s="73">
        <v>-2.216424588731151E-4</v>
      </c>
      <c r="N530" s="73">
        <v>8.219004982318415E-4</v>
      </c>
      <c r="O530" s="73">
        <v>-1.2059151341423128E-3</v>
      </c>
      <c r="P530" s="73">
        <v>2.5942137444875881E-3</v>
      </c>
      <c r="R530" s="74">
        <v>45330</v>
      </c>
      <c r="S530" s="75">
        <v>2.7892023674899694E-2</v>
      </c>
      <c r="T530" s="75">
        <v>2.5911016599174327E-2</v>
      </c>
      <c r="U530" s="75">
        <v>-5.6788142970094026E-2</v>
      </c>
      <c r="V530" s="75">
        <v>9.9357390675186091E-2</v>
      </c>
      <c r="X530" s="74">
        <v>45330</v>
      </c>
      <c r="Y530" s="71">
        <v>6.0108453963016356E-5</v>
      </c>
      <c r="Z530" s="71">
        <v>-1.3216299641858449E-2</v>
      </c>
      <c r="AB530" s="74">
        <v>45330</v>
      </c>
      <c r="AC530" s="73">
        <v>1.8112726318457398E-2</v>
      </c>
      <c r="AD530" s="73">
        <v>9.3532844589773005E-3</v>
      </c>
      <c r="AE530" s="73">
        <v>-2.7886242276500268E-3</v>
      </c>
      <c r="AF530" s="73">
        <v>2.3579531882728481E-2</v>
      </c>
      <c r="AG530" s="73">
        <v>4.5150963596585015E-3</v>
      </c>
    </row>
    <row r="531" spans="1:33" ht="16" x14ac:dyDescent="0.2">
      <c r="A531" s="74">
        <v>45331</v>
      </c>
      <c r="B531" s="72">
        <v>3.6142578407214268E-4</v>
      </c>
      <c r="C531" s="72">
        <v>1.166316101941246E-4</v>
      </c>
      <c r="D531" s="72">
        <v>-8.6170028176760618E-4</v>
      </c>
      <c r="E531" s="72">
        <v>5.8304548148851044E-3</v>
      </c>
      <c r="G531" s="74">
        <v>45331</v>
      </c>
      <c r="H531" s="71">
        <v>9.9995227322968101E-5</v>
      </c>
      <c r="I531" s="71">
        <v>-7.6816655952623657E-5</v>
      </c>
      <c r="J531" s="71">
        <v>6.9078269197959895E-5</v>
      </c>
      <c r="L531" s="74">
        <v>45331</v>
      </c>
      <c r="M531" s="73">
        <v>-1.1093000891262432E-3</v>
      </c>
      <c r="N531" s="73">
        <v>-1.0302467370091148E-3</v>
      </c>
      <c r="O531" s="73">
        <v>-6.9526500689796064E-4</v>
      </c>
      <c r="P531" s="73">
        <v>1.6707247003110288E-2</v>
      </c>
      <c r="R531" s="74">
        <v>45331</v>
      </c>
      <c r="S531" s="75">
        <v>-5.4517450548356036E-2</v>
      </c>
      <c r="T531" s="75">
        <v>-8.5571929584778883E-2</v>
      </c>
      <c r="U531" s="75">
        <v>4.7794790785928479E-2</v>
      </c>
      <c r="V531" s="75">
        <v>0.13953391390275385</v>
      </c>
      <c r="X531" s="74">
        <v>45331</v>
      </c>
      <c r="Y531" s="71">
        <v>-3.2544438732304526E-4</v>
      </c>
      <c r="Z531" s="71">
        <v>-1.1427321911045077E-3</v>
      </c>
      <c r="AB531" s="74">
        <v>45331</v>
      </c>
      <c r="AC531" s="73">
        <v>-4.2828910695257068E-3</v>
      </c>
      <c r="AD531" s="73">
        <v>1.4300906438912377E-2</v>
      </c>
      <c r="AE531" s="73">
        <v>2.5911041648504281E-2</v>
      </c>
      <c r="AF531" s="73">
        <v>-2.4578810264887917E-2</v>
      </c>
      <c r="AG531" s="73">
        <v>8.5138061754257369E-3</v>
      </c>
    </row>
    <row r="532" spans="1:33" ht="16" x14ac:dyDescent="0.2">
      <c r="A532" s="74">
        <v>45334</v>
      </c>
      <c r="B532" s="72">
        <v>-2.2016514630107445E-4</v>
      </c>
      <c r="C532" s="72">
        <v>-3.2001662498980552E-4</v>
      </c>
      <c r="D532" s="72">
        <v>8.611554958366228E-4</v>
      </c>
      <c r="E532" s="72">
        <v>3.9045133524562336E-3</v>
      </c>
      <c r="G532" s="74">
        <v>45334</v>
      </c>
      <c r="H532" s="71">
        <v>-6.9296130895805063E-4</v>
      </c>
      <c r="I532" s="71">
        <v>-1.7065434137665601E-3</v>
      </c>
      <c r="J532" s="71">
        <v>-1.3710075458122557E-3</v>
      </c>
      <c r="L532" s="74">
        <v>45334</v>
      </c>
      <c r="M532" s="73">
        <v>-8.4860858383800262E-4</v>
      </c>
      <c r="N532" s="73">
        <v>3.4968207380849331E-4</v>
      </c>
      <c r="O532" s="73">
        <v>3.9860860248108754E-4</v>
      </c>
      <c r="P532" s="73">
        <v>2.2451364825029952E-2</v>
      </c>
      <c r="R532" s="74">
        <v>45334</v>
      </c>
      <c r="S532" s="75">
        <v>-7.023601107096121E-3</v>
      </c>
      <c r="T532" s="75">
        <v>-1.1173156253105568E-2</v>
      </c>
      <c r="U532" s="75">
        <v>2.5085495067304193E-2</v>
      </c>
      <c r="V532" s="75">
        <v>4.4376016676575484E-3</v>
      </c>
      <c r="X532" s="74">
        <v>45334</v>
      </c>
      <c r="Y532" s="71">
        <v>1.4488940612991885E-4</v>
      </c>
      <c r="Z532" s="71">
        <v>-4.9064171080683248E-3</v>
      </c>
      <c r="AB532" s="74">
        <v>45334</v>
      </c>
      <c r="AC532" s="73">
        <v>-2.7302109114380135E-2</v>
      </c>
      <c r="AD532" s="73">
        <v>-3.470796720256001E-2</v>
      </c>
      <c r="AE532" s="73">
        <v>-4.6792161506758939E-2</v>
      </c>
      <c r="AF532" s="73">
        <v>-4.6848038874576815E-2</v>
      </c>
      <c r="AG532" s="73">
        <v>-2.9135008736558464E-2</v>
      </c>
    </row>
    <row r="533" spans="1:33" ht="16" x14ac:dyDescent="0.2">
      <c r="A533" s="74">
        <v>45335</v>
      </c>
      <c r="B533" s="72">
        <v>-3.1533219190175478E-4</v>
      </c>
      <c r="C533" s="72">
        <v>-1.0103344873298226E-3</v>
      </c>
      <c r="D533" s="72">
        <v>-4.8685064381838515E-4</v>
      </c>
      <c r="E533" s="72">
        <v>-9.7453297338629091E-5</v>
      </c>
      <c r="G533" s="74">
        <v>45335</v>
      </c>
      <c r="H533" s="71">
        <v>-1.797382569295556E-4</v>
      </c>
      <c r="I533" s="71">
        <v>-8.0430691721823655E-4</v>
      </c>
      <c r="J533" s="71">
        <v>-9.3815633705256012E-4</v>
      </c>
      <c r="L533" s="74">
        <v>45335</v>
      </c>
      <c r="M533" s="73">
        <v>1.1898715452299811E-3</v>
      </c>
      <c r="N533" s="73">
        <v>-2.8632456347924977E-5</v>
      </c>
      <c r="O533" s="73">
        <v>1.226268250921988E-3</v>
      </c>
      <c r="P533" s="73">
        <v>-2.7844199173792561E-3</v>
      </c>
      <c r="R533" s="74">
        <v>45335</v>
      </c>
      <c r="S533" s="75">
        <v>8.3148069090233419E-3</v>
      </c>
      <c r="T533" s="75">
        <v>4.5233799499632243E-2</v>
      </c>
      <c r="U533" s="75">
        <v>2.2909491487141933E-3</v>
      </c>
      <c r="V533" s="75">
        <v>-4.6272185644748984E-2</v>
      </c>
      <c r="X533" s="74">
        <v>45335</v>
      </c>
      <c r="Y533" s="71">
        <v>-1.0346472178472529E-4</v>
      </c>
      <c r="Z533" s="71">
        <v>-9.6895202623744382E-3</v>
      </c>
      <c r="AB533" s="74">
        <v>45335</v>
      </c>
      <c r="AC533" s="73">
        <v>2.5207530083869389E-2</v>
      </c>
      <c r="AD533" s="73">
        <v>1.7592634983292017E-2</v>
      </c>
      <c r="AE533" s="73">
        <v>1.9483886153226639E-2</v>
      </c>
      <c r="AF533" s="73">
        <v>3.5003001512062371E-2</v>
      </c>
      <c r="AG533" s="73">
        <v>1.4442366100536319E-2</v>
      </c>
    </row>
    <row r="534" spans="1:33" ht="16" x14ac:dyDescent="0.2">
      <c r="A534" s="74">
        <v>45336</v>
      </c>
      <c r="B534" s="72">
        <v>-2.4713545271486798E-4</v>
      </c>
      <c r="C534" s="72">
        <v>-9.5583292443803523E-4</v>
      </c>
      <c r="D534" s="72">
        <v>8.1895155445065385E-4</v>
      </c>
      <c r="E534" s="72">
        <v>6.6665088653657667E-3</v>
      </c>
      <c r="G534" s="74">
        <v>45336</v>
      </c>
      <c r="H534" s="71">
        <v>3.2353444310767934E-4</v>
      </c>
      <c r="I534" s="71">
        <v>-1.0218693076010715E-3</v>
      </c>
      <c r="J534" s="71">
        <v>-3.9768004922159121E-3</v>
      </c>
      <c r="L534" s="74">
        <v>45336</v>
      </c>
      <c r="M534" s="73">
        <v>1.1909998399882739E-3</v>
      </c>
      <c r="N534" s="73">
        <v>-3.8335345935311692E-5</v>
      </c>
      <c r="O534" s="73">
        <v>7.5403928381479347E-4</v>
      </c>
      <c r="P534" s="73">
        <v>2.7709584880507641E-2</v>
      </c>
      <c r="R534" s="74">
        <v>45336</v>
      </c>
      <c r="S534" s="75">
        <v>2.6223470302805238E-2</v>
      </c>
      <c r="T534" s="75">
        <v>1.9543655458205134E-2</v>
      </c>
      <c r="U534" s="75">
        <v>-3.4960731354310243E-2</v>
      </c>
      <c r="V534" s="75">
        <v>8.7058233886548542E-2</v>
      </c>
      <c r="X534" s="74">
        <v>45336</v>
      </c>
      <c r="Y534" s="71">
        <v>-2.8673057430384386E-4</v>
      </c>
      <c r="Z534" s="71">
        <v>-5.8081176348989778E-3</v>
      </c>
      <c r="AB534" s="74">
        <v>45336</v>
      </c>
      <c r="AC534" s="73">
        <v>1.3245226750020505E-2</v>
      </c>
      <c r="AD534" s="73">
        <v>2.2468941413848878E-2</v>
      </c>
      <c r="AE534" s="73">
        <v>2.1303890501877733E-2</v>
      </c>
      <c r="AF534" s="73">
        <v>3.0117422464157436E-2</v>
      </c>
      <c r="AG534" s="73">
        <v>2.9801266759846318E-2</v>
      </c>
    </row>
    <row r="535" spans="1:33" ht="16" x14ac:dyDescent="0.2">
      <c r="A535" s="74">
        <v>45337</v>
      </c>
      <c r="B535" s="72">
        <v>1.345470287184219E-4</v>
      </c>
      <c r="C535" s="72">
        <v>-1.5618408327902808E-3</v>
      </c>
      <c r="D535" s="72">
        <v>-3.1944229374688102E-3</v>
      </c>
      <c r="E535" s="72">
        <v>-7.8643479873400004E-3</v>
      </c>
      <c r="G535" s="74">
        <v>45337</v>
      </c>
      <c r="H535" s="71">
        <v>1.3874214227844065E-3</v>
      </c>
      <c r="I535" s="71">
        <v>-2.1421115974103845E-3</v>
      </c>
      <c r="J535" s="71">
        <v>-7.947767887327799E-4</v>
      </c>
      <c r="L535" s="74">
        <v>45337</v>
      </c>
      <c r="M535" s="73">
        <v>-8.2427306167515884E-4</v>
      </c>
      <c r="N535" s="73">
        <v>-1.5113532198236918E-3</v>
      </c>
      <c r="O535" s="73">
        <v>6.2872698353267753E-4</v>
      </c>
      <c r="P535" s="73">
        <v>3.606940704129543E-2</v>
      </c>
      <c r="R535" s="74">
        <v>45337</v>
      </c>
      <c r="S535" s="75">
        <v>-2.6058104695435905E-2</v>
      </c>
      <c r="T535" s="75">
        <v>-6.2892726794153628E-2</v>
      </c>
      <c r="U535" s="75">
        <v>1.4993292366673037E-2</v>
      </c>
      <c r="V535" s="75">
        <v>-6.6333574855890597E-3</v>
      </c>
      <c r="X535" s="74">
        <v>45337</v>
      </c>
      <c r="Y535" s="71">
        <v>1.682613414925737E-4</v>
      </c>
      <c r="Z535" s="71">
        <v>3.5888705379068021E-3</v>
      </c>
      <c r="AB535" s="74">
        <v>45337</v>
      </c>
      <c r="AC535" s="73">
        <v>1.0605579528390899E-3</v>
      </c>
      <c r="AD535" s="73">
        <v>-1.8963888107231281E-3</v>
      </c>
      <c r="AE535" s="73">
        <v>-2.2983152021597692E-2</v>
      </c>
      <c r="AF535" s="73">
        <v>-1.3285948928779261E-2</v>
      </c>
      <c r="AG535" s="73">
        <v>-1.0198184139660496E-2</v>
      </c>
    </row>
    <row r="536" spans="1:33" ht="16" x14ac:dyDescent="0.2">
      <c r="A536" s="74">
        <v>45338</v>
      </c>
      <c r="B536" s="72">
        <v>-5.6070544031355449E-4</v>
      </c>
      <c r="C536" s="72">
        <v>-8.8774952967738373E-4</v>
      </c>
      <c r="D536" s="72">
        <v>-4.6205481102818691E-3</v>
      </c>
      <c r="E536" s="72">
        <v>3.6365688642156801E-3</v>
      </c>
      <c r="G536" s="74">
        <v>45338</v>
      </c>
      <c r="H536" s="71">
        <v>-2.7957557740582336E-4</v>
      </c>
      <c r="I536" s="71">
        <v>-1.7940096086077168E-3</v>
      </c>
      <c r="J536" s="71">
        <v>3.488152815035857E-3</v>
      </c>
      <c r="L536" s="74">
        <v>45338</v>
      </c>
      <c r="M536" s="73">
        <v>3.9684929163689178E-4</v>
      </c>
      <c r="N536" s="73">
        <v>4.5112767751899919E-3</v>
      </c>
      <c r="O536" s="73">
        <v>2.1934964631952296E-3</v>
      </c>
      <c r="P536" s="73">
        <v>-2.1505033400310195E-2</v>
      </c>
      <c r="R536" s="74">
        <v>45338</v>
      </c>
      <c r="S536" s="75">
        <v>-1.0031162085018428E-2</v>
      </c>
      <c r="T536" s="75">
        <v>1.5453326193357278E-2</v>
      </c>
      <c r="U536" s="75">
        <v>8.1747656764780421E-2</v>
      </c>
      <c r="V536" s="75">
        <v>-0.10614769181845236</v>
      </c>
      <c r="X536" s="74">
        <v>45338</v>
      </c>
      <c r="Y536" s="71">
        <v>-7.5715815005636888E-4</v>
      </c>
      <c r="Z536" s="71">
        <v>-5.6578424196950493E-3</v>
      </c>
      <c r="AB536" s="74">
        <v>45338</v>
      </c>
      <c r="AC536" s="73">
        <v>-1.3284800708100078E-2</v>
      </c>
      <c r="AD536" s="73">
        <v>-1.5827793679720304E-2</v>
      </c>
      <c r="AE536" s="73">
        <v>1.9692773401748614E-2</v>
      </c>
      <c r="AF536" s="73">
        <v>-2.9501326276429689E-2</v>
      </c>
      <c r="AG536" s="73">
        <v>-1.1954333170994171E-2</v>
      </c>
    </row>
    <row r="537" spans="1:33" ht="16" x14ac:dyDescent="0.2">
      <c r="A537" s="74">
        <v>45342</v>
      </c>
      <c r="B537" s="72">
        <v>9.0019414116397493E-4</v>
      </c>
      <c r="C537" s="72">
        <v>-7.078083440365862E-4</v>
      </c>
      <c r="D537" s="72">
        <v>3.6993940701202403E-3</v>
      </c>
      <c r="E537" s="72">
        <v>2.1736423405410272E-3</v>
      </c>
      <c r="G537" s="74">
        <v>45342</v>
      </c>
      <c r="H537" s="71">
        <v>8.7973491259804571E-5</v>
      </c>
      <c r="I537" s="71">
        <v>1.3905421659788672E-3</v>
      </c>
      <c r="J537" s="71">
        <v>-1.1440485532472479E-3</v>
      </c>
      <c r="L537" s="74">
        <v>45342</v>
      </c>
      <c r="M537" s="73">
        <v>2.0641986591841861E-3</v>
      </c>
      <c r="N537" s="73">
        <v>3.2904087592743633E-4</v>
      </c>
      <c r="O537" s="73">
        <v>-1.058300673724751E-3</v>
      </c>
      <c r="P537" s="73">
        <v>-5.045289638205358E-2</v>
      </c>
      <c r="R537" s="74">
        <v>45342</v>
      </c>
      <c r="S537" s="75">
        <v>-1.7422929651805748E-2</v>
      </c>
      <c r="T537" s="75">
        <v>-4.4224892233700408E-2</v>
      </c>
      <c r="U537" s="75">
        <v>0.13982743120125965</v>
      </c>
      <c r="V537" s="75">
        <v>-2.2035078984414373E-2</v>
      </c>
      <c r="X537" s="74">
        <v>45342</v>
      </c>
      <c r="Y537" s="71">
        <v>1.1864581702222669E-3</v>
      </c>
      <c r="Z537" s="71">
        <v>1.3599156691733953E-2</v>
      </c>
      <c r="AB537" s="74">
        <v>45342</v>
      </c>
      <c r="AC537" s="73">
        <v>-1.3973989159894579E-3</v>
      </c>
      <c r="AD537" s="73">
        <v>-9.1582182897137644E-3</v>
      </c>
      <c r="AE537" s="73">
        <v>-1.0769122439531915E-2</v>
      </c>
      <c r="AF537" s="73">
        <v>-1.0643877311851832E-2</v>
      </c>
      <c r="AG537" s="73">
        <v>3.2079217281258416E-3</v>
      </c>
    </row>
    <row r="538" spans="1:33" ht="16" x14ac:dyDescent="0.2">
      <c r="A538" s="74">
        <v>45343</v>
      </c>
      <c r="B538" s="72">
        <v>8.33744577052135E-4</v>
      </c>
      <c r="C538" s="72">
        <v>2.4411220660747659E-3</v>
      </c>
      <c r="D538" s="72">
        <v>7.9365978569826395E-3</v>
      </c>
      <c r="E538" s="72">
        <v>-4.1344060647619399E-3</v>
      </c>
      <c r="G538" s="74">
        <v>45343</v>
      </c>
      <c r="H538" s="71">
        <v>-6.7554473984657944E-4</v>
      </c>
      <c r="I538" s="71">
        <v>-1.9930400293742992E-3</v>
      </c>
      <c r="J538" s="71">
        <v>2.2344434935832524E-3</v>
      </c>
      <c r="L538" s="74">
        <v>45343</v>
      </c>
      <c r="M538" s="73">
        <v>-5.5717479297574639E-4</v>
      </c>
      <c r="N538" s="73">
        <v>-1.0503662571058139E-4</v>
      </c>
      <c r="O538" s="73">
        <v>-9.7524445966468013E-4</v>
      </c>
      <c r="P538" s="73">
        <v>1.4257961929674321E-2</v>
      </c>
      <c r="R538" s="74">
        <v>45343</v>
      </c>
      <c r="S538" s="75">
        <v>4.3719092336938818E-2</v>
      </c>
      <c r="T538" s="75">
        <v>-0.10534053758558032</v>
      </c>
      <c r="U538" s="75">
        <v>0.13205744391122554</v>
      </c>
      <c r="V538" s="75">
        <v>-0.20138670646972029</v>
      </c>
      <c r="X538" s="74">
        <v>45343</v>
      </c>
      <c r="Y538" s="71">
        <v>1.1554085280360743E-4</v>
      </c>
      <c r="Z538" s="71">
        <v>8.7551405382485493E-4</v>
      </c>
      <c r="AB538" s="74">
        <v>45343</v>
      </c>
      <c r="AC538" s="73">
        <v>8.4619185296558319E-3</v>
      </c>
      <c r="AD538" s="73">
        <v>-3.5448459665397667E-3</v>
      </c>
      <c r="AE538" s="73">
        <v>-8.3635837395118259E-3</v>
      </c>
      <c r="AF538" s="73">
        <v>3.3379803192645274E-2</v>
      </c>
      <c r="AG538" s="73">
        <v>7.021412149990784E-3</v>
      </c>
    </row>
    <row r="539" spans="1:33" ht="16" x14ac:dyDescent="0.2">
      <c r="A539" s="74">
        <v>45344</v>
      </c>
      <c r="B539" s="72">
        <v>-8.3107691801267904E-4</v>
      </c>
      <c r="C539" s="72">
        <v>-1.1707322260910463E-3</v>
      </c>
      <c r="D539" s="72">
        <v>-1.5528873880814153E-3</v>
      </c>
      <c r="E539" s="72">
        <v>-2.1474382094488543E-3</v>
      </c>
      <c r="G539" s="74">
        <v>45344</v>
      </c>
      <c r="H539" s="71">
        <v>-4.6241528363707063E-4</v>
      </c>
      <c r="I539" s="71">
        <v>1.6579647064251845E-3</v>
      </c>
      <c r="J539" s="71">
        <v>-7.3958459967199094E-4</v>
      </c>
      <c r="L539" s="74">
        <v>45344</v>
      </c>
      <c r="M539" s="73">
        <v>1.2635675202407716E-3</v>
      </c>
      <c r="N539" s="73">
        <v>3.0514033922408959E-3</v>
      </c>
      <c r="O539" s="73">
        <v>-6.6017255564958374E-4</v>
      </c>
      <c r="P539" s="73">
        <v>-1.1269406928017913E-3</v>
      </c>
      <c r="R539" s="74">
        <v>45344</v>
      </c>
      <c r="S539" s="75">
        <v>6.9500578009968131E-3</v>
      </c>
      <c r="T539" s="75">
        <v>-2.9427289186023633E-2</v>
      </c>
      <c r="U539" s="75">
        <v>-4.8675522311021145E-2</v>
      </c>
      <c r="V539" s="75">
        <v>-4.8082406178705161E-3</v>
      </c>
      <c r="X539" s="74">
        <v>45344</v>
      </c>
      <c r="Y539" s="71">
        <v>8.3848468072669443E-4</v>
      </c>
      <c r="Z539" s="71">
        <v>4.0588410688688513E-3</v>
      </c>
      <c r="AB539" s="74">
        <v>45344</v>
      </c>
      <c r="AC539" s="73">
        <v>3.8324420144594871E-3</v>
      </c>
      <c r="AD539" s="73">
        <v>3.0139194873836936E-3</v>
      </c>
      <c r="AE539" s="73">
        <v>5.8618451171291788E-3</v>
      </c>
      <c r="AF539" s="73">
        <v>-4.9502636925224129E-2</v>
      </c>
      <c r="AG539" s="73">
        <v>9.2258252065578784E-3</v>
      </c>
    </row>
    <row r="540" spans="1:33" ht="16" x14ac:dyDescent="0.2">
      <c r="A540" s="74">
        <v>45345</v>
      </c>
      <c r="B540" s="72">
        <v>3.3970304417080309E-4</v>
      </c>
      <c r="C540" s="72">
        <v>7.9399806240801965E-3</v>
      </c>
      <c r="D540" s="72">
        <v>3.7082250628769752E-3</v>
      </c>
      <c r="E540" s="72">
        <v>-2.2982316957056541E-3</v>
      </c>
      <c r="G540" s="74">
        <v>45345</v>
      </c>
      <c r="H540" s="71">
        <v>-6.5532036536354056E-5</v>
      </c>
      <c r="I540" s="71">
        <v>-1.823835773338415E-3</v>
      </c>
      <c r="J540" s="71">
        <v>2.4100263659599113E-3</v>
      </c>
      <c r="L540" s="74">
        <v>45345</v>
      </c>
      <c r="M540" s="73">
        <v>1.0150736668044645E-3</v>
      </c>
      <c r="N540" s="73">
        <v>7.1674378964469679E-4</v>
      </c>
      <c r="O540" s="73">
        <v>1.2637245017933618E-3</v>
      </c>
      <c r="P540" s="73">
        <v>-1.0561261935213069E-2</v>
      </c>
      <c r="R540" s="74">
        <v>45345</v>
      </c>
      <c r="S540" s="75">
        <v>3.0570930486203329E-3</v>
      </c>
      <c r="T540" s="75">
        <v>-5.3742387561677929E-2</v>
      </c>
      <c r="U540" s="75">
        <v>6.5130690301834857E-3</v>
      </c>
      <c r="V540" s="75">
        <v>-0.14314645738834531</v>
      </c>
      <c r="X540" s="74">
        <v>45345</v>
      </c>
      <c r="Y540" s="71">
        <v>-1.717589680874598E-4</v>
      </c>
      <c r="Z540" s="71">
        <v>7.5036720293806649E-3</v>
      </c>
      <c r="AB540" s="74">
        <v>45345</v>
      </c>
      <c r="AC540" s="73">
        <v>-5.0597961534311819E-3</v>
      </c>
      <c r="AD540" s="73">
        <v>-1.5880430080634025E-2</v>
      </c>
      <c r="AE540" s="73">
        <v>-4.7426508201140437E-3</v>
      </c>
      <c r="AF540" s="73">
        <v>-2.9275739628315577E-3</v>
      </c>
      <c r="AG540" s="73">
        <v>4.850018488594985E-3</v>
      </c>
    </row>
    <row r="541" spans="1:33" ht="16" x14ac:dyDescent="0.2">
      <c r="A541" s="74">
        <v>45348</v>
      </c>
      <c r="B541" s="72">
        <v>6.3553997008410188E-4</v>
      </c>
      <c r="C541" s="72">
        <v>3.0471855092911418E-3</v>
      </c>
      <c r="D541" s="72">
        <v>6.0550785444629619E-6</v>
      </c>
      <c r="E541" s="72">
        <v>1.026240041638741E-2</v>
      </c>
      <c r="G541" s="74">
        <v>45348</v>
      </c>
      <c r="H541" s="71">
        <v>-1.3494153455523571E-4</v>
      </c>
      <c r="I541" s="71">
        <v>1.2506225733855175E-3</v>
      </c>
      <c r="J541" s="71">
        <v>-1.3682581532511446E-3</v>
      </c>
      <c r="L541" s="74">
        <v>45348</v>
      </c>
      <c r="M541" s="73">
        <v>-1.4290573792042943E-4</v>
      </c>
      <c r="N541" s="73">
        <v>3.4649425865116118E-4</v>
      </c>
      <c r="O541" s="73">
        <v>3.8021400872283929E-5</v>
      </c>
      <c r="P541" s="73">
        <v>-2.1778303371127131E-2</v>
      </c>
      <c r="R541" s="74">
        <v>45348</v>
      </c>
      <c r="S541" s="75">
        <v>-5.3096566453944047E-2</v>
      </c>
      <c r="T541" s="75">
        <v>-1.0958658479337621E-2</v>
      </c>
      <c r="U541" s="75">
        <v>8.1390091975638068E-2</v>
      </c>
      <c r="V541" s="75">
        <v>1.9745364546827392E-3</v>
      </c>
      <c r="X541" s="74">
        <v>45348</v>
      </c>
      <c r="Y541" s="71">
        <v>3.4340802056072518E-5</v>
      </c>
      <c r="Z541" s="71">
        <v>6.6968292077125395E-3</v>
      </c>
      <c r="AB541" s="74">
        <v>45348</v>
      </c>
      <c r="AC541" s="73">
        <v>6.2809595959548974E-3</v>
      </c>
      <c r="AD541" s="73">
        <v>7.7040603206564385E-3</v>
      </c>
      <c r="AE541" s="73">
        <v>1.5538603427779166E-2</v>
      </c>
      <c r="AF541" s="73">
        <v>-8.3613511919759381E-3</v>
      </c>
      <c r="AG541" s="73">
        <v>1.5469725285914459E-2</v>
      </c>
    </row>
    <row r="542" spans="1:33" ht="16" x14ac:dyDescent="0.2">
      <c r="A542" s="74">
        <v>45349</v>
      </c>
      <c r="B542" s="72">
        <v>1.7249773042624585E-4</v>
      </c>
      <c r="C542" s="72">
        <v>-3.4277391127887901E-4</v>
      </c>
      <c r="D542" s="72">
        <v>-4.1352528707372625E-3</v>
      </c>
      <c r="E542" s="72">
        <v>2.325983591011964E-3</v>
      </c>
      <c r="G542" s="74">
        <v>45349</v>
      </c>
      <c r="H542" s="71">
        <v>8.0422909967421783E-4</v>
      </c>
      <c r="I542" s="71">
        <v>-2.9995958898137466E-4</v>
      </c>
      <c r="J542" s="71">
        <v>-4.2550456200549807E-6</v>
      </c>
      <c r="L542" s="74">
        <v>45349</v>
      </c>
      <c r="M542" s="73">
        <v>1.1712900548344805E-3</v>
      </c>
      <c r="N542" s="73">
        <v>1.3554791664234793E-3</v>
      </c>
      <c r="O542" s="73">
        <v>5.6934222224427867E-4</v>
      </c>
      <c r="P542" s="73">
        <v>-8.893202387099168E-3</v>
      </c>
      <c r="R542" s="74">
        <v>45349</v>
      </c>
      <c r="S542" s="75">
        <v>7.7555770604822525E-3</v>
      </c>
      <c r="T542" s="75">
        <v>3.9269273317435131E-3</v>
      </c>
      <c r="U542" s="75">
        <v>-4.5015582968568356E-2</v>
      </c>
      <c r="V542" s="75">
        <v>3.867863563486295E-3</v>
      </c>
      <c r="X542" s="74">
        <v>45349</v>
      </c>
      <c r="Y542" s="71">
        <v>9.3140403546286576E-4</v>
      </c>
      <c r="Z542" s="71">
        <v>1.1825885031495377E-2</v>
      </c>
      <c r="AB542" s="74">
        <v>45349</v>
      </c>
      <c r="AC542" s="73">
        <v>1.1133798361674442E-2</v>
      </c>
      <c r="AD542" s="73">
        <v>-1.0044927510050029E-2</v>
      </c>
      <c r="AE542" s="73">
        <v>-1.0239469566036748E-2</v>
      </c>
      <c r="AF542" s="73">
        <v>9.4562654800703025E-4</v>
      </c>
      <c r="AG542" s="73">
        <v>-2.7386385772659371E-3</v>
      </c>
    </row>
    <row r="543" spans="1:33" ht="16" x14ac:dyDescent="0.2">
      <c r="A543" s="74">
        <v>45350</v>
      </c>
      <c r="B543" s="72">
        <v>-9.4803648095776263E-4</v>
      </c>
      <c r="C543" s="72">
        <v>7.1634609151362359E-4</v>
      </c>
      <c r="D543" s="72">
        <v>9.4534335114405364E-3</v>
      </c>
      <c r="E543" s="72">
        <v>-3.9121601054774423E-3</v>
      </c>
      <c r="G543" s="74">
        <v>45350</v>
      </c>
      <c r="H543" s="71">
        <v>8.664119407256805E-4</v>
      </c>
      <c r="I543" s="71">
        <v>-2.5152406523384677E-3</v>
      </c>
      <c r="J543" s="71">
        <v>3.8764891108183984E-5</v>
      </c>
      <c r="L543" s="74">
        <v>45350</v>
      </c>
      <c r="M543" s="73">
        <v>-4.675712678873589E-4</v>
      </c>
      <c r="N543" s="73">
        <v>-3.2979957131387167E-3</v>
      </c>
      <c r="O543" s="73">
        <v>4.1032141388542702E-4</v>
      </c>
      <c r="P543" s="73">
        <v>-1.761678028982052E-2</v>
      </c>
      <c r="R543" s="74">
        <v>45350</v>
      </c>
      <c r="S543" s="75">
        <v>1.9694359732646206E-2</v>
      </c>
      <c r="T543" s="75">
        <v>-8.4203594697309925E-2</v>
      </c>
      <c r="U543" s="75">
        <v>-3.3503014297282023E-2</v>
      </c>
      <c r="V543" s="75">
        <v>0.11809782130999705</v>
      </c>
      <c r="X543" s="74">
        <v>45350</v>
      </c>
      <c r="Y543" s="71">
        <v>-1.5637085525602217E-4</v>
      </c>
      <c r="Z543" s="71">
        <v>1.8485201204166773E-3</v>
      </c>
      <c r="AB543" s="74">
        <v>45350</v>
      </c>
      <c r="AC543" s="73">
        <v>-5.4722578020757863E-3</v>
      </c>
      <c r="AD543" s="73">
        <v>9.687912154597713E-3</v>
      </c>
      <c r="AE543" s="73">
        <v>2.0920113341687183E-2</v>
      </c>
      <c r="AF543" s="73">
        <v>5.1850222220471845E-3</v>
      </c>
      <c r="AG543" s="73">
        <v>1.4839803434779681E-2</v>
      </c>
    </row>
    <row r="544" spans="1:33" ht="16" x14ac:dyDescent="0.2">
      <c r="A544" s="74">
        <v>45351</v>
      </c>
      <c r="B544" s="72">
        <v>1.2357303320385392E-4</v>
      </c>
      <c r="C544" s="72">
        <v>-2.9251098259952596E-3</v>
      </c>
      <c r="D544" s="72">
        <v>4.8616569029312495E-3</v>
      </c>
      <c r="E544" s="72">
        <v>2.050468121695443E-3</v>
      </c>
      <c r="G544" s="74">
        <v>45351</v>
      </c>
      <c r="H544" s="71">
        <v>6.7625582633639315E-4</v>
      </c>
      <c r="I544" s="71">
        <v>2.0489253622342392E-3</v>
      </c>
      <c r="J544" s="71">
        <v>-3.3089542311913402E-3</v>
      </c>
      <c r="L544" s="74">
        <v>45351</v>
      </c>
      <c r="M544" s="73">
        <v>-6.656761620548006E-4</v>
      </c>
      <c r="N544" s="73">
        <v>-1.4933517979958441E-3</v>
      </c>
      <c r="O544" s="73">
        <v>-1.1099286871350811E-3</v>
      </c>
      <c r="P544" s="73">
        <v>-1.867260377128916E-2</v>
      </c>
      <c r="R544" s="74">
        <v>45351</v>
      </c>
      <c r="S544" s="75">
        <v>-1.8533439083320759E-2</v>
      </c>
      <c r="T544" s="75">
        <v>5.339100400900907E-2</v>
      </c>
      <c r="U544" s="75">
        <v>0.25715062635531233</v>
      </c>
      <c r="V544" s="75">
        <v>5.7005175931435517E-2</v>
      </c>
      <c r="X544" s="74">
        <v>45351</v>
      </c>
      <c r="Y544" s="71">
        <v>6.2171015881785148E-4</v>
      </c>
      <c r="Z544" s="71">
        <v>1.7966639364058831E-2</v>
      </c>
      <c r="AB544" s="74">
        <v>45351</v>
      </c>
      <c r="AC544" s="73">
        <v>1.3000130666616335E-2</v>
      </c>
      <c r="AD544" s="73">
        <v>-8.9309642446049444E-4</v>
      </c>
      <c r="AE544" s="73">
        <v>8.9492122692355538E-3</v>
      </c>
      <c r="AF544" s="73">
        <v>7.0274358074570963E-3</v>
      </c>
      <c r="AG544" s="73">
        <v>6.0827438157693287E-3</v>
      </c>
    </row>
    <row r="545" spans="1:33" ht="16" x14ac:dyDescent="0.2">
      <c r="A545" s="74">
        <v>45352</v>
      </c>
      <c r="B545" s="72">
        <v>2.9777979164254386E-4</v>
      </c>
      <c r="C545" s="72">
        <v>3.0874649965622253E-4</v>
      </c>
      <c r="D545" s="72">
        <v>-3.9369903592675354E-3</v>
      </c>
      <c r="E545" s="72">
        <v>-2.8340405022283713E-4</v>
      </c>
      <c r="G545" s="74">
        <v>45352</v>
      </c>
      <c r="H545" s="71">
        <v>9.6803730168587598E-4</v>
      </c>
      <c r="I545" s="71">
        <v>-1.1079813860326237E-3</v>
      </c>
      <c r="J545" s="71">
        <v>-3.737815165453772E-3</v>
      </c>
      <c r="L545" s="74">
        <v>45352</v>
      </c>
      <c r="M545" s="73">
        <v>-2.1771524899800183E-3</v>
      </c>
      <c r="N545" s="73">
        <v>4.3200303503362529E-3</v>
      </c>
      <c r="O545" s="73">
        <v>-5.6404167277019864E-4</v>
      </c>
      <c r="P545" s="73">
        <v>-2.284422206103336E-2</v>
      </c>
      <c r="R545" s="74">
        <v>45352</v>
      </c>
      <c r="S545" s="75">
        <v>4.8520041990980409E-2</v>
      </c>
      <c r="T545" s="75">
        <v>9.4720719262774283E-3</v>
      </c>
      <c r="U545" s="75">
        <v>-5.0448572221568226E-2</v>
      </c>
      <c r="V545" s="75">
        <v>-5.4158447921627681E-4</v>
      </c>
      <c r="X545" s="74">
        <v>45352</v>
      </c>
      <c r="Y545" s="71">
        <v>1.7172731309522037E-4</v>
      </c>
      <c r="Z545" s="71">
        <v>-3.8708575528375389E-3</v>
      </c>
      <c r="AB545" s="74">
        <v>45352</v>
      </c>
      <c r="AC545" s="73">
        <v>-3.2123412977113242E-2</v>
      </c>
      <c r="AD545" s="73">
        <v>2.1741908129944389E-2</v>
      </c>
      <c r="AE545" s="73">
        <v>-1.2223430746863053E-2</v>
      </c>
      <c r="AF545" s="73">
        <v>1.2830234453805312E-3</v>
      </c>
      <c r="AG545" s="73">
        <v>5.5291717537104277E-3</v>
      </c>
    </row>
    <row r="546" spans="1:33" ht="16" x14ac:dyDescent="0.2">
      <c r="A546" s="74">
        <v>45355</v>
      </c>
      <c r="B546" s="72">
        <v>3.0863219895841635E-4</v>
      </c>
      <c r="C546" s="72">
        <v>-1.8086038707681654E-4</v>
      </c>
      <c r="D546" s="72">
        <v>-2.2683004294998827E-3</v>
      </c>
      <c r="E546" s="72">
        <v>-2.6038791741634509E-3</v>
      </c>
      <c r="G546" s="74">
        <v>45355</v>
      </c>
      <c r="H546" s="71">
        <v>2.3503343127127477E-4</v>
      </c>
      <c r="I546" s="71">
        <v>3.3346548821874202E-3</v>
      </c>
      <c r="J546" s="71">
        <v>1.7647904446998059E-3</v>
      </c>
      <c r="L546" s="74">
        <v>45355</v>
      </c>
      <c r="M546" s="73">
        <v>-7.754676780069511E-4</v>
      </c>
      <c r="N546" s="73">
        <v>1.5436710257486009E-3</v>
      </c>
      <c r="O546" s="73">
        <v>2.4278602389172675E-4</v>
      </c>
      <c r="P546" s="73">
        <v>9.1584688672582092E-3</v>
      </c>
      <c r="R546" s="74">
        <v>45355</v>
      </c>
      <c r="S546" s="75">
        <v>2.581903388936916E-2</v>
      </c>
      <c r="T546" s="75">
        <v>2.0036773516449342E-3</v>
      </c>
      <c r="U546" s="75">
        <v>-3.1149501774679508E-2</v>
      </c>
      <c r="V546" s="75">
        <v>5.338143913540111E-2</v>
      </c>
      <c r="X546" s="74">
        <v>45355</v>
      </c>
      <c r="Y546" s="71">
        <v>2.8828595308256057E-4</v>
      </c>
      <c r="Z546" s="71">
        <v>-1.6456358306885573E-2</v>
      </c>
      <c r="AB546" s="74">
        <v>45355</v>
      </c>
      <c r="AC546" s="73">
        <v>-2.1692116969543099E-2</v>
      </c>
      <c r="AD546" s="73">
        <v>-8.7812295910124974E-3</v>
      </c>
      <c r="AE546" s="73">
        <v>-1.0163526575848195E-2</v>
      </c>
      <c r="AF546" s="73">
        <v>-5.1054060670404647E-2</v>
      </c>
      <c r="AG546" s="73">
        <v>-3.2792573397337718E-3</v>
      </c>
    </row>
    <row r="547" spans="1:33" ht="16" x14ac:dyDescent="0.2">
      <c r="A547" s="74">
        <v>45356</v>
      </c>
      <c r="B547" s="72">
        <v>1.5310634416484302E-4</v>
      </c>
      <c r="C547" s="72">
        <v>-3.1822364219371881E-3</v>
      </c>
      <c r="D547" s="72">
        <v>-5.3280199943522722E-3</v>
      </c>
      <c r="E547" s="72">
        <v>2.6715394400572529E-3</v>
      </c>
      <c r="G547" s="74">
        <v>45356</v>
      </c>
      <c r="H547" s="71">
        <v>-2.8554217735243239E-4</v>
      </c>
      <c r="I547" s="71">
        <v>-1.2924044644567489E-3</v>
      </c>
      <c r="J547" s="71">
        <v>8.9454272407760887E-4</v>
      </c>
      <c r="L547" s="74">
        <v>45356</v>
      </c>
      <c r="M547" s="73">
        <v>8.8139639302321749E-4</v>
      </c>
      <c r="N547" s="73">
        <v>7.5950707128702845E-4</v>
      </c>
      <c r="O547" s="73">
        <v>3.0144903703119844E-4</v>
      </c>
      <c r="P547" s="73">
        <v>3.6516580243658621E-2</v>
      </c>
      <c r="R547" s="74">
        <v>45356</v>
      </c>
      <c r="S547" s="75">
        <v>-3.7076197868933972E-2</v>
      </c>
      <c r="T547" s="75">
        <v>3.119026645297171E-2</v>
      </c>
      <c r="U547" s="75">
        <v>-9.6038718358981437E-2</v>
      </c>
      <c r="V547" s="75">
        <v>-4.552609059990495E-2</v>
      </c>
      <c r="X547" s="74">
        <v>45356</v>
      </c>
      <c r="Y547" s="71">
        <v>5.7204842554275286E-4</v>
      </c>
      <c r="Z547" s="71">
        <v>5.4273318309245207E-3</v>
      </c>
      <c r="AB547" s="74">
        <v>45356</v>
      </c>
      <c r="AC547" s="73">
        <v>9.0275541282213035E-3</v>
      </c>
      <c r="AD547" s="73">
        <v>6.3302479718723905E-3</v>
      </c>
      <c r="AE547" s="73">
        <v>-1.2222374374694188E-2</v>
      </c>
      <c r="AF547" s="73">
        <v>1.3161291612463094E-2</v>
      </c>
      <c r="AG547" s="73">
        <v>8.349521284694069E-3</v>
      </c>
    </row>
    <row r="548" spans="1:33" ht="16" x14ac:dyDescent="0.2">
      <c r="A548" s="74">
        <v>45357</v>
      </c>
      <c r="B548" s="72">
        <v>1.1562775890957562E-3</v>
      </c>
      <c r="C548" s="72">
        <v>-1.3150013038492567E-4</v>
      </c>
      <c r="D548" s="72">
        <v>4.7794771961419107E-3</v>
      </c>
      <c r="E548" s="72">
        <v>-1.8446950628853072E-4</v>
      </c>
      <c r="G548" s="74">
        <v>45357</v>
      </c>
      <c r="H548" s="71">
        <v>5.9581275716462487E-4</v>
      </c>
      <c r="I548" s="71">
        <v>-2.6443420151280855E-3</v>
      </c>
      <c r="J548" s="71">
        <v>6.3359666168514455E-4</v>
      </c>
      <c r="L548" s="74">
        <v>45357</v>
      </c>
      <c r="M548" s="73">
        <v>1.0489282653708852E-3</v>
      </c>
      <c r="N548" s="73">
        <v>-1.9133658546821091E-3</v>
      </c>
      <c r="O548" s="73">
        <v>3.1119706675921759E-3</v>
      </c>
      <c r="P548" s="73">
        <v>-2.8495899193352388E-2</v>
      </c>
      <c r="R548" s="74">
        <v>45357</v>
      </c>
      <c r="S548" s="75">
        <v>-2.355168770698219E-2</v>
      </c>
      <c r="T548" s="75">
        <v>-3.641978047050702E-3</v>
      </c>
      <c r="U548" s="75">
        <v>-4.522058414909419E-2</v>
      </c>
      <c r="V548" s="75">
        <v>3.2930172363921116E-2</v>
      </c>
      <c r="X548" s="74">
        <v>45357</v>
      </c>
      <c r="Y548" s="71">
        <v>-7.2115323793447102E-5</v>
      </c>
      <c r="Z548" s="71">
        <v>1.9937888668830582E-3</v>
      </c>
      <c r="AB548" s="74">
        <v>45357</v>
      </c>
      <c r="AC548" s="73">
        <v>6.5146810211938935E-3</v>
      </c>
      <c r="AD548" s="73">
        <v>-5.9775142821479402E-3</v>
      </c>
      <c r="AE548" s="73">
        <v>1.3326127246131872E-2</v>
      </c>
      <c r="AF548" s="73">
        <v>1.083695132987742E-2</v>
      </c>
      <c r="AG548" s="73">
        <v>8.0253141390349714E-3</v>
      </c>
    </row>
    <row r="549" spans="1:33" ht="16" x14ac:dyDescent="0.2">
      <c r="A549" s="74">
        <v>45358</v>
      </c>
      <c r="B549" s="72">
        <v>4.3943178777677209E-4</v>
      </c>
      <c r="C549" s="72">
        <v>-2.3908270502986067E-3</v>
      </c>
      <c r="D549" s="72">
        <v>-4.8852538107048375E-3</v>
      </c>
      <c r="E549" s="72">
        <v>4.8111069594675149E-3</v>
      </c>
      <c r="G549" s="74">
        <v>45358</v>
      </c>
      <c r="H549" s="71">
        <v>8.4114507783901568E-4</v>
      </c>
      <c r="I549" s="71">
        <v>9.1036601509617108E-4</v>
      </c>
      <c r="J549" s="71">
        <v>-9.5914450162689561E-4</v>
      </c>
      <c r="L549" s="74">
        <v>45358</v>
      </c>
      <c r="M549" s="73">
        <v>-6.986539042929421E-4</v>
      </c>
      <c r="N549" s="73">
        <v>-2.6766236527588278E-3</v>
      </c>
      <c r="O549" s="73">
        <v>2.0696808201237039E-4</v>
      </c>
      <c r="P549" s="73">
        <v>-9.9989237882008811E-3</v>
      </c>
      <c r="R549" s="74">
        <v>45358</v>
      </c>
      <c r="S549" s="75">
        <v>-2.4401785703955874E-3</v>
      </c>
      <c r="T549" s="75">
        <v>1.015936725147757E-2</v>
      </c>
      <c r="U549" s="75">
        <v>0.11185005320421962</v>
      </c>
      <c r="V549" s="75">
        <v>0.10221512937120956</v>
      </c>
      <c r="X549" s="74">
        <v>45358</v>
      </c>
      <c r="Y549" s="71">
        <v>-6.1881417821784226E-4</v>
      </c>
      <c r="Z549" s="71">
        <v>2.3369172970435685E-3</v>
      </c>
      <c r="AB549" s="74">
        <v>45358</v>
      </c>
      <c r="AC549" s="73">
        <v>-7.5786286310202799E-4</v>
      </c>
      <c r="AD549" s="73">
        <v>7.2037560053922721E-3</v>
      </c>
      <c r="AE549" s="73">
        <v>2.3979350597854755E-2</v>
      </c>
      <c r="AF549" s="73">
        <v>-1.2412041011545822E-2</v>
      </c>
      <c r="AG549" s="73">
        <v>-1.5424470325631639E-2</v>
      </c>
    </row>
    <row r="550" spans="1:33" ht="16" x14ac:dyDescent="0.2">
      <c r="A550" s="74">
        <v>45359</v>
      </c>
      <c r="B550" s="72">
        <v>4.5600846628218863E-5</v>
      </c>
      <c r="C550" s="72">
        <v>2.3663376402668901E-4</v>
      </c>
      <c r="D550" s="72">
        <v>-2.6337969477199736E-3</v>
      </c>
      <c r="E550" s="72">
        <v>1.236070136568947E-3</v>
      </c>
      <c r="G550" s="74">
        <v>45359</v>
      </c>
      <c r="H550" s="71">
        <v>3.427706712753818E-4</v>
      </c>
      <c r="I550" s="71">
        <v>9.922234312736331E-4</v>
      </c>
      <c r="J550" s="71">
        <v>-1.5699605894152833E-3</v>
      </c>
      <c r="L550" s="74">
        <v>45359</v>
      </c>
      <c r="M550" s="73">
        <v>6.9544378971002037E-4</v>
      </c>
      <c r="N550" s="73">
        <v>2.6262858123103622E-5</v>
      </c>
      <c r="O550" s="73">
        <v>6.1880630877226433E-4</v>
      </c>
      <c r="P550" s="73">
        <v>1.4179494248309018E-2</v>
      </c>
      <c r="R550" s="74">
        <v>45359</v>
      </c>
      <c r="S550" s="75">
        <v>6.7024144497141065E-3</v>
      </c>
      <c r="T550" s="75">
        <v>2.1752175691121121E-2</v>
      </c>
      <c r="U550" s="75">
        <v>0.11485724842800842</v>
      </c>
      <c r="V550" s="75">
        <v>-0.158592409562784</v>
      </c>
      <c r="X550" s="74">
        <v>45359</v>
      </c>
      <c r="Y550" s="71">
        <v>4.8713413438649999E-4</v>
      </c>
      <c r="Z550" s="71">
        <v>1.5489929879393367E-2</v>
      </c>
      <c r="AB550" s="74">
        <v>45359</v>
      </c>
      <c r="AC550" s="73">
        <v>-1.3027192107639632E-2</v>
      </c>
      <c r="AD550" s="73">
        <v>1.0102855482725116E-2</v>
      </c>
      <c r="AE550" s="73">
        <v>1.0764263687381911E-3</v>
      </c>
      <c r="AF550" s="73">
        <v>-7.2780206997186668E-4</v>
      </c>
      <c r="AG550" s="73">
        <v>1.9497795713267523E-2</v>
      </c>
    </row>
    <row r="551" spans="1:33" ht="16" x14ac:dyDescent="0.2">
      <c r="A551" s="74">
        <v>45362</v>
      </c>
      <c r="B551" s="72">
        <v>-3.131752862457611E-4</v>
      </c>
      <c r="C551" s="72">
        <v>2.337082762301935E-3</v>
      </c>
      <c r="D551" s="72">
        <v>3.0420530882607098E-3</v>
      </c>
      <c r="E551" s="72">
        <v>-2.3149759067215047E-3</v>
      </c>
      <c r="G551" s="74">
        <v>45362</v>
      </c>
      <c r="H551" s="71">
        <v>8.8843348731304224E-4</v>
      </c>
      <c r="I551" s="71">
        <v>-1.8971057234206657E-3</v>
      </c>
      <c r="J551" s="71">
        <v>7.4631465363398188E-4</v>
      </c>
      <c r="L551" s="74">
        <v>45362</v>
      </c>
      <c r="M551" s="73">
        <v>1.8000917109235804E-4</v>
      </c>
      <c r="N551" s="73">
        <v>-1.7223531706585375E-3</v>
      </c>
      <c r="O551" s="73">
        <v>-8.5825433503411959E-5</v>
      </c>
      <c r="P551" s="73">
        <v>3.8984808912676042E-2</v>
      </c>
      <c r="R551" s="74">
        <v>45362</v>
      </c>
      <c r="S551" s="75">
        <v>7.8718696677443009E-2</v>
      </c>
      <c r="T551" s="75">
        <v>5.7027826729071668E-2</v>
      </c>
      <c r="U551" s="75">
        <v>2.7507116851915706E-2</v>
      </c>
      <c r="V551" s="75">
        <v>5.1271956617487929E-2</v>
      </c>
      <c r="X551" s="74">
        <v>45362</v>
      </c>
      <c r="Y551" s="71">
        <v>1.3548645650809092E-4</v>
      </c>
      <c r="Z551" s="71">
        <v>5.0963921324751289E-3</v>
      </c>
      <c r="AB551" s="74">
        <v>45362</v>
      </c>
      <c r="AC551" s="73">
        <v>1.4380115982052679E-2</v>
      </c>
      <c r="AD551" s="73">
        <v>-1.3610400292402323E-2</v>
      </c>
      <c r="AE551" s="73">
        <v>1.7331456351639941E-2</v>
      </c>
      <c r="AF551" s="73">
        <v>-3.1599442920149448E-3</v>
      </c>
      <c r="AG551" s="73">
        <v>1.0865552254784651E-2</v>
      </c>
    </row>
    <row r="552" spans="1:33" ht="16" x14ac:dyDescent="0.2">
      <c r="A552" s="74">
        <v>45363</v>
      </c>
      <c r="B552" s="72">
        <v>4.7824357633647924E-4</v>
      </c>
      <c r="C552" s="72">
        <v>1.6105371069028047E-3</v>
      </c>
      <c r="D552" s="72">
        <v>2.0571744905793295E-3</v>
      </c>
      <c r="E552" s="72">
        <v>5.559557845272481E-3</v>
      </c>
      <c r="G552" s="74">
        <v>45363</v>
      </c>
      <c r="H552" s="71">
        <v>-3.7007440912772353E-4</v>
      </c>
      <c r="I552" s="71">
        <v>-2.0400215548822594E-3</v>
      </c>
      <c r="J552" s="71">
        <v>2.7353943124623493E-3</v>
      </c>
      <c r="L552" s="74">
        <v>45363</v>
      </c>
      <c r="M552" s="73">
        <v>1.1292586243572926E-3</v>
      </c>
      <c r="N552" s="73">
        <v>8.4522689843670982E-4</v>
      </c>
      <c r="O552" s="73">
        <v>2.3232313613955821E-3</v>
      </c>
      <c r="P552" s="73">
        <v>4.4799530515210947E-3</v>
      </c>
      <c r="R552" s="74">
        <v>45363</v>
      </c>
      <c r="S552" s="75">
        <v>7.4763894801738989E-3</v>
      </c>
      <c r="T552" s="75">
        <v>7.2371978155764308E-2</v>
      </c>
      <c r="U552" s="75">
        <v>-1.3492197258340348E-2</v>
      </c>
      <c r="V552" s="75">
        <v>7.8277633500714094E-2</v>
      </c>
      <c r="X552" s="74">
        <v>45363</v>
      </c>
      <c r="Y552" s="71">
        <v>1.6996038960720057E-4</v>
      </c>
      <c r="Z552" s="71">
        <v>-8.1109671433723489E-3</v>
      </c>
      <c r="AB552" s="74">
        <v>45363</v>
      </c>
      <c r="AC552" s="73">
        <v>2.1069130724193225E-3</v>
      </c>
      <c r="AD552" s="73">
        <v>3.3324594551199268E-3</v>
      </c>
      <c r="AE552" s="73">
        <v>6.5867712782266595E-3</v>
      </c>
      <c r="AF552" s="73">
        <v>-8.9259014084443755E-3</v>
      </c>
      <c r="AG552" s="73">
        <v>1.7439405605232463E-2</v>
      </c>
    </row>
    <row r="553" spans="1:33" ht="16" x14ac:dyDescent="0.2">
      <c r="A553" s="74">
        <v>45364</v>
      </c>
      <c r="B553" s="72">
        <v>2.5019249628266502E-4</v>
      </c>
      <c r="C553" s="72">
        <v>4.9855192006112632E-4</v>
      </c>
      <c r="D553" s="72">
        <v>-4.4027980210113379E-3</v>
      </c>
      <c r="E553" s="72">
        <v>2.0621933220258777E-3</v>
      </c>
      <c r="G553" s="74">
        <v>45364</v>
      </c>
      <c r="H553" s="71">
        <v>4.7714889450136463E-4</v>
      </c>
      <c r="I553" s="71">
        <v>1.3001999627603753E-3</v>
      </c>
      <c r="J553" s="71">
        <v>2.802049813533328E-3</v>
      </c>
      <c r="L553" s="74">
        <v>45364</v>
      </c>
      <c r="M553" s="73">
        <v>1.8922938415424475E-4</v>
      </c>
      <c r="N553" s="73">
        <v>-1.1028973249785931E-3</v>
      </c>
      <c r="O553" s="73">
        <v>-5.1426167949255588E-4</v>
      </c>
      <c r="P553" s="73">
        <v>2.2250279494770757E-2</v>
      </c>
      <c r="R553" s="74">
        <v>45364</v>
      </c>
      <c r="S553" s="75">
        <v>-3.5225986072614478E-2</v>
      </c>
      <c r="T553" s="75">
        <v>-1.1678526114915756E-2</v>
      </c>
      <c r="U553" s="75">
        <v>6.3830904203364347E-2</v>
      </c>
      <c r="V553" s="75">
        <v>8.247993721568038E-2</v>
      </c>
      <c r="X553" s="74">
        <v>45364</v>
      </c>
      <c r="Y553" s="71">
        <v>3.0518260409034907E-5</v>
      </c>
      <c r="Z553" s="71">
        <v>-1.2910021425466922E-3</v>
      </c>
      <c r="AB553" s="74">
        <v>45364</v>
      </c>
      <c r="AC553" s="73">
        <v>7.4733539579220146E-3</v>
      </c>
      <c r="AD553" s="73">
        <v>-5.7950816319463794E-3</v>
      </c>
      <c r="AE553" s="73">
        <v>-2.0695883273394746E-2</v>
      </c>
      <c r="AF553" s="73">
        <v>1.9631908145796213E-3</v>
      </c>
      <c r="AG553" s="73">
        <v>-6.0278453438993868E-3</v>
      </c>
    </row>
    <row r="554" spans="1:33" ht="16" x14ac:dyDescent="0.2">
      <c r="A554" s="74">
        <v>45365</v>
      </c>
      <c r="B554" s="72">
        <v>-3.8295912390303095E-4</v>
      </c>
      <c r="C554" s="72">
        <v>5.1050826778179523E-3</v>
      </c>
      <c r="D554" s="72">
        <v>-2.5328031219324868E-3</v>
      </c>
      <c r="E554" s="72">
        <v>-5.6891599654510568E-3</v>
      </c>
      <c r="G554" s="74">
        <v>45365</v>
      </c>
      <c r="H554" s="71">
        <v>2.9187190341759439E-4</v>
      </c>
      <c r="I554" s="71">
        <v>2.9789120212998283E-4</v>
      </c>
      <c r="J554" s="71">
        <v>-9.3325548515502067E-4</v>
      </c>
      <c r="L554" s="74">
        <v>45365</v>
      </c>
      <c r="M554" s="73">
        <v>1.5898605889928998E-3</v>
      </c>
      <c r="N554" s="73">
        <v>-5.6870315640234338E-4</v>
      </c>
      <c r="O554" s="73">
        <v>1.0209064212625364E-3</v>
      </c>
      <c r="P554" s="73">
        <v>-5.8063735617271345E-3</v>
      </c>
      <c r="R554" s="74">
        <v>45365</v>
      </c>
      <c r="S554" s="75">
        <v>2.8480363131004535E-3</v>
      </c>
      <c r="T554" s="75">
        <v>-9.6985206961184511E-2</v>
      </c>
      <c r="U554" s="75">
        <v>1.3340969627949771E-2</v>
      </c>
      <c r="V554" s="75">
        <v>0.1117388269736298</v>
      </c>
      <c r="X554" s="74">
        <v>45365</v>
      </c>
      <c r="Y554" s="71">
        <v>4.031999631774064E-4</v>
      </c>
      <c r="Z554" s="71">
        <v>-1.0358137423285715E-2</v>
      </c>
      <c r="AB554" s="74">
        <v>45365</v>
      </c>
      <c r="AC554" s="73">
        <v>1.2932246968497098E-2</v>
      </c>
      <c r="AD554" s="73">
        <v>1.5726341931868507E-2</v>
      </c>
      <c r="AE554" s="73">
        <v>8.0396627672263876E-4</v>
      </c>
      <c r="AF554" s="73">
        <v>-3.1756606672528387E-2</v>
      </c>
      <c r="AG554" s="73">
        <v>-1.1327790627776274E-2</v>
      </c>
    </row>
    <row r="555" spans="1:33" ht="16" x14ac:dyDescent="0.2">
      <c r="A555" s="74">
        <v>45366</v>
      </c>
      <c r="B555" s="72">
        <v>-7.7192118252370666E-5</v>
      </c>
      <c r="C555" s="72">
        <v>1.1155513189258462E-3</v>
      </c>
      <c r="D555" s="72">
        <v>1.5513815642837615E-3</v>
      </c>
      <c r="E555" s="72">
        <v>1.1371171645006757E-2</v>
      </c>
      <c r="G555" s="74">
        <v>45366</v>
      </c>
      <c r="H555" s="71">
        <v>1.7245363337532846E-5</v>
      </c>
      <c r="I555" s="71">
        <v>5.8653951535903969E-4</v>
      </c>
      <c r="J555" s="71">
        <v>-1.0261027637810592E-4</v>
      </c>
      <c r="L555" s="74">
        <v>45366</v>
      </c>
      <c r="M555" s="73">
        <v>-1.7982539903984288E-4</v>
      </c>
      <c r="N555" s="73">
        <v>-1.6941433848009205E-3</v>
      </c>
      <c r="O555" s="73">
        <v>-1.8754179115838194E-3</v>
      </c>
      <c r="P555" s="73">
        <v>-2.3922609968401481E-2</v>
      </c>
      <c r="R555" s="74">
        <v>45366</v>
      </c>
      <c r="S555" s="75">
        <v>4.7938126088154884E-2</v>
      </c>
      <c r="T555" s="75">
        <v>1.2426851030169175E-2</v>
      </c>
      <c r="U555" s="75">
        <v>2.5682578333488387E-2</v>
      </c>
      <c r="V555" s="75">
        <v>0.11946691157743666</v>
      </c>
      <c r="X555" s="74">
        <v>45366</v>
      </c>
      <c r="Y555" s="71">
        <v>5.0038534837142925E-4</v>
      </c>
      <c r="Z555" s="71">
        <v>-6.3655007398618598E-3</v>
      </c>
      <c r="AB555" s="74">
        <v>45366</v>
      </c>
      <c r="AC555" s="73">
        <v>1.6778917129109287E-2</v>
      </c>
      <c r="AD555" s="73">
        <v>-7.8322565556827838E-3</v>
      </c>
      <c r="AE555" s="73">
        <v>9.5975143525515779E-3</v>
      </c>
      <c r="AF555" s="73">
        <v>1.5692996711253463E-2</v>
      </c>
      <c r="AG555" s="73">
        <v>-8.5808552084948499E-3</v>
      </c>
    </row>
    <row r="556" spans="1:33" ht="16" x14ac:dyDescent="0.2">
      <c r="A556" s="74">
        <v>45369</v>
      </c>
      <c r="B556" s="72">
        <v>-4.6926803668964547E-4</v>
      </c>
      <c r="C556" s="72">
        <v>1.3125859219310922E-3</v>
      </c>
      <c r="D556" s="72">
        <v>1.045019957747602E-3</v>
      </c>
      <c r="E556" s="72">
        <v>1.6969458928709129E-3</v>
      </c>
      <c r="G556" s="74">
        <v>45369</v>
      </c>
      <c r="H556" s="71">
        <v>-3.5465177461599222E-4</v>
      </c>
      <c r="I556" s="71">
        <v>-1.3037337796675829E-3</v>
      </c>
      <c r="J556" s="71">
        <v>9.8912871488487019E-4</v>
      </c>
      <c r="L556" s="74">
        <v>45369</v>
      </c>
      <c r="M556" s="73">
        <v>7.2740748795620854E-4</v>
      </c>
      <c r="N556" s="73">
        <v>-4.9958509278040302E-4</v>
      </c>
      <c r="O556" s="73">
        <v>4.9584627204619187E-4</v>
      </c>
      <c r="P556" s="73">
        <v>8.4010025139268207E-3</v>
      </c>
      <c r="R556" s="74">
        <v>45369</v>
      </c>
      <c r="S556" s="75">
        <v>2.0193153605609925E-2</v>
      </c>
      <c r="T556" s="75">
        <v>6.9166295008234041E-2</v>
      </c>
      <c r="U556" s="75">
        <v>-5.5811832489634672E-2</v>
      </c>
      <c r="V556" s="75">
        <v>0.12350395110421897</v>
      </c>
      <c r="X556" s="74">
        <v>45369</v>
      </c>
      <c r="Y556" s="71">
        <v>4.8772299002654057E-4</v>
      </c>
      <c r="Z556" s="71">
        <v>-1.5014217175338337E-3</v>
      </c>
      <c r="AB556" s="74">
        <v>45369</v>
      </c>
      <c r="AC556" s="73">
        <v>1.0345633347074289E-2</v>
      </c>
      <c r="AD556" s="73">
        <v>-3.4952814057349126E-4</v>
      </c>
      <c r="AE556" s="73">
        <v>-2.9228132937247453E-3</v>
      </c>
      <c r="AF556" s="73">
        <v>4.2262337608823331E-3</v>
      </c>
      <c r="AG556" s="73">
        <v>2.6999678906121441E-3</v>
      </c>
    </row>
    <row r="557" spans="1:33" ht="16" x14ac:dyDescent="0.2">
      <c r="A557" s="74">
        <v>45370</v>
      </c>
      <c r="B557" s="72">
        <v>2.194872339650789E-4</v>
      </c>
      <c r="C557" s="72">
        <v>4.0423874394322741E-3</v>
      </c>
      <c r="D557" s="72">
        <v>1.5443344639648202E-3</v>
      </c>
      <c r="E557" s="72">
        <v>3.9382834303724771E-3</v>
      </c>
      <c r="G557" s="74">
        <v>45370</v>
      </c>
      <c r="H557" s="71">
        <v>-3.39053218323271E-4</v>
      </c>
      <c r="I557" s="71">
        <v>1.1539676645147352E-3</v>
      </c>
      <c r="J557" s="71">
        <v>4.8836367668238061E-4</v>
      </c>
      <c r="L557" s="74">
        <v>45370</v>
      </c>
      <c r="M557" s="73">
        <v>5.005913160964821E-4</v>
      </c>
      <c r="N557" s="73">
        <v>-5.298518459167712E-3</v>
      </c>
      <c r="O557" s="73">
        <v>-1.1217788856787962E-4</v>
      </c>
      <c r="P557" s="73">
        <v>-2.2414815513098658E-2</v>
      </c>
      <c r="R557" s="74">
        <v>45370</v>
      </c>
      <c r="S557" s="75">
        <v>3.376751948672272E-2</v>
      </c>
      <c r="T557" s="75">
        <v>4.2855047059919956E-3</v>
      </c>
      <c r="U557" s="75">
        <v>3.4857255372667869E-3</v>
      </c>
      <c r="V557" s="75">
        <v>-2.1717483631605864E-2</v>
      </c>
      <c r="X557" s="74">
        <v>45370</v>
      </c>
      <c r="Y557" s="71">
        <v>5.3343060794629042E-4</v>
      </c>
      <c r="Z557" s="71">
        <v>2.8250157210230886E-2</v>
      </c>
      <c r="AB557" s="74">
        <v>45370</v>
      </c>
      <c r="AC557" s="73">
        <v>1.079984905226801E-2</v>
      </c>
      <c r="AD557" s="73">
        <v>2.269752174786355E-3</v>
      </c>
      <c r="AE557" s="73">
        <v>5.3366715476468006E-2</v>
      </c>
      <c r="AF557" s="73">
        <v>3.1139948191576471E-2</v>
      </c>
      <c r="AG557" s="73">
        <v>1.6711618868239193E-2</v>
      </c>
    </row>
    <row r="558" spans="1:33" ht="16" x14ac:dyDescent="0.2">
      <c r="A558" s="74">
        <v>45371</v>
      </c>
      <c r="B558" s="72">
        <v>2.8904363463984806E-4</v>
      </c>
      <c r="C558" s="72">
        <v>2.9823300185500999E-3</v>
      </c>
      <c r="D558" s="72">
        <v>-7.4131433760757232E-3</v>
      </c>
      <c r="E558" s="72">
        <v>-5.182042595940798E-3</v>
      </c>
      <c r="G558" s="74">
        <v>45371</v>
      </c>
      <c r="H558" s="71">
        <v>8.8804098597204391E-4</v>
      </c>
      <c r="I558" s="71">
        <v>-6.9420545816000498E-4</v>
      </c>
      <c r="J558" s="71">
        <v>4.8512279639132782E-4</v>
      </c>
      <c r="L558" s="74">
        <v>45371</v>
      </c>
      <c r="M558" s="73">
        <v>8.5763026200957697E-4</v>
      </c>
      <c r="N558" s="73">
        <v>-7.2452446397730714E-4</v>
      </c>
      <c r="O558" s="73">
        <v>1.0384772159300489E-3</v>
      </c>
      <c r="P558" s="73">
        <v>2.874974228749394E-2</v>
      </c>
      <c r="R558" s="74">
        <v>45371</v>
      </c>
      <c r="S558" s="75">
        <v>1.2314154236688772E-2</v>
      </c>
      <c r="T558" s="75">
        <v>-8.2153268785493297E-2</v>
      </c>
      <c r="U558" s="75">
        <v>8.2072700724120984E-2</v>
      </c>
      <c r="V558" s="75">
        <v>9.9400621763003336E-2</v>
      </c>
      <c r="X558" s="74">
        <v>45371</v>
      </c>
      <c r="Y558" s="71">
        <v>3.0710328939652777E-4</v>
      </c>
      <c r="Z558" s="71">
        <v>9.3262974335844365E-3</v>
      </c>
      <c r="AB558" s="74">
        <v>45371</v>
      </c>
      <c r="AC558" s="73">
        <v>2.1156281945924529E-2</v>
      </c>
      <c r="AD558" s="73">
        <v>7.9903152231079431E-3</v>
      </c>
      <c r="AE558" s="73">
        <v>1.626458974146873E-2</v>
      </c>
      <c r="AF558" s="73">
        <v>4.2719915785708197E-2</v>
      </c>
      <c r="AG558" s="73">
        <v>4.8770503778400465E-3</v>
      </c>
    </row>
    <row r="559" spans="1:33" ht="16" x14ac:dyDescent="0.2">
      <c r="A559" s="74">
        <v>45372</v>
      </c>
      <c r="B559" s="72">
        <v>2.2116505796215171E-4</v>
      </c>
      <c r="C559" s="72">
        <v>-2.3827261054039316E-3</v>
      </c>
      <c r="D559" s="72">
        <v>-7.6700356786626837E-3</v>
      </c>
      <c r="E559" s="72">
        <v>-8.8253837621052322E-4</v>
      </c>
      <c r="G559" s="74">
        <v>45372</v>
      </c>
      <c r="H559" s="71">
        <v>-4.8919180895302429E-4</v>
      </c>
      <c r="I559" s="71">
        <v>4.4241541122789149E-3</v>
      </c>
      <c r="J559" s="71">
        <v>1.6521285290461497E-3</v>
      </c>
      <c r="L559" s="74">
        <v>45372</v>
      </c>
      <c r="M559" s="73">
        <v>6.4241019971683297E-4</v>
      </c>
      <c r="N559" s="73">
        <v>-2.2447601437015638E-3</v>
      </c>
      <c r="O559" s="73">
        <v>4.9202088814546274E-6</v>
      </c>
      <c r="P559" s="73">
        <v>5.1145234520881978E-3</v>
      </c>
      <c r="R559" s="74">
        <v>45372</v>
      </c>
      <c r="S559" s="75">
        <v>2.7665745241967004E-2</v>
      </c>
      <c r="T559" s="75">
        <v>2.6607813948960831E-2</v>
      </c>
      <c r="U559" s="75">
        <v>-1.5177620254944174E-2</v>
      </c>
      <c r="V559" s="75">
        <v>-2.29856902784435E-2</v>
      </c>
      <c r="X559" s="74">
        <v>45372</v>
      </c>
      <c r="Y559" s="71">
        <v>1.7835781778856145E-4</v>
      </c>
      <c r="Z559" s="71">
        <v>4.946726888142447E-3</v>
      </c>
      <c r="AB559" s="74">
        <v>45372</v>
      </c>
      <c r="AC559" s="73">
        <v>-1.9172810221270133E-2</v>
      </c>
      <c r="AD559" s="73">
        <v>1.3831260849513473E-3</v>
      </c>
      <c r="AE559" s="73">
        <v>-3.2798096208749822E-2</v>
      </c>
      <c r="AF559" s="73">
        <v>-2.6263546321715223E-2</v>
      </c>
      <c r="AG559" s="73">
        <v>1.286323090392128E-2</v>
      </c>
    </row>
    <row r="560" spans="1:33" ht="16" x14ac:dyDescent="0.2">
      <c r="A560" s="74">
        <v>45373</v>
      </c>
      <c r="B560" s="72">
        <v>1.9825775418631973E-4</v>
      </c>
      <c r="C560" s="72">
        <v>-1.9323758204769952E-3</v>
      </c>
      <c r="D560" s="72">
        <v>-6.0822303203217896E-4</v>
      </c>
      <c r="E560" s="72">
        <v>1.6350668097701499E-3</v>
      </c>
      <c r="G560" s="74">
        <v>45373</v>
      </c>
      <c r="H560" s="71">
        <v>-8.6534057438099983E-4</v>
      </c>
      <c r="I560" s="71">
        <v>-1.11375564958177E-3</v>
      </c>
      <c r="J560" s="71">
        <v>6.7669334172832751E-4</v>
      </c>
      <c r="L560" s="74">
        <v>45373</v>
      </c>
      <c r="M560" s="73">
        <v>2.0875932399300586E-4</v>
      </c>
      <c r="N560" s="73">
        <v>4.2847870173112782E-3</v>
      </c>
      <c r="O560" s="73">
        <v>-1.0219829073480086E-3</v>
      </c>
      <c r="P560" s="73">
        <v>1.99707962354434E-2</v>
      </c>
      <c r="R560" s="74">
        <v>45373</v>
      </c>
      <c r="S560" s="75">
        <v>3.2890320455692096E-2</v>
      </c>
      <c r="T560" s="75">
        <v>2.9837848583261262E-2</v>
      </c>
      <c r="U560" s="75">
        <v>6.6812594596495037E-2</v>
      </c>
      <c r="V560" s="75">
        <v>-6.6387273352150084E-2</v>
      </c>
      <c r="X560" s="74">
        <v>45373</v>
      </c>
      <c r="Y560" s="71">
        <v>2.5314612191845292E-4</v>
      </c>
      <c r="Z560" s="71">
        <v>-2.7848884058875251E-3</v>
      </c>
      <c r="AB560" s="74">
        <v>45373</v>
      </c>
      <c r="AC560" s="73">
        <v>-1.0726976231622425E-2</v>
      </c>
      <c r="AD560" s="73">
        <v>-1.7278617753575503E-4</v>
      </c>
      <c r="AE560" s="73">
        <v>3.5842332278151067E-3</v>
      </c>
      <c r="AF560" s="73">
        <v>-2.1311871670538149E-3</v>
      </c>
      <c r="AG560" s="73">
        <v>-8.666557392193644E-3</v>
      </c>
    </row>
    <row r="561" spans="1:33" ht="16" x14ac:dyDescent="0.2">
      <c r="A561" s="74">
        <v>45376</v>
      </c>
      <c r="B561" s="72">
        <v>8.8653094185934861E-4</v>
      </c>
      <c r="C561" s="72">
        <v>-1.5816920498586406E-3</v>
      </c>
      <c r="D561" s="72">
        <v>2.0919706958911323E-3</v>
      </c>
      <c r="E561" s="72">
        <v>-5.3241618814242023E-4</v>
      </c>
      <c r="G561" s="74">
        <v>45376</v>
      </c>
      <c r="H561" s="71">
        <v>1.3211817355653552E-3</v>
      </c>
      <c r="I561" s="71">
        <v>-4.3523092282658478E-4</v>
      </c>
      <c r="J561" s="71">
        <v>3.2867984389207492E-3</v>
      </c>
      <c r="L561" s="74">
        <v>45376</v>
      </c>
      <c r="M561" s="73">
        <v>4.5773537971867037E-4</v>
      </c>
      <c r="N561" s="73">
        <v>2.844849285216377E-3</v>
      </c>
      <c r="O561" s="73">
        <v>2.4266579671631945E-5</v>
      </c>
      <c r="P561" s="73">
        <v>8.4247513865247856E-3</v>
      </c>
      <c r="R561" s="74">
        <v>45376</v>
      </c>
      <c r="S561" s="75">
        <v>1.6801329512097795E-2</v>
      </c>
      <c r="T561" s="75">
        <v>-1.8487486541108798E-2</v>
      </c>
      <c r="U561" s="75">
        <v>-5.6897770129863391E-2</v>
      </c>
      <c r="V561" s="75">
        <v>1.8498284014445688E-2</v>
      </c>
      <c r="X561" s="74">
        <v>45376</v>
      </c>
      <c r="Y561" s="71">
        <v>-7.1556565383699478E-4</v>
      </c>
      <c r="Z561" s="71">
        <v>7.6184360344268027E-3</v>
      </c>
      <c r="AB561" s="74">
        <v>45376</v>
      </c>
      <c r="AC561" s="73">
        <v>2.2058643874069525E-3</v>
      </c>
      <c r="AD561" s="73">
        <v>-1.6201033735855904E-2</v>
      </c>
      <c r="AE561" s="73">
        <v>-6.4094566300828123E-3</v>
      </c>
      <c r="AF561" s="73">
        <v>8.9676117184301386E-3</v>
      </c>
      <c r="AG561" s="73">
        <v>-1.1313552276300378E-2</v>
      </c>
    </row>
    <row r="562" spans="1:33" ht="16" x14ac:dyDescent="0.2">
      <c r="A562" s="74">
        <v>45377</v>
      </c>
      <c r="B562" s="72">
        <v>6.9220592584956302E-4</v>
      </c>
      <c r="C562" s="72">
        <v>2.3721743509558563E-3</v>
      </c>
      <c r="D562" s="72">
        <v>-3.6432058910420124E-3</v>
      </c>
      <c r="E562" s="72">
        <v>-2.7075847088306899E-4</v>
      </c>
      <c r="G562" s="74">
        <v>45377</v>
      </c>
      <c r="H562" s="71">
        <v>5.5966368662823036E-4</v>
      </c>
      <c r="I562" s="71">
        <v>2.1680325066396377E-3</v>
      </c>
      <c r="J562" s="71">
        <v>1.727559249334315E-3</v>
      </c>
      <c r="L562" s="74">
        <v>45377</v>
      </c>
      <c r="M562" s="73">
        <v>4.1107907951472625E-4</v>
      </c>
      <c r="N562" s="73">
        <v>-4.3375566063742082E-4</v>
      </c>
      <c r="O562" s="73">
        <v>-5.438400603746266E-4</v>
      </c>
      <c r="P562" s="73">
        <v>2.7105041239982051E-2</v>
      </c>
      <c r="R562" s="74">
        <v>45377</v>
      </c>
      <c r="S562" s="75">
        <v>4.1984286668234052E-3</v>
      </c>
      <c r="T562" s="75">
        <v>4.4121751017732087E-2</v>
      </c>
      <c r="U562" s="75">
        <v>-2.2411778608327056E-2</v>
      </c>
      <c r="V562" s="75">
        <v>-0.10361039800973824</v>
      </c>
      <c r="X562" s="74">
        <v>45377</v>
      </c>
      <c r="Y562" s="71">
        <v>-4.1852371425954367E-4</v>
      </c>
      <c r="Z562" s="71">
        <v>-1.0297215823870942E-2</v>
      </c>
      <c r="AB562" s="74">
        <v>45377</v>
      </c>
      <c r="AC562" s="73">
        <v>1.197009071455258E-2</v>
      </c>
      <c r="AD562" s="73">
        <v>2.1371676072778699E-2</v>
      </c>
      <c r="AE562" s="73">
        <v>1.6073824831060835E-2</v>
      </c>
      <c r="AF562" s="73">
        <v>1.3302413192521645E-2</v>
      </c>
      <c r="AG562" s="73">
        <v>8.5177277431922136E-3</v>
      </c>
    </row>
    <row r="563" spans="1:33" ht="16" x14ac:dyDescent="0.2">
      <c r="A563" s="74">
        <v>45378</v>
      </c>
      <c r="B563" s="72">
        <v>-6.7622975808516006E-4</v>
      </c>
      <c r="C563" s="72">
        <v>-1.7457102696104751E-3</v>
      </c>
      <c r="D563" s="72">
        <v>7.9307029872757069E-3</v>
      </c>
      <c r="E563" s="72">
        <v>-1.8496842024619778E-3</v>
      </c>
      <c r="G563" s="74">
        <v>45378</v>
      </c>
      <c r="H563" s="71">
        <v>9.3981564616499888E-4</v>
      </c>
      <c r="I563" s="71">
        <v>7.0433986231140317E-4</v>
      </c>
      <c r="J563" s="71">
        <v>-2.5083971255276749E-3</v>
      </c>
      <c r="L563" s="74">
        <v>45378</v>
      </c>
      <c r="M563" s="73">
        <v>-3.7158678813961935E-4</v>
      </c>
      <c r="N563" s="73">
        <v>2.5546572094540328E-4</v>
      </c>
      <c r="O563" s="73">
        <v>1.0824441668948542E-3</v>
      </c>
      <c r="P563" s="73">
        <v>-1.3202118684465935E-3</v>
      </c>
      <c r="R563" s="74">
        <v>45378</v>
      </c>
      <c r="S563" s="75">
        <v>5.0290070163620471E-2</v>
      </c>
      <c r="T563" s="75">
        <v>0.10368549883069889</v>
      </c>
      <c r="U563" s="75">
        <v>-2.5175887241649531E-2</v>
      </c>
      <c r="V563" s="75">
        <v>-6.5166861495124198E-2</v>
      </c>
      <c r="X563" s="74">
        <v>45378</v>
      </c>
      <c r="Y563" s="71">
        <v>-1.1674402955578567E-3</v>
      </c>
      <c r="Z563" s="71">
        <v>-1.9387821136955457E-2</v>
      </c>
      <c r="AB563" s="74">
        <v>45378</v>
      </c>
      <c r="AC563" s="73">
        <v>-1.6215671942812586E-3</v>
      </c>
      <c r="AD563" s="73">
        <v>1.3828645464460002E-2</v>
      </c>
      <c r="AE563" s="73">
        <v>1.9301263427062367E-2</v>
      </c>
      <c r="AF563" s="73">
        <v>-1.3919501145487061E-3</v>
      </c>
      <c r="AG563" s="73">
        <v>-1.3763586811003391E-2</v>
      </c>
    </row>
    <row r="564" spans="1:33" ht="16" x14ac:dyDescent="0.2">
      <c r="A564" s="74">
        <v>45379</v>
      </c>
      <c r="B564" s="72">
        <v>-4.4866784493568384E-4</v>
      </c>
      <c r="C564" s="72">
        <v>2.0417131951433595E-4</v>
      </c>
      <c r="D564" s="72">
        <v>-9.1035817582650635E-4</v>
      </c>
      <c r="E564" s="72">
        <v>-2.4547708643703793E-3</v>
      </c>
      <c r="G564" s="74">
        <v>45379</v>
      </c>
      <c r="H564" s="71">
        <v>-4.071572864608957E-4</v>
      </c>
      <c r="I564" s="71">
        <v>-9.6150313702988174E-4</v>
      </c>
      <c r="J564" s="71">
        <v>1.7222250670686932E-3</v>
      </c>
      <c r="L564" s="74">
        <v>45379</v>
      </c>
      <c r="M564" s="73">
        <v>6.2780872261347404E-4</v>
      </c>
      <c r="N564" s="73">
        <v>2.3764156135976707E-3</v>
      </c>
      <c r="O564" s="73">
        <v>5.1168149076500865E-4</v>
      </c>
      <c r="P564" s="73">
        <v>1.4962648925585237E-2</v>
      </c>
      <c r="R564" s="74">
        <v>45379</v>
      </c>
      <c r="S564" s="75">
        <v>4.7123919437315337E-2</v>
      </c>
      <c r="T564" s="75">
        <v>-1.7331149793212177E-2</v>
      </c>
      <c r="U564" s="75">
        <v>-7.4406028281140055E-2</v>
      </c>
      <c r="V564" s="75">
        <v>0.1073704977615992</v>
      </c>
      <c r="X564" s="74">
        <v>45379</v>
      </c>
      <c r="Y564" s="71">
        <v>3.6637214168996337E-4</v>
      </c>
      <c r="Z564" s="71">
        <v>3.0827270160255706E-3</v>
      </c>
      <c r="AB564" s="74">
        <v>45379</v>
      </c>
      <c r="AC564" s="73">
        <v>-1.1066177846745925E-2</v>
      </c>
      <c r="AD564" s="73">
        <v>-1.6956337471733484E-4</v>
      </c>
      <c r="AE564" s="73">
        <v>-2.4885034279993213E-2</v>
      </c>
      <c r="AF564" s="73">
        <v>-7.924525796012041E-3</v>
      </c>
      <c r="AG564" s="73">
        <v>1.1681269580258885E-3</v>
      </c>
    </row>
    <row r="565" spans="1:33" ht="16" x14ac:dyDescent="0.2">
      <c r="A565" s="74">
        <v>45383</v>
      </c>
      <c r="B565" s="72">
        <v>5.0296785182479684E-5</v>
      </c>
      <c r="C565" s="72">
        <v>1.3684080196400888E-3</v>
      </c>
      <c r="D565" s="72">
        <v>-3.0551650204832404E-3</v>
      </c>
      <c r="E565" s="72">
        <v>-1.6444698444948935E-3</v>
      </c>
      <c r="G565" s="74">
        <v>45383</v>
      </c>
      <c r="H565" s="71">
        <v>-7.3540482872324101E-4</v>
      </c>
      <c r="I565" s="71">
        <v>4.7691924963737188E-4</v>
      </c>
      <c r="J565" s="71">
        <v>2.7150552177663744E-3</v>
      </c>
      <c r="L565" s="74">
        <v>45383</v>
      </c>
      <c r="M565" s="73">
        <v>-1.0455632755240359E-3</v>
      </c>
      <c r="N565" s="73">
        <v>2.7452383477655556E-3</v>
      </c>
      <c r="O565" s="73">
        <v>-7.2126327875778789E-4</v>
      </c>
      <c r="P565" s="73">
        <v>-2.8588068567529757E-2</v>
      </c>
      <c r="R565" s="74">
        <v>45383</v>
      </c>
      <c r="S565" s="75">
        <v>-1.1812699608103433E-2</v>
      </c>
      <c r="T565" s="75">
        <v>0.10495214439264078</v>
      </c>
      <c r="U565" s="75">
        <v>0.12155438649742907</v>
      </c>
      <c r="V565" s="75">
        <v>-0.1005131808753363</v>
      </c>
      <c r="X565" s="74">
        <v>45383</v>
      </c>
      <c r="Y565" s="71">
        <v>-1.1011912376700585E-4</v>
      </c>
      <c r="Z565" s="71">
        <v>-1.8949488575263742E-3</v>
      </c>
      <c r="AB565" s="74">
        <v>45383</v>
      </c>
      <c r="AC565" s="73">
        <v>-1.5399229478127621E-2</v>
      </c>
      <c r="AD565" s="73">
        <v>7.0970220153559905E-3</v>
      </c>
      <c r="AE565" s="73">
        <v>-1.4613771161992136E-2</v>
      </c>
      <c r="AF565" s="73">
        <v>-2.020987061564512E-2</v>
      </c>
      <c r="AG565" s="73">
        <v>-1.9876012243625635E-2</v>
      </c>
    </row>
    <row r="566" spans="1:33" ht="16" x14ac:dyDescent="0.2">
      <c r="A566" s="74">
        <v>45384</v>
      </c>
      <c r="B566" s="72">
        <v>6.5982737020449925E-5</v>
      </c>
      <c r="C566" s="72">
        <v>-1.540568369060528E-3</v>
      </c>
      <c r="D566" s="72">
        <v>1.0120500781260774E-2</v>
      </c>
      <c r="E566" s="72">
        <v>-2.4430878553807164E-3</v>
      </c>
      <c r="G566" s="74">
        <v>45384</v>
      </c>
      <c r="H566" s="71">
        <v>1.1688332482123832E-4</v>
      </c>
      <c r="I566" s="71">
        <v>-1.0671004692766356E-3</v>
      </c>
      <c r="J566" s="71">
        <v>-4.4238711560178421E-3</v>
      </c>
      <c r="L566" s="74">
        <v>45384</v>
      </c>
      <c r="M566" s="73">
        <v>6.4233905756376085E-4</v>
      </c>
      <c r="N566" s="73">
        <v>6.5149688485057595E-4</v>
      </c>
      <c r="O566" s="73">
        <v>1.7845312326948847E-4</v>
      </c>
      <c r="P566" s="73">
        <v>-3.1234892663045882E-2</v>
      </c>
      <c r="R566" s="74">
        <v>45384</v>
      </c>
      <c r="S566" s="75">
        <v>-2.2278049280693102E-2</v>
      </c>
      <c r="T566" s="75">
        <v>-8.5073772960606225E-2</v>
      </c>
      <c r="U566" s="75">
        <v>7.5478415962028952E-4</v>
      </c>
      <c r="V566" s="75">
        <v>2.8069468282131662E-2</v>
      </c>
      <c r="X566" s="74">
        <v>45384</v>
      </c>
      <c r="Y566" s="71">
        <v>1.3319158833287044E-4</v>
      </c>
      <c r="Z566" s="71">
        <v>5.1420304640928099E-3</v>
      </c>
      <c r="AB566" s="74">
        <v>45384</v>
      </c>
      <c r="AC566" s="73">
        <v>1.4732374699510373E-2</v>
      </c>
      <c r="AD566" s="73">
        <v>-4.8949376157163193E-3</v>
      </c>
      <c r="AE566" s="73">
        <v>5.1639557047364663E-4</v>
      </c>
      <c r="AF566" s="73">
        <v>-1.0750762547742194E-3</v>
      </c>
      <c r="AG566" s="73">
        <v>2.5486378590506443E-3</v>
      </c>
    </row>
    <row r="567" spans="1:33" ht="16" x14ac:dyDescent="0.2">
      <c r="A567" s="74">
        <v>45385</v>
      </c>
      <c r="B567" s="72">
        <v>4.5290434086464192E-4</v>
      </c>
      <c r="C567" s="72">
        <v>4.5924339191875371E-4</v>
      </c>
      <c r="D567" s="72">
        <v>7.338324187863073E-4</v>
      </c>
      <c r="E567" s="72">
        <v>1.7506773501948462E-3</v>
      </c>
      <c r="G567" s="74">
        <v>45385</v>
      </c>
      <c r="H567" s="71">
        <v>-2.0546297129943794E-4</v>
      </c>
      <c r="I567" s="71">
        <v>-6.0167019426304793E-4</v>
      </c>
      <c r="J567" s="71">
        <v>3.3914698212473885E-3</v>
      </c>
      <c r="L567" s="74">
        <v>45385</v>
      </c>
      <c r="M567" s="73">
        <v>2.6285580794375811E-3</v>
      </c>
      <c r="N567" s="73">
        <v>-3.8354319418274559E-4</v>
      </c>
      <c r="O567" s="73">
        <v>9.5007867983175581E-4</v>
      </c>
      <c r="P567" s="73">
        <v>-2.7307905415685479E-2</v>
      </c>
      <c r="R567" s="74">
        <v>45385</v>
      </c>
      <c r="S567" s="75">
        <v>-1.2243277630324631E-2</v>
      </c>
      <c r="T567" s="75">
        <v>9.3892784390282494E-2</v>
      </c>
      <c r="U567" s="75">
        <v>3.5702641118818122E-2</v>
      </c>
      <c r="V567" s="75">
        <v>3.4615434064764868E-2</v>
      </c>
      <c r="X567" s="74">
        <v>45385</v>
      </c>
      <c r="Y567" s="71">
        <v>5.971830986863791E-4</v>
      </c>
      <c r="Z567" s="71">
        <v>5.6082518655009815E-3</v>
      </c>
      <c r="AB567" s="74">
        <v>45385</v>
      </c>
      <c r="AC567" s="73">
        <v>-5.0929965786184203E-3</v>
      </c>
      <c r="AD567" s="73">
        <v>-6.1099986415784728E-3</v>
      </c>
      <c r="AE567" s="73">
        <v>-1.4298956741425055E-2</v>
      </c>
      <c r="AF567" s="73">
        <v>-2.5130151441007747E-3</v>
      </c>
      <c r="AG567" s="73">
        <v>-4.8479788763535836E-3</v>
      </c>
    </row>
    <row r="568" spans="1:33" ht="16" x14ac:dyDescent="0.2">
      <c r="A568" s="74">
        <v>45386</v>
      </c>
      <c r="B568" s="72">
        <v>7.7628913308215326E-4</v>
      </c>
      <c r="C568" s="72">
        <v>2.0332183767298709E-4</v>
      </c>
      <c r="D568" s="72">
        <v>7.5128168626577476E-3</v>
      </c>
      <c r="E568" s="72">
        <v>4.3234178407997438E-4</v>
      </c>
      <c r="G568" s="74">
        <v>45386</v>
      </c>
      <c r="H568" s="71">
        <v>1.4732915167228213E-3</v>
      </c>
      <c r="I568" s="71">
        <v>-9.9346716185157256E-4</v>
      </c>
      <c r="J568" s="71">
        <v>3.0287505316069696E-3</v>
      </c>
      <c r="L568" s="74">
        <v>45386</v>
      </c>
      <c r="M568" s="73">
        <v>1.1477732567741481E-3</v>
      </c>
      <c r="N568" s="73">
        <v>-3.2673473646012627E-3</v>
      </c>
      <c r="O568" s="73">
        <v>1.9525201470006388E-3</v>
      </c>
      <c r="P568" s="73">
        <v>9.0286527637741844E-3</v>
      </c>
      <c r="R568" s="74">
        <v>45386</v>
      </c>
      <c r="S568" s="75">
        <v>8.9739048460911013E-3</v>
      </c>
      <c r="T568" s="75">
        <v>3.8291118228342108E-2</v>
      </c>
      <c r="U568" s="75">
        <v>-4.6747074888102182E-3</v>
      </c>
      <c r="V568" s="75">
        <v>0.29441407791299645</v>
      </c>
      <c r="X568" s="74">
        <v>45386</v>
      </c>
      <c r="Y568" s="71">
        <v>-4.8776134391688989E-4</v>
      </c>
      <c r="Z568" s="71">
        <v>-4.2186535342585282E-3</v>
      </c>
      <c r="AB568" s="74">
        <v>45386</v>
      </c>
      <c r="AC568" s="73">
        <v>9.5473469279986727E-3</v>
      </c>
      <c r="AD568" s="73">
        <v>-1.5333506709896509E-3</v>
      </c>
      <c r="AE568" s="73">
        <v>-2.6219207469120693E-3</v>
      </c>
      <c r="AF568" s="73">
        <v>1.321211863072437E-2</v>
      </c>
      <c r="AG568" s="73">
        <v>1.7829700425088031E-2</v>
      </c>
    </row>
    <row r="569" spans="1:33" ht="16" x14ac:dyDescent="0.2">
      <c r="A569" s="74">
        <v>45387</v>
      </c>
      <c r="B569" s="72">
        <v>2.8213189722294099E-4</v>
      </c>
      <c r="C569" s="72">
        <v>-5.6754890484106424E-4</v>
      </c>
      <c r="D569" s="72">
        <v>-1.069357600925783E-3</v>
      </c>
      <c r="E569" s="72">
        <v>2.2150956589585481E-3</v>
      </c>
      <c r="G569" s="74">
        <v>45387</v>
      </c>
      <c r="H569" s="71">
        <v>9.2257181576289296E-4</v>
      </c>
      <c r="I569" s="71">
        <v>1.7318378116597363E-3</v>
      </c>
      <c r="J569" s="71">
        <v>-2.0439666845629171E-3</v>
      </c>
      <c r="L569" s="74">
        <v>45387</v>
      </c>
      <c r="M569" s="73">
        <v>2.0186642512548354E-3</v>
      </c>
      <c r="N569" s="73">
        <v>-2.0317043663376218E-3</v>
      </c>
      <c r="O569" s="73">
        <v>-3.3686854713865197E-4</v>
      </c>
      <c r="P569" s="73">
        <v>-1.856979937463377E-2</v>
      </c>
      <c r="R569" s="74">
        <v>45387</v>
      </c>
      <c r="S569" s="75">
        <v>1.0460776176898685E-2</v>
      </c>
      <c r="T569" s="75">
        <v>4.8656321027306111E-2</v>
      </c>
      <c r="U569" s="75">
        <v>3.7522644842581006E-2</v>
      </c>
      <c r="V569" s="75">
        <v>-0.116954254094536</v>
      </c>
      <c r="X569" s="74">
        <v>45387</v>
      </c>
      <c r="Y569" s="71">
        <v>7.1074730421989468E-4</v>
      </c>
      <c r="Z569" s="71">
        <v>-7.7675628758652553E-4</v>
      </c>
      <c r="AB569" s="74">
        <v>45387</v>
      </c>
      <c r="AC569" s="73">
        <v>3.6205133758110833E-3</v>
      </c>
      <c r="AD569" s="73">
        <v>1.9250847793328554E-2</v>
      </c>
      <c r="AE569" s="73">
        <v>4.7145189470981031E-3</v>
      </c>
      <c r="AF569" s="73">
        <v>1.595341753100098E-2</v>
      </c>
      <c r="AG569" s="73">
        <v>2.0080328032456131E-3</v>
      </c>
    </row>
    <row r="570" spans="1:33" ht="16" x14ac:dyDescent="0.2">
      <c r="A570" s="74">
        <v>45390</v>
      </c>
      <c r="B570" s="72">
        <v>-4.8557704622844328E-5</v>
      </c>
      <c r="C570" s="72">
        <v>-1.3728768018820899E-3</v>
      </c>
      <c r="D570" s="72">
        <v>-3.9573884167860892E-3</v>
      </c>
      <c r="E570" s="72">
        <v>-6.8793647209912396E-3</v>
      </c>
      <c r="G570" s="74">
        <v>45390</v>
      </c>
      <c r="H570" s="71">
        <v>3.3572867751460007E-4</v>
      </c>
      <c r="I570" s="71">
        <v>-1.6827502155095268E-4</v>
      </c>
      <c r="J570" s="71">
        <v>-2.6467197927783621E-3</v>
      </c>
      <c r="L570" s="74">
        <v>45390</v>
      </c>
      <c r="M570" s="73">
        <v>1.3668553743748736E-4</v>
      </c>
      <c r="N570" s="73">
        <v>2.2011841176278702E-3</v>
      </c>
      <c r="O570" s="73">
        <v>3.2679133257194616E-4</v>
      </c>
      <c r="P570" s="73">
        <v>-1.5780023276516633E-2</v>
      </c>
      <c r="R570" s="74">
        <v>45390</v>
      </c>
      <c r="S570" s="75">
        <v>1.9220632555843831E-2</v>
      </c>
      <c r="T570" s="75">
        <v>2.6587882253573613E-3</v>
      </c>
      <c r="U570" s="75">
        <v>0.21911755175237338</v>
      </c>
      <c r="V570" s="75">
        <v>-0.13337846823875893</v>
      </c>
      <c r="X570" s="74">
        <v>45390</v>
      </c>
      <c r="Y570" s="71">
        <v>-3.3215415715312106E-4</v>
      </c>
      <c r="Z570" s="71">
        <v>-6.6598584047728639E-3</v>
      </c>
      <c r="AB570" s="74">
        <v>45390</v>
      </c>
      <c r="AC570" s="73">
        <v>-5.5124680219271246E-3</v>
      </c>
      <c r="AD570" s="73">
        <v>4.5056396623711966E-3</v>
      </c>
      <c r="AE570" s="73">
        <v>1.5041777376045513E-2</v>
      </c>
      <c r="AF570" s="73">
        <v>-9.2360509251254094E-3</v>
      </c>
      <c r="AG570" s="73">
        <v>2.2542276295946283E-3</v>
      </c>
    </row>
    <row r="571" spans="1:33" ht="16" x14ac:dyDescent="0.2">
      <c r="A571" s="74">
        <v>45391</v>
      </c>
      <c r="B571" s="72">
        <v>4.059136462400911E-4</v>
      </c>
      <c r="C571" s="72">
        <v>-2.9974766876627833E-3</v>
      </c>
      <c r="D571" s="72">
        <v>7.1941438836069706E-3</v>
      </c>
      <c r="E571" s="72">
        <v>2.6710904603727869E-3</v>
      </c>
      <c r="G571" s="74">
        <v>45391</v>
      </c>
      <c r="H571" s="71">
        <v>-4.7017681878947599E-4</v>
      </c>
      <c r="I571" s="71">
        <v>-2.1996816951312678E-4</v>
      </c>
      <c r="J571" s="71">
        <v>1.2320445523938057E-3</v>
      </c>
      <c r="L571" s="74">
        <v>45391</v>
      </c>
      <c r="M571" s="73">
        <v>-4.6673596406136359E-4</v>
      </c>
      <c r="N571" s="73">
        <v>-6.9554202497408834E-5</v>
      </c>
      <c r="O571" s="73">
        <v>-2.9323999151240618E-4</v>
      </c>
      <c r="P571" s="73">
        <v>-6.2816217402814354E-3</v>
      </c>
      <c r="R571" s="74">
        <v>45391</v>
      </c>
      <c r="S571" s="75">
        <v>-1.8553179346932087E-3</v>
      </c>
      <c r="T571" s="75">
        <v>-4.2019080116232066E-2</v>
      </c>
      <c r="U571" s="75">
        <v>-7.9631226061338212E-2</v>
      </c>
      <c r="V571" s="75">
        <v>0.10447706695150982</v>
      </c>
      <c r="X571" s="74">
        <v>45391</v>
      </c>
      <c r="Y571" s="71">
        <v>4.5679291064570015E-4</v>
      </c>
      <c r="Z571" s="71">
        <v>7.0089375491520422E-3</v>
      </c>
      <c r="AB571" s="74">
        <v>45391</v>
      </c>
      <c r="AC571" s="73">
        <v>-1.7659363234751656E-2</v>
      </c>
      <c r="AD571" s="73">
        <v>-3.1458707817792031E-2</v>
      </c>
      <c r="AE571" s="73">
        <v>-3.2704026417807591E-2</v>
      </c>
      <c r="AF571" s="73">
        <v>-3.5993602647905368E-2</v>
      </c>
      <c r="AG571" s="73">
        <v>-2.2091960857928052E-2</v>
      </c>
    </row>
    <row r="572" spans="1:33" ht="16" x14ac:dyDescent="0.2">
      <c r="A572" s="74">
        <v>45392</v>
      </c>
      <c r="B572" s="72">
        <v>-6.1284875249216671E-4</v>
      </c>
      <c r="C572" s="72">
        <v>-2.1140113780266918E-3</v>
      </c>
      <c r="D572" s="72">
        <v>-7.179473980445876E-3</v>
      </c>
      <c r="E572" s="72">
        <v>-3.5521008822945932E-3</v>
      </c>
      <c r="G572" s="74">
        <v>45392</v>
      </c>
      <c r="H572" s="71">
        <v>-2.0562519404129047E-4</v>
      </c>
      <c r="I572" s="71">
        <v>2.5871426529432552E-4</v>
      </c>
      <c r="J572" s="71">
        <v>9.1815960744896091E-4</v>
      </c>
      <c r="L572" s="74">
        <v>45392</v>
      </c>
      <c r="M572" s="73">
        <v>3.6980486851015317E-4</v>
      </c>
      <c r="N572" s="73">
        <v>-1.1218613171845048E-3</v>
      </c>
      <c r="O572" s="73">
        <v>-5.9810143322670351E-4</v>
      </c>
      <c r="P572" s="73">
        <v>-3.8040129162402812E-2</v>
      </c>
      <c r="R572" s="74">
        <v>45392</v>
      </c>
      <c r="S572" s="75">
        <v>-9.4918409899300889E-3</v>
      </c>
      <c r="T572" s="75">
        <v>-5.047288076457096E-2</v>
      </c>
      <c r="U572" s="75">
        <v>5.364123248471335E-2</v>
      </c>
      <c r="V572" s="75">
        <v>8.3223066737870763E-2</v>
      </c>
      <c r="X572" s="74">
        <v>45392</v>
      </c>
      <c r="Y572" s="71">
        <v>4.380125373093094E-4</v>
      </c>
      <c r="Z572" s="71">
        <v>-1.1084030345737566E-3</v>
      </c>
      <c r="AB572" s="74">
        <v>45392</v>
      </c>
      <c r="AC572" s="73">
        <v>2.0815994194170813E-3</v>
      </c>
      <c r="AD572" s="73">
        <v>6.870491510383883E-4</v>
      </c>
      <c r="AE572" s="73">
        <v>2.9212608744168291E-3</v>
      </c>
      <c r="AF572" s="73">
        <v>1.8577132555406422E-2</v>
      </c>
      <c r="AG572" s="73">
        <v>-6.8230279832494302E-4</v>
      </c>
    </row>
    <row r="573" spans="1:33" ht="16" x14ac:dyDescent="0.2">
      <c r="A573" s="74">
        <v>45393</v>
      </c>
      <c r="B573" s="72">
        <v>6.9701671337329388E-4</v>
      </c>
      <c r="C573" s="72">
        <v>-3.8834540724821492E-4</v>
      </c>
      <c r="D573" s="72">
        <v>4.7942986212399959E-3</v>
      </c>
      <c r="E573" s="72">
        <v>-6.385917259927168E-3</v>
      </c>
      <c r="G573" s="74">
        <v>45393</v>
      </c>
      <c r="H573" s="71">
        <v>-1.2161620360277992E-3</v>
      </c>
      <c r="I573" s="71">
        <v>-3.8616218904516115E-4</v>
      </c>
      <c r="J573" s="71">
        <v>-1.8031460090412405E-3</v>
      </c>
      <c r="L573" s="74">
        <v>45393</v>
      </c>
      <c r="M573" s="73">
        <v>-7.3223785549962617E-4</v>
      </c>
      <c r="N573" s="73">
        <v>-9.4119613980950674E-5</v>
      </c>
      <c r="O573" s="73">
        <v>-2.401667839091115E-4</v>
      </c>
      <c r="P573" s="73">
        <v>-1.0387121152716745E-2</v>
      </c>
      <c r="R573" s="74">
        <v>45393</v>
      </c>
      <c r="S573" s="75">
        <v>1.9186122967114208E-2</v>
      </c>
      <c r="T573" s="75">
        <v>-4.0939718956998349E-2</v>
      </c>
      <c r="U573" s="75">
        <v>-6.6317630027827965E-2</v>
      </c>
      <c r="V573" s="75">
        <v>-2.4113530591415248E-3</v>
      </c>
      <c r="X573" s="74">
        <v>45393</v>
      </c>
      <c r="Y573" s="71">
        <v>-1.7539043499432028E-4</v>
      </c>
      <c r="Z573" s="71">
        <v>-3.984345580562848E-3</v>
      </c>
      <c r="AB573" s="74">
        <v>45393</v>
      </c>
      <c r="AC573" s="73">
        <v>-8.5098010211267956E-3</v>
      </c>
      <c r="AD573" s="73">
        <v>-9.6619109117369716E-3</v>
      </c>
      <c r="AE573" s="73">
        <v>-2.0630336499171897E-2</v>
      </c>
      <c r="AF573" s="73">
        <v>-1.8942473849124879E-2</v>
      </c>
      <c r="AG573" s="73">
        <v>-2.2170414215172404E-2</v>
      </c>
    </row>
    <row r="574" spans="1:33" ht="16" x14ac:dyDescent="0.2">
      <c r="A574" s="74">
        <v>45394</v>
      </c>
      <c r="B574" s="72">
        <v>9.6530486853075215E-5</v>
      </c>
      <c r="C574" s="72">
        <v>1.9509748915099E-3</v>
      </c>
      <c r="D574" s="72">
        <v>6.4699803581110633E-4</v>
      </c>
      <c r="E574" s="72">
        <v>5.2527495147156574E-3</v>
      </c>
      <c r="G574" s="74">
        <v>45394</v>
      </c>
      <c r="H574" s="71">
        <v>-7.4209402331548957E-5</v>
      </c>
      <c r="I574" s="71">
        <v>2.2731973705592263E-3</v>
      </c>
      <c r="J574" s="71">
        <v>-1.6579788397886402E-3</v>
      </c>
      <c r="L574" s="74">
        <v>45394</v>
      </c>
      <c r="M574" s="73">
        <v>-9.5674725069186338E-5</v>
      </c>
      <c r="N574" s="73">
        <v>1.91959361662981E-3</v>
      </c>
      <c r="O574" s="73">
        <v>3.7404175195575041E-4</v>
      </c>
      <c r="P574" s="73">
        <v>2.7673516269333551E-2</v>
      </c>
      <c r="R574" s="74">
        <v>45394</v>
      </c>
      <c r="S574" s="75">
        <v>-4.5927025859155937E-2</v>
      </c>
      <c r="T574" s="75">
        <v>-9.1723614348800733E-3</v>
      </c>
      <c r="U574" s="75">
        <v>-0.13713384400224421</v>
      </c>
      <c r="V574" s="75">
        <v>4.9877406865888513E-2</v>
      </c>
      <c r="X574" s="74">
        <v>45394</v>
      </c>
      <c r="Y574" s="71">
        <v>-7.4113420428619393E-4</v>
      </c>
      <c r="Z574" s="71">
        <v>1.432658974474333E-2</v>
      </c>
      <c r="AB574" s="74">
        <v>45394</v>
      </c>
      <c r="AC574" s="73">
        <v>-9.7469226110777057E-3</v>
      </c>
      <c r="AD574" s="73">
        <v>-9.406096174066618E-3</v>
      </c>
      <c r="AE574" s="73">
        <v>-1.7201789344849325E-2</v>
      </c>
      <c r="AF574" s="73">
        <v>-1.3241978683838055E-2</v>
      </c>
      <c r="AG574" s="73">
        <v>5.4804190930047127E-3</v>
      </c>
    </row>
    <row r="575" spans="1:33" ht="16" x14ac:dyDescent="0.2">
      <c r="A575" s="74">
        <v>45397</v>
      </c>
      <c r="B575" s="72">
        <v>-6.950473142459883E-5</v>
      </c>
      <c r="C575" s="72">
        <v>9.8979362254121334E-4</v>
      </c>
      <c r="D575" s="72">
        <v>-1.4553486575241643E-4</v>
      </c>
      <c r="E575" s="72">
        <v>-4.1013974727446773E-3</v>
      </c>
      <c r="G575" s="74">
        <v>45397</v>
      </c>
      <c r="H575" s="71">
        <v>5.3678734036968149E-4</v>
      </c>
      <c r="I575" s="71">
        <v>-7.7882508888593477E-4</v>
      </c>
      <c r="J575" s="71">
        <v>-2.945341596046063E-3</v>
      </c>
      <c r="L575" s="74">
        <v>45397</v>
      </c>
      <c r="M575" s="73">
        <v>4.1438201689580629E-4</v>
      </c>
      <c r="N575" s="73">
        <v>2.5067602956299188E-3</v>
      </c>
      <c r="O575" s="73">
        <v>-2.4425828931034965E-3</v>
      </c>
      <c r="P575" s="73">
        <v>3.297695050810389E-2</v>
      </c>
      <c r="R575" s="74">
        <v>45397</v>
      </c>
      <c r="S575" s="75">
        <v>-1.2061767229862314E-2</v>
      </c>
      <c r="T575" s="75">
        <v>2.3222935540630759E-2</v>
      </c>
      <c r="U575" s="75">
        <v>7.7572839002738023E-2</v>
      </c>
      <c r="V575" s="75">
        <v>-1.3463771916781045E-3</v>
      </c>
      <c r="X575" s="74">
        <v>45397</v>
      </c>
      <c r="Y575" s="71">
        <v>3.2504670576252078E-5</v>
      </c>
      <c r="Z575" s="71">
        <v>8.9671942550552629E-3</v>
      </c>
      <c r="AB575" s="74">
        <v>45397</v>
      </c>
      <c r="AC575" s="73">
        <v>-7.2263863886095694E-3</v>
      </c>
      <c r="AD575" s="73">
        <v>-6.6725445107851068E-3</v>
      </c>
      <c r="AE575" s="73">
        <v>-1.7502877714435882E-2</v>
      </c>
      <c r="AF575" s="73">
        <v>1.480020003756675E-3</v>
      </c>
      <c r="AG575" s="73">
        <v>-2.4320345523478363E-3</v>
      </c>
    </row>
    <row r="576" spans="1:33" ht="16" x14ac:dyDescent="0.2">
      <c r="A576" s="74">
        <v>45398</v>
      </c>
      <c r="B576" s="72">
        <v>9.3447904618676979E-4</v>
      </c>
      <c r="C576" s="72">
        <v>2.6197630877872674E-4</v>
      </c>
      <c r="D576" s="72">
        <v>2.6911246990255081E-3</v>
      </c>
      <c r="E576" s="72">
        <v>2.2612332953727888E-3</v>
      </c>
      <c r="G576" s="74">
        <v>45398</v>
      </c>
      <c r="H576" s="71">
        <v>2.4157049822151941E-4</v>
      </c>
      <c r="I576" s="71">
        <v>-9.6204641586093432E-5</v>
      </c>
      <c r="J576" s="71">
        <v>-1.4184233470719216E-3</v>
      </c>
      <c r="L576" s="74">
        <v>45398</v>
      </c>
      <c r="M576" s="73">
        <v>-1.7796058972103042E-3</v>
      </c>
      <c r="N576" s="73">
        <v>-1.2679320105107771E-4</v>
      </c>
      <c r="O576" s="73">
        <v>4.7382526353086132E-5</v>
      </c>
      <c r="P576" s="73">
        <v>4.873364303363514E-4</v>
      </c>
      <c r="R576" s="74">
        <v>45398</v>
      </c>
      <c r="S576" s="75">
        <v>2.9966922405741343E-2</v>
      </c>
      <c r="T576" s="75">
        <v>5.276825795813711E-2</v>
      </c>
      <c r="U576" s="75">
        <v>-8.5730522712429369E-2</v>
      </c>
      <c r="V576" s="75">
        <v>-2.0969429656079321E-2</v>
      </c>
      <c r="X576" s="74">
        <v>45398</v>
      </c>
      <c r="Y576" s="71">
        <v>7.0238349736042888E-4</v>
      </c>
      <c r="Z576" s="71">
        <v>2.1883914373865064E-3</v>
      </c>
      <c r="AB576" s="74">
        <v>45398</v>
      </c>
      <c r="AC576" s="73">
        <v>-1.8678046563617611E-2</v>
      </c>
      <c r="AD576" s="73">
        <v>8.2463841291690702E-3</v>
      </c>
      <c r="AE576" s="73">
        <v>8.6508143791307699E-3</v>
      </c>
      <c r="AF576" s="73">
        <v>-7.1738093679942615E-3</v>
      </c>
      <c r="AG576" s="73">
        <v>6.954707747938208E-4</v>
      </c>
    </row>
    <row r="577" spans="1:33" ht="16" x14ac:dyDescent="0.2">
      <c r="A577" s="74">
        <v>45399</v>
      </c>
      <c r="B577" s="72">
        <v>-5.5854033178562626E-4</v>
      </c>
      <c r="C577" s="72">
        <v>3.4785260567340675E-3</v>
      </c>
      <c r="D577" s="72">
        <v>4.1658884507441837E-3</v>
      </c>
      <c r="E577" s="72">
        <v>5.1102983554935297E-3</v>
      </c>
      <c r="G577" s="74">
        <v>45399</v>
      </c>
      <c r="H577" s="71">
        <v>-8.1352381848950981E-5</v>
      </c>
      <c r="I577" s="71">
        <v>7.9760980572304223E-4</v>
      </c>
      <c r="J577" s="71">
        <v>5.9571708406172498E-4</v>
      </c>
      <c r="L577" s="74">
        <v>45399</v>
      </c>
      <c r="M577" s="73">
        <v>-1.9893552478631765E-3</v>
      </c>
      <c r="N577" s="73">
        <v>9.7756159570662037E-4</v>
      </c>
      <c r="O577" s="73">
        <v>-2.0978953485859859E-4</v>
      </c>
      <c r="P577" s="73">
        <v>-2.7600345891372634E-2</v>
      </c>
      <c r="R577" s="74">
        <v>45399</v>
      </c>
      <c r="S577" s="75">
        <v>-1.5891980340538871E-2</v>
      </c>
      <c r="T577" s="75">
        <v>8.3083840691203616E-4</v>
      </c>
      <c r="U577" s="75">
        <v>3.4543385278553572E-2</v>
      </c>
      <c r="V577" s="75">
        <v>6.2115568542452052E-2</v>
      </c>
      <c r="X577" s="74">
        <v>45399</v>
      </c>
      <c r="Y577" s="71">
        <v>1.5381182150093864E-3</v>
      </c>
      <c r="Z577" s="71">
        <v>-1.3954172744821578E-4</v>
      </c>
      <c r="AB577" s="74">
        <v>45399</v>
      </c>
      <c r="AC577" s="73">
        <v>-2.2301404440089176E-3</v>
      </c>
      <c r="AD577" s="73">
        <v>1.0602341429498502E-2</v>
      </c>
      <c r="AE577" s="73">
        <v>6.5076720266873986E-2</v>
      </c>
      <c r="AF577" s="73">
        <v>2.6033610438980074E-3</v>
      </c>
      <c r="AG577" s="73">
        <v>-1.1625496956713596E-2</v>
      </c>
    </row>
    <row r="578" spans="1:33" ht="16" x14ac:dyDescent="0.2">
      <c r="A578" s="74">
        <v>45400</v>
      </c>
      <c r="B578" s="72">
        <v>-1.4562004617462115E-3</v>
      </c>
      <c r="C578" s="72">
        <v>3.5905094999442318E-3</v>
      </c>
      <c r="D578" s="72">
        <v>4.2440821122358228E-3</v>
      </c>
      <c r="E578" s="72">
        <v>4.5150287448964254E-4</v>
      </c>
      <c r="G578" s="74">
        <v>45400</v>
      </c>
      <c r="H578" s="71">
        <v>1.3367853770854601E-5</v>
      </c>
      <c r="I578" s="71">
        <v>2.5495000457463916E-3</v>
      </c>
      <c r="J578" s="71">
        <v>-1.7083614170386779E-3</v>
      </c>
      <c r="L578" s="74">
        <v>45400</v>
      </c>
      <c r="M578" s="73">
        <v>9.7993405489840962E-4</v>
      </c>
      <c r="N578" s="73">
        <v>3.375499156889282E-4</v>
      </c>
      <c r="O578" s="73">
        <v>-1.0402258565116649E-4</v>
      </c>
      <c r="P578" s="73">
        <v>3.8651177176361917E-3</v>
      </c>
      <c r="R578" s="74">
        <v>45400</v>
      </c>
      <c r="S578" s="75">
        <v>-2.0027875737004069E-2</v>
      </c>
      <c r="T578" s="75">
        <v>5.3345229439139122E-2</v>
      </c>
      <c r="U578" s="75">
        <v>-7.8324971157052361E-3</v>
      </c>
      <c r="V578" s="75">
        <v>-6.8067868736518475E-2</v>
      </c>
      <c r="X578" s="74">
        <v>45400</v>
      </c>
      <c r="Y578" s="71">
        <v>7.8113121720316573E-4</v>
      </c>
      <c r="Z578" s="71">
        <v>-1.4216053272876374E-2</v>
      </c>
      <c r="AB578" s="74">
        <v>45400</v>
      </c>
      <c r="AC578" s="73">
        <v>-2.9448677005562722E-3</v>
      </c>
      <c r="AD578" s="73">
        <v>2.0703964792861993E-2</v>
      </c>
      <c r="AE578" s="73">
        <v>8.8129134415427177E-3</v>
      </c>
      <c r="AF578" s="73">
        <v>1.9008482071589155E-2</v>
      </c>
      <c r="AG578" s="73">
        <v>4.1237171838621562E-3</v>
      </c>
    </row>
    <row r="579" spans="1:33" ht="16" x14ac:dyDescent="0.2">
      <c r="A579" s="74">
        <v>45401</v>
      </c>
      <c r="B579" s="72">
        <v>1.0816144201658629E-3</v>
      </c>
      <c r="C579" s="72">
        <v>-2.8908546459266381E-3</v>
      </c>
      <c r="D579" s="72">
        <v>3.8792052044275857E-3</v>
      </c>
      <c r="E579" s="72">
        <v>3.6983569742598068E-3</v>
      </c>
      <c r="G579" s="74">
        <v>45401</v>
      </c>
      <c r="H579" s="71">
        <v>-7.8930156577581071E-4</v>
      </c>
      <c r="I579" s="71">
        <v>-3.6093547950390777E-4</v>
      </c>
      <c r="J579" s="71">
        <v>-3.9866196938535402E-4</v>
      </c>
      <c r="L579" s="74">
        <v>45401</v>
      </c>
      <c r="M579" s="73">
        <v>-3.275913132241593E-4</v>
      </c>
      <c r="N579" s="73">
        <v>2.6045050967142208E-3</v>
      </c>
      <c r="O579" s="73">
        <v>-4.2973838458264805E-4</v>
      </c>
      <c r="P579" s="73">
        <v>-1.1174959379066766E-2</v>
      </c>
      <c r="R579" s="74">
        <v>45401</v>
      </c>
      <c r="S579" s="75">
        <v>1.6360099550379547E-2</v>
      </c>
      <c r="T579" s="75">
        <v>-5.3841411481778859E-2</v>
      </c>
      <c r="U579" s="75">
        <v>-4.9490836834538122E-2</v>
      </c>
      <c r="V579" s="75">
        <v>4.1065270371921182E-2</v>
      </c>
      <c r="X579" s="74">
        <v>45401</v>
      </c>
      <c r="Y579" s="71">
        <v>-1.7609118878408311E-5</v>
      </c>
      <c r="Z579" s="71">
        <v>3.1689615483130179E-3</v>
      </c>
      <c r="AB579" s="74">
        <v>45401</v>
      </c>
      <c r="AC579" s="73">
        <v>8.1888908629579272E-4</v>
      </c>
      <c r="AD579" s="73">
        <v>4.0561150759051414E-3</v>
      </c>
      <c r="AE579" s="73">
        <v>1.7649773935078505E-2</v>
      </c>
      <c r="AF579" s="73">
        <v>-1.2155100560617446E-3</v>
      </c>
      <c r="AG579" s="73">
        <v>2.1139139404923426E-2</v>
      </c>
    </row>
    <row r="580" spans="1:33" ht="16" x14ac:dyDescent="0.2">
      <c r="A580" s="74">
        <v>45404</v>
      </c>
      <c r="B580" s="72">
        <v>1.3399944089222831E-4</v>
      </c>
      <c r="C580" s="72">
        <v>-2.1783311455439056E-4</v>
      </c>
      <c r="D580" s="72">
        <v>7.702237801307691E-3</v>
      </c>
      <c r="E580" s="72">
        <v>-9.0938075353357919E-3</v>
      </c>
      <c r="G580" s="74">
        <v>45404</v>
      </c>
      <c r="H580" s="71">
        <v>3.1038342854458525E-4</v>
      </c>
      <c r="I580" s="71">
        <v>-7.5900532360343635E-4</v>
      </c>
      <c r="J580" s="71">
        <v>2.0260288622174071E-4</v>
      </c>
      <c r="L580" s="74">
        <v>45404</v>
      </c>
      <c r="M580" s="73">
        <v>9.9924110977111635E-4</v>
      </c>
      <c r="N580" s="73">
        <v>1.2661434996236085E-3</v>
      </c>
      <c r="O580" s="73">
        <v>-1.4487008473314739E-3</v>
      </c>
      <c r="P580" s="73">
        <v>1.5520683667142845E-2</v>
      </c>
      <c r="R580" s="74">
        <v>45404</v>
      </c>
      <c r="S580" s="75">
        <v>-4.2098762550153358E-2</v>
      </c>
      <c r="T580" s="75">
        <v>3.9591224557770782E-2</v>
      </c>
      <c r="U580" s="75">
        <v>8.0921464164614529E-2</v>
      </c>
      <c r="V580" s="75">
        <v>-4.2352189412698187E-2</v>
      </c>
      <c r="X580" s="74">
        <v>45404</v>
      </c>
      <c r="Y580" s="71">
        <v>-1.5574959471790725E-4</v>
      </c>
      <c r="Z580" s="71">
        <v>3.0965152788726247E-2</v>
      </c>
      <c r="AB580" s="74">
        <v>45404</v>
      </c>
      <c r="AC580" s="73">
        <v>1.4680256055623253E-2</v>
      </c>
      <c r="AD580" s="73">
        <v>-2.533143294945145E-3</v>
      </c>
      <c r="AE580" s="73">
        <v>-7.6093852752243021E-4</v>
      </c>
      <c r="AF580" s="73">
        <v>1.8795734049156566E-2</v>
      </c>
      <c r="AG580" s="73">
        <v>5.9829238295935495E-3</v>
      </c>
    </row>
    <row r="581" spans="1:33" ht="16" x14ac:dyDescent="0.2">
      <c r="A581" s="74">
        <v>45405</v>
      </c>
      <c r="B581" s="72">
        <v>1.2512063782409439E-3</v>
      </c>
      <c r="C581" s="72">
        <v>-2.0121848639650967E-3</v>
      </c>
      <c r="D581" s="72">
        <v>-3.483769351690584E-3</v>
      </c>
      <c r="E581" s="72">
        <v>6.7065480240481382E-3</v>
      </c>
      <c r="G581" s="74">
        <v>45405</v>
      </c>
      <c r="H581" s="71">
        <v>-1.4185155372022784E-5</v>
      </c>
      <c r="I581" s="71">
        <v>1.2237247519947851E-3</v>
      </c>
      <c r="J581" s="71">
        <v>-1.5478851944485937E-3</v>
      </c>
      <c r="L581" s="74">
        <v>45405</v>
      </c>
      <c r="M581" s="73">
        <v>-1.2997412092952587E-3</v>
      </c>
      <c r="N581" s="73">
        <v>-3.9456530010546244E-4</v>
      </c>
      <c r="O581" s="73">
        <v>8.1283157471898353E-4</v>
      </c>
      <c r="P581" s="73">
        <v>2.0599934001607778E-3</v>
      </c>
      <c r="R581" s="74">
        <v>45405</v>
      </c>
      <c r="S581" s="75">
        <v>1.2736055607044565E-2</v>
      </c>
      <c r="T581" s="75">
        <v>-1.0171182663972489E-2</v>
      </c>
      <c r="U581" s="75">
        <v>-7.5296746822829577E-3</v>
      </c>
      <c r="V581" s="75">
        <v>5.9157326480374375E-2</v>
      </c>
      <c r="X581" s="74">
        <v>45405</v>
      </c>
      <c r="Y581" s="71">
        <v>1.0920661652614992E-3</v>
      </c>
      <c r="Z581" s="71">
        <v>1.4534600686251984E-2</v>
      </c>
      <c r="AB581" s="74">
        <v>45405</v>
      </c>
      <c r="AC581" s="73">
        <v>-1.1837504745217011E-3</v>
      </c>
      <c r="AD581" s="73">
        <v>2.5331432949451068E-3</v>
      </c>
      <c r="AE581" s="73">
        <v>1.2679093875570065E-3</v>
      </c>
      <c r="AF581" s="73">
        <v>-3.9466654110447497E-3</v>
      </c>
      <c r="AG581" s="73">
        <v>-4.2616663760273928E-4</v>
      </c>
    </row>
    <row r="582" spans="1:33" ht="16" x14ac:dyDescent="0.2">
      <c r="A582" s="74">
        <v>45406</v>
      </c>
      <c r="B582" s="72">
        <v>9.0152074563376616E-4</v>
      </c>
      <c r="C582" s="72">
        <v>-9.5828403322617095E-4</v>
      </c>
      <c r="D582" s="72">
        <v>-1.5399715352598748E-3</v>
      </c>
      <c r="E582" s="72">
        <v>3.5496679449564189E-3</v>
      </c>
      <c r="G582" s="74">
        <v>45406</v>
      </c>
      <c r="H582" s="71">
        <v>-4.8799937766044038E-4</v>
      </c>
      <c r="I582" s="71">
        <v>-1.1081651070629849E-3</v>
      </c>
      <c r="J582" s="71">
        <v>-2.7279007421789764E-3</v>
      </c>
      <c r="L582" s="74">
        <v>45406</v>
      </c>
      <c r="M582" s="73">
        <v>1.5323718131827946E-3</v>
      </c>
      <c r="N582" s="73">
        <v>1.2602112532139741E-3</v>
      </c>
      <c r="O582" s="73">
        <v>1.4082478688753584E-3</v>
      </c>
      <c r="P582" s="73">
        <v>1.1027844534389271E-2</v>
      </c>
      <c r="R582" s="74">
        <v>45406</v>
      </c>
      <c r="S582" s="75">
        <v>-2.8894960651162436E-3</v>
      </c>
      <c r="T582" s="75">
        <v>-1.1721365696744375E-2</v>
      </c>
      <c r="U582" s="75">
        <v>-4.6879130724320657E-2</v>
      </c>
      <c r="V582" s="75">
        <v>2.5469451794411315E-2</v>
      </c>
      <c r="X582" s="74">
        <v>45406</v>
      </c>
      <c r="Y582" s="71">
        <v>1.257882464895647E-3</v>
      </c>
      <c r="Z582" s="71">
        <v>5.7485900590778594E-3</v>
      </c>
      <c r="AB582" s="74">
        <v>45406</v>
      </c>
      <c r="AC582" s="73">
        <v>-3.9199177905463657E-2</v>
      </c>
      <c r="AD582" s="73">
        <v>-6.4298021856804112E-3</v>
      </c>
      <c r="AE582" s="73">
        <v>-1.5836857171345101E-2</v>
      </c>
      <c r="AF582" s="73">
        <v>-3.2407157930784301E-3</v>
      </c>
      <c r="AG582" s="73">
        <v>-1.7804624633506592E-2</v>
      </c>
    </row>
    <row r="583" spans="1:33" ht="16" x14ac:dyDescent="0.2">
      <c r="A583" s="74">
        <v>45407</v>
      </c>
      <c r="B583" s="72">
        <v>8.1919112001974461E-4</v>
      </c>
      <c r="C583" s="72">
        <v>3.2301575325306116E-3</v>
      </c>
      <c r="D583" s="72">
        <v>-2.0945807264320299E-3</v>
      </c>
      <c r="E583" s="72">
        <v>2.0700594769556624E-3</v>
      </c>
      <c r="G583" s="74">
        <v>45407</v>
      </c>
      <c r="H583" s="71">
        <v>-5.1643660021461212E-5</v>
      </c>
      <c r="I583" s="71">
        <v>2.3112680364099185E-3</v>
      </c>
      <c r="J583" s="71">
        <v>1.8920539699579723E-3</v>
      </c>
      <c r="L583" s="74">
        <v>45407</v>
      </c>
      <c r="M583" s="73">
        <v>-1.867831379551934E-5</v>
      </c>
      <c r="N583" s="73">
        <v>-4.6753329750431926E-4</v>
      </c>
      <c r="O583" s="73">
        <v>3.0595587083895686E-5</v>
      </c>
      <c r="P583" s="73">
        <v>7.3224266715428091E-3</v>
      </c>
      <c r="R583" s="74">
        <v>45407</v>
      </c>
      <c r="S583" s="75">
        <v>3.4111620094962866E-2</v>
      </c>
      <c r="T583" s="75">
        <v>1.0363642161182301E-2</v>
      </c>
      <c r="U583" s="75">
        <v>6.712808840829787E-2</v>
      </c>
      <c r="V583" s="75">
        <v>-3.4607288198088233E-2</v>
      </c>
      <c r="X583" s="74">
        <v>45407</v>
      </c>
      <c r="Y583" s="71">
        <v>3.5806284473123182E-4</v>
      </c>
      <c r="Z583" s="71">
        <v>4.5917044594471993E-3</v>
      </c>
      <c r="AB583" s="74">
        <v>45407</v>
      </c>
      <c r="AC583" s="73">
        <v>1.0859079281068136E-2</v>
      </c>
      <c r="AD583" s="73">
        <v>-9.3801318790109993E-3</v>
      </c>
      <c r="AE583" s="73">
        <v>4.1110027065222876E-3</v>
      </c>
      <c r="AF583" s="73">
        <v>4.7973227050035908E-3</v>
      </c>
      <c r="AG583" s="73">
        <v>5.405351860442182E-2</v>
      </c>
    </row>
    <row r="584" spans="1:33" ht="16" x14ac:dyDescent="0.2">
      <c r="A584" s="74">
        <v>45408</v>
      </c>
      <c r="B584" s="72">
        <v>-5.756774523414066E-5</v>
      </c>
      <c r="C584" s="72">
        <v>-1.0366130403152221E-3</v>
      </c>
      <c r="D584" s="72">
        <v>8.3462505776976323E-3</v>
      </c>
      <c r="E584" s="72">
        <v>-3.3798480348448861E-3</v>
      </c>
      <c r="G584" s="74">
        <v>45408</v>
      </c>
      <c r="H584" s="71">
        <v>3.2893870364179563E-4</v>
      </c>
      <c r="I584" s="71">
        <v>-2.4433818790276867E-3</v>
      </c>
      <c r="J584" s="71">
        <v>1.6885205103309409E-3</v>
      </c>
      <c r="L584" s="74">
        <v>45408</v>
      </c>
      <c r="M584" s="73">
        <v>1.524615854493201E-3</v>
      </c>
      <c r="N584" s="73">
        <v>-1.1672239116561642E-3</v>
      </c>
      <c r="O584" s="73">
        <v>8.1916089555553271E-4</v>
      </c>
      <c r="P584" s="73">
        <v>-1.6745021554112248E-2</v>
      </c>
      <c r="R584" s="74">
        <v>45408</v>
      </c>
      <c r="S584" s="75">
        <v>2.5532538559270044E-2</v>
      </c>
      <c r="T584" s="75">
        <v>-7.0043011497827795E-2</v>
      </c>
      <c r="U584" s="75">
        <v>-5.3785588545661477E-2</v>
      </c>
      <c r="V584" s="75">
        <v>0.10241501640924021</v>
      </c>
      <c r="X584" s="74">
        <v>45408</v>
      </c>
      <c r="Y584" s="71">
        <v>4.0141585399216503E-4</v>
      </c>
      <c r="Z584" s="71">
        <v>-1.1329809737024316E-2</v>
      </c>
      <c r="AB584" s="74">
        <v>45408</v>
      </c>
      <c r="AC584" s="73">
        <v>2.0991097646981434E-2</v>
      </c>
      <c r="AD584" s="73">
        <v>6.4902021158892197E-3</v>
      </c>
      <c r="AE584" s="73">
        <v>-3.5962021803524311E-3</v>
      </c>
      <c r="AF584" s="73">
        <v>-1.3490929741015402E-2</v>
      </c>
      <c r="AG584" s="73">
        <v>-8.5872875148437656E-3</v>
      </c>
    </row>
    <row r="585" spans="1:33" ht="16" x14ac:dyDescent="0.2">
      <c r="A585" s="74">
        <v>45411</v>
      </c>
      <c r="B585" s="72">
        <v>9.7062115970622824E-4</v>
      </c>
      <c r="C585" s="72">
        <v>-2.4804736501745561E-3</v>
      </c>
      <c r="D585" s="72">
        <v>4.3335646132329243E-3</v>
      </c>
      <c r="E585" s="72">
        <v>5.3622438947416879E-3</v>
      </c>
      <c r="G585" s="74">
        <v>45411</v>
      </c>
      <c r="H585" s="71">
        <v>4.3671204555750754E-4</v>
      </c>
      <c r="I585" s="71">
        <v>-3.7343403138105163E-3</v>
      </c>
      <c r="J585" s="71">
        <v>-2.5792234921974168E-3</v>
      </c>
      <c r="L585" s="74">
        <v>45411</v>
      </c>
      <c r="M585" s="73">
        <v>6.8861550322994291E-4</v>
      </c>
      <c r="N585" s="73">
        <v>-3.501483521338139E-3</v>
      </c>
      <c r="O585" s="73">
        <v>1.7921751872846425E-3</v>
      </c>
      <c r="P585" s="73">
        <v>2.5066711209837951E-2</v>
      </c>
      <c r="R585" s="74">
        <v>45411</v>
      </c>
      <c r="S585" s="75">
        <v>-3.2855874004600792E-2</v>
      </c>
      <c r="T585" s="75">
        <v>-7.1256914562617263E-2</v>
      </c>
      <c r="U585" s="75">
        <v>7.4012275127646535E-2</v>
      </c>
      <c r="V585" s="75">
        <v>9.8505647457024004E-2</v>
      </c>
      <c r="X585" s="74">
        <v>45411</v>
      </c>
      <c r="Y585" s="71">
        <v>7.5558787940202462E-5</v>
      </c>
      <c r="Z585" s="71">
        <v>1.2203622029711671E-2</v>
      </c>
      <c r="AB585" s="74">
        <v>45411</v>
      </c>
      <c r="AC585" s="73">
        <v>-8.0592899736282135E-3</v>
      </c>
      <c r="AD585" s="73">
        <v>-3.0690561174178833E-3</v>
      </c>
      <c r="AE585" s="73">
        <v>-1.3210916136028823E-2</v>
      </c>
      <c r="AF585" s="73">
        <v>-2.4677453840361654E-2</v>
      </c>
      <c r="AG585" s="73">
        <v>-1.2097089914959818E-2</v>
      </c>
    </row>
    <row r="586" spans="1:33" ht="16" x14ac:dyDescent="0.2">
      <c r="A586" s="74">
        <v>45412</v>
      </c>
      <c r="B586" s="72">
        <v>3.7361715852884817E-4</v>
      </c>
      <c r="C586" s="72">
        <v>-1.2646196515352821E-3</v>
      </c>
      <c r="D586" s="72">
        <v>2.9208360060787095E-4</v>
      </c>
      <c r="E586" s="72">
        <v>1.9997808038576832E-3</v>
      </c>
      <c r="G586" s="74">
        <v>45412</v>
      </c>
      <c r="H586" s="71">
        <v>1.4804101555874981E-3</v>
      </c>
      <c r="I586" s="71">
        <v>6.4796784195272667E-4</v>
      </c>
      <c r="J586" s="71">
        <v>2.1627541773748759E-3</v>
      </c>
      <c r="L586" s="74">
        <v>45412</v>
      </c>
      <c r="M586" s="73">
        <v>5.650214763550861E-4</v>
      </c>
      <c r="N586" s="73">
        <v>3.4074571259808855E-4</v>
      </c>
      <c r="O586" s="73">
        <v>1.8554522536142651E-3</v>
      </c>
      <c r="P586" s="73">
        <v>6.149690938876063E-3</v>
      </c>
      <c r="R586" s="74">
        <v>45412</v>
      </c>
      <c r="S586" s="75">
        <v>5.0899591851497625E-3</v>
      </c>
      <c r="T586" s="75">
        <v>-0.13261796944013471</v>
      </c>
      <c r="U586" s="75">
        <v>1.8192578670312085E-2</v>
      </c>
      <c r="V586" s="75">
        <v>0.11396424306766416</v>
      </c>
      <c r="X586" s="74">
        <v>45412</v>
      </c>
      <c r="Y586" s="71">
        <v>1.0299605728036916E-4</v>
      </c>
      <c r="Z586" s="71">
        <v>1.5021659776619962E-3</v>
      </c>
      <c r="AB586" s="74">
        <v>45412</v>
      </c>
      <c r="AC586" s="73">
        <v>-1.4372889842711283E-2</v>
      </c>
      <c r="AD586" s="73">
        <v>1.8777511880934336E-2</v>
      </c>
      <c r="AE586" s="73">
        <v>5.4609419290797051E-3</v>
      </c>
      <c r="AF586" s="73">
        <v>1.1862242147493965E-2</v>
      </c>
      <c r="AG586" s="73">
        <v>5.3574546357750379E-3</v>
      </c>
    </row>
    <row r="587" spans="1:33" ht="16" x14ac:dyDescent="0.2">
      <c r="A587" s="74">
        <v>45413</v>
      </c>
      <c r="B587" s="72">
        <v>2.9540113307007984E-4</v>
      </c>
      <c r="C587" s="72">
        <v>-4.9608443046237089E-3</v>
      </c>
      <c r="D587" s="72">
        <v>3.5196586238273203E-3</v>
      </c>
      <c r="E587" s="72">
        <v>9.7911582580436588E-3</v>
      </c>
      <c r="G587" s="74">
        <v>45413</v>
      </c>
      <c r="H587" s="71">
        <v>-3.9066985620414627E-4</v>
      </c>
      <c r="I587" s="71">
        <v>3.8249910273328584E-3</v>
      </c>
      <c r="J587" s="71">
        <v>1.7196735953733041E-4</v>
      </c>
      <c r="L587" s="74">
        <v>45413</v>
      </c>
      <c r="M587" s="73">
        <v>8.1728244723257922E-4</v>
      </c>
      <c r="N587" s="73">
        <v>1.1029370613719645E-4</v>
      </c>
      <c r="O587" s="73">
        <v>1.6360162473139717E-3</v>
      </c>
      <c r="P587" s="73">
        <v>3.301788030690344E-2</v>
      </c>
      <c r="R587" s="74">
        <v>45413</v>
      </c>
      <c r="S587" s="75">
        <v>4.1814091399011113E-2</v>
      </c>
      <c r="T587" s="75">
        <v>-6.8954827457724008E-2</v>
      </c>
      <c r="U587" s="75">
        <v>-7.4889764614056623E-2</v>
      </c>
      <c r="V587" s="75">
        <v>-5.9741833344910657E-2</v>
      </c>
      <c r="X587" s="74">
        <v>45413</v>
      </c>
      <c r="Y587" s="71">
        <v>8.2104927969287064E-5</v>
      </c>
      <c r="Z587" s="71">
        <v>1.3040521162144027E-2</v>
      </c>
      <c r="AB587" s="74">
        <v>45413</v>
      </c>
      <c r="AC587" s="73">
        <v>2.1889674513607474E-2</v>
      </c>
      <c r="AD587" s="73">
        <v>8.1782981075937591E-3</v>
      </c>
      <c r="AE587" s="73">
        <v>6.2047768868828696E-3</v>
      </c>
      <c r="AF587" s="73">
        <v>4.1676941914763838E-3</v>
      </c>
      <c r="AG587" s="73">
        <v>1.1290174716484793E-2</v>
      </c>
    </row>
    <row r="588" spans="1:33" ht="16" x14ac:dyDescent="0.2">
      <c r="A588" s="74">
        <v>45414</v>
      </c>
      <c r="B588" s="72">
        <v>8.2363996327328441E-4</v>
      </c>
      <c r="C588" s="72">
        <v>-1.9350524552499027E-3</v>
      </c>
      <c r="D588" s="72">
        <v>-9.038370946435394E-3</v>
      </c>
      <c r="E588" s="72">
        <v>-9.6333175946814054E-3</v>
      </c>
      <c r="G588" s="74">
        <v>45414</v>
      </c>
      <c r="H588" s="71">
        <v>3.1385507490288016E-4</v>
      </c>
      <c r="I588" s="71">
        <v>-2.4027024180486853E-4</v>
      </c>
      <c r="J588" s="71">
        <v>-3.3491708330438087E-4</v>
      </c>
      <c r="L588" s="74">
        <v>45414</v>
      </c>
      <c r="M588" s="73">
        <v>-6.6196479316920514E-4</v>
      </c>
      <c r="N588" s="73">
        <v>1.4844218935410605E-3</v>
      </c>
      <c r="O588" s="73">
        <v>-1.2424289172970815E-3</v>
      </c>
      <c r="P588" s="73">
        <v>-1.4154518740384321E-2</v>
      </c>
      <c r="R588" s="74">
        <v>45414</v>
      </c>
      <c r="S588" s="75">
        <v>2.4815966478190222E-2</v>
      </c>
      <c r="T588" s="75">
        <v>-3.4086427558258456E-2</v>
      </c>
      <c r="U588" s="75">
        <v>6.7123740550260547E-2</v>
      </c>
      <c r="V588" s="75">
        <v>2.8905597515757012E-2</v>
      </c>
      <c r="X588" s="74">
        <v>45414</v>
      </c>
      <c r="Y588" s="71">
        <v>1.252901518219642E-3</v>
      </c>
      <c r="Z588" s="71">
        <v>-7.0963847700458694E-4</v>
      </c>
      <c r="AB588" s="74">
        <v>45414</v>
      </c>
      <c r="AC588" s="73">
        <v>7.2991051534156484E-3</v>
      </c>
      <c r="AD588" s="73">
        <v>5.4976662026930925E-2</v>
      </c>
      <c r="AE588" s="73">
        <v>1.4583858326418342E-2</v>
      </c>
      <c r="AF588" s="73">
        <v>-3.4309554548123517E-3</v>
      </c>
      <c r="AG588" s="73">
        <v>-3.3902542085050887E-3</v>
      </c>
    </row>
    <row r="589" spans="1:33" ht="16" x14ac:dyDescent="0.2">
      <c r="A589" s="74">
        <v>45415</v>
      </c>
      <c r="B589" s="72">
        <v>1.5997994346966723E-4</v>
      </c>
      <c r="C589" s="72">
        <v>5.2079636043844317E-3</v>
      </c>
      <c r="D589" s="72">
        <v>5.0772820391974845E-3</v>
      </c>
      <c r="E589" s="72">
        <v>6.3062576215363918E-3</v>
      </c>
      <c r="G589" s="74">
        <v>45415</v>
      </c>
      <c r="H589" s="71">
        <v>2.2905939631992004E-4</v>
      </c>
      <c r="I589" s="71">
        <v>-2.2127483081739053E-3</v>
      </c>
      <c r="J589" s="71">
        <v>3.7246274819049264E-3</v>
      </c>
      <c r="L589" s="74">
        <v>45415</v>
      </c>
      <c r="M589" s="73">
        <v>-5.3251170540225283E-4</v>
      </c>
      <c r="N589" s="73">
        <v>-5.0863985588971757E-4</v>
      </c>
      <c r="O589" s="73">
        <v>1.3197755152538487E-3</v>
      </c>
      <c r="P589" s="73">
        <v>3.0565795643843145E-2</v>
      </c>
      <c r="R589" s="74">
        <v>45415</v>
      </c>
      <c r="S589" s="75">
        <v>-2.5703147582052728E-2</v>
      </c>
      <c r="T589" s="75">
        <v>-6.4432817810149506E-2</v>
      </c>
      <c r="U589" s="75">
        <v>-7.2215553202104918E-2</v>
      </c>
      <c r="V589" s="75">
        <v>-4.0324461517973684E-2</v>
      </c>
      <c r="X589" s="74">
        <v>45415</v>
      </c>
      <c r="Y589" s="71">
        <v>-5.7952389230421606E-4</v>
      </c>
      <c r="Z589" s="71">
        <v>6.3087461452253184E-4</v>
      </c>
      <c r="AB589" s="74">
        <v>45415</v>
      </c>
      <c r="AC589" s="73">
        <v>1.9471955008944931E-2</v>
      </c>
      <c r="AD589" s="73">
        <v>-1.9862415112384554E-2</v>
      </c>
      <c r="AE589" s="73">
        <v>1.3372218940171732E-2</v>
      </c>
      <c r="AF589" s="73">
        <v>1.884668830234228E-2</v>
      </c>
      <c r="AG589" s="73">
        <v>2.0090052914601132E-2</v>
      </c>
    </row>
    <row r="590" spans="1:33" ht="16" x14ac:dyDescent="0.2">
      <c r="A590" s="74">
        <v>45418</v>
      </c>
      <c r="B590" s="72">
        <v>6.4019759368949861E-4</v>
      </c>
      <c r="C590" s="72">
        <v>-9.7406714733832634E-4</v>
      </c>
      <c r="D590" s="72">
        <v>-3.2224357794113897E-3</v>
      </c>
      <c r="E590" s="72">
        <v>8.7216533494394732E-3</v>
      </c>
      <c r="G590" s="74">
        <v>45418</v>
      </c>
      <c r="H590" s="71">
        <v>9.9604319466842033E-4</v>
      </c>
      <c r="I590" s="71">
        <v>2.8960617892476942E-3</v>
      </c>
      <c r="J590" s="71">
        <v>6.4451987553776227E-4</v>
      </c>
      <c r="L590" s="74">
        <v>45418</v>
      </c>
      <c r="M590" s="73">
        <v>3.398687187761135E-5</v>
      </c>
      <c r="N590" s="73">
        <v>3.3043880858623057E-3</v>
      </c>
      <c r="O590" s="73">
        <v>7.245280091043786E-4</v>
      </c>
      <c r="P590" s="73">
        <v>1.1067123862686813E-3</v>
      </c>
      <c r="R590" s="74">
        <v>45418</v>
      </c>
      <c r="S590" s="75">
        <v>-1.2669257139191262E-2</v>
      </c>
      <c r="T590" s="75">
        <v>9.5351360068789068E-2</v>
      </c>
      <c r="U590" s="75">
        <v>-3.7408393578474759E-2</v>
      </c>
      <c r="V590" s="75">
        <v>1.6916388889643228E-3</v>
      </c>
      <c r="X590" s="74">
        <v>45418</v>
      </c>
      <c r="Y590" s="71">
        <v>9.5244201347897245E-4</v>
      </c>
      <c r="Z590" s="71">
        <v>1.4365020216776672E-2</v>
      </c>
      <c r="AB590" s="74">
        <v>45418</v>
      </c>
      <c r="AC590" s="73">
        <v>2.1791680916445278E-2</v>
      </c>
      <c r="AD590" s="73">
        <v>1.4433488192513277E-3</v>
      </c>
      <c r="AE590" s="73">
        <v>-1.2610507591929696E-2</v>
      </c>
      <c r="AF590" s="73">
        <v>3.6311718044970687E-2</v>
      </c>
      <c r="AG590" s="73">
        <v>8.9260362156420175E-4</v>
      </c>
    </row>
    <row r="591" spans="1:33" ht="16" x14ac:dyDescent="0.2">
      <c r="A591" s="74">
        <v>45419</v>
      </c>
      <c r="B591" s="72">
        <v>7.0484034044338462E-4</v>
      </c>
      <c r="C591" s="72">
        <v>5.2278575922685495E-5</v>
      </c>
      <c r="D591" s="72">
        <v>-2.1292519250544636E-3</v>
      </c>
      <c r="E591" s="72">
        <v>-5.2350097621569371E-3</v>
      </c>
      <c r="G591" s="74">
        <v>45419</v>
      </c>
      <c r="H591" s="71">
        <v>-7.9568530454984993E-4</v>
      </c>
      <c r="I591" s="71">
        <v>2.5517631689348945E-4</v>
      </c>
      <c r="J591" s="71">
        <v>-2.3767606066851937E-3</v>
      </c>
      <c r="L591" s="74">
        <v>45419</v>
      </c>
      <c r="M591" s="73">
        <v>2.0885841149459634E-3</v>
      </c>
      <c r="N591" s="73">
        <v>-3.2393066693199221E-4</v>
      </c>
      <c r="O591" s="73">
        <v>-1.5176554868582526E-3</v>
      </c>
      <c r="P591" s="73">
        <v>2.9426276660871196E-2</v>
      </c>
      <c r="R591" s="74">
        <v>45419</v>
      </c>
      <c r="S591" s="75">
        <v>-2.5794820000117288E-2</v>
      </c>
      <c r="T591" s="75">
        <v>-6.6938898411697173E-2</v>
      </c>
      <c r="U591" s="75">
        <v>0.10973509801141598</v>
      </c>
      <c r="V591" s="75">
        <v>-7.668992513240934E-2</v>
      </c>
      <c r="X591" s="74">
        <v>45419</v>
      </c>
      <c r="Y591" s="71">
        <v>5.748019925674153E-5</v>
      </c>
      <c r="Z591" s="71">
        <v>2.5543929984585072E-3</v>
      </c>
      <c r="AB591" s="74">
        <v>45419</v>
      </c>
      <c r="AC591" s="73">
        <v>2.5843132331455741E-4</v>
      </c>
      <c r="AD591" s="73">
        <v>-5.4636163551478201E-3</v>
      </c>
      <c r="AE591" s="73">
        <v>2.0283982613926192E-3</v>
      </c>
      <c r="AF591" s="73">
        <v>-1.0391826834593203E-2</v>
      </c>
      <c r="AG591" s="73">
        <v>3.8857006714694891E-3</v>
      </c>
    </row>
    <row r="592" spans="1:33" ht="16" x14ac:dyDescent="0.2">
      <c r="A592" s="74">
        <v>45420</v>
      </c>
      <c r="B592" s="72">
        <v>7.8143633727045694E-6</v>
      </c>
      <c r="C592" s="72">
        <v>3.5466501406954663E-3</v>
      </c>
      <c r="D592" s="72">
        <v>-4.4946148836212015E-3</v>
      </c>
      <c r="E592" s="72">
        <v>1.9038376520502502E-3</v>
      </c>
      <c r="G592" s="74">
        <v>45420</v>
      </c>
      <c r="H592" s="71">
        <v>-1.8544684018111335E-5</v>
      </c>
      <c r="I592" s="71">
        <v>2.3325443229418956E-3</v>
      </c>
      <c r="J592" s="71">
        <v>1.3044397360962505E-3</v>
      </c>
      <c r="L592" s="74">
        <v>45420</v>
      </c>
      <c r="M592" s="73">
        <v>-1.6369012703763451E-4</v>
      </c>
      <c r="N592" s="73">
        <v>2.6414549847087344E-3</v>
      </c>
      <c r="O592" s="73">
        <v>9.4645786686181881E-4</v>
      </c>
      <c r="P592" s="73">
        <v>-6.2115142765791645E-3</v>
      </c>
      <c r="R592" s="74">
        <v>45420</v>
      </c>
      <c r="S592" s="75">
        <v>1.1509168888083779E-2</v>
      </c>
      <c r="T592" s="75">
        <v>-2.3632477382355892E-2</v>
      </c>
      <c r="U592" s="75">
        <v>7.3291547809204119E-2</v>
      </c>
      <c r="V592" s="75">
        <v>-9.9639725063871872E-3</v>
      </c>
      <c r="X592" s="74">
        <v>45420</v>
      </c>
      <c r="Y592" s="71">
        <v>5.5955186040904017E-4</v>
      </c>
      <c r="Z592" s="71">
        <v>8.731770157729868E-4</v>
      </c>
      <c r="AB592" s="74">
        <v>45420</v>
      </c>
      <c r="AC592" s="73">
        <v>1.3602160185725113E-2</v>
      </c>
      <c r="AD592" s="73">
        <v>2.7355395608921768E-3</v>
      </c>
      <c r="AE592" s="73">
        <v>6.81562653506026E-3</v>
      </c>
      <c r="AF592" s="73">
        <v>5.6179923042232738E-3</v>
      </c>
      <c r="AG592" s="73">
        <v>4.5143164129153287E-3</v>
      </c>
    </row>
    <row r="593" spans="1:33" ht="16" x14ac:dyDescent="0.2">
      <c r="A593" s="74">
        <v>45421</v>
      </c>
      <c r="B593" s="72">
        <v>4.3386721909269938E-4</v>
      </c>
      <c r="C593" s="72">
        <v>-4.2984430470251867E-4</v>
      </c>
      <c r="D593" s="72">
        <v>-2.1350843124035147E-3</v>
      </c>
      <c r="E593" s="72">
        <v>2.6425372127698052E-3</v>
      </c>
      <c r="G593" s="74">
        <v>45421</v>
      </c>
      <c r="H593" s="71">
        <v>-4.4469556705733625E-4</v>
      </c>
      <c r="I593" s="71">
        <v>-1.8693866009530725E-3</v>
      </c>
      <c r="J593" s="71">
        <v>2.692041347713912E-3</v>
      </c>
      <c r="L593" s="74">
        <v>45421</v>
      </c>
      <c r="M593" s="73">
        <v>-9.163792489007578E-4</v>
      </c>
      <c r="N593" s="73">
        <v>8.2397290734238012E-4</v>
      </c>
      <c r="O593" s="73">
        <v>-5.5423841106389253E-4</v>
      </c>
      <c r="P593" s="73">
        <v>2.9511808050620706E-2</v>
      </c>
      <c r="R593" s="74">
        <v>45421</v>
      </c>
      <c r="S593" s="75">
        <v>-4.0085162767503337E-3</v>
      </c>
      <c r="T593" s="75">
        <v>-2.8703703587012686E-2</v>
      </c>
      <c r="U593" s="75">
        <v>-1.2104369508146012E-2</v>
      </c>
      <c r="V593" s="75">
        <v>-3.6773693762119662E-2</v>
      </c>
      <c r="X593" s="74">
        <v>45421</v>
      </c>
      <c r="Y593" s="71">
        <v>4.5673462788391845E-4</v>
      </c>
      <c r="Z593" s="71">
        <v>1.2395951327099444E-2</v>
      </c>
      <c r="AB593" s="74">
        <v>45421</v>
      </c>
      <c r="AC593" s="73">
        <v>4.1209897805817592E-3</v>
      </c>
      <c r="AD593" s="73">
        <v>4.3293581612294223E-3</v>
      </c>
      <c r="AE593" s="73">
        <v>-8.5902498934286309E-3</v>
      </c>
      <c r="AF593" s="73">
        <v>-4.6696241801139039E-4</v>
      </c>
      <c r="AG593" s="73">
        <v>-5.3225932108804542E-3</v>
      </c>
    </row>
    <row r="594" spans="1:33" ht="16" x14ac:dyDescent="0.2">
      <c r="A594" s="74">
        <v>45422</v>
      </c>
      <c r="B594" s="72">
        <v>1.7259968106359829E-4</v>
      </c>
      <c r="C594" s="72">
        <v>-2.2186803923402608E-3</v>
      </c>
      <c r="D594" s="72">
        <v>-3.1910604154577163E-3</v>
      </c>
      <c r="E594" s="72">
        <v>8.1270712412537995E-3</v>
      </c>
      <c r="G594" s="74">
        <v>45422</v>
      </c>
      <c r="H594" s="71">
        <v>8.0735994203172542E-4</v>
      </c>
      <c r="I594" s="71">
        <v>-2.1262556633104912E-3</v>
      </c>
      <c r="J594" s="71">
        <v>2.5000523822863016E-4</v>
      </c>
      <c r="L594" s="74">
        <v>45422</v>
      </c>
      <c r="M594" s="73">
        <v>5.8331929840098578E-4</v>
      </c>
      <c r="N594" s="73">
        <v>-4.3979207094952131E-3</v>
      </c>
      <c r="O594" s="73">
        <v>-4.0645088180410238E-4</v>
      </c>
      <c r="P594" s="73">
        <v>-3.026487923526174E-3</v>
      </c>
      <c r="R594" s="74">
        <v>45422</v>
      </c>
      <c r="S594" s="75">
        <v>1.8988529317361936E-2</v>
      </c>
      <c r="T594" s="75">
        <v>-2.2631095046499676E-2</v>
      </c>
      <c r="U594" s="75">
        <v>8.9596778454934425E-2</v>
      </c>
      <c r="V594" s="75">
        <v>-0.19661181040503659</v>
      </c>
      <c r="X594" s="74">
        <v>45422</v>
      </c>
      <c r="Y594" s="71">
        <v>-4.9923877774724559E-5</v>
      </c>
      <c r="Z594" s="71">
        <v>-5.1286647705420397E-3</v>
      </c>
      <c r="AB594" s="74">
        <v>45422</v>
      </c>
      <c r="AC594" s="73">
        <v>-1.1335326885533254E-2</v>
      </c>
      <c r="AD594" s="73">
        <v>4.6292683836622189E-3</v>
      </c>
      <c r="AE594" s="73">
        <v>6.3235318847375682E-3</v>
      </c>
      <c r="AF594" s="73">
        <v>-1.9870265435554184E-3</v>
      </c>
      <c r="AG594" s="73">
        <v>-1.474388293361736E-2</v>
      </c>
    </row>
    <row r="595" spans="1:33" ht="16" x14ac:dyDescent="0.2">
      <c r="A595" s="74">
        <v>45425</v>
      </c>
      <c r="B595" s="72">
        <v>1.1749551932548445E-3</v>
      </c>
      <c r="C595" s="72">
        <v>-7.2446774939717476E-5</v>
      </c>
      <c r="D595" s="72">
        <v>-2.2097701406386234E-3</v>
      </c>
      <c r="E595" s="72">
        <v>1.0315805093677188E-2</v>
      </c>
      <c r="G595" s="74">
        <v>45425</v>
      </c>
      <c r="H595" s="71">
        <v>7.9355997205793739E-4</v>
      </c>
      <c r="I595" s="71">
        <v>-2.4903166626855724E-3</v>
      </c>
      <c r="J595" s="71">
        <v>-1.2394434408596056E-3</v>
      </c>
      <c r="L595" s="74">
        <v>45425</v>
      </c>
      <c r="M595" s="73">
        <v>2.791826209495986E-4</v>
      </c>
      <c r="N595" s="73">
        <v>-4.3730355964386001E-4</v>
      </c>
      <c r="O595" s="73">
        <v>5.5591230221373894E-4</v>
      </c>
      <c r="P595" s="73">
        <v>-4.9326992257999868E-3</v>
      </c>
      <c r="R595" s="74">
        <v>45425</v>
      </c>
      <c r="S595" s="75">
        <v>3.6038700310171402E-2</v>
      </c>
      <c r="T595" s="75">
        <v>-6.1085160792483807E-2</v>
      </c>
      <c r="U595" s="75">
        <v>0.13742298005415307</v>
      </c>
      <c r="V595" s="75">
        <v>-4.8892825559910522E-2</v>
      </c>
      <c r="X595" s="74">
        <v>45425</v>
      </c>
      <c r="Y595" s="71">
        <v>8.3108864854838699E-4</v>
      </c>
      <c r="Z595" s="71">
        <v>1.2714346442779804E-2</v>
      </c>
      <c r="AB595" s="74">
        <v>45425</v>
      </c>
      <c r="AC595" s="73">
        <v>5.0197308703126657E-3</v>
      </c>
      <c r="AD595" s="73">
        <v>2.2271724128240795E-3</v>
      </c>
      <c r="AE595" s="73">
        <v>2.7848642054659253E-2</v>
      </c>
      <c r="AF595" s="73">
        <v>1.4864981649041953E-2</v>
      </c>
      <c r="AG595" s="73">
        <v>-3.9467244126391984E-3</v>
      </c>
    </row>
    <row r="596" spans="1:33" ht="16" x14ac:dyDescent="0.2">
      <c r="A596" s="74">
        <v>45426</v>
      </c>
      <c r="B596" s="72">
        <v>-1.90067965458137E-4</v>
      </c>
      <c r="C596" s="72">
        <v>-3.7356471444955882E-6</v>
      </c>
      <c r="D596" s="72">
        <v>6.7713891865573313E-3</v>
      </c>
      <c r="E596" s="72">
        <v>3.3731321772891561E-3</v>
      </c>
      <c r="G596" s="74">
        <v>45426</v>
      </c>
      <c r="H596" s="71">
        <v>-4.6203312733531497E-4</v>
      </c>
      <c r="I596" s="71">
        <v>-7.8954628728720045E-4</v>
      </c>
      <c r="J596" s="71">
        <v>1.6223875575328004E-3</v>
      </c>
      <c r="L596" s="74">
        <v>45426</v>
      </c>
      <c r="M596" s="73">
        <v>8.1840608276033898E-4</v>
      </c>
      <c r="N596" s="73">
        <v>-2.574270991727971E-3</v>
      </c>
      <c r="O596" s="73">
        <v>-6.9509827872239163E-4</v>
      </c>
      <c r="P596" s="73">
        <v>-2.444561228081964E-2</v>
      </c>
      <c r="R596" s="74">
        <v>45426</v>
      </c>
      <c r="S596" s="75">
        <v>5.8230714554057929E-3</v>
      </c>
      <c r="T596" s="75">
        <v>7.071412401153955E-2</v>
      </c>
      <c r="U596" s="75">
        <v>1.2491543599953372E-2</v>
      </c>
      <c r="V596" s="75">
        <v>4.3696866400258789E-3</v>
      </c>
      <c r="X596" s="74">
        <v>45426</v>
      </c>
      <c r="Y596" s="71">
        <v>-1.3747038481852161E-5</v>
      </c>
      <c r="Z596" s="71">
        <v>-5.5650346751012769E-4</v>
      </c>
      <c r="AB596" s="74">
        <v>45426</v>
      </c>
      <c r="AC596" s="73">
        <v>2.0531694683080862E-2</v>
      </c>
      <c r="AD596" s="73">
        <v>3.4898512576578369E-3</v>
      </c>
      <c r="AE596" s="73">
        <v>7.8163563558798239E-3</v>
      </c>
      <c r="AF596" s="73">
        <v>4.6289441504288611E-2</v>
      </c>
      <c r="AG596" s="73">
        <v>3.058689747007428E-2</v>
      </c>
    </row>
    <row r="597" spans="1:33" ht="16" x14ac:dyDescent="0.2">
      <c r="A597" s="74">
        <v>45427</v>
      </c>
      <c r="B597" s="72">
        <v>8.3923474502034881E-4</v>
      </c>
      <c r="C597" s="72">
        <v>-1.566982912717806E-3</v>
      </c>
      <c r="D597" s="72">
        <v>-2.5973677583826203E-3</v>
      </c>
      <c r="E597" s="72">
        <v>-8.4630141438737302E-3</v>
      </c>
      <c r="G597" s="74">
        <v>45427</v>
      </c>
      <c r="H597" s="71">
        <v>6.671825422570703E-4</v>
      </c>
      <c r="I597" s="71">
        <v>-2.9336069784860269E-4</v>
      </c>
      <c r="J597" s="71">
        <v>-2.2257220160646629E-4</v>
      </c>
      <c r="L597" s="74">
        <v>45427</v>
      </c>
      <c r="M597" s="73">
        <v>-1.2190711550699844E-3</v>
      </c>
      <c r="N597" s="73">
        <v>-1.722465590527721E-3</v>
      </c>
      <c r="O597" s="73">
        <v>6.6498633180443571E-4</v>
      </c>
      <c r="P597" s="73">
        <v>-2.9524823678253268E-2</v>
      </c>
      <c r="R597" s="74">
        <v>45427</v>
      </c>
      <c r="S597" s="75">
        <v>-2.9515472432587182E-2</v>
      </c>
      <c r="T597" s="75">
        <v>7.5028433825019489E-2</v>
      </c>
      <c r="U597" s="75">
        <v>-0.1401501945412256</v>
      </c>
      <c r="V597" s="75">
        <v>0.1652328164969058</v>
      </c>
      <c r="X597" s="74">
        <v>45427</v>
      </c>
      <c r="Y597" s="71">
        <v>1.9445150171776233E-4</v>
      </c>
      <c r="Z597" s="71">
        <v>-9.2491369031745194E-3</v>
      </c>
      <c r="AB597" s="74">
        <v>45427</v>
      </c>
      <c r="AC597" s="73">
        <v>-1.4723944902938319E-2</v>
      </c>
      <c r="AD597" s="73">
        <v>-2.5368651626624665E-3</v>
      </c>
      <c r="AE597" s="73">
        <v>-1.767350861749744E-2</v>
      </c>
      <c r="AF597" s="73">
        <v>2.4183808642816527E-3</v>
      </c>
      <c r="AG597" s="73">
        <v>3.0317559523338599E-3</v>
      </c>
    </row>
    <row r="598" spans="1:33" ht="16" x14ac:dyDescent="0.2">
      <c r="A598" s="74">
        <v>45428</v>
      </c>
      <c r="B598" s="72">
        <v>1.3191829513011595E-3</v>
      </c>
      <c r="C598" s="72">
        <v>-1.0333030782011864E-3</v>
      </c>
      <c r="D598" s="72">
        <v>6.2261527809307562E-3</v>
      </c>
      <c r="E598" s="72">
        <v>-5.0669281595017218E-3</v>
      </c>
      <c r="G598" s="74">
        <v>45428</v>
      </c>
      <c r="H598" s="71">
        <v>-1.6044126332408049E-4</v>
      </c>
      <c r="I598" s="71">
        <v>5.9556453697576423E-4</v>
      </c>
      <c r="J598" s="71">
        <v>-1.4235094638093962E-3</v>
      </c>
      <c r="L598" s="74">
        <v>45428</v>
      </c>
      <c r="M598" s="73">
        <v>-3.2501099797060316E-4</v>
      </c>
      <c r="N598" s="73">
        <v>-2.3633818884713068E-3</v>
      </c>
      <c r="O598" s="73">
        <v>-5.7607302469749586E-4</v>
      </c>
      <c r="P598" s="73">
        <v>-1.4081635903823764E-2</v>
      </c>
      <c r="R598" s="74">
        <v>45428</v>
      </c>
      <c r="S598" s="75">
        <v>8.4120528479668215E-3</v>
      </c>
      <c r="T598" s="75">
        <v>-6.1919979433237043E-2</v>
      </c>
      <c r="U598" s="75">
        <v>3.2821308941267703E-3</v>
      </c>
      <c r="V598" s="75">
        <v>0.17013155647138525</v>
      </c>
      <c r="X598" s="74">
        <v>45428</v>
      </c>
      <c r="Y598" s="71">
        <v>2.7431954419320322E-4</v>
      </c>
      <c r="Z598" s="71">
        <v>7.718959717374115E-3</v>
      </c>
      <c r="AB598" s="74">
        <v>45428</v>
      </c>
      <c r="AC598" s="73">
        <v>6.6014982719892086E-4</v>
      </c>
      <c r="AD598" s="73">
        <v>-3.0209101596847666E-3</v>
      </c>
      <c r="AE598" s="73">
        <v>-6.4596497909567441E-3</v>
      </c>
      <c r="AF598" s="73">
        <v>-6.3883904896584187E-3</v>
      </c>
      <c r="AG598" s="73">
        <v>-8.1587398657958377E-3</v>
      </c>
    </row>
    <row r="599" spans="1:33" ht="16" x14ac:dyDescent="0.2">
      <c r="A599" s="74">
        <v>45429</v>
      </c>
      <c r="B599" s="72">
        <v>6.3330422164590379E-4</v>
      </c>
      <c r="C599" s="72">
        <v>1.5131939142853234E-3</v>
      </c>
      <c r="D599" s="72">
        <v>-6.9719451453072439E-3</v>
      </c>
      <c r="E599" s="72">
        <v>-1.7495321886006096E-3</v>
      </c>
      <c r="G599" s="74">
        <v>45429</v>
      </c>
      <c r="H599" s="71">
        <v>8.5826933109114543E-4</v>
      </c>
      <c r="I599" s="71">
        <v>-2.2093711535648595E-3</v>
      </c>
      <c r="J599" s="71">
        <v>7.8653793308286685E-4</v>
      </c>
      <c r="L599" s="74">
        <v>45429</v>
      </c>
      <c r="M599" s="73">
        <v>-1.1378526011832531E-3</v>
      </c>
      <c r="N599" s="73">
        <v>-2.9931718509843453E-4</v>
      </c>
      <c r="O599" s="73">
        <v>-6.2834255885328445E-4</v>
      </c>
      <c r="P599" s="73">
        <v>-3.9820225180650978E-3</v>
      </c>
      <c r="R599" s="74">
        <v>45429</v>
      </c>
      <c r="S599" s="75">
        <v>-2.6699382425194412E-2</v>
      </c>
      <c r="T599" s="75">
        <v>-1.5798791591400553E-2</v>
      </c>
      <c r="U599" s="75">
        <v>6.750325986522078E-2</v>
      </c>
      <c r="V599" s="75">
        <v>0.11290186069318212</v>
      </c>
      <c r="X599" s="74">
        <v>45429</v>
      </c>
      <c r="Y599" s="71">
        <v>9.7061693148310868E-5</v>
      </c>
      <c r="Z599" s="71">
        <v>-1.464439427810672E-4</v>
      </c>
      <c r="AB599" s="74">
        <v>45429</v>
      </c>
      <c r="AC599" s="73">
        <v>2.0102189549396333E-2</v>
      </c>
      <c r="AD599" s="73">
        <v>1.3444251529262449E-2</v>
      </c>
      <c r="AE599" s="73">
        <v>-1.7094433359300068E-2</v>
      </c>
      <c r="AF599" s="73">
        <v>1.0661198962392744E-2</v>
      </c>
      <c r="AG599" s="73">
        <v>8.0282599045489211E-4</v>
      </c>
    </row>
    <row r="600" spans="1:33" ht="16" x14ac:dyDescent="0.2">
      <c r="A600" s="74">
        <v>45432</v>
      </c>
      <c r="B600" s="72">
        <v>5.4950300984424609E-4</v>
      </c>
      <c r="C600" s="72">
        <v>5.6123992344107084E-4</v>
      </c>
      <c r="D600" s="72">
        <v>1.3004281211816124E-3</v>
      </c>
      <c r="E600" s="72">
        <v>-1.4592334896561744E-3</v>
      </c>
      <c r="G600" s="74">
        <v>45432</v>
      </c>
      <c r="H600" s="71">
        <v>-1.5739467163896641E-4</v>
      </c>
      <c r="I600" s="71">
        <v>-1.5475062760233582E-3</v>
      </c>
      <c r="J600" s="71">
        <v>-1.5378951648255599E-3</v>
      </c>
      <c r="L600" s="74">
        <v>45432</v>
      </c>
      <c r="M600" s="73">
        <v>1.0471275424763621E-3</v>
      </c>
      <c r="N600" s="73">
        <v>4.6479597010851462E-4</v>
      </c>
      <c r="O600" s="73">
        <v>-1.0469083026512444E-4</v>
      </c>
      <c r="P600" s="73">
        <v>-3.2619765099801148E-2</v>
      </c>
      <c r="R600" s="74">
        <v>45432</v>
      </c>
      <c r="S600" s="75">
        <v>-1.7333738110842264E-2</v>
      </c>
      <c r="T600" s="75">
        <v>-5.2349700561242704E-3</v>
      </c>
      <c r="U600" s="75">
        <v>-9.6525479600883077E-2</v>
      </c>
      <c r="V600" s="75">
        <v>-2.3454264258352342E-2</v>
      </c>
      <c r="X600" s="74">
        <v>45432</v>
      </c>
      <c r="Y600" s="71">
        <v>1.0460139125836807E-4</v>
      </c>
      <c r="Z600" s="71">
        <v>-7.2146000338869703E-5</v>
      </c>
      <c r="AB600" s="74">
        <v>45432</v>
      </c>
      <c r="AC600" s="73">
        <v>4.4768324671411993E-4</v>
      </c>
      <c r="AD600" s="73">
        <v>-2.2019511885320517E-3</v>
      </c>
      <c r="AE600" s="73">
        <v>-2.0304575503819517E-3</v>
      </c>
      <c r="AF600" s="73">
        <v>-8.0127754324553057E-3</v>
      </c>
      <c r="AG600" s="73">
        <v>7.7541457311870697E-3</v>
      </c>
    </row>
    <row r="601" spans="1:33" ht="16" x14ac:dyDescent="0.2">
      <c r="A601" s="74">
        <v>45433</v>
      </c>
      <c r="B601" s="72">
        <v>4.1325226424244587E-4</v>
      </c>
      <c r="C601" s="72">
        <v>-5.011835467694817E-3</v>
      </c>
      <c r="D601" s="72">
        <v>-1.5291506232130334E-3</v>
      </c>
      <c r="E601" s="72">
        <v>-7.6959362038678805E-3</v>
      </c>
      <c r="G601" s="74">
        <v>45433</v>
      </c>
      <c r="H601" s="71">
        <v>-1.800973597692635E-4</v>
      </c>
      <c r="I601" s="71">
        <v>1.382203576518398E-4</v>
      </c>
      <c r="J601" s="71">
        <v>-2.7759709064623006E-3</v>
      </c>
      <c r="L601" s="74">
        <v>45433</v>
      </c>
      <c r="M601" s="73">
        <v>1.8395829793547399E-3</v>
      </c>
      <c r="N601" s="73">
        <v>-8.4017408466205543E-4</v>
      </c>
      <c r="O601" s="73">
        <v>2.2976759757754018E-3</v>
      </c>
      <c r="P601" s="73">
        <v>1.8625250647099768E-3</v>
      </c>
      <c r="R601" s="74">
        <v>45433</v>
      </c>
      <c r="S601" s="75">
        <v>-6.4321744860522528E-2</v>
      </c>
      <c r="T601" s="75">
        <v>-0.10096779075304697</v>
      </c>
      <c r="U601" s="75">
        <v>1.0241221042637401E-2</v>
      </c>
      <c r="V601" s="75">
        <v>1.8718841919592503E-2</v>
      </c>
      <c r="X601" s="74">
        <v>45433</v>
      </c>
      <c r="Y601" s="71">
        <v>-7.8738375186576139E-4</v>
      </c>
      <c r="Z601" s="71">
        <v>-6.3713980123094802E-3</v>
      </c>
      <c r="AB601" s="74">
        <v>45433</v>
      </c>
      <c r="AC601" s="73">
        <v>-1.0046317158532563E-2</v>
      </c>
      <c r="AD601" s="73">
        <v>-8.5389513142321641E-3</v>
      </c>
      <c r="AE601" s="73">
        <v>-6.6276051927325746E-3</v>
      </c>
      <c r="AF601" s="73">
        <v>-9.923370349576579E-4</v>
      </c>
      <c r="AG601" s="73">
        <v>-4.9493195945875847E-3</v>
      </c>
    </row>
    <row r="602" spans="1:33" ht="16" x14ac:dyDescent="0.2">
      <c r="A602" s="74">
        <v>45434</v>
      </c>
      <c r="B602" s="72">
        <v>1.4352655044235402E-4</v>
      </c>
      <c r="C602" s="72">
        <v>2.8355356141632694E-3</v>
      </c>
      <c r="D602" s="72">
        <v>6.8656165898331317E-3</v>
      </c>
      <c r="E602" s="72">
        <v>9.2858727901539186E-3</v>
      </c>
      <c r="G602" s="74">
        <v>45434</v>
      </c>
      <c r="H602" s="71">
        <v>6.2973035219622366E-5</v>
      </c>
      <c r="I602" s="71">
        <v>-1.2034089686447833E-3</v>
      </c>
      <c r="J602" s="71">
        <v>-1.6589773588689969E-3</v>
      </c>
      <c r="L602" s="74">
        <v>45434</v>
      </c>
      <c r="M602" s="73">
        <v>1.0882355657327271E-3</v>
      </c>
      <c r="N602" s="73">
        <v>9.662928750914586E-4</v>
      </c>
      <c r="O602" s="73">
        <v>7.275473562243374E-4</v>
      </c>
      <c r="P602" s="73">
        <v>2.2302150403665066E-2</v>
      </c>
      <c r="R602" s="74">
        <v>45434</v>
      </c>
      <c r="S602" s="75">
        <v>7.6792285986638266E-3</v>
      </c>
      <c r="T602" s="75">
        <v>4.4981325346154094E-2</v>
      </c>
      <c r="U602" s="75">
        <v>-2.6326649702375311E-2</v>
      </c>
      <c r="V602" s="75">
        <v>1.8021365739610946E-3</v>
      </c>
      <c r="X602" s="74">
        <v>45434</v>
      </c>
      <c r="Y602" s="71">
        <v>5.4212731531632535E-4</v>
      </c>
      <c r="Z602" s="71">
        <v>2.4145986038002771E-4</v>
      </c>
      <c r="AB602" s="74">
        <v>45434</v>
      </c>
      <c r="AC602" s="73">
        <v>-1.7789283955397237E-2</v>
      </c>
      <c r="AD602" s="73">
        <v>-6.3724924903791587E-3</v>
      </c>
      <c r="AE602" s="73">
        <v>-1.9107216976082631E-2</v>
      </c>
      <c r="AF602" s="73">
        <v>1.2127227107808958E-3</v>
      </c>
      <c r="AG602" s="73">
        <v>-4.5718948695025203E-3</v>
      </c>
    </row>
    <row r="603" spans="1:33" ht="16" x14ac:dyDescent="0.2">
      <c r="A603" s="74">
        <v>45435</v>
      </c>
      <c r="B603" s="72">
        <v>1.615824063411908E-4</v>
      </c>
      <c r="C603" s="72">
        <v>1.0329188228449966E-3</v>
      </c>
      <c r="D603" s="72">
        <v>-4.7459433177729268E-3</v>
      </c>
      <c r="E603" s="72">
        <v>1.8170357596443145E-3</v>
      </c>
      <c r="G603" s="74">
        <v>45435</v>
      </c>
      <c r="H603" s="71">
        <v>-7.2414755405593705E-4</v>
      </c>
      <c r="I603" s="71">
        <v>9.1029099231973356E-4</v>
      </c>
      <c r="J603" s="71">
        <v>-1.0030112807761957E-3</v>
      </c>
      <c r="L603" s="74">
        <v>45435</v>
      </c>
      <c r="M603" s="73">
        <v>7.7801323655169884E-4</v>
      </c>
      <c r="N603" s="73">
        <v>2.022463933830502E-3</v>
      </c>
      <c r="O603" s="73">
        <v>-1.4751377998081349E-3</v>
      </c>
      <c r="P603" s="73">
        <v>4.4233994859015557E-3</v>
      </c>
      <c r="R603" s="74">
        <v>45435</v>
      </c>
      <c r="S603" s="75">
        <v>-5.1283148578872492E-2</v>
      </c>
      <c r="T603" s="75">
        <v>1.7506297759611565E-2</v>
      </c>
      <c r="U603" s="75">
        <v>-4.1784285511175044E-2</v>
      </c>
      <c r="V603" s="75">
        <v>3.6519347757727028E-2</v>
      </c>
      <c r="X603" s="74">
        <v>45435</v>
      </c>
      <c r="Y603" s="71">
        <v>-4.6683961815247797E-4</v>
      </c>
      <c r="Z603" s="71">
        <v>3.0728988084539541E-4</v>
      </c>
      <c r="AB603" s="74">
        <v>45435</v>
      </c>
      <c r="AC603" s="73">
        <v>8.1782871047800124E-4</v>
      </c>
      <c r="AD603" s="73">
        <v>5.5781481798049259E-3</v>
      </c>
      <c r="AE603" s="73">
        <v>1.1404996613990161E-2</v>
      </c>
      <c r="AF603" s="73">
        <v>2.330498590815186E-2</v>
      </c>
      <c r="AG603" s="73">
        <v>1.0714959383216654E-2</v>
      </c>
    </row>
    <row r="604" spans="1:33" ht="16" x14ac:dyDescent="0.2">
      <c r="A604" s="74">
        <v>45436</v>
      </c>
      <c r="B604" s="72">
        <v>-3.9107922339282433E-4</v>
      </c>
      <c r="C604" s="72">
        <v>-3.2163065505471235E-3</v>
      </c>
      <c r="D604" s="72">
        <v>-5.8354406392696397E-3</v>
      </c>
      <c r="E604" s="72">
        <v>3.586699634624462E-3</v>
      </c>
      <c r="G604" s="74">
        <v>45436</v>
      </c>
      <c r="H604" s="71">
        <v>1.2576849284923685E-4</v>
      </c>
      <c r="I604" s="71">
        <v>-2.957836324843983E-3</v>
      </c>
      <c r="J604" s="71">
        <v>2.9799807666150576E-3</v>
      </c>
      <c r="L604" s="74">
        <v>45436</v>
      </c>
      <c r="M604" s="73">
        <v>-7.70909261397606E-4</v>
      </c>
      <c r="N604" s="73">
        <v>-2.3849818984893814E-3</v>
      </c>
      <c r="O604" s="73">
        <v>6.5715231622860877E-4</v>
      </c>
      <c r="P604" s="73">
        <v>1.5301040704588608E-3</v>
      </c>
      <c r="R604" s="74">
        <v>45436</v>
      </c>
      <c r="S604" s="75">
        <v>-2.2409928443167571E-2</v>
      </c>
      <c r="T604" s="75">
        <v>-5.5934140954077838E-3</v>
      </c>
      <c r="U604" s="75">
        <v>2.3737798392409803E-2</v>
      </c>
      <c r="V604" s="75">
        <v>-1.1200645467705696E-2</v>
      </c>
      <c r="X604" s="74">
        <v>45436</v>
      </c>
      <c r="Y604" s="71">
        <v>-3.1166719320279898E-4</v>
      </c>
      <c r="Z604" s="71">
        <v>-2.1900340401321657E-2</v>
      </c>
      <c r="AB604" s="74">
        <v>45436</v>
      </c>
      <c r="AC604" s="73">
        <v>7.1505187172558676E-4</v>
      </c>
      <c r="AD604" s="73">
        <v>-7.9783413474436519E-3</v>
      </c>
      <c r="AE604" s="73">
        <v>-1.7681167843226445E-2</v>
      </c>
      <c r="AF604" s="73">
        <v>-2.2093732112537175E-2</v>
      </c>
      <c r="AG604" s="73">
        <v>2.6528003581537563E-2</v>
      </c>
    </row>
    <row r="605" spans="1:33" ht="16" x14ac:dyDescent="0.2">
      <c r="A605" s="74">
        <v>45440</v>
      </c>
      <c r="B605" s="72">
        <v>-1.2044637815623521E-4</v>
      </c>
      <c r="C605" s="72">
        <v>-1.1541043069883486E-3</v>
      </c>
      <c r="D605" s="72">
        <v>-1.5487764886089387E-3</v>
      </c>
      <c r="E605" s="72">
        <v>-3.4532227023484135E-3</v>
      </c>
      <c r="G605" s="74">
        <v>45440</v>
      </c>
      <c r="H605" s="71">
        <v>-9.7220026234308258E-5</v>
      </c>
      <c r="I605" s="71">
        <v>-1.7192421183486086E-3</v>
      </c>
      <c r="J605" s="71">
        <v>-1.9027363053445137E-3</v>
      </c>
      <c r="L605" s="74">
        <v>45440</v>
      </c>
      <c r="M605" s="73">
        <v>-7.1206673561961451E-4</v>
      </c>
      <c r="N605" s="73">
        <v>3.7470239337935194E-3</v>
      </c>
      <c r="O605" s="73">
        <v>1.4699702207805621E-4</v>
      </c>
      <c r="P605" s="73">
        <v>8.4233233925132094E-3</v>
      </c>
      <c r="R605" s="74">
        <v>45440</v>
      </c>
      <c r="S605" s="75">
        <v>3.171478002318659E-2</v>
      </c>
      <c r="T605" s="75">
        <v>6.1961811724593942E-3</v>
      </c>
      <c r="U605" s="75">
        <v>1.089544375375622E-2</v>
      </c>
      <c r="V605" s="75">
        <v>-8.9871469441582419E-2</v>
      </c>
      <c r="X605" s="74">
        <v>45440</v>
      </c>
      <c r="Y605" s="71">
        <v>3.0160344043751004E-6</v>
      </c>
      <c r="Z605" s="71">
        <v>-9.8881005601222536E-4</v>
      </c>
      <c r="AB605" s="74">
        <v>45440</v>
      </c>
      <c r="AC605" s="73">
        <v>-2.7905416442180302E-2</v>
      </c>
      <c r="AD605" s="73">
        <v>-2.7272014978163635E-3</v>
      </c>
      <c r="AE605" s="73">
        <v>-6.051853755491856E-3</v>
      </c>
      <c r="AF605" s="73">
        <v>-1.3182134943351081E-2</v>
      </c>
      <c r="AG605" s="73">
        <v>-2.4382847235149416E-2</v>
      </c>
    </row>
    <row r="606" spans="1:33" ht="16" x14ac:dyDescent="0.2">
      <c r="A606" s="74">
        <v>45441</v>
      </c>
      <c r="B606" s="72">
        <v>2.2777733132542984E-5</v>
      </c>
      <c r="C606" s="72">
        <v>-2.4567828483844315E-3</v>
      </c>
      <c r="D606" s="72">
        <v>-6.3522986102106018E-4</v>
      </c>
      <c r="E606" s="72">
        <v>5.8058332018112611E-3</v>
      </c>
      <c r="G606" s="74">
        <v>45441</v>
      </c>
      <c r="H606" s="71">
        <v>1.1798550872902806E-4</v>
      </c>
      <c r="I606" s="71">
        <v>2.1210006746319888E-3</v>
      </c>
      <c r="J606" s="71">
        <v>4.0129199159939869E-4</v>
      </c>
      <c r="L606" s="74">
        <v>45441</v>
      </c>
      <c r="M606" s="73">
        <v>2.166021562590653E-4</v>
      </c>
      <c r="N606" s="73">
        <v>2.7331971126957314E-4</v>
      </c>
      <c r="O606" s="73">
        <v>1.3537407980741554E-3</v>
      </c>
      <c r="P606" s="73">
        <v>7.2636491284337563E-3</v>
      </c>
      <c r="R606" s="74">
        <v>45441</v>
      </c>
      <c r="S606" s="75">
        <v>3.5264929656890792E-2</v>
      </c>
      <c r="T606" s="75">
        <v>-4.2311461339970768E-2</v>
      </c>
      <c r="U606" s="75">
        <v>5.6992044963080878E-2</v>
      </c>
      <c r="V606" s="75">
        <v>5.1726163281733364E-2</v>
      </c>
      <c r="X606" s="74">
        <v>45441</v>
      </c>
      <c r="Y606" s="71">
        <v>4.8213243843488564E-4</v>
      </c>
      <c r="Z606" s="71">
        <v>6.872943501842226E-3</v>
      </c>
      <c r="AB606" s="74">
        <v>45441</v>
      </c>
      <c r="AC606" s="73">
        <v>5.3408860856075553E-3</v>
      </c>
      <c r="AD606" s="73">
        <v>7.6812667638349631E-3</v>
      </c>
      <c r="AE606" s="73">
        <v>1.0762671156090715E-2</v>
      </c>
      <c r="AF606" s="73">
        <v>-1.4828400211988184E-2</v>
      </c>
      <c r="AG606" s="73">
        <v>5.5401803756153509E-3</v>
      </c>
    </row>
    <row r="607" spans="1:33" ht="16" x14ac:dyDescent="0.2">
      <c r="A607" s="74">
        <v>45442</v>
      </c>
      <c r="B607" s="72">
        <v>1.2283718617381559E-3</v>
      </c>
      <c r="C607" s="72">
        <v>5.3160598258458688E-3</v>
      </c>
      <c r="D607" s="72">
        <v>1.5322991605478944E-3</v>
      </c>
      <c r="E607" s="72">
        <v>4.5010958868089692E-3</v>
      </c>
      <c r="G607" s="74">
        <v>45442</v>
      </c>
      <c r="H607" s="71">
        <v>9.8440853189337051E-5</v>
      </c>
      <c r="I607" s="71">
        <v>-3.1793194229229283E-4</v>
      </c>
      <c r="J607" s="71">
        <v>5.4111391377331664E-4</v>
      </c>
      <c r="L607" s="74">
        <v>45442</v>
      </c>
      <c r="M607" s="73">
        <v>3.4935531334636928E-4</v>
      </c>
      <c r="N607" s="73">
        <v>-2.1978680596832448E-3</v>
      </c>
      <c r="O607" s="73">
        <v>-3.0369315061551388E-4</v>
      </c>
      <c r="P607" s="73">
        <v>5.8364455544081427E-3</v>
      </c>
      <c r="R607" s="74">
        <v>45442</v>
      </c>
      <c r="S607" s="75">
        <v>4.3993422029475746E-2</v>
      </c>
      <c r="T607" s="75">
        <v>-5.4912265861471514E-2</v>
      </c>
      <c r="U607" s="75">
        <v>-6.7203242001837235E-2</v>
      </c>
      <c r="V607" s="75">
        <v>-0.13288738095199948</v>
      </c>
      <c r="X607" s="74">
        <v>45442</v>
      </c>
      <c r="Y607" s="71">
        <v>7.3463231165652614E-4</v>
      </c>
      <c r="Z607" s="71">
        <v>-1.545912566354915E-2</v>
      </c>
      <c r="AB607" s="74">
        <v>45442</v>
      </c>
      <c r="AC607" s="73">
        <v>7.854600968809973E-3</v>
      </c>
      <c r="AD607" s="73">
        <v>6.6730466878483436E-3</v>
      </c>
      <c r="AE607" s="73">
        <v>1.7342223164017498E-2</v>
      </c>
      <c r="AF607" s="73">
        <v>-1.1725332126274864E-2</v>
      </c>
      <c r="AG607" s="73">
        <v>6.8431462231052119E-3</v>
      </c>
    </row>
    <row r="608" spans="1:33" ht="16" x14ac:dyDescent="0.2">
      <c r="A608" s="74">
        <v>45443</v>
      </c>
      <c r="B608" s="72">
        <v>3.9926693656335281E-4</v>
      </c>
      <c r="C608" s="72">
        <v>8.471930073815062E-4</v>
      </c>
      <c r="D608" s="72">
        <v>6.0114214064383286E-3</v>
      </c>
      <c r="E608" s="72">
        <v>-2.4953319949242114E-4</v>
      </c>
      <c r="G608" s="74">
        <v>45443</v>
      </c>
      <c r="H608" s="71">
        <v>-2.7003426904620689E-5</v>
      </c>
      <c r="I608" s="71">
        <v>1.8628062482751003E-4</v>
      </c>
      <c r="J608" s="71">
        <v>5.8305021483765721E-4</v>
      </c>
      <c r="L608" s="74">
        <v>45443</v>
      </c>
      <c r="M608" s="73">
        <v>-4.4063594784278105E-5</v>
      </c>
      <c r="N608" s="73">
        <v>5.22535809222655E-4</v>
      </c>
      <c r="O608" s="73">
        <v>6.6790398495566289E-4</v>
      </c>
      <c r="P608" s="73">
        <v>2.1910106184584825E-2</v>
      </c>
      <c r="R608" s="74">
        <v>45443</v>
      </c>
      <c r="S608" s="75">
        <v>-1.1530831271334729E-2</v>
      </c>
      <c r="T608" s="75">
        <v>-4.7859321594205195E-2</v>
      </c>
      <c r="U608" s="75">
        <v>3.9836080912634915E-2</v>
      </c>
      <c r="V608" s="75">
        <v>5.6535227598072585E-2</v>
      </c>
      <c r="X608" s="74">
        <v>45443</v>
      </c>
      <c r="Y608" s="71">
        <v>8.0317272555092902E-4</v>
      </c>
      <c r="Z608" s="71">
        <v>-1.7835169399752663E-2</v>
      </c>
      <c r="AB608" s="74">
        <v>45443</v>
      </c>
      <c r="AC608" s="73">
        <v>-1.1335326885533254E-2</v>
      </c>
      <c r="AD608" s="73">
        <v>4.6292683836622189E-3</v>
      </c>
      <c r="AE608" s="73">
        <v>6.3235318847375682E-3</v>
      </c>
      <c r="AF608" s="73">
        <v>-1.9870265435554184E-3</v>
      </c>
      <c r="AG608" s="73">
        <v>-1.474388293361736E-2</v>
      </c>
    </row>
    <row r="610" spans="2:33" ht="16" x14ac:dyDescent="0.2">
      <c r="H610" s="72"/>
      <c r="I610" s="72"/>
      <c r="J610" s="72"/>
      <c r="K610" s="72"/>
    </row>
    <row r="611" spans="2:33" ht="16" x14ac:dyDescent="0.2"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</row>
    <row r="612" spans="2:33" ht="16" x14ac:dyDescent="0.2"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</row>
  </sheetData>
  <mergeCells count="6">
    <mergeCell ref="AC1:AG1"/>
    <mergeCell ref="B1:E1"/>
    <mergeCell ref="H1:J1"/>
    <mergeCell ref="M1:P1"/>
    <mergeCell ref="S1:V1"/>
    <mergeCell ref="Y1:Z1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3ED9-3492-0A49-88C1-F428B3AC09CD}">
  <dimension ref="A1:AH1000"/>
  <sheetViews>
    <sheetView showGridLines="0" tabSelected="1" workbookViewId="0"/>
  </sheetViews>
  <sheetFormatPr baseColWidth="10" defaultColWidth="11.1640625" defaultRowHeight="15" customHeight="1" x14ac:dyDescent="0.2"/>
  <cols>
    <col min="1" max="1" width="6.6640625" customWidth="1"/>
    <col min="2" max="2" width="10.33203125" customWidth="1"/>
    <col min="3" max="3" width="12" customWidth="1"/>
    <col min="4" max="7" width="8.83203125" customWidth="1"/>
    <col min="8" max="8" width="10.33203125" customWidth="1"/>
    <col min="9" max="9" width="9.5" customWidth="1"/>
    <col min="10" max="10" width="8.83203125" customWidth="1"/>
    <col min="11" max="11" width="9.5" customWidth="1"/>
    <col min="12" max="12" width="8.83203125" customWidth="1"/>
    <col min="13" max="13" width="10.33203125" customWidth="1"/>
    <col min="14" max="14" width="8.83203125" customWidth="1"/>
    <col min="15" max="15" width="12.83203125" customWidth="1"/>
    <col min="16" max="16" width="8.83203125" customWidth="1"/>
    <col min="17" max="17" width="16.1640625" customWidth="1"/>
    <col min="18" max="18" width="8.83203125" customWidth="1"/>
    <col min="19" max="19" width="10.33203125" customWidth="1"/>
    <col min="20" max="24" width="8.83203125" customWidth="1"/>
    <col min="25" max="25" width="10.33203125" customWidth="1"/>
    <col min="26" max="26" width="11.6640625" customWidth="1"/>
    <col min="27" max="28" width="8.83203125" customWidth="1"/>
    <col min="29" max="29" width="10.33203125" customWidth="1"/>
    <col min="30" max="31" width="8.83203125" customWidth="1"/>
    <col min="32" max="32" width="15.1640625" customWidth="1"/>
    <col min="33" max="34" width="8.83203125" customWidth="1"/>
  </cols>
  <sheetData>
    <row r="1" spans="1:34" ht="16" x14ac:dyDescent="0.2">
      <c r="A1" s="79"/>
      <c r="B1" s="79"/>
      <c r="C1" s="198" t="s">
        <v>11</v>
      </c>
      <c r="D1" s="191"/>
      <c r="E1" s="191"/>
      <c r="F1" s="191"/>
      <c r="G1" s="79"/>
      <c r="H1" s="79"/>
      <c r="I1" s="198" t="s">
        <v>12</v>
      </c>
      <c r="J1" s="191"/>
      <c r="K1" s="191"/>
      <c r="L1" s="79"/>
      <c r="M1" s="79"/>
      <c r="N1" s="199" t="s">
        <v>129</v>
      </c>
      <c r="O1" s="191"/>
      <c r="P1" s="191"/>
      <c r="Q1" s="191"/>
      <c r="R1" s="79"/>
      <c r="S1" s="79"/>
      <c r="T1" s="198" t="s">
        <v>128</v>
      </c>
      <c r="U1" s="191"/>
      <c r="V1" s="191"/>
      <c r="W1" s="191"/>
      <c r="X1" s="79"/>
      <c r="Y1" s="79"/>
      <c r="Z1" s="198" t="s">
        <v>86</v>
      </c>
      <c r="AA1" s="191"/>
      <c r="AB1" s="79"/>
      <c r="AC1" s="79"/>
      <c r="AD1" s="198" t="s">
        <v>87</v>
      </c>
      <c r="AE1" s="191"/>
      <c r="AF1" s="191"/>
      <c r="AG1" s="191"/>
      <c r="AH1" s="191"/>
    </row>
    <row r="2" spans="1:34" ht="16" x14ac:dyDescent="0.2">
      <c r="A2" s="105"/>
      <c r="B2" s="104" t="s">
        <v>19</v>
      </c>
      <c r="C2" s="103" t="s">
        <v>121</v>
      </c>
      <c r="D2" s="103" t="s">
        <v>120</v>
      </c>
      <c r="E2" s="103" t="s">
        <v>119</v>
      </c>
      <c r="F2" s="102" t="s">
        <v>118</v>
      </c>
      <c r="G2" s="86"/>
      <c r="H2" s="104" t="s">
        <v>19</v>
      </c>
      <c r="I2" s="103" t="s">
        <v>121</v>
      </c>
      <c r="J2" s="103" t="s">
        <v>120</v>
      </c>
      <c r="K2" s="102" t="s">
        <v>119</v>
      </c>
      <c r="L2" s="86"/>
      <c r="M2" s="104" t="s">
        <v>19</v>
      </c>
      <c r="N2" s="103" t="s">
        <v>127</v>
      </c>
      <c r="O2" s="103" t="s">
        <v>126</v>
      </c>
      <c r="P2" s="103" t="s">
        <v>125</v>
      </c>
      <c r="Q2" s="102" t="s">
        <v>124</v>
      </c>
      <c r="R2" s="86"/>
      <c r="S2" s="104" t="s">
        <v>19</v>
      </c>
      <c r="T2" s="103" t="s">
        <v>121</v>
      </c>
      <c r="U2" s="103" t="s">
        <v>120</v>
      </c>
      <c r="V2" s="103" t="s">
        <v>119</v>
      </c>
      <c r="W2" s="102" t="s">
        <v>118</v>
      </c>
      <c r="X2" s="86"/>
      <c r="Y2" s="104" t="s">
        <v>19</v>
      </c>
      <c r="Z2" s="103" t="s">
        <v>123</v>
      </c>
      <c r="AA2" s="102" t="s">
        <v>122</v>
      </c>
      <c r="AB2" s="86"/>
      <c r="AC2" s="104" t="s">
        <v>19</v>
      </c>
      <c r="AD2" s="103" t="s">
        <v>121</v>
      </c>
      <c r="AE2" s="103" t="s">
        <v>120</v>
      </c>
      <c r="AF2" s="103" t="s">
        <v>119</v>
      </c>
      <c r="AG2" s="103" t="s">
        <v>118</v>
      </c>
      <c r="AH2" s="102" t="s">
        <v>117</v>
      </c>
    </row>
    <row r="3" spans="1:34" ht="16" x14ac:dyDescent="0.2">
      <c r="A3" s="93"/>
      <c r="B3" s="85">
        <v>44564</v>
      </c>
      <c r="C3" s="101">
        <v>3.6272711388248414E-4</v>
      </c>
      <c r="D3" s="101">
        <v>4.5389968532286005E-4</v>
      </c>
      <c r="E3" s="101">
        <v>3.7100200269545142E-3</v>
      </c>
      <c r="F3" s="100">
        <v>1.9426683701636194E-3</v>
      </c>
      <c r="G3" s="86"/>
      <c r="H3" s="85">
        <v>44564</v>
      </c>
      <c r="I3" s="97">
        <v>-1.3116942755766606E-3</v>
      </c>
      <c r="J3" s="97">
        <v>4.0323005244118125E-3</v>
      </c>
      <c r="K3" s="96">
        <v>8.5342949610852064E-4</v>
      </c>
      <c r="L3" s="86"/>
      <c r="M3" s="85">
        <v>44564</v>
      </c>
      <c r="N3" s="95">
        <v>-3.0406920450571582E-4</v>
      </c>
      <c r="O3" s="95">
        <v>1.5342387875604113E-4</v>
      </c>
      <c r="P3" s="95">
        <v>-9.9375879181981262E-5</v>
      </c>
      <c r="Q3" s="94">
        <v>6.683238428020679E-3</v>
      </c>
      <c r="R3" s="86"/>
      <c r="S3" s="85">
        <v>44564</v>
      </c>
      <c r="T3" s="99">
        <v>-1.7065259364105446E-2</v>
      </c>
      <c r="U3" s="99">
        <v>5.1731419215969569E-2</v>
      </c>
      <c r="V3" s="99">
        <v>-7.2630925731037577E-3</v>
      </c>
      <c r="W3" s="98">
        <v>-3.4518670030325008E-2</v>
      </c>
      <c r="X3" s="86"/>
      <c r="Y3" s="85">
        <v>44564</v>
      </c>
      <c r="Z3" s="97">
        <v>-1.7451342352803705E-5</v>
      </c>
      <c r="AA3" s="96">
        <v>-6.2562089115400701E-3</v>
      </c>
      <c r="AB3" s="86"/>
      <c r="AC3" s="85">
        <v>44564</v>
      </c>
      <c r="AD3" s="95">
        <v>1.3812511544167135E-2</v>
      </c>
      <c r="AE3" s="95">
        <v>-6.7682153461387394E-3</v>
      </c>
      <c r="AF3" s="95">
        <v>2.3667101536901942E-2</v>
      </c>
      <c r="AG3" s="95">
        <v>-2.0301030900510112E-2</v>
      </c>
      <c r="AH3" s="94">
        <v>2.3523308570149292E-2</v>
      </c>
    </row>
    <row r="4" spans="1:34" ht="16" x14ac:dyDescent="0.2">
      <c r="A4" s="93"/>
      <c r="B4" s="85">
        <v>44565</v>
      </c>
      <c r="C4" s="101">
        <v>8.8702931067622759E-4</v>
      </c>
      <c r="D4" s="101">
        <v>1.2902958902035271E-3</v>
      </c>
      <c r="E4" s="101">
        <v>1.7733176766475741E-3</v>
      </c>
      <c r="F4" s="100">
        <v>1.9128836774350614E-3</v>
      </c>
      <c r="G4" s="86"/>
      <c r="H4" s="85">
        <v>44565</v>
      </c>
      <c r="I4" s="97">
        <v>-8.3878667000994515E-6</v>
      </c>
      <c r="J4" s="97">
        <v>2.1209782683008545E-3</v>
      </c>
      <c r="K4" s="96">
        <v>5.2800456317522986E-4</v>
      </c>
      <c r="L4" s="86"/>
      <c r="M4" s="85">
        <v>44565</v>
      </c>
      <c r="N4" s="95">
        <v>1.2058699744490796E-3</v>
      </c>
      <c r="O4" s="95">
        <v>-1.0639954322932189E-3</v>
      </c>
      <c r="P4" s="95">
        <v>2.9271439105413117E-3</v>
      </c>
      <c r="Q4" s="94">
        <v>1.1482881542584509E-2</v>
      </c>
      <c r="R4" s="86"/>
      <c r="S4" s="85">
        <v>44565</v>
      </c>
      <c r="T4" s="99">
        <v>-2.8809568603670108E-2</v>
      </c>
      <c r="U4" s="99">
        <v>-5.6944940845615105E-2</v>
      </c>
      <c r="V4" s="99">
        <v>0.15657406242778771</v>
      </c>
      <c r="W4" s="98">
        <v>6.0633967604386309E-2</v>
      </c>
      <c r="X4" s="86"/>
      <c r="Y4" s="85">
        <v>44565</v>
      </c>
      <c r="Z4" s="97">
        <v>-2.4332907682732524E-4</v>
      </c>
      <c r="AA4" s="96">
        <v>-2.7976638475432814E-3</v>
      </c>
      <c r="AB4" s="86"/>
      <c r="AC4" s="85">
        <v>44565</v>
      </c>
      <c r="AD4" s="95">
        <v>-2.0841358636625989E-2</v>
      </c>
      <c r="AE4" s="95">
        <v>1.3323411523017518E-2</v>
      </c>
      <c r="AF4" s="95">
        <v>-2.253805094840737E-2</v>
      </c>
      <c r="AG4" s="95">
        <v>-4.6874595912571176E-2</v>
      </c>
      <c r="AH4" s="94">
        <v>-1.1132591444666389E-2</v>
      </c>
    </row>
    <row r="5" spans="1:34" ht="16" x14ac:dyDescent="0.2">
      <c r="A5" s="93"/>
      <c r="B5" s="85">
        <v>44566</v>
      </c>
      <c r="C5" s="101">
        <v>-6.2437279908169794E-4</v>
      </c>
      <c r="D5" s="101">
        <v>-1.3291876586847881E-4</v>
      </c>
      <c r="E5" s="101">
        <v>2.6069715430059575E-3</v>
      </c>
      <c r="F5" s="100">
        <v>-7.1259186256813298E-3</v>
      </c>
      <c r="G5" s="86"/>
      <c r="H5" s="85">
        <v>44566</v>
      </c>
      <c r="I5" s="97">
        <v>4.6385435706300046E-4</v>
      </c>
      <c r="J5" s="97">
        <v>6.9160895932609116E-5</v>
      </c>
      <c r="K5" s="96">
        <v>8.8696548624230443E-4</v>
      </c>
      <c r="L5" s="86"/>
      <c r="M5" s="85">
        <v>44566</v>
      </c>
      <c r="N5" s="95">
        <v>8.322359408696661E-4</v>
      </c>
      <c r="O5" s="95">
        <v>-2.553930206928697E-5</v>
      </c>
      <c r="P5" s="95">
        <v>4.2102817865723955E-4</v>
      </c>
      <c r="Q5" s="94">
        <v>-3.9259356849727081E-3</v>
      </c>
      <c r="R5" s="86"/>
      <c r="S5" s="85">
        <v>44566</v>
      </c>
      <c r="T5" s="99">
        <v>6.8555886473778138E-3</v>
      </c>
      <c r="U5" s="99">
        <v>3.8758625037076028E-2</v>
      </c>
      <c r="V5" s="99">
        <v>7.4188307444507162E-2</v>
      </c>
      <c r="W5" s="98">
        <v>-7.7239470021193954E-2</v>
      </c>
      <c r="X5" s="86"/>
      <c r="Y5" s="85">
        <v>44566</v>
      </c>
      <c r="Z5" s="97">
        <v>-3.5939334007280076E-4</v>
      </c>
      <c r="AA5" s="96">
        <v>5.9299171017266556E-3</v>
      </c>
      <c r="AB5" s="86"/>
      <c r="AC5" s="85">
        <v>44566</v>
      </c>
      <c r="AD5" s="95">
        <v>1.1820231782959345E-2</v>
      </c>
      <c r="AE5" s="95">
        <v>1.3148229690718983E-2</v>
      </c>
      <c r="AF5" s="95">
        <v>1.6784549792700158E-2</v>
      </c>
      <c r="AG5" s="95">
        <v>1.1998973343470019E-2</v>
      </c>
      <c r="AH5" s="94">
        <v>-2.8536505300734614E-3</v>
      </c>
    </row>
    <row r="6" spans="1:34" ht="16" x14ac:dyDescent="0.2">
      <c r="A6" s="93"/>
      <c r="B6" s="85">
        <v>44567</v>
      </c>
      <c r="C6" s="101">
        <v>-4.5378917720811571E-4</v>
      </c>
      <c r="D6" s="101">
        <v>-1.1278286165461524E-3</v>
      </c>
      <c r="E6" s="101">
        <v>-1.0306879946864168E-2</v>
      </c>
      <c r="F6" s="100">
        <v>-3.4701691219795891E-3</v>
      </c>
      <c r="G6" s="86"/>
      <c r="H6" s="85">
        <v>44567</v>
      </c>
      <c r="I6" s="97">
        <v>-2.0538010136237719E-4</v>
      </c>
      <c r="J6" s="97">
        <v>2.2948692683208991E-3</v>
      </c>
      <c r="K6" s="96">
        <v>-2.7212983705344578E-3</v>
      </c>
      <c r="L6" s="86"/>
      <c r="M6" s="85">
        <v>44567</v>
      </c>
      <c r="N6" s="95">
        <v>3.4745618714307854E-4</v>
      </c>
      <c r="O6" s="95">
        <v>-4.0225884868307213E-3</v>
      </c>
      <c r="P6" s="95">
        <v>3.7983499244774645E-3</v>
      </c>
      <c r="Q6" s="94">
        <v>-3.9566363516222634E-2</v>
      </c>
      <c r="R6" s="86"/>
      <c r="S6" s="85">
        <v>44567</v>
      </c>
      <c r="T6" s="99">
        <v>2.4700559160953938E-2</v>
      </c>
      <c r="U6" s="99">
        <v>3.783453295618102E-2</v>
      </c>
      <c r="V6" s="99">
        <v>-1.0207795510161056E-2</v>
      </c>
      <c r="W6" s="98">
        <v>-5.6573949616432556E-2</v>
      </c>
      <c r="X6" s="86"/>
      <c r="Y6" s="85">
        <v>44567</v>
      </c>
      <c r="Z6" s="97">
        <v>5.5887122408175766E-4</v>
      </c>
      <c r="AA6" s="96">
        <v>7.4614347695302115E-3</v>
      </c>
      <c r="AB6" s="86"/>
      <c r="AC6" s="85">
        <v>44567</v>
      </c>
      <c r="AD6" s="95">
        <v>-1.7175132176762909E-2</v>
      </c>
      <c r="AE6" s="95">
        <v>0</v>
      </c>
      <c r="AF6" s="95">
        <v>9.0578328328207065E-3</v>
      </c>
      <c r="AG6" s="95">
        <v>-1.8052886258979089E-2</v>
      </c>
      <c r="AH6" s="94">
        <v>3.2606509426921222E-3</v>
      </c>
    </row>
    <row r="7" spans="1:34" ht="16" x14ac:dyDescent="0.2">
      <c r="A7" s="93"/>
      <c r="B7" s="85">
        <v>44568</v>
      </c>
      <c r="C7" s="101">
        <v>2.7102197992208426E-4</v>
      </c>
      <c r="D7" s="101">
        <v>2.3473694085646719E-3</v>
      </c>
      <c r="E7" s="101">
        <v>-1.4750779206003394E-3</v>
      </c>
      <c r="F7" s="100">
        <v>-3.0655828254866385E-3</v>
      </c>
      <c r="G7" s="86"/>
      <c r="H7" s="85">
        <v>44568</v>
      </c>
      <c r="I7" s="97">
        <v>-1.3334512031796194E-4</v>
      </c>
      <c r="J7" s="97">
        <v>2.1223233187502361E-4</v>
      </c>
      <c r="K7" s="96">
        <v>1.1251105314695191E-4</v>
      </c>
      <c r="L7" s="86"/>
      <c r="M7" s="85">
        <v>44568</v>
      </c>
      <c r="N7" s="95">
        <v>8.8106958692956566E-4</v>
      </c>
      <c r="O7" s="95">
        <v>7.3436883514513935E-4</v>
      </c>
      <c r="P7" s="95">
        <v>-1.7611914734602294E-4</v>
      </c>
      <c r="Q7" s="94">
        <v>4.5879178593599364E-2</v>
      </c>
      <c r="R7" s="86"/>
      <c r="S7" s="85">
        <v>44568</v>
      </c>
      <c r="T7" s="99">
        <v>1.5196637336732578E-2</v>
      </c>
      <c r="U7" s="99">
        <v>5.95160223744199E-2</v>
      </c>
      <c r="V7" s="99">
        <v>4.0438692012112608E-2</v>
      </c>
      <c r="W7" s="98">
        <v>9.9209493040785621E-2</v>
      </c>
      <c r="X7" s="86"/>
      <c r="Y7" s="85">
        <v>44568</v>
      </c>
      <c r="Z7" s="97">
        <v>5.237749204493236E-4</v>
      </c>
      <c r="AA7" s="96">
        <v>-4.4040120976624507E-3</v>
      </c>
      <c r="AB7" s="86"/>
      <c r="AC7" s="85">
        <v>44568</v>
      </c>
      <c r="AD7" s="95">
        <v>-8.3418591564575657E-3</v>
      </c>
      <c r="AE7" s="95">
        <v>-5.1388426390170843E-3</v>
      </c>
      <c r="AF7" s="95">
        <v>5.0455300632398295E-3</v>
      </c>
      <c r="AG7" s="95">
        <v>-8.4777781505200565E-3</v>
      </c>
      <c r="AH7" s="94">
        <v>5.9840941287785145E-3</v>
      </c>
    </row>
    <row r="8" spans="1:34" ht="16" x14ac:dyDescent="0.2">
      <c r="A8" s="93"/>
      <c r="B8" s="85">
        <v>44571</v>
      </c>
      <c r="C8" s="101">
        <v>-1.3167220104605835E-4</v>
      </c>
      <c r="D8" s="101">
        <v>3.6631778258194598E-3</v>
      </c>
      <c r="E8" s="101">
        <v>1.1935147559959231E-3</v>
      </c>
      <c r="F8" s="100">
        <v>2.1593165955258583E-3</v>
      </c>
      <c r="G8" s="86"/>
      <c r="H8" s="85">
        <v>44571</v>
      </c>
      <c r="I8" s="97">
        <v>3.219253029041302E-4</v>
      </c>
      <c r="J8" s="97">
        <v>4.9075668894692677E-3</v>
      </c>
      <c r="K8" s="96">
        <v>-4.4027388751771788E-4</v>
      </c>
      <c r="L8" s="86"/>
      <c r="M8" s="85">
        <v>44571</v>
      </c>
      <c r="N8" s="95">
        <v>-8.0467437769810718E-4</v>
      </c>
      <c r="O8" s="95">
        <v>3.2051966710917824E-3</v>
      </c>
      <c r="P8" s="95">
        <v>6.2434021987615475E-4</v>
      </c>
      <c r="Q8" s="94">
        <v>-1.4343331939588273E-2</v>
      </c>
      <c r="R8" s="86"/>
      <c r="S8" s="85">
        <v>44571</v>
      </c>
      <c r="T8" s="99">
        <v>-2.1715653087705997E-2</v>
      </c>
      <c r="U8" s="99">
        <v>2.0801739418883442E-4</v>
      </c>
      <c r="V8" s="99">
        <v>4.8432525557158983E-2</v>
      </c>
      <c r="W8" s="98">
        <v>9.0798931117236741E-3</v>
      </c>
      <c r="X8" s="86"/>
      <c r="Y8" s="85">
        <v>44571</v>
      </c>
      <c r="Z8" s="97">
        <v>5.6558366019016538E-4</v>
      </c>
      <c r="AA8" s="96">
        <v>-1.6536131989736386E-2</v>
      </c>
      <c r="AB8" s="86"/>
      <c r="AC8" s="85">
        <v>44571</v>
      </c>
      <c r="AD8" s="95">
        <v>-5.0181886248494645E-3</v>
      </c>
      <c r="AE8" s="95">
        <v>-1.557689983266229E-2</v>
      </c>
      <c r="AF8" s="95">
        <v>7.6294648011567216E-3</v>
      </c>
      <c r="AG8" s="95">
        <v>2.3909049159091394E-2</v>
      </c>
      <c r="AH8" s="94">
        <v>7.9569337572437011E-3</v>
      </c>
    </row>
    <row r="9" spans="1:34" ht="16" x14ac:dyDescent="0.2">
      <c r="A9" s="93"/>
      <c r="B9" s="85">
        <v>44572</v>
      </c>
      <c r="C9" s="101">
        <v>-1.1430478898746059E-4</v>
      </c>
      <c r="D9" s="101">
        <v>3.958748614102482E-4</v>
      </c>
      <c r="E9" s="101">
        <v>1.4634039247191197E-3</v>
      </c>
      <c r="F9" s="100">
        <v>7.049138711104231E-3</v>
      </c>
      <c r="G9" s="86"/>
      <c r="H9" s="85">
        <v>44572</v>
      </c>
      <c r="I9" s="97">
        <v>-6.5587403974756524E-4</v>
      </c>
      <c r="J9" s="97">
        <v>-3.5193191517487131E-4</v>
      </c>
      <c r="K9" s="96">
        <v>-1.7310075607662853E-3</v>
      </c>
      <c r="L9" s="86"/>
      <c r="M9" s="85">
        <v>44572</v>
      </c>
      <c r="N9" s="95">
        <v>6.9039229798326476E-4</v>
      </c>
      <c r="O9" s="95">
        <v>2.6997744902039923E-3</v>
      </c>
      <c r="P9" s="95">
        <v>6.8556905528155008E-4</v>
      </c>
      <c r="Q9" s="94">
        <v>5.2325929946348097E-2</v>
      </c>
      <c r="R9" s="86"/>
      <c r="S9" s="85">
        <v>44572</v>
      </c>
      <c r="T9" s="99">
        <v>4.9970659612850958E-2</v>
      </c>
      <c r="U9" s="99">
        <v>4.754222940552004E-2</v>
      </c>
      <c r="V9" s="99">
        <v>7.5674130773839471E-2</v>
      </c>
      <c r="W9" s="98">
        <v>-6.7806933379125897E-2</v>
      </c>
      <c r="X9" s="86"/>
      <c r="Y9" s="85">
        <v>44572</v>
      </c>
      <c r="Z9" s="97">
        <v>3.4075859276676079E-4</v>
      </c>
      <c r="AA9" s="96">
        <v>1.1606707516396138E-2</v>
      </c>
      <c r="AB9" s="86"/>
      <c r="AC9" s="85">
        <v>44572</v>
      </c>
      <c r="AD9" s="95">
        <v>1.9488185048803723E-3</v>
      </c>
      <c r="AE9" s="95">
        <v>-1.0691658911260208E-2</v>
      </c>
      <c r="AF9" s="95">
        <v>2.9105414212710994E-2</v>
      </c>
      <c r="AG9" s="95">
        <v>-7.0247618013976306E-3</v>
      </c>
      <c r="AH9" s="94">
        <v>-1.5264385334713059E-2</v>
      </c>
    </row>
    <row r="10" spans="1:34" ht="16" x14ac:dyDescent="0.2">
      <c r="A10" s="93"/>
      <c r="B10" s="85">
        <v>44573</v>
      </c>
      <c r="C10" s="101">
        <v>3.2566170731094764E-4</v>
      </c>
      <c r="D10" s="101">
        <v>2.4947916506458181E-3</v>
      </c>
      <c r="E10" s="101">
        <v>-3.7837715283525098E-3</v>
      </c>
      <c r="F10" s="100">
        <v>5.288089043570047E-3</v>
      </c>
      <c r="G10" s="86"/>
      <c r="H10" s="85">
        <v>44573</v>
      </c>
      <c r="I10" s="97">
        <v>5.9420148767172693E-4</v>
      </c>
      <c r="J10" s="97">
        <v>8.7853210484044135E-4</v>
      </c>
      <c r="K10" s="96">
        <v>2.5574402406819338E-3</v>
      </c>
      <c r="L10" s="86"/>
      <c r="M10" s="85">
        <v>44573</v>
      </c>
      <c r="N10" s="95">
        <v>-8.8495401652788569E-4</v>
      </c>
      <c r="O10" s="95">
        <v>-3.3622807807769811E-4</v>
      </c>
      <c r="P10" s="95">
        <v>2.6031236742604445E-3</v>
      </c>
      <c r="Q10" s="94">
        <v>9.5824480621584558E-3</v>
      </c>
      <c r="R10" s="86"/>
      <c r="S10" s="85">
        <v>44573</v>
      </c>
      <c r="T10" s="99">
        <v>-8.8566024937305112E-3</v>
      </c>
      <c r="U10" s="99">
        <v>4.9551485666268963E-2</v>
      </c>
      <c r="V10" s="99">
        <v>3.4484057510895623E-2</v>
      </c>
      <c r="W10" s="98">
        <v>-2.7807198238183145E-2</v>
      </c>
      <c r="X10" s="86"/>
      <c r="Y10" s="85">
        <v>44573</v>
      </c>
      <c r="Z10" s="97">
        <v>1.410594214736494E-4</v>
      </c>
      <c r="AA10" s="96">
        <v>9.4974266450792676E-3</v>
      </c>
      <c r="AB10" s="86"/>
      <c r="AC10" s="85">
        <v>44573</v>
      </c>
      <c r="AD10" s="95">
        <v>7.0455184996085409E-3</v>
      </c>
      <c r="AE10" s="95">
        <v>6.8015905807395916E-3</v>
      </c>
      <c r="AF10" s="95">
        <v>1.3825104991842335E-2</v>
      </c>
      <c r="AG10" s="95">
        <v>-4.567415453636104E-2</v>
      </c>
      <c r="AH10" s="94">
        <v>1.2451443958098446E-2</v>
      </c>
    </row>
    <row r="11" spans="1:34" ht="16" x14ac:dyDescent="0.2">
      <c r="A11" s="93"/>
      <c r="B11" s="85">
        <v>44574</v>
      </c>
      <c r="C11" s="101">
        <v>9.9487387082927616E-4</v>
      </c>
      <c r="D11" s="101">
        <v>-4.5025506286757184E-3</v>
      </c>
      <c r="E11" s="101">
        <v>7.4397382113349803E-3</v>
      </c>
      <c r="F11" s="100">
        <v>8.6562857661964159E-4</v>
      </c>
      <c r="G11" s="86"/>
      <c r="H11" s="85">
        <v>44574</v>
      </c>
      <c r="I11" s="97">
        <v>5.5292111149023354E-5</v>
      </c>
      <c r="J11" s="97">
        <v>5.9020072076905016E-4</v>
      </c>
      <c r="K11" s="96">
        <v>8.7862838570566804E-4</v>
      </c>
      <c r="L11" s="86"/>
      <c r="M11" s="85">
        <v>44574</v>
      </c>
      <c r="N11" s="95">
        <v>1.2956466941392063E-3</v>
      </c>
      <c r="O11" s="95">
        <v>-2.9648243005971362E-3</v>
      </c>
      <c r="P11" s="95">
        <v>6.1124726048032696E-4</v>
      </c>
      <c r="Q11" s="94">
        <v>-2.6694763724430066E-3</v>
      </c>
      <c r="R11" s="86"/>
      <c r="S11" s="85">
        <v>44574</v>
      </c>
      <c r="T11" s="99">
        <v>4.7109554522791849E-2</v>
      </c>
      <c r="U11" s="99">
        <v>1.795715800903392E-2</v>
      </c>
      <c r="V11" s="99">
        <v>2.742163744428474E-2</v>
      </c>
      <c r="W11" s="98">
        <v>2.8702057113450231E-2</v>
      </c>
      <c r="X11" s="86"/>
      <c r="Y11" s="85">
        <v>44574</v>
      </c>
      <c r="Z11" s="97">
        <v>-2.0403776287354153E-4</v>
      </c>
      <c r="AA11" s="96">
        <v>1.3774570453640523E-4</v>
      </c>
      <c r="AB11" s="86"/>
      <c r="AC11" s="85">
        <v>44574</v>
      </c>
      <c r="AD11" s="95">
        <v>5.8841602258349239E-3</v>
      </c>
      <c r="AE11" s="95">
        <v>-3.7351486549137957E-3</v>
      </c>
      <c r="AF11" s="95">
        <v>-2.2909517465558244E-3</v>
      </c>
      <c r="AG11" s="95">
        <v>-1.3152994262598743E-2</v>
      </c>
      <c r="AH11" s="94">
        <v>1.1105111374120123E-2</v>
      </c>
    </row>
    <row r="12" spans="1:34" ht="16" x14ac:dyDescent="0.2">
      <c r="A12" s="93"/>
      <c r="B12" s="85">
        <v>44575</v>
      </c>
      <c r="C12" s="101">
        <v>9.3338770666222455E-5</v>
      </c>
      <c r="D12" s="101">
        <v>-2.6626045752034147E-3</v>
      </c>
      <c r="E12" s="101">
        <v>5.6480327390336961E-3</v>
      </c>
      <c r="F12" s="100">
        <v>-4.7334592374005538E-3</v>
      </c>
      <c r="G12" s="86"/>
      <c r="H12" s="85">
        <v>44575</v>
      </c>
      <c r="I12" s="97">
        <v>-1.2539139104510101E-3</v>
      </c>
      <c r="J12" s="97">
        <v>8.7198410283695241E-4</v>
      </c>
      <c r="K12" s="96">
        <v>2.9820255304192507E-3</v>
      </c>
      <c r="L12" s="86"/>
      <c r="M12" s="85">
        <v>44575</v>
      </c>
      <c r="N12" s="95">
        <v>-9.7752902411541039E-4</v>
      </c>
      <c r="O12" s="95">
        <v>-1.8440323309006404E-3</v>
      </c>
      <c r="P12" s="95">
        <v>5.9238353386660276E-4</v>
      </c>
      <c r="Q12" s="94">
        <v>3.3841410960195377E-2</v>
      </c>
      <c r="R12" s="86"/>
      <c r="S12" s="85">
        <v>44575</v>
      </c>
      <c r="T12" s="99">
        <v>-1.1132457797455362E-2</v>
      </c>
      <c r="U12" s="99">
        <v>-6.5575109867906919E-2</v>
      </c>
      <c r="V12" s="99">
        <v>-2.0929408108289221E-2</v>
      </c>
      <c r="W12" s="98">
        <v>-4.6157361056914118E-3</v>
      </c>
      <c r="X12" s="86"/>
      <c r="Y12" s="85">
        <v>44575</v>
      </c>
      <c r="Z12" s="97">
        <v>-1.4030933366611668E-4</v>
      </c>
      <c r="AA12" s="96">
        <v>-1.5995154989022788E-2</v>
      </c>
      <c r="AB12" s="86"/>
      <c r="AC12" s="85">
        <v>44575</v>
      </c>
      <c r="AD12" s="95">
        <v>-3.7094712506098831E-2</v>
      </c>
      <c r="AE12" s="95">
        <v>-3.3907417105133432E-2</v>
      </c>
      <c r="AF12" s="95">
        <v>-3.5441375116134391E-2</v>
      </c>
      <c r="AG12" s="95">
        <v>-5.1785299317524708E-2</v>
      </c>
      <c r="AH12" s="94">
        <v>-3.4412868430385858E-2</v>
      </c>
    </row>
    <row r="13" spans="1:34" ht="16" x14ac:dyDescent="0.2">
      <c r="A13" s="93"/>
      <c r="B13" s="85">
        <v>44579</v>
      </c>
      <c r="C13" s="101">
        <v>1.7564030116722892E-4</v>
      </c>
      <c r="D13" s="101">
        <v>5.0328571584404205E-4</v>
      </c>
      <c r="E13" s="101">
        <v>-7.7817252038566362E-3</v>
      </c>
      <c r="F13" s="100">
        <v>-7.1400859947453425E-3</v>
      </c>
      <c r="G13" s="86"/>
      <c r="H13" s="85">
        <v>44579</v>
      </c>
      <c r="I13" s="97">
        <v>1.4184675879903839E-3</v>
      </c>
      <c r="J13" s="97">
        <v>3.4102905647886328E-3</v>
      </c>
      <c r="K13" s="96">
        <v>-1.8691595652443264E-3</v>
      </c>
      <c r="L13" s="86"/>
      <c r="M13" s="85">
        <v>44579</v>
      </c>
      <c r="N13" s="95">
        <v>3.9910228329683437E-4</v>
      </c>
      <c r="O13" s="95">
        <v>2.3128490735299249E-4</v>
      </c>
      <c r="P13" s="95">
        <v>-1.2950454075334227E-3</v>
      </c>
      <c r="Q13" s="94">
        <v>1.6139838807821761E-2</v>
      </c>
      <c r="R13" s="86"/>
      <c r="S13" s="85">
        <v>44579</v>
      </c>
      <c r="T13" s="99">
        <v>-2.127441363144543E-2</v>
      </c>
      <c r="U13" s="99">
        <v>8.8273949873979365E-2</v>
      </c>
      <c r="V13" s="99">
        <v>-6.839805654529714E-2</v>
      </c>
      <c r="W13" s="98">
        <v>0.14553775150129958</v>
      </c>
      <c r="X13" s="86"/>
      <c r="Y13" s="85">
        <v>44579</v>
      </c>
      <c r="Z13" s="97">
        <v>-9.8483234561388489E-4</v>
      </c>
      <c r="AA13" s="96">
        <v>9.2726890632796924E-4</v>
      </c>
      <c r="AB13" s="86"/>
      <c r="AC13" s="85">
        <v>44579</v>
      </c>
      <c r="AD13" s="95">
        <v>-5.3681514101787051E-3</v>
      </c>
      <c r="AE13" s="95">
        <v>7.887167343360129E-3</v>
      </c>
      <c r="AF13" s="95">
        <v>-3.65196764020006E-2</v>
      </c>
      <c r="AG13" s="95">
        <v>-1.6540238143993923E-2</v>
      </c>
      <c r="AH13" s="94">
        <v>-2.038976286410411E-2</v>
      </c>
    </row>
    <row r="14" spans="1:34" ht="16" x14ac:dyDescent="0.2">
      <c r="A14" s="93"/>
      <c r="B14" s="85">
        <v>44580</v>
      </c>
      <c r="C14" s="101">
        <v>-4.1025284271308383E-4</v>
      </c>
      <c r="D14" s="101">
        <v>1.4412312241514529E-3</v>
      </c>
      <c r="E14" s="101">
        <v>-8.1851990602946813E-3</v>
      </c>
      <c r="F14" s="100">
        <v>-7.0338467975796064E-3</v>
      </c>
      <c r="G14" s="86"/>
      <c r="H14" s="85">
        <v>44580</v>
      </c>
      <c r="I14" s="97">
        <v>-8.3398094252437876E-5</v>
      </c>
      <c r="J14" s="97">
        <v>3.7923484150076646E-3</v>
      </c>
      <c r="K14" s="96">
        <v>4.9230981998526265E-4</v>
      </c>
      <c r="L14" s="86"/>
      <c r="M14" s="85">
        <v>44580</v>
      </c>
      <c r="N14" s="95">
        <v>8.1321917800352219E-4</v>
      </c>
      <c r="O14" s="95">
        <v>-1.6587602362472605E-3</v>
      </c>
      <c r="P14" s="95">
        <v>-1.1563032072571576E-3</v>
      </c>
      <c r="Q14" s="94">
        <v>-2.7618148296899628E-2</v>
      </c>
      <c r="R14" s="86"/>
      <c r="S14" s="85">
        <v>44580</v>
      </c>
      <c r="T14" s="99">
        <v>5.9758297231994453E-2</v>
      </c>
      <c r="U14" s="99">
        <v>-0.11979962520028076</v>
      </c>
      <c r="V14" s="99">
        <v>-7.8435143956211595E-2</v>
      </c>
      <c r="W14" s="98">
        <v>7.7278129295959175E-2</v>
      </c>
      <c r="X14" s="86"/>
      <c r="Y14" s="85">
        <v>44580</v>
      </c>
      <c r="Z14" s="97">
        <v>4.130543281598118E-5</v>
      </c>
      <c r="AA14" s="96">
        <v>-1.2805191816272252E-2</v>
      </c>
      <c r="AB14" s="86"/>
      <c r="AC14" s="85">
        <v>44580</v>
      </c>
      <c r="AD14" s="95">
        <v>-8.1598502878659756E-3</v>
      </c>
      <c r="AE14" s="95">
        <v>-3.4977300437545387E-3</v>
      </c>
      <c r="AF14" s="95">
        <v>-2.2408963679215448E-4</v>
      </c>
      <c r="AG14" s="95">
        <v>3.3350008646598604E-4</v>
      </c>
      <c r="AH14" s="94">
        <v>-3.2579650480897449E-2</v>
      </c>
    </row>
    <row r="15" spans="1:34" ht="16" x14ac:dyDescent="0.2">
      <c r="A15" s="93"/>
      <c r="B15" s="85">
        <v>44581</v>
      </c>
      <c r="C15" s="101">
        <v>8.2611205379089236E-4</v>
      </c>
      <c r="D15" s="101">
        <v>-2.3755794845984782E-3</v>
      </c>
      <c r="E15" s="101">
        <v>-1.0904276027721501E-3</v>
      </c>
      <c r="F15" s="100">
        <v>-1.0108922997298753E-2</v>
      </c>
      <c r="G15" s="86"/>
      <c r="H15" s="85">
        <v>44581</v>
      </c>
      <c r="I15" s="97">
        <v>2.2077824404145377E-4</v>
      </c>
      <c r="J15" s="97">
        <v>-1.750266676779016E-3</v>
      </c>
      <c r="K15" s="96">
        <v>5.1544569173550721E-4</v>
      </c>
      <c r="L15" s="86"/>
      <c r="M15" s="85">
        <v>44581</v>
      </c>
      <c r="N15" s="95">
        <v>7.935224953766496E-4</v>
      </c>
      <c r="O15" s="95">
        <v>-2.2329462226828192E-3</v>
      </c>
      <c r="P15" s="95">
        <v>2.1909370032936002E-3</v>
      </c>
      <c r="Q15" s="94">
        <v>-8.5809682783856457E-3</v>
      </c>
      <c r="R15" s="86"/>
      <c r="S15" s="85">
        <v>44581</v>
      </c>
      <c r="T15" s="99">
        <v>3.3308048334810478E-2</v>
      </c>
      <c r="U15" s="99">
        <v>3.3288915410473789E-2</v>
      </c>
      <c r="V15" s="99">
        <v>-2.6270274167434392E-2</v>
      </c>
      <c r="W15" s="98">
        <v>-0.1356846260336525</v>
      </c>
      <c r="X15" s="86"/>
      <c r="Y15" s="85">
        <v>44581</v>
      </c>
      <c r="Z15" s="97">
        <v>1.0563895977867585E-3</v>
      </c>
      <c r="AA15" s="96">
        <v>-8.1929512340839488E-4</v>
      </c>
      <c r="AB15" s="86"/>
      <c r="AC15" s="85">
        <v>44581</v>
      </c>
      <c r="AD15" s="95">
        <v>8.159850287866104E-3</v>
      </c>
      <c r="AE15" s="95">
        <v>-3.3342138460796069E-3</v>
      </c>
      <c r="AF15" s="95">
        <v>-4.0009908394500672E-2</v>
      </c>
      <c r="AG15" s="95">
        <v>-1.0559052265185862E-2</v>
      </c>
      <c r="AH15" s="94">
        <v>-2.6092643636137307E-3</v>
      </c>
    </row>
    <row r="16" spans="1:34" ht="16" x14ac:dyDescent="0.2">
      <c r="A16" s="93"/>
      <c r="B16" s="85">
        <v>44582</v>
      </c>
      <c r="C16" s="101">
        <v>-3.0657816342440341E-4</v>
      </c>
      <c r="D16" s="101">
        <v>1.2213285187173397E-3</v>
      </c>
      <c r="E16" s="101">
        <v>-9.8213443136403603E-4</v>
      </c>
      <c r="F16" s="100">
        <v>2.9906972966195966E-4</v>
      </c>
      <c r="G16" s="86"/>
      <c r="H16" s="85">
        <v>44582</v>
      </c>
      <c r="I16" s="97">
        <v>3.023284503605372E-4</v>
      </c>
      <c r="J16" s="97">
        <v>1.6181142093215051E-3</v>
      </c>
      <c r="K16" s="96">
        <v>-1.3344108405317367E-3</v>
      </c>
      <c r="L16" s="86"/>
      <c r="M16" s="85">
        <v>44582</v>
      </c>
      <c r="N16" s="95">
        <v>9.5405450084187586E-4</v>
      </c>
      <c r="O16" s="95">
        <v>-3.7013002788946615E-3</v>
      </c>
      <c r="P16" s="95">
        <v>1.4839750816235686E-3</v>
      </c>
      <c r="Q16" s="94">
        <v>-2.4070163095362574E-2</v>
      </c>
      <c r="R16" s="86"/>
      <c r="S16" s="85">
        <v>44582</v>
      </c>
      <c r="T16" s="99">
        <v>-2.6635094316195509E-2</v>
      </c>
      <c r="U16" s="99">
        <v>-6.3695102328352945E-2</v>
      </c>
      <c r="V16" s="99">
        <v>-4.3981803493516346E-2</v>
      </c>
      <c r="W16" s="98">
        <v>-0.20695313343783645</v>
      </c>
      <c r="X16" s="86"/>
      <c r="Y16" s="85">
        <v>44582</v>
      </c>
      <c r="Z16" s="97">
        <v>-2.5382359157036396E-4</v>
      </c>
      <c r="AA16" s="96">
        <v>3.8944414585435159E-3</v>
      </c>
      <c r="AB16" s="86"/>
      <c r="AC16" s="85">
        <v>44582</v>
      </c>
      <c r="AD16" s="95">
        <v>2.8918179021387873E-2</v>
      </c>
      <c r="AE16" s="95">
        <v>4.2097939738152497E-3</v>
      </c>
      <c r="AF16" s="95">
        <v>-7.9625713443434408E-3</v>
      </c>
      <c r="AG16" s="95">
        <v>2.9550622984956997E-2</v>
      </c>
      <c r="AH16" s="94">
        <v>-9.6259767557892867E-3</v>
      </c>
    </row>
    <row r="17" spans="1:34" ht="16" x14ac:dyDescent="0.2">
      <c r="A17" s="93"/>
      <c r="B17" s="85">
        <v>44585</v>
      </c>
      <c r="C17" s="101">
        <v>6.8827314048125162E-4</v>
      </c>
      <c r="D17" s="101">
        <v>1.7652100577358633E-3</v>
      </c>
      <c r="E17" s="101">
        <v>1.0007271558819527E-2</v>
      </c>
      <c r="F17" s="100">
        <v>-4.2103085787485641E-3</v>
      </c>
      <c r="G17" s="86"/>
      <c r="H17" s="85">
        <v>44585</v>
      </c>
      <c r="I17" s="97">
        <v>1.3677722113975471E-4</v>
      </c>
      <c r="J17" s="97">
        <v>7.6029436674758229E-4</v>
      </c>
      <c r="K17" s="96">
        <v>-1.4295459278860511E-4</v>
      </c>
      <c r="L17" s="86"/>
      <c r="M17" s="85">
        <v>44585</v>
      </c>
      <c r="N17" s="95">
        <v>-2.8836336742270106E-3</v>
      </c>
      <c r="O17" s="95">
        <v>1.6539143692808132E-3</v>
      </c>
      <c r="P17" s="95">
        <v>-1.8857307008163804E-3</v>
      </c>
      <c r="Q17" s="94">
        <v>-5.5469437216056992E-3</v>
      </c>
      <c r="R17" s="86"/>
      <c r="S17" s="85">
        <v>44585</v>
      </c>
      <c r="T17" s="99">
        <v>-1.900779606125683E-2</v>
      </c>
      <c r="U17" s="99">
        <v>1.7071463385800963E-2</v>
      </c>
      <c r="V17" s="99">
        <v>3.9389390070408134E-2</v>
      </c>
      <c r="W17" s="98">
        <v>0.14044402267485503</v>
      </c>
      <c r="X17" s="86"/>
      <c r="Y17" s="85">
        <v>44585</v>
      </c>
      <c r="Z17" s="97">
        <v>8.7689404655089812E-5</v>
      </c>
      <c r="AA17" s="96">
        <v>7.7904362425894524E-3</v>
      </c>
      <c r="AB17" s="86"/>
      <c r="AC17" s="85">
        <v>44585</v>
      </c>
      <c r="AD17" s="95">
        <v>-3.4739841401606242E-2</v>
      </c>
      <c r="AE17" s="95">
        <v>-2.1049684962557637E-2</v>
      </c>
      <c r="AF17" s="95">
        <v>3.6250073187258203E-2</v>
      </c>
      <c r="AG17" s="95">
        <v>-5.8612497325566081E-2</v>
      </c>
      <c r="AH17" s="94">
        <v>5.4942037533926001E-4</v>
      </c>
    </row>
    <row r="18" spans="1:34" ht="16" x14ac:dyDescent="0.2">
      <c r="A18" s="93"/>
      <c r="B18" s="85">
        <v>44586</v>
      </c>
      <c r="C18" s="101">
        <v>-1.6189440356975457E-4</v>
      </c>
      <c r="D18" s="101">
        <v>-2.4816001516855262E-3</v>
      </c>
      <c r="E18" s="101">
        <v>7.8990846323938725E-4</v>
      </c>
      <c r="F18" s="100">
        <v>-3.4558982618788919E-4</v>
      </c>
      <c r="G18" s="86"/>
      <c r="H18" s="85">
        <v>44586</v>
      </c>
      <c r="I18" s="97">
        <v>1.5784033411629615E-4</v>
      </c>
      <c r="J18" s="97">
        <v>-9.1418870994928352E-4</v>
      </c>
      <c r="K18" s="96">
        <v>6.7422222877262176E-4</v>
      </c>
      <c r="L18" s="86"/>
      <c r="M18" s="85">
        <v>44586</v>
      </c>
      <c r="N18" s="95">
        <v>-4.510986828541442E-4</v>
      </c>
      <c r="O18" s="95">
        <v>8.6126676772082817E-4</v>
      </c>
      <c r="P18" s="95">
        <v>1.4208574543218798E-3</v>
      </c>
      <c r="Q18" s="94">
        <v>4.2868247593352685E-2</v>
      </c>
      <c r="R18" s="86"/>
      <c r="S18" s="85">
        <v>44586</v>
      </c>
      <c r="T18" s="99">
        <v>-1.5593963468626749E-2</v>
      </c>
      <c r="U18" s="99">
        <v>-7.5665736870779796E-3</v>
      </c>
      <c r="V18" s="99">
        <v>3.9704607439814854E-2</v>
      </c>
      <c r="W18" s="98">
        <v>-0.2097505197490987</v>
      </c>
      <c r="X18" s="86"/>
      <c r="Y18" s="85">
        <v>44586</v>
      </c>
      <c r="Z18" s="97">
        <v>-3.6477158461483301E-4</v>
      </c>
      <c r="AA18" s="96">
        <v>4.9267968301955041E-3</v>
      </c>
      <c r="AB18" s="86"/>
      <c r="AC18" s="85">
        <v>44586</v>
      </c>
      <c r="AD18" s="95">
        <v>0</v>
      </c>
      <c r="AE18" s="95">
        <v>1.6075738033796574E-3</v>
      </c>
      <c r="AF18" s="95">
        <v>-3.6347154963362899E-3</v>
      </c>
      <c r="AG18" s="95">
        <v>9.4951080223242453E-3</v>
      </c>
      <c r="AH18" s="94">
        <v>6.5890623952117352E-4</v>
      </c>
    </row>
    <row r="19" spans="1:34" ht="16" x14ac:dyDescent="0.2">
      <c r="A19" s="93"/>
      <c r="B19" s="85">
        <v>44587</v>
      </c>
      <c r="C19" s="101">
        <v>3.4585207331681996E-4</v>
      </c>
      <c r="D19" s="101">
        <v>5.8661669784583308E-4</v>
      </c>
      <c r="E19" s="101">
        <v>4.7266868154117753E-3</v>
      </c>
      <c r="F19" s="100">
        <v>5.2233462273066516E-4</v>
      </c>
      <c r="G19" s="86"/>
      <c r="H19" s="85">
        <v>44587</v>
      </c>
      <c r="I19" s="97">
        <v>-7.7880482336990418E-4</v>
      </c>
      <c r="J19" s="97">
        <v>1.9968720214088051E-3</v>
      </c>
      <c r="K19" s="96">
        <v>2.0430900520176988E-3</v>
      </c>
      <c r="L19" s="86"/>
      <c r="M19" s="85">
        <v>44587</v>
      </c>
      <c r="N19" s="95">
        <v>-2.0879524489241836E-4</v>
      </c>
      <c r="O19" s="95">
        <v>-6.8411537678485929E-4</v>
      </c>
      <c r="P19" s="95">
        <v>1.9374559856926853E-4</v>
      </c>
      <c r="Q19" s="94">
        <v>-2.932100665108768E-2</v>
      </c>
      <c r="R19" s="86"/>
      <c r="S19" s="85">
        <v>44587</v>
      </c>
      <c r="T19" s="99">
        <v>4.3672016411915641E-2</v>
      </c>
      <c r="U19" s="99">
        <v>8.8625853321214736E-3</v>
      </c>
      <c r="V19" s="99">
        <v>-6.253385883940156E-2</v>
      </c>
      <c r="W19" s="98">
        <v>6.9182854906442992E-2</v>
      </c>
      <c r="X19" s="86"/>
      <c r="Y19" s="85">
        <v>44587</v>
      </c>
      <c r="Z19" s="97">
        <v>2.2125978097294047E-4</v>
      </c>
      <c r="AA19" s="96">
        <v>1.2134465400701833E-2</v>
      </c>
      <c r="AB19" s="86"/>
      <c r="AC19" s="85">
        <v>44587</v>
      </c>
      <c r="AD19" s="95">
        <v>2.887834073868694E-2</v>
      </c>
      <c r="AE19" s="95">
        <v>-1.6075738033795707E-3</v>
      </c>
      <c r="AF19" s="95">
        <v>-2.3254184719994846E-2</v>
      </c>
      <c r="AG19" s="95">
        <v>-7.9351805026030755E-3</v>
      </c>
      <c r="AH19" s="94">
        <v>-2.0518659192386834E-2</v>
      </c>
    </row>
    <row r="20" spans="1:34" ht="16" x14ac:dyDescent="0.2">
      <c r="A20" s="93"/>
      <c r="B20" s="85">
        <v>44588</v>
      </c>
      <c r="C20" s="101">
        <v>-1.0111273005414783E-3</v>
      </c>
      <c r="D20" s="101">
        <v>-1.2787234939624387E-3</v>
      </c>
      <c r="E20" s="101">
        <v>-2.8709745081838683E-3</v>
      </c>
      <c r="F20" s="100">
        <v>3.716780713149642E-3</v>
      </c>
      <c r="G20" s="86"/>
      <c r="H20" s="85">
        <v>44588</v>
      </c>
      <c r="I20" s="97">
        <v>2.1106521906685474E-4</v>
      </c>
      <c r="J20" s="97">
        <v>8.6195750274497488E-4</v>
      </c>
      <c r="K20" s="96">
        <v>1.212040289902671E-3</v>
      </c>
      <c r="L20" s="86"/>
      <c r="M20" s="85">
        <v>44588</v>
      </c>
      <c r="N20" s="95">
        <v>1.8256431294587352E-3</v>
      </c>
      <c r="O20" s="95">
        <v>2.7764690176203168E-3</v>
      </c>
      <c r="P20" s="95">
        <v>-3.1626184428137151E-4</v>
      </c>
      <c r="Q20" s="94">
        <v>-1.4170453042535214E-2</v>
      </c>
      <c r="R20" s="86"/>
      <c r="S20" s="85">
        <v>44588</v>
      </c>
      <c r="T20" s="99">
        <v>-4.638642632115917E-2</v>
      </c>
      <c r="U20" s="99">
        <v>5.5792256562144253E-2</v>
      </c>
      <c r="V20" s="99">
        <v>-3.4744803937595596E-2</v>
      </c>
      <c r="W20" s="98">
        <v>-2.0958543410315063E-2</v>
      </c>
      <c r="X20" s="86"/>
      <c r="Y20" s="85">
        <v>44588</v>
      </c>
      <c r="Z20" s="97">
        <v>3.1853225744646378E-4</v>
      </c>
      <c r="AA20" s="96">
        <v>-2.1120725555054173E-3</v>
      </c>
      <c r="AB20" s="86"/>
      <c r="AC20" s="85">
        <v>44588</v>
      </c>
      <c r="AD20" s="95">
        <v>4.3223284335505837E-3</v>
      </c>
      <c r="AE20" s="95">
        <v>1.648827354489461E-2</v>
      </c>
      <c r="AF20" s="95">
        <v>-7.4819147246486103E-3</v>
      </c>
      <c r="AG20" s="95">
        <v>3.4720982621002823E-2</v>
      </c>
      <c r="AH20" s="94">
        <v>9.0357020576334515E-3</v>
      </c>
    </row>
    <row r="21" spans="1:34" ht="15.75" customHeight="1" x14ac:dyDescent="0.2">
      <c r="A21" s="93"/>
      <c r="B21" s="85">
        <v>44589</v>
      </c>
      <c r="C21" s="101">
        <v>-5.6924505068513753E-4</v>
      </c>
      <c r="D21" s="101">
        <v>-1.162950279731032E-4</v>
      </c>
      <c r="E21" s="101">
        <v>2.4602398979871672E-3</v>
      </c>
      <c r="F21" s="100">
        <v>-4.0128478363886276E-3</v>
      </c>
      <c r="G21" s="86"/>
      <c r="H21" s="85">
        <v>44589</v>
      </c>
      <c r="I21" s="97">
        <v>-9.6283740453732174E-4</v>
      </c>
      <c r="J21" s="97">
        <v>-1.4980934637069581E-3</v>
      </c>
      <c r="K21" s="96">
        <v>-1.9228577618267441E-4</v>
      </c>
      <c r="L21" s="86"/>
      <c r="M21" s="85">
        <v>44589</v>
      </c>
      <c r="N21" s="95">
        <v>1.0630212927606748E-3</v>
      </c>
      <c r="O21" s="95">
        <v>1.6906772740184013E-3</v>
      </c>
      <c r="P21" s="95">
        <v>4.100241584407624E-4</v>
      </c>
      <c r="Q21" s="94">
        <v>2.3929758659020892E-2</v>
      </c>
      <c r="R21" s="86"/>
      <c r="S21" s="85">
        <v>44589</v>
      </c>
      <c r="T21" s="99">
        <v>-4.3445622347649142E-2</v>
      </c>
      <c r="U21" s="99">
        <v>-1.0362899428395531E-2</v>
      </c>
      <c r="V21" s="99">
        <v>-2.4438136444634127E-2</v>
      </c>
      <c r="W21" s="98">
        <v>0.14249577164652794</v>
      </c>
      <c r="X21" s="86"/>
      <c r="Y21" s="85">
        <v>44589</v>
      </c>
      <c r="Z21" s="97">
        <v>1.0902147419009362E-3</v>
      </c>
      <c r="AA21" s="96">
        <v>-2.370203271127714E-3</v>
      </c>
      <c r="AB21" s="86"/>
      <c r="AC21" s="85">
        <v>44589</v>
      </c>
      <c r="AD21" s="95">
        <v>-1.9808788744613032E-2</v>
      </c>
      <c r="AE21" s="95">
        <v>2.1078525281999732E-3</v>
      </c>
      <c r="AF21" s="95">
        <v>2.6631190601905174E-2</v>
      </c>
      <c r="AG21" s="95">
        <v>5.1192921334285331E-2</v>
      </c>
      <c r="AH21" s="94">
        <v>2.2944087885805903E-2</v>
      </c>
    </row>
    <row r="22" spans="1:34" ht="15.75" customHeight="1" x14ac:dyDescent="0.2">
      <c r="A22" s="93"/>
      <c r="B22" s="85">
        <v>44592</v>
      </c>
      <c r="C22" s="101">
        <v>-7.973787291181412E-5</v>
      </c>
      <c r="D22" s="101">
        <v>4.6923423915906292E-3</v>
      </c>
      <c r="E22" s="101">
        <v>1.8221865723361558E-3</v>
      </c>
      <c r="F22" s="100">
        <v>-7.9914511511764014E-3</v>
      </c>
      <c r="G22" s="86"/>
      <c r="H22" s="85">
        <v>44592</v>
      </c>
      <c r="I22" s="97">
        <v>-1.9475819223283583E-6</v>
      </c>
      <c r="J22" s="97">
        <v>2.8120894106904428E-3</v>
      </c>
      <c r="K22" s="96">
        <v>-1.679531088692642E-4</v>
      </c>
      <c r="L22" s="86"/>
      <c r="M22" s="85">
        <v>44592</v>
      </c>
      <c r="N22" s="95">
        <v>7.1880246920380335E-4</v>
      </c>
      <c r="O22" s="95">
        <v>-1.683670945223913E-3</v>
      </c>
      <c r="P22" s="95">
        <v>1.1630450713134859E-3</v>
      </c>
      <c r="Q22" s="94">
        <v>-1.321139280408732E-2</v>
      </c>
      <c r="R22" s="86"/>
      <c r="S22" s="85">
        <v>44592</v>
      </c>
      <c r="T22" s="99">
        <v>-8.440715738740584E-3</v>
      </c>
      <c r="U22" s="99">
        <v>-4.1311411785230574E-2</v>
      </c>
      <c r="V22" s="99">
        <v>-6.1494936229174652E-2</v>
      </c>
      <c r="W22" s="98">
        <v>-0.17220109806762407</v>
      </c>
      <c r="X22" s="86"/>
      <c r="Y22" s="85">
        <v>44592</v>
      </c>
      <c r="Z22" s="97">
        <v>-6.4978500245634061E-5</v>
      </c>
      <c r="AA22" s="96">
        <v>1.1408016326803376E-2</v>
      </c>
      <c r="AB22" s="86"/>
      <c r="AC22" s="85">
        <v>44592</v>
      </c>
      <c r="AD22" s="95">
        <v>1.7649959841405889E-2</v>
      </c>
      <c r="AE22" s="95">
        <v>-6.8668286377709898E-3</v>
      </c>
      <c r="AF22" s="95">
        <v>2.7053047471710039E-2</v>
      </c>
      <c r="AG22" s="95">
        <v>-1.3762419169842879E-2</v>
      </c>
      <c r="AH22" s="94">
        <v>2.3808095031703294E-2</v>
      </c>
    </row>
    <row r="23" spans="1:34" ht="15.75" customHeight="1" x14ac:dyDescent="0.2">
      <c r="A23" s="93"/>
      <c r="B23" s="85">
        <v>44593</v>
      </c>
      <c r="C23" s="101">
        <v>5.0106196704576868E-4</v>
      </c>
      <c r="D23" s="101">
        <v>-3.3014197104892827E-3</v>
      </c>
      <c r="E23" s="101">
        <v>-2.972522658405522E-3</v>
      </c>
      <c r="F23" s="100">
        <v>4.0219301533651521E-3</v>
      </c>
      <c r="G23" s="86"/>
      <c r="H23" s="85">
        <v>44593</v>
      </c>
      <c r="I23" s="97">
        <v>2.9758617545542164E-4</v>
      </c>
      <c r="J23" s="97">
        <v>-5.8844050191022548E-4</v>
      </c>
      <c r="K23" s="96">
        <v>-5.4563685629441976E-4</v>
      </c>
      <c r="L23" s="86"/>
      <c r="M23" s="85">
        <v>44593</v>
      </c>
      <c r="N23" s="95">
        <v>-2.7324978936683507E-4</v>
      </c>
      <c r="O23" s="95">
        <v>-5.1471988760183325E-4</v>
      </c>
      <c r="P23" s="95">
        <v>-9.9378492089874306E-4</v>
      </c>
      <c r="Q23" s="94">
        <v>-1.8201913100407082E-2</v>
      </c>
      <c r="R23" s="86"/>
      <c r="S23" s="85">
        <v>44593</v>
      </c>
      <c r="T23" s="99">
        <v>1.2531488009057564E-2</v>
      </c>
      <c r="U23" s="99">
        <v>-6.6110212314880214E-3</v>
      </c>
      <c r="V23" s="99">
        <v>-5.5806920485254832E-2</v>
      </c>
      <c r="W23" s="98">
        <v>-4.3259104477542193E-2</v>
      </c>
      <c r="X23" s="86"/>
      <c r="Y23" s="85">
        <v>44593</v>
      </c>
      <c r="Z23" s="97">
        <v>1.5064309100397554E-4</v>
      </c>
      <c r="AA23" s="96">
        <v>1.8400511540029987E-2</v>
      </c>
      <c r="AB23" s="86"/>
      <c r="AC23" s="85">
        <v>44593</v>
      </c>
      <c r="AD23" s="95">
        <v>-3.195384876264615E-3</v>
      </c>
      <c r="AE23" s="95">
        <v>1.2640617750833808E-2</v>
      </c>
      <c r="AF23" s="95">
        <v>-1.3354108372271186E-3</v>
      </c>
      <c r="AG23" s="95">
        <v>-1.0366144007557849E-2</v>
      </c>
      <c r="AH23" s="94">
        <v>1.4936640374988935E-2</v>
      </c>
    </row>
    <row r="24" spans="1:34" ht="15.75" customHeight="1" x14ac:dyDescent="0.2">
      <c r="A24" s="93"/>
      <c r="B24" s="85">
        <v>44594</v>
      </c>
      <c r="C24" s="101">
        <v>2.5078661395071201E-4</v>
      </c>
      <c r="D24" s="101">
        <v>-4.6923222442464083E-3</v>
      </c>
      <c r="E24" s="101">
        <v>-2.8882027836001161E-3</v>
      </c>
      <c r="F24" s="100">
        <v>-6.6683814031483603E-6</v>
      </c>
      <c r="G24" s="86"/>
      <c r="H24" s="85">
        <v>44594</v>
      </c>
      <c r="I24" s="97">
        <v>9.0834070959599264E-4</v>
      </c>
      <c r="J24" s="97">
        <v>1.8979592174585415E-3</v>
      </c>
      <c r="K24" s="96">
        <v>2.6908671034370064E-3</v>
      </c>
      <c r="L24" s="86"/>
      <c r="M24" s="85">
        <v>44594</v>
      </c>
      <c r="N24" s="95">
        <v>1.6511580785959455E-3</v>
      </c>
      <c r="O24" s="95">
        <v>-2.2364066585609278E-3</v>
      </c>
      <c r="P24" s="95">
        <v>-1.0517868353724965E-3</v>
      </c>
      <c r="Q24" s="94">
        <v>1.2070089409589708E-2</v>
      </c>
      <c r="R24" s="86"/>
      <c r="S24" s="85">
        <v>44594</v>
      </c>
      <c r="T24" s="99">
        <v>1.3511365277999499E-2</v>
      </c>
      <c r="U24" s="99">
        <v>-1.3140917825916414E-2</v>
      </c>
      <c r="V24" s="99">
        <v>9.93245587832184E-2</v>
      </c>
      <c r="W24" s="98">
        <v>-0.1093727885211528</v>
      </c>
      <c r="X24" s="86"/>
      <c r="Y24" s="85">
        <v>44594</v>
      </c>
      <c r="Z24" s="97">
        <v>1.5543331218966685E-4</v>
      </c>
      <c r="AA24" s="96">
        <v>1.3652394350795013E-2</v>
      </c>
      <c r="AB24" s="86"/>
      <c r="AC24" s="85">
        <v>44594</v>
      </c>
      <c r="AD24" s="95">
        <v>-1.4349835504453685E-2</v>
      </c>
      <c r="AE24" s="95">
        <v>-1.7447439632499716E-4</v>
      </c>
      <c r="AF24" s="95">
        <v>-1.3001752309180187E-2</v>
      </c>
      <c r="AG24" s="95">
        <v>-3.2095393420722075E-2</v>
      </c>
      <c r="AH24" s="94">
        <v>-1.9291169054988941E-2</v>
      </c>
    </row>
    <row r="25" spans="1:34" ht="15.75" customHeight="1" x14ac:dyDescent="0.2">
      <c r="A25" s="93"/>
      <c r="B25" s="85">
        <v>44595</v>
      </c>
      <c r="C25" s="101">
        <v>-4.9581569297746549E-4</v>
      </c>
      <c r="D25" s="101">
        <v>-1.8296498175074292E-3</v>
      </c>
      <c r="E25" s="101">
        <v>7.2491031535268004E-3</v>
      </c>
      <c r="F25" s="100">
        <v>2.8231152722115447E-3</v>
      </c>
      <c r="G25" s="86"/>
      <c r="H25" s="85">
        <v>44595</v>
      </c>
      <c r="I25" s="97">
        <v>-9.5699798692740212E-4</v>
      </c>
      <c r="J25" s="97">
        <v>1.7852203271104328E-3</v>
      </c>
      <c r="K25" s="96">
        <v>1.8653425800829457E-3</v>
      </c>
      <c r="L25" s="86"/>
      <c r="M25" s="85">
        <v>44595</v>
      </c>
      <c r="N25" s="95">
        <v>-1.8424103578422121E-3</v>
      </c>
      <c r="O25" s="95">
        <v>-3.0427098177927816E-3</v>
      </c>
      <c r="P25" s="95">
        <v>8.7911888721357693E-4</v>
      </c>
      <c r="Q25" s="94">
        <v>2.4083171925749656E-3</v>
      </c>
      <c r="R25" s="86"/>
      <c r="S25" s="85">
        <v>44595</v>
      </c>
      <c r="T25" s="99">
        <v>-1.1166871446962216E-2</v>
      </c>
      <c r="U25" s="99">
        <v>9.0154770129575734E-2</v>
      </c>
      <c r="V25" s="99">
        <v>8.2959186003684821E-2</v>
      </c>
      <c r="W25" s="98">
        <v>-0.15437501678182508</v>
      </c>
      <c r="X25" s="86"/>
      <c r="Y25" s="85">
        <v>44595</v>
      </c>
      <c r="Z25" s="97">
        <v>5.6875971121674181E-4</v>
      </c>
      <c r="AA25" s="96">
        <v>1.3304832838306434E-2</v>
      </c>
      <c r="AB25" s="86"/>
      <c r="AC25" s="85">
        <v>44595</v>
      </c>
      <c r="AD25" s="95">
        <v>-2.6102277674678528E-2</v>
      </c>
      <c r="AE25" s="95">
        <v>-1.4057514921894181E-2</v>
      </c>
      <c r="AF25" s="95">
        <v>4.9516193901932666E-3</v>
      </c>
      <c r="AG25" s="95">
        <v>2.0797688317529654E-2</v>
      </c>
      <c r="AH25" s="94">
        <v>6.1545185778186587E-3</v>
      </c>
    </row>
    <row r="26" spans="1:34" ht="15.75" customHeight="1" x14ac:dyDescent="0.2">
      <c r="A26" s="93"/>
      <c r="B26" s="85">
        <v>44596</v>
      </c>
      <c r="C26" s="101">
        <v>2.2506540795668903E-4</v>
      </c>
      <c r="D26" s="101">
        <v>3.2246172388092583E-3</v>
      </c>
      <c r="E26" s="101">
        <v>6.2756465667039736E-4</v>
      </c>
      <c r="F26" s="100">
        <v>9.7877477129262851E-3</v>
      </c>
      <c r="G26" s="86"/>
      <c r="H26" s="85">
        <v>44596</v>
      </c>
      <c r="I26" s="97">
        <v>-1.6176427407729266E-4</v>
      </c>
      <c r="J26" s="97">
        <v>-2.9389214268325126E-3</v>
      </c>
      <c r="K26" s="96">
        <v>-3.4168118895738829E-4</v>
      </c>
      <c r="L26" s="86"/>
      <c r="M26" s="85">
        <v>44596</v>
      </c>
      <c r="N26" s="95">
        <v>-1.2161826215016469E-4</v>
      </c>
      <c r="O26" s="95">
        <v>4.3005644710114891E-4</v>
      </c>
      <c r="P26" s="95">
        <v>5.429155067961293E-4</v>
      </c>
      <c r="Q26" s="94">
        <v>-2.7433100144629862E-2</v>
      </c>
      <c r="R26" s="86"/>
      <c r="S26" s="85">
        <v>44596</v>
      </c>
      <c r="T26" s="99">
        <v>1.1467166538699655E-2</v>
      </c>
      <c r="U26" s="99">
        <v>0.13877050358118648</v>
      </c>
      <c r="V26" s="99">
        <v>5.5644406074043092E-2</v>
      </c>
      <c r="W26" s="98">
        <v>9.2978685392428817E-2</v>
      </c>
      <c r="X26" s="86"/>
      <c r="Y26" s="85">
        <v>44596</v>
      </c>
      <c r="Z26" s="97">
        <v>4.4619162183776528E-4</v>
      </c>
      <c r="AA26" s="96">
        <v>2.4903630787447908E-3</v>
      </c>
      <c r="AB26" s="86"/>
      <c r="AC26" s="85">
        <v>44596</v>
      </c>
      <c r="AD26" s="95">
        <v>-6.9040187934916383E-3</v>
      </c>
      <c r="AE26" s="95">
        <v>5.2947529272837357E-3</v>
      </c>
      <c r="AF26" s="95">
        <v>-8.1154638372503921E-3</v>
      </c>
      <c r="AG26" s="95">
        <v>4.4360542638272882E-3</v>
      </c>
      <c r="AH26" s="94">
        <v>-7.4077996932196601E-4</v>
      </c>
    </row>
    <row r="27" spans="1:34" ht="15.75" customHeight="1" x14ac:dyDescent="0.2">
      <c r="A27" s="93"/>
      <c r="B27" s="85">
        <v>44599</v>
      </c>
      <c r="C27" s="101">
        <v>7.5155921579938537E-4</v>
      </c>
      <c r="D27" s="101">
        <v>5.6137433192793686E-3</v>
      </c>
      <c r="E27" s="101">
        <v>-5.756399965767498E-4</v>
      </c>
      <c r="F27" s="100">
        <v>5.4113638317078428E-4</v>
      </c>
      <c r="G27" s="86"/>
      <c r="H27" s="85">
        <v>44599</v>
      </c>
      <c r="I27" s="97">
        <v>-5.6792190335048273E-4</v>
      </c>
      <c r="J27" s="97">
        <v>-3.0268996427856541E-3</v>
      </c>
      <c r="K27" s="96">
        <v>-1.8913303884671312E-3</v>
      </c>
      <c r="L27" s="86"/>
      <c r="M27" s="85">
        <v>44599</v>
      </c>
      <c r="N27" s="95">
        <v>-1.3149412681552782E-3</v>
      </c>
      <c r="O27" s="95">
        <v>-1.8466356574366048E-3</v>
      </c>
      <c r="P27" s="95">
        <v>-1.2095907460859877E-3</v>
      </c>
      <c r="Q27" s="94">
        <v>2.0014106228825573E-2</v>
      </c>
      <c r="R27" s="86"/>
      <c r="S27" s="85">
        <v>44599</v>
      </c>
      <c r="T27" s="99">
        <v>-5.0591951322241117E-3</v>
      </c>
      <c r="U27" s="99">
        <v>-0.11634655577392067</v>
      </c>
      <c r="V27" s="99">
        <v>-2.4740310448568267E-2</v>
      </c>
      <c r="W27" s="98">
        <v>-4.0248792830072266E-2</v>
      </c>
      <c r="X27" s="86"/>
      <c r="Y27" s="85">
        <v>44599</v>
      </c>
      <c r="Z27" s="97">
        <v>7.5607496145869068E-4</v>
      </c>
      <c r="AA27" s="96">
        <v>5.1604360571249732E-3</v>
      </c>
      <c r="AB27" s="86"/>
      <c r="AC27" s="85">
        <v>44599</v>
      </c>
      <c r="AD27" s="95">
        <v>1.3653923887638305E-2</v>
      </c>
      <c r="AE27" s="95">
        <v>2.2857152808558609E-3</v>
      </c>
      <c r="AF27" s="95">
        <v>1.9500786062375684E-2</v>
      </c>
      <c r="AG27" s="95">
        <v>1.6583049498991694E-2</v>
      </c>
      <c r="AH27" s="94">
        <v>1.8460771803336544E-2</v>
      </c>
    </row>
    <row r="28" spans="1:34" ht="15.75" customHeight="1" x14ac:dyDescent="0.2">
      <c r="A28" s="93"/>
      <c r="B28" s="85">
        <v>44600</v>
      </c>
      <c r="C28" s="101">
        <v>-4.5364307674908592E-4</v>
      </c>
      <c r="D28" s="101">
        <v>1.9760651029164284E-3</v>
      </c>
      <c r="E28" s="101">
        <v>4.3754877721825496E-3</v>
      </c>
      <c r="F28" s="100">
        <v>2.7886601821337426E-3</v>
      </c>
      <c r="G28" s="86"/>
      <c r="H28" s="85">
        <v>44600</v>
      </c>
      <c r="I28" s="97">
        <v>-1.223015957931753E-4</v>
      </c>
      <c r="J28" s="97">
        <v>-2.7871263889381204E-3</v>
      </c>
      <c r="K28" s="96">
        <v>3.4199596195773822E-3</v>
      </c>
      <c r="L28" s="86"/>
      <c r="M28" s="85">
        <v>44600</v>
      </c>
      <c r="N28" s="95">
        <v>4.965246812661504E-4</v>
      </c>
      <c r="O28" s="95">
        <v>3.9985431788938739E-3</v>
      </c>
      <c r="P28" s="95">
        <v>3.693664678491297E-4</v>
      </c>
      <c r="Q28" s="94">
        <v>-2.177611795185494E-2</v>
      </c>
      <c r="R28" s="86"/>
      <c r="S28" s="85">
        <v>44600</v>
      </c>
      <c r="T28" s="99">
        <v>1.1800747655826784E-2</v>
      </c>
      <c r="U28" s="99">
        <v>-5.8688976404537123E-2</v>
      </c>
      <c r="V28" s="99">
        <v>8.4001255224912114E-2</v>
      </c>
      <c r="W28" s="98">
        <v>-0.107242794112865</v>
      </c>
      <c r="X28" s="86"/>
      <c r="Y28" s="85">
        <v>44600</v>
      </c>
      <c r="Z28" s="97">
        <v>-4.1972332344385299E-5</v>
      </c>
      <c r="AA28" s="96">
        <v>-4.7789420174934906E-3</v>
      </c>
      <c r="AB28" s="86"/>
      <c r="AC28" s="85">
        <v>44600</v>
      </c>
      <c r="AD28" s="95">
        <v>1.1571868605508054E-2</v>
      </c>
      <c r="AE28" s="95">
        <v>-5.2700923485896295E-4</v>
      </c>
      <c r="AF28" s="95">
        <v>1.7165914466685792E-2</v>
      </c>
      <c r="AG28" s="95">
        <v>2.4999311607013429E-2</v>
      </c>
      <c r="AH28" s="94">
        <v>4.3554979151971757E-3</v>
      </c>
    </row>
    <row r="29" spans="1:34" ht="15.75" customHeight="1" x14ac:dyDescent="0.2">
      <c r="A29" s="93"/>
      <c r="B29" s="85">
        <v>44601</v>
      </c>
      <c r="C29" s="101">
        <v>1.2200014469723074E-4</v>
      </c>
      <c r="D29" s="101">
        <v>-1.7498566627256811E-3</v>
      </c>
      <c r="E29" s="101">
        <v>-5.0495780755544003E-3</v>
      </c>
      <c r="F29" s="100">
        <v>-2.2461125248450438E-4</v>
      </c>
      <c r="G29" s="86"/>
      <c r="H29" s="85">
        <v>44601</v>
      </c>
      <c r="I29" s="97">
        <v>1.2381861402099685E-3</v>
      </c>
      <c r="J29" s="97">
        <v>-1.3824025952923337E-3</v>
      </c>
      <c r="K29" s="96">
        <v>1.4098790032883652E-3</v>
      </c>
      <c r="L29" s="86"/>
      <c r="M29" s="85">
        <v>44601</v>
      </c>
      <c r="N29" s="95">
        <v>-1.0534933624194622E-3</v>
      </c>
      <c r="O29" s="95">
        <v>1.4436255629888563E-3</v>
      </c>
      <c r="P29" s="95">
        <v>-2.9608467070131939E-5</v>
      </c>
      <c r="Q29" s="94">
        <v>-3.7807216777067491E-2</v>
      </c>
      <c r="R29" s="86"/>
      <c r="S29" s="85">
        <v>44601</v>
      </c>
      <c r="T29" s="99">
        <v>2.0116043581222563E-2</v>
      </c>
      <c r="U29" s="99">
        <v>-1.9020233858838761E-2</v>
      </c>
      <c r="V29" s="99">
        <v>5.1681736993547826E-2</v>
      </c>
      <c r="W29" s="98">
        <v>7.8971393965992231E-2</v>
      </c>
      <c r="X29" s="86"/>
      <c r="Y29" s="85">
        <v>44601</v>
      </c>
      <c r="Z29" s="97">
        <v>-1.8367150608800321E-4</v>
      </c>
      <c r="AA29" s="96">
        <v>7.214804771013418E-3</v>
      </c>
      <c r="AB29" s="86"/>
      <c r="AC29" s="85">
        <v>44601</v>
      </c>
      <c r="AD29" s="95">
        <v>-2.3279214610184555E-2</v>
      </c>
      <c r="AE29" s="95">
        <v>-2.3467743649654347E-2</v>
      </c>
      <c r="AF29" s="95">
        <v>-1.4063075097844407E-2</v>
      </c>
      <c r="AG29" s="95">
        <v>-1.5690947173263605E-2</v>
      </c>
      <c r="AH29" s="94">
        <v>-2.6422170327343005E-2</v>
      </c>
    </row>
    <row r="30" spans="1:34" ht="15.75" customHeight="1" x14ac:dyDescent="0.2">
      <c r="A30" s="93"/>
      <c r="B30" s="85">
        <v>44602</v>
      </c>
      <c r="C30" s="101">
        <v>7.6714333475591404E-4</v>
      </c>
      <c r="D30" s="101">
        <v>-3.494189536757032E-3</v>
      </c>
      <c r="E30" s="101">
        <v>4.2718674899648486E-3</v>
      </c>
      <c r="F30" s="100">
        <v>-2.6936791616526119E-3</v>
      </c>
      <c r="G30" s="86"/>
      <c r="H30" s="85">
        <v>44602</v>
      </c>
      <c r="I30" s="97">
        <v>-6.6627709892477858E-4</v>
      </c>
      <c r="J30" s="97">
        <v>2.9125352886060971E-4</v>
      </c>
      <c r="K30" s="96">
        <v>-1.2986628556406314E-3</v>
      </c>
      <c r="L30" s="86"/>
      <c r="M30" s="85">
        <v>44602</v>
      </c>
      <c r="N30" s="95">
        <v>-2.836735477540373E-4</v>
      </c>
      <c r="O30" s="95">
        <v>1.810384956939026E-3</v>
      </c>
      <c r="P30" s="95">
        <v>-1.9035661417409844E-3</v>
      </c>
      <c r="Q30" s="94">
        <v>8.9687770389116992E-3</v>
      </c>
      <c r="R30" s="86"/>
      <c r="S30" s="85">
        <v>44602</v>
      </c>
      <c r="T30" s="99">
        <v>5.550198299680538E-2</v>
      </c>
      <c r="U30" s="99">
        <v>6.7201361249060496E-2</v>
      </c>
      <c r="V30" s="99">
        <v>-2.3647788254878847E-2</v>
      </c>
      <c r="W30" s="98">
        <v>0.13023603917587181</v>
      </c>
      <c r="X30" s="86"/>
      <c r="Y30" s="85">
        <v>44602</v>
      </c>
      <c r="Z30" s="97">
        <v>-6.17853040271107E-4</v>
      </c>
      <c r="AA30" s="96">
        <v>-4.018395635726011E-3</v>
      </c>
      <c r="AB30" s="86"/>
      <c r="AC30" s="85">
        <v>44602</v>
      </c>
      <c r="AD30" s="95">
        <v>-1.1891250522872818E-3</v>
      </c>
      <c r="AE30" s="95">
        <v>-2.7019740837304464E-3</v>
      </c>
      <c r="AF30" s="95">
        <v>-1.6061018900583212E-2</v>
      </c>
      <c r="AG30" s="95">
        <v>-3.2800472506961657E-2</v>
      </c>
      <c r="AH30" s="94">
        <v>-2.4740425038085885E-2</v>
      </c>
    </row>
    <row r="31" spans="1:34" ht="15.75" customHeight="1" x14ac:dyDescent="0.2">
      <c r="A31" s="93"/>
      <c r="B31" s="85">
        <v>44603</v>
      </c>
      <c r="C31" s="101">
        <v>-4.4280737654022113E-4</v>
      </c>
      <c r="D31" s="101">
        <v>4.9927060590580228E-3</v>
      </c>
      <c r="E31" s="101">
        <v>3.2206869995312021E-3</v>
      </c>
      <c r="F31" s="100">
        <v>-1.7615313612090856E-3</v>
      </c>
      <c r="G31" s="86"/>
      <c r="H31" s="85">
        <v>44603</v>
      </c>
      <c r="I31" s="97">
        <v>-9.217735107722218E-5</v>
      </c>
      <c r="J31" s="97">
        <v>-1.0619741040038106E-3</v>
      </c>
      <c r="K31" s="96">
        <v>9.7670202704780635E-4</v>
      </c>
      <c r="L31" s="86"/>
      <c r="M31" s="85">
        <v>44603</v>
      </c>
      <c r="N31" s="95">
        <v>1.8558555456038553E-4</v>
      </c>
      <c r="O31" s="95">
        <v>3.1920849439224545E-3</v>
      </c>
      <c r="P31" s="95">
        <v>-5.009198652956993E-4</v>
      </c>
      <c r="Q31" s="94">
        <v>-1.0970993782640303E-2</v>
      </c>
      <c r="R31" s="86"/>
      <c r="S31" s="85">
        <v>44603</v>
      </c>
      <c r="T31" s="99">
        <v>-1.5042673270182374E-2</v>
      </c>
      <c r="U31" s="99">
        <v>9.6229820965216366E-3</v>
      </c>
      <c r="V31" s="99">
        <v>-2.7883869814956903E-2</v>
      </c>
      <c r="W31" s="98">
        <v>0.1765423595902241</v>
      </c>
      <c r="X31" s="86"/>
      <c r="Y31" s="85">
        <v>44603</v>
      </c>
      <c r="Z31" s="97">
        <v>1.6876300112331601E-4</v>
      </c>
      <c r="AA31" s="96">
        <v>-1.0054181422966102E-2</v>
      </c>
      <c r="AB31" s="86"/>
      <c r="AC31" s="85">
        <v>44603</v>
      </c>
      <c r="AD31" s="95">
        <v>9.1521500201642118E-3</v>
      </c>
      <c r="AE31" s="95">
        <v>7.2124056498300477E-4</v>
      </c>
      <c r="AF31" s="95">
        <v>-3.1531557656429544E-3</v>
      </c>
      <c r="AG31" s="95">
        <v>-6.6050200551865822E-4</v>
      </c>
      <c r="AH31" s="94">
        <v>3.2667284005858272E-4</v>
      </c>
    </row>
    <row r="32" spans="1:34" ht="15.75" customHeight="1" x14ac:dyDescent="0.2">
      <c r="A32" s="93"/>
      <c r="B32" s="85">
        <v>44606</v>
      </c>
      <c r="C32" s="101">
        <v>-2.9585766806579952E-5</v>
      </c>
      <c r="D32" s="101">
        <v>2.0984894383807152E-3</v>
      </c>
      <c r="E32" s="101">
        <v>-6.1590803046180156E-3</v>
      </c>
      <c r="F32" s="100">
        <v>-1.3741242907787249E-3</v>
      </c>
      <c r="G32" s="86"/>
      <c r="H32" s="85">
        <v>44606</v>
      </c>
      <c r="I32" s="97">
        <v>-1.4427758980309216E-3</v>
      </c>
      <c r="J32" s="97">
        <v>-3.1013193487327913E-3</v>
      </c>
      <c r="K32" s="96">
        <v>1.4989049077431367E-4</v>
      </c>
      <c r="L32" s="86"/>
      <c r="M32" s="85">
        <v>44606</v>
      </c>
      <c r="N32" s="95">
        <v>3.5240070016489107E-4</v>
      </c>
      <c r="O32" s="95">
        <v>3.4146021750610051E-4</v>
      </c>
      <c r="P32" s="95">
        <v>1.572895937582182E-3</v>
      </c>
      <c r="Q32" s="94">
        <v>2.796065780475707E-2</v>
      </c>
      <c r="R32" s="86"/>
      <c r="S32" s="85">
        <v>44606</v>
      </c>
      <c r="T32" s="99">
        <v>1.1703435877289991E-2</v>
      </c>
      <c r="U32" s="99">
        <v>-2.5704909522507615E-2</v>
      </c>
      <c r="V32" s="99">
        <v>-5.9224010765513597E-3</v>
      </c>
      <c r="W32" s="98">
        <v>-4.1501019440037354E-2</v>
      </c>
      <c r="X32" s="86"/>
      <c r="Y32" s="85">
        <v>44606</v>
      </c>
      <c r="Z32" s="97">
        <v>-7.4244635198416503E-4</v>
      </c>
      <c r="AA32" s="96">
        <v>9.5039191141503185E-4</v>
      </c>
      <c r="AB32" s="86"/>
      <c r="AC32" s="85">
        <v>44606</v>
      </c>
      <c r="AD32" s="95">
        <v>3.0401327996218447E-2</v>
      </c>
      <c r="AE32" s="95">
        <v>-8.8712449269074314E-3</v>
      </c>
      <c r="AF32" s="95">
        <v>3.0436649143197013E-2</v>
      </c>
      <c r="AG32" s="95">
        <v>2.0437235479315564E-2</v>
      </c>
      <c r="AH32" s="94">
        <v>3.4035819562089203E-2</v>
      </c>
    </row>
    <row r="33" spans="1:34" ht="15.75" customHeight="1" x14ac:dyDescent="0.2">
      <c r="A33" s="93"/>
      <c r="B33" s="85">
        <v>44607</v>
      </c>
      <c r="C33" s="101">
        <v>1.072623163764145E-3</v>
      </c>
      <c r="D33" s="101">
        <v>1.4475800387293411E-3</v>
      </c>
      <c r="E33" s="101">
        <v>1.2119012397952581E-4</v>
      </c>
      <c r="F33" s="100">
        <v>-5.1596229046175814E-3</v>
      </c>
      <c r="G33" s="86"/>
      <c r="H33" s="85">
        <v>44607</v>
      </c>
      <c r="I33" s="97">
        <v>-3.6350819499302142E-4</v>
      </c>
      <c r="J33" s="97">
        <v>-1.5856788593291786E-3</v>
      </c>
      <c r="K33" s="96">
        <v>1.150154580050636E-3</v>
      </c>
      <c r="L33" s="86"/>
      <c r="M33" s="85">
        <v>44607</v>
      </c>
      <c r="N33" s="95">
        <v>9.8988149552350284E-4</v>
      </c>
      <c r="O33" s="95">
        <v>1.8256720346341419E-3</v>
      </c>
      <c r="P33" s="95">
        <v>-1.6470834998231919E-3</v>
      </c>
      <c r="Q33" s="94">
        <v>1.5154978283491577E-2</v>
      </c>
      <c r="R33" s="86"/>
      <c r="S33" s="85">
        <v>44607</v>
      </c>
      <c r="T33" s="99">
        <v>-4.9691895282310862E-2</v>
      </c>
      <c r="U33" s="99">
        <v>2.9868135942782564E-2</v>
      </c>
      <c r="V33" s="99">
        <v>8.1722345997497798E-3</v>
      </c>
      <c r="W33" s="98">
        <v>0.13157845818598124</v>
      </c>
      <c r="X33" s="86"/>
      <c r="Y33" s="85">
        <v>44607</v>
      </c>
      <c r="Z33" s="97">
        <v>-3.9581113486919327E-4</v>
      </c>
      <c r="AA33" s="96">
        <v>3.816867641100897E-3</v>
      </c>
      <c r="AB33" s="86"/>
      <c r="AC33" s="85">
        <v>44607</v>
      </c>
      <c r="AD33" s="95">
        <v>1.6191763015958528E-2</v>
      </c>
      <c r="AE33" s="95">
        <v>-2.1320417946857448E-2</v>
      </c>
      <c r="AF33" s="95">
        <v>1.1963166058275224E-2</v>
      </c>
      <c r="AG33" s="95">
        <v>8.0593601931659778E-3</v>
      </c>
      <c r="AH33" s="94">
        <v>1.0051388152221638E-2</v>
      </c>
    </row>
    <row r="34" spans="1:34" ht="15.75" customHeight="1" x14ac:dyDescent="0.2">
      <c r="A34" s="93"/>
      <c r="B34" s="85">
        <v>44608</v>
      </c>
      <c r="C34" s="101">
        <v>-4.9382310766750681E-5</v>
      </c>
      <c r="D34" s="101">
        <v>9.9868032543985307E-4</v>
      </c>
      <c r="E34" s="101">
        <v>1.6925587722303741E-3</v>
      </c>
      <c r="F34" s="100">
        <v>-5.5297334376176637E-3</v>
      </c>
      <c r="G34" s="86"/>
      <c r="H34" s="85">
        <v>44608</v>
      </c>
      <c r="I34" s="97">
        <v>-2.3440893205556521E-5</v>
      </c>
      <c r="J34" s="97">
        <v>-2.0952180984754602E-3</v>
      </c>
      <c r="K34" s="96">
        <v>-1.006998460132667E-3</v>
      </c>
      <c r="L34" s="86"/>
      <c r="M34" s="85">
        <v>44608</v>
      </c>
      <c r="N34" s="95">
        <v>1.1347083446175401E-3</v>
      </c>
      <c r="O34" s="95">
        <v>-1.9005934630299411E-3</v>
      </c>
      <c r="P34" s="95">
        <v>1.1013077424097927E-3</v>
      </c>
      <c r="Q34" s="94">
        <v>-4.5076034652936055E-3</v>
      </c>
      <c r="R34" s="86"/>
      <c r="S34" s="85">
        <v>44608</v>
      </c>
      <c r="T34" s="99">
        <v>-4.0153494104254568E-2</v>
      </c>
      <c r="U34" s="99">
        <v>-5.9192057011912061E-2</v>
      </c>
      <c r="V34" s="99">
        <v>7.2304845537554396E-3</v>
      </c>
      <c r="W34" s="98">
        <v>4.0712274530267378E-2</v>
      </c>
      <c r="X34" s="86"/>
      <c r="Y34" s="85">
        <v>44608</v>
      </c>
      <c r="Z34" s="97">
        <v>-8.5576515554338674E-4</v>
      </c>
      <c r="AA34" s="96">
        <v>-6.9927871289898582E-3</v>
      </c>
      <c r="AB34" s="86"/>
      <c r="AC34" s="85">
        <v>44608</v>
      </c>
      <c r="AD34" s="95">
        <v>-9.9728375003026101E-3</v>
      </c>
      <c r="AE34" s="95">
        <v>1.6581072582960845E-2</v>
      </c>
      <c r="AF34" s="95">
        <v>-2.2079812710514426E-2</v>
      </c>
      <c r="AG34" s="95">
        <v>-2.7671036309156349E-2</v>
      </c>
      <c r="AH34" s="94">
        <v>-2.7888149387713994E-2</v>
      </c>
    </row>
    <row r="35" spans="1:34" ht="15.75" customHeight="1" x14ac:dyDescent="0.2">
      <c r="A35" s="93"/>
      <c r="B35" s="85">
        <v>44609</v>
      </c>
      <c r="C35" s="101">
        <v>6.1350565759246396E-4</v>
      </c>
      <c r="D35" s="101">
        <v>1.5019641952201651E-3</v>
      </c>
      <c r="E35" s="101">
        <v>4.2257046948990674E-3</v>
      </c>
      <c r="F35" s="100">
        <v>3.1361094766108621E-3</v>
      </c>
      <c r="G35" s="86"/>
      <c r="H35" s="85">
        <v>44609</v>
      </c>
      <c r="I35" s="97">
        <v>-1.0524333346354203E-4</v>
      </c>
      <c r="J35" s="97">
        <v>-4.8804935989848856E-4</v>
      </c>
      <c r="K35" s="96">
        <v>1.5629790363476503E-3</v>
      </c>
      <c r="L35" s="86"/>
      <c r="M35" s="85">
        <v>44609</v>
      </c>
      <c r="N35" s="95">
        <v>-9.1309605911653498E-4</v>
      </c>
      <c r="O35" s="95">
        <v>9.2944871556692476E-4</v>
      </c>
      <c r="P35" s="95">
        <v>7.1089615388619277E-4</v>
      </c>
      <c r="Q35" s="94">
        <v>-2.6321980891698769E-2</v>
      </c>
      <c r="R35" s="86"/>
      <c r="S35" s="85">
        <v>44609</v>
      </c>
      <c r="T35" s="99">
        <v>1.7662589784079745E-2</v>
      </c>
      <c r="U35" s="99">
        <v>-5.8116208986864759E-3</v>
      </c>
      <c r="V35" s="99">
        <v>1.1037597724914298E-2</v>
      </c>
      <c r="W35" s="98">
        <v>-3.8461161292264456E-2</v>
      </c>
      <c r="X35" s="86"/>
      <c r="Y35" s="85">
        <v>44609</v>
      </c>
      <c r="Z35" s="97">
        <v>2.1404975682395771E-4</v>
      </c>
      <c r="AA35" s="96">
        <v>1.1257852331819813E-2</v>
      </c>
      <c r="AB35" s="86"/>
      <c r="AC35" s="85">
        <v>44609</v>
      </c>
      <c r="AD35" s="95">
        <v>-8.1963419897270445E-3</v>
      </c>
      <c r="AE35" s="95">
        <v>1.0541718850760018E-2</v>
      </c>
      <c r="AF35" s="95">
        <v>8.583743691391435E-3</v>
      </c>
      <c r="AG35" s="95">
        <v>-3.1860508386654635E-2</v>
      </c>
      <c r="AH35" s="94">
        <v>-1.0445364985272283E-2</v>
      </c>
    </row>
    <row r="36" spans="1:34" ht="15.75" customHeight="1" x14ac:dyDescent="0.2">
      <c r="A36" s="93"/>
      <c r="B36" s="85">
        <v>44610</v>
      </c>
      <c r="C36" s="101">
        <v>-1.2630569427175915E-4</v>
      </c>
      <c r="D36" s="101">
        <v>2.1272917836994035E-3</v>
      </c>
      <c r="E36" s="101">
        <v>1.9771697792150674E-3</v>
      </c>
      <c r="F36" s="100">
        <v>8.541790758079471E-4</v>
      </c>
      <c r="G36" s="86"/>
      <c r="H36" s="85">
        <v>44610</v>
      </c>
      <c r="I36" s="97">
        <v>-2.1248034758322723E-5</v>
      </c>
      <c r="J36" s="97">
        <v>2.131292879901249E-3</v>
      </c>
      <c r="K36" s="96">
        <v>2.8887395039522176E-4</v>
      </c>
      <c r="L36" s="86"/>
      <c r="M36" s="85">
        <v>44610</v>
      </c>
      <c r="N36" s="95">
        <v>-1.0650699714576995E-3</v>
      </c>
      <c r="O36" s="95">
        <v>1.3439597518364649E-3</v>
      </c>
      <c r="P36" s="95">
        <v>1.632529203715841E-3</v>
      </c>
      <c r="Q36" s="94">
        <v>1.3317183820306439E-2</v>
      </c>
      <c r="R36" s="86"/>
      <c r="S36" s="85">
        <v>44610</v>
      </c>
      <c r="T36" s="99">
        <v>-7.259031655491092E-3</v>
      </c>
      <c r="U36" s="99">
        <v>-5.004756991132802E-2</v>
      </c>
      <c r="V36" s="99">
        <v>-2.161276060604591E-2</v>
      </c>
      <c r="W36" s="98">
        <v>6.8632851522540866E-2</v>
      </c>
      <c r="X36" s="86"/>
      <c r="Y36" s="85">
        <v>44610</v>
      </c>
      <c r="Z36" s="97">
        <v>1.2210713144936223E-4</v>
      </c>
      <c r="AA36" s="96">
        <v>1.2239967150965259E-2</v>
      </c>
      <c r="AB36" s="86"/>
      <c r="AC36" s="85">
        <v>44610</v>
      </c>
      <c r="AD36" s="95">
        <v>-4.0711993180899434E-3</v>
      </c>
      <c r="AE36" s="95">
        <v>-3.2596914049944298E-3</v>
      </c>
      <c r="AF36" s="95">
        <v>-9.6895715161230116E-3</v>
      </c>
      <c r="AG36" s="95">
        <v>-1.5346579872761732E-3</v>
      </c>
      <c r="AH36" s="94">
        <v>-3.2566134196624637E-2</v>
      </c>
    </row>
    <row r="37" spans="1:34" ht="15.75" customHeight="1" x14ac:dyDescent="0.2">
      <c r="A37" s="93"/>
      <c r="B37" s="85">
        <v>44614</v>
      </c>
      <c r="C37" s="101">
        <v>6.9349993477591714E-4</v>
      </c>
      <c r="D37" s="101">
        <v>2.044641184976887E-4</v>
      </c>
      <c r="E37" s="101">
        <v>1.2768596622277696E-3</v>
      </c>
      <c r="F37" s="100">
        <v>-2.2889997054693855E-3</v>
      </c>
      <c r="G37" s="86"/>
      <c r="H37" s="85">
        <v>44614</v>
      </c>
      <c r="I37" s="97">
        <v>1.2601182187368613E-3</v>
      </c>
      <c r="J37" s="97">
        <v>1.5901960983191318E-3</v>
      </c>
      <c r="K37" s="96">
        <v>2.2142549457675525E-3</v>
      </c>
      <c r="L37" s="86"/>
      <c r="M37" s="85">
        <v>44614</v>
      </c>
      <c r="N37" s="95">
        <v>1.2075016638105937E-3</v>
      </c>
      <c r="O37" s="95">
        <v>1.8394226243256203E-3</v>
      </c>
      <c r="P37" s="95">
        <v>-1.253524580065822E-3</v>
      </c>
      <c r="Q37" s="94">
        <v>-1.719061297939006E-2</v>
      </c>
      <c r="R37" s="86"/>
      <c r="S37" s="85">
        <v>44614</v>
      </c>
      <c r="T37" s="99">
        <v>-2.2838808679777847E-2</v>
      </c>
      <c r="U37" s="99">
        <v>-6.4522386222684962E-3</v>
      </c>
      <c r="V37" s="99">
        <v>-1.9948488496907665E-2</v>
      </c>
      <c r="W37" s="98">
        <v>-0.19556689272378436</v>
      </c>
      <c r="X37" s="86"/>
      <c r="Y37" s="85">
        <v>44614</v>
      </c>
      <c r="Z37" s="97">
        <v>-1.3859738469521618E-4</v>
      </c>
      <c r="AA37" s="96">
        <v>-6.399568125820012E-3</v>
      </c>
      <c r="AB37" s="86"/>
      <c r="AC37" s="85">
        <v>44614</v>
      </c>
      <c r="AD37" s="95">
        <v>-1.7729463977569228E-2</v>
      </c>
      <c r="AE37" s="95">
        <v>-1.4985660554838279E-2</v>
      </c>
      <c r="AF37" s="95">
        <v>-2.4189309306339918E-2</v>
      </c>
      <c r="AG37" s="95">
        <v>-3.076399623371983E-3</v>
      </c>
      <c r="AH37" s="94">
        <v>-8.5355414889272119E-3</v>
      </c>
    </row>
    <row r="38" spans="1:34" ht="15.75" customHeight="1" x14ac:dyDescent="0.2">
      <c r="A38" s="93"/>
      <c r="B38" s="85">
        <v>44615</v>
      </c>
      <c r="C38" s="101">
        <v>1.6166763564479233E-4</v>
      </c>
      <c r="D38" s="101">
        <v>-2.2728163382124177E-3</v>
      </c>
      <c r="E38" s="101">
        <v>-3.281173918306624E-3</v>
      </c>
      <c r="F38" s="100">
        <v>2.6541299874670941E-3</v>
      </c>
      <c r="G38" s="86"/>
      <c r="H38" s="85">
        <v>44615</v>
      </c>
      <c r="I38" s="97">
        <v>2.7723131425481809E-4</v>
      </c>
      <c r="J38" s="97">
        <v>1.3798192154681918E-4</v>
      </c>
      <c r="K38" s="96">
        <v>-2.517054938128164E-3</v>
      </c>
      <c r="L38" s="86"/>
      <c r="M38" s="85">
        <v>44615</v>
      </c>
      <c r="N38" s="95">
        <v>2.1751332154643526E-3</v>
      </c>
      <c r="O38" s="95">
        <v>-5.9002636394542166E-4</v>
      </c>
      <c r="P38" s="95">
        <v>-1.4647736478568634E-3</v>
      </c>
      <c r="Q38" s="94">
        <v>-6.3142317740198083E-3</v>
      </c>
      <c r="R38" s="86"/>
      <c r="S38" s="85">
        <v>44615</v>
      </c>
      <c r="T38" s="99">
        <v>-4.7779106946105928E-3</v>
      </c>
      <c r="U38" s="99">
        <v>1.9195691104041443E-2</v>
      </c>
      <c r="V38" s="99">
        <v>-1.4318145939753901E-2</v>
      </c>
      <c r="W38" s="98">
        <v>5.8394461545709792E-2</v>
      </c>
      <c r="X38" s="86"/>
      <c r="Y38" s="85">
        <v>44615</v>
      </c>
      <c r="Z38" s="97">
        <v>2.7427081481290287E-4</v>
      </c>
      <c r="AA38" s="96">
        <v>9.609800209886577E-4</v>
      </c>
      <c r="AB38" s="86"/>
      <c r="AC38" s="85">
        <v>44615</v>
      </c>
      <c r="AD38" s="95">
        <v>2.4297803288523254E-2</v>
      </c>
      <c r="AE38" s="95">
        <v>1.0258379024129995E-2</v>
      </c>
      <c r="AF38" s="95">
        <v>3.6207326272014325E-3</v>
      </c>
      <c r="AG38" s="95">
        <v>5.3490468014556945E-2</v>
      </c>
      <c r="AH38" s="94">
        <v>-4.6165594224129781E-2</v>
      </c>
    </row>
    <row r="39" spans="1:34" ht="15.75" customHeight="1" x14ac:dyDescent="0.2">
      <c r="A39" s="93"/>
      <c r="B39" s="85">
        <v>44616</v>
      </c>
      <c r="C39" s="101">
        <v>9.0784031192867271E-4</v>
      </c>
      <c r="D39" s="101">
        <v>-4.5776804695786596E-3</v>
      </c>
      <c r="E39" s="101">
        <v>-1.2621745749444315E-3</v>
      </c>
      <c r="F39" s="100">
        <v>5.4261774542061396E-3</v>
      </c>
      <c r="G39" s="86"/>
      <c r="H39" s="85">
        <v>44616</v>
      </c>
      <c r="I39" s="97">
        <v>-5.4867826461875121E-5</v>
      </c>
      <c r="J39" s="97">
        <v>-3.9530555743346714E-3</v>
      </c>
      <c r="K39" s="96">
        <v>9.1206018657416174E-4</v>
      </c>
      <c r="L39" s="86"/>
      <c r="M39" s="85">
        <v>44616</v>
      </c>
      <c r="N39" s="95">
        <v>-8.1094453647960344E-4</v>
      </c>
      <c r="O39" s="95">
        <v>1.1688565778268157E-4</v>
      </c>
      <c r="P39" s="95">
        <v>-3.0658141150787066E-5</v>
      </c>
      <c r="Q39" s="94">
        <v>-5.2885448353003515E-3</v>
      </c>
      <c r="R39" s="86"/>
      <c r="S39" s="85">
        <v>44616</v>
      </c>
      <c r="T39" s="99">
        <v>1.8325914883518736E-2</v>
      </c>
      <c r="U39" s="99">
        <v>-3.6942187693981186E-2</v>
      </c>
      <c r="V39" s="99">
        <v>-7.5647169816825163E-2</v>
      </c>
      <c r="W39" s="98">
        <v>-3.8904933117549301E-3</v>
      </c>
      <c r="X39" s="86"/>
      <c r="Y39" s="85">
        <v>44616</v>
      </c>
      <c r="Z39" s="97">
        <v>1.0012183647887668E-4</v>
      </c>
      <c r="AA39" s="96">
        <v>2.6005190499211999E-3</v>
      </c>
      <c r="AB39" s="86"/>
      <c r="AC39" s="85">
        <v>44616</v>
      </c>
      <c r="AD39" s="95">
        <v>2.2198013509364525E-2</v>
      </c>
      <c r="AE39" s="95">
        <v>2.8742772613861295E-2</v>
      </c>
      <c r="AF39" s="95">
        <v>4.4402655581426129E-2</v>
      </c>
      <c r="AG39" s="95">
        <v>5.2006977672238747E-2</v>
      </c>
      <c r="AH39" s="94">
        <v>1.1509228628704463E-2</v>
      </c>
    </row>
    <row r="40" spans="1:34" ht="15.75" customHeight="1" x14ac:dyDescent="0.2">
      <c r="A40" s="93"/>
      <c r="B40" s="85">
        <v>44617</v>
      </c>
      <c r="C40" s="101">
        <v>-6.8088687423166272E-5</v>
      </c>
      <c r="D40" s="101">
        <v>4.6272584328453477E-3</v>
      </c>
      <c r="E40" s="101">
        <v>-1.3997486205917268E-3</v>
      </c>
      <c r="F40" s="100">
        <v>4.1962331546280453E-3</v>
      </c>
      <c r="G40" s="86"/>
      <c r="H40" s="85">
        <v>44617</v>
      </c>
      <c r="I40" s="97">
        <v>-8.1353818572449138E-4</v>
      </c>
      <c r="J40" s="97">
        <v>-5.5280278922704149E-4</v>
      </c>
      <c r="K40" s="96">
        <v>3.5809524743448317E-4</v>
      </c>
      <c r="L40" s="86"/>
      <c r="M40" s="85">
        <v>44617</v>
      </c>
      <c r="N40" s="95">
        <v>-1.2666237376520776E-3</v>
      </c>
      <c r="O40" s="95">
        <v>5.6499423857920509E-4</v>
      </c>
      <c r="P40" s="95">
        <v>1.06945524750201E-3</v>
      </c>
      <c r="Q40" s="94">
        <v>1.1671458754147998E-2</v>
      </c>
      <c r="R40" s="86"/>
      <c r="S40" s="85">
        <v>44617</v>
      </c>
      <c r="T40" s="99">
        <v>-7.8867842153004554E-3</v>
      </c>
      <c r="U40" s="99">
        <v>-6.3176631340555262E-2</v>
      </c>
      <c r="V40" s="99">
        <v>4.9195918476994289E-2</v>
      </c>
      <c r="W40" s="98">
        <v>-2.8705687128260285E-2</v>
      </c>
      <c r="X40" s="86"/>
      <c r="Y40" s="85">
        <v>44617</v>
      </c>
      <c r="Z40" s="97">
        <v>6.1329500948073795E-4</v>
      </c>
      <c r="AA40" s="96">
        <v>-1.9189674433460822E-3</v>
      </c>
      <c r="AB40" s="86"/>
      <c r="AC40" s="85">
        <v>44617</v>
      </c>
      <c r="AD40" s="95">
        <v>4.7655350011391187E-3</v>
      </c>
      <c r="AE40" s="95">
        <v>5.6507302045958486E-3</v>
      </c>
      <c r="AF40" s="95">
        <v>-1.1299555253933394E-2</v>
      </c>
      <c r="AG40" s="95">
        <v>2.2842473302210009E-2</v>
      </c>
      <c r="AH40" s="94">
        <v>-4.4897702928393346E-2</v>
      </c>
    </row>
    <row r="41" spans="1:34" ht="15.75" customHeight="1" x14ac:dyDescent="0.2">
      <c r="A41" s="93"/>
      <c r="B41" s="85">
        <v>44620</v>
      </c>
      <c r="C41" s="101">
        <v>3.6139078252170461E-4</v>
      </c>
      <c r="D41" s="101">
        <v>-1.4283322623793919E-3</v>
      </c>
      <c r="E41" s="101">
        <v>2.8822352644221755E-3</v>
      </c>
      <c r="F41" s="100">
        <v>-2.2878045019072554E-3</v>
      </c>
      <c r="G41" s="86"/>
      <c r="H41" s="85">
        <v>44620</v>
      </c>
      <c r="I41" s="97">
        <v>4.7914176715087482E-4</v>
      </c>
      <c r="J41" s="97">
        <v>9.8426761834354936E-4</v>
      </c>
      <c r="K41" s="96">
        <v>-1.7304738849645035E-3</v>
      </c>
      <c r="L41" s="86"/>
      <c r="M41" s="85">
        <v>44620</v>
      </c>
      <c r="N41" s="95">
        <v>-1.0805625621853733E-3</v>
      </c>
      <c r="O41" s="95">
        <v>1.9652977556523128E-3</v>
      </c>
      <c r="P41" s="95">
        <v>-5.2491631186747482E-4</v>
      </c>
      <c r="Q41" s="94">
        <v>1.3127041502883777E-2</v>
      </c>
      <c r="R41" s="86"/>
      <c r="S41" s="85">
        <v>44620</v>
      </c>
      <c r="T41" s="99">
        <v>-2.8649859039454058E-2</v>
      </c>
      <c r="U41" s="99">
        <v>2.2655494283340464E-2</v>
      </c>
      <c r="V41" s="99">
        <v>-4.256126903421692E-2</v>
      </c>
      <c r="W41" s="98">
        <v>-0.25688426340870513</v>
      </c>
      <c r="X41" s="86"/>
      <c r="Y41" s="85">
        <v>44620</v>
      </c>
      <c r="Z41" s="97">
        <v>-1.6646204865924588E-5</v>
      </c>
      <c r="AA41" s="96">
        <v>-1.2120929682895396E-2</v>
      </c>
      <c r="AB41" s="86"/>
      <c r="AC41" s="85">
        <v>44620</v>
      </c>
      <c r="AD41" s="95">
        <v>-3.019019715955441E-2</v>
      </c>
      <c r="AE41" s="95">
        <v>-1.6332690418283839E-2</v>
      </c>
      <c r="AF41" s="95">
        <v>-7.4847890796432379E-2</v>
      </c>
      <c r="AG41" s="95">
        <v>6.9017528278454768E-3</v>
      </c>
      <c r="AH41" s="94">
        <v>-7.5706332764411896E-2</v>
      </c>
    </row>
    <row r="42" spans="1:34" ht="15.75" customHeight="1" x14ac:dyDescent="0.2">
      <c r="A42" s="93"/>
      <c r="B42" s="85">
        <v>44621</v>
      </c>
      <c r="C42" s="101">
        <v>1.9697830497562751E-4</v>
      </c>
      <c r="D42" s="101">
        <v>-2.2560722702529065E-3</v>
      </c>
      <c r="E42" s="101">
        <v>-3.4802326213344541E-3</v>
      </c>
      <c r="F42" s="100">
        <v>-7.6484199753494532E-3</v>
      </c>
      <c r="G42" s="86"/>
      <c r="H42" s="85">
        <v>44621</v>
      </c>
      <c r="I42" s="97">
        <v>-7.4329707500377746E-4</v>
      </c>
      <c r="J42" s="97">
        <v>-1.3255438661144174E-3</v>
      </c>
      <c r="K42" s="96">
        <v>6.5962981772270716E-4</v>
      </c>
      <c r="L42" s="86"/>
      <c r="M42" s="85">
        <v>44621</v>
      </c>
      <c r="N42" s="95">
        <v>-1.153433043088387E-3</v>
      </c>
      <c r="O42" s="95">
        <v>9.3114969703954418E-4</v>
      </c>
      <c r="P42" s="95">
        <v>3.3607563683845694E-4</v>
      </c>
      <c r="Q42" s="94">
        <v>-3.6484769119423141E-3</v>
      </c>
      <c r="R42" s="86"/>
      <c r="S42" s="85">
        <v>44621</v>
      </c>
      <c r="T42" s="99">
        <v>8.2614958182045117E-3</v>
      </c>
      <c r="U42" s="99">
        <v>1.0614426525254489E-2</v>
      </c>
      <c r="V42" s="99">
        <v>-3.7996487374233903E-2</v>
      </c>
      <c r="W42" s="98">
        <v>6.1344714440682013E-2</v>
      </c>
      <c r="X42" s="86"/>
      <c r="Y42" s="85">
        <v>44621</v>
      </c>
      <c r="Z42" s="97">
        <v>7.5431382993061268E-4</v>
      </c>
      <c r="AA42" s="96">
        <v>3.9223229295850363E-3</v>
      </c>
      <c r="AB42" s="86"/>
      <c r="AC42" s="85">
        <v>44621</v>
      </c>
      <c r="AD42" s="95">
        <v>3.7145519790946463E-2</v>
      </c>
      <c r="AE42" s="95">
        <v>1.0504859354285988E-2</v>
      </c>
      <c r="AF42" s="95">
        <v>1.7740894803629902E-2</v>
      </c>
      <c r="AG42" s="95">
        <v>5.8144032610681897E-3</v>
      </c>
      <c r="AH42" s="94">
        <v>2.1632326474103236E-2</v>
      </c>
    </row>
    <row r="43" spans="1:34" ht="15.75" customHeight="1" x14ac:dyDescent="0.2">
      <c r="A43" s="93"/>
      <c r="B43" s="85">
        <v>44622</v>
      </c>
      <c r="C43" s="101">
        <v>-4.2739445588850674E-4</v>
      </c>
      <c r="D43" s="101">
        <v>-5.8285484363587653E-3</v>
      </c>
      <c r="E43" s="101">
        <v>-1.4748234468806791E-3</v>
      </c>
      <c r="F43" s="100">
        <v>2.5318335304765818E-3</v>
      </c>
      <c r="G43" s="86"/>
      <c r="H43" s="85">
        <v>44622</v>
      </c>
      <c r="I43" s="97">
        <v>3.2262104941622381E-4</v>
      </c>
      <c r="J43" s="97">
        <v>-8.9793597106951277E-4</v>
      </c>
      <c r="K43" s="96">
        <v>1.5672393340608309E-3</v>
      </c>
      <c r="L43" s="86"/>
      <c r="M43" s="85">
        <v>44622</v>
      </c>
      <c r="N43" s="95">
        <v>5.3390110950397255E-4</v>
      </c>
      <c r="O43" s="95">
        <v>-9.6713186402801703E-5</v>
      </c>
      <c r="P43" s="95">
        <v>-1.3851740593103699E-3</v>
      </c>
      <c r="Q43" s="94">
        <v>-4.6287608150248115E-3</v>
      </c>
      <c r="R43" s="86"/>
      <c r="S43" s="85">
        <v>44622</v>
      </c>
      <c r="T43" s="99">
        <v>-3.6522874487355405E-4</v>
      </c>
      <c r="U43" s="99">
        <v>-2.839029833649856E-3</v>
      </c>
      <c r="V43" s="99">
        <v>0.12541871446291758</v>
      </c>
      <c r="W43" s="98">
        <v>4.8727781082736948E-4</v>
      </c>
      <c r="X43" s="86"/>
      <c r="Y43" s="85">
        <v>44622</v>
      </c>
      <c r="Z43" s="97">
        <v>4.3074019043530325E-4</v>
      </c>
      <c r="AA43" s="96">
        <v>1.0012960531250718E-2</v>
      </c>
      <c r="AB43" s="86"/>
      <c r="AC43" s="85">
        <v>44622</v>
      </c>
      <c r="AD43" s="95">
        <v>-4.227910465399231E-3</v>
      </c>
      <c r="AE43" s="95">
        <v>2.380231376285669E-2</v>
      </c>
      <c r="AF43" s="95">
        <v>-1.1168101187738252E-2</v>
      </c>
      <c r="AG43" s="95">
        <v>-1.8756645612467513E-2</v>
      </c>
      <c r="AH43" s="94">
        <v>-3.3692640966469692E-2</v>
      </c>
    </row>
    <row r="44" spans="1:34" ht="15.75" customHeight="1" x14ac:dyDescent="0.2">
      <c r="A44" s="93"/>
      <c r="B44" s="85">
        <v>44623</v>
      </c>
      <c r="C44" s="101">
        <v>7.7534839333184282E-4</v>
      </c>
      <c r="D44" s="101">
        <v>1.3851318648484318E-3</v>
      </c>
      <c r="E44" s="101">
        <v>1.0957938470615687E-3</v>
      </c>
      <c r="F44" s="100">
        <v>4.2872739411529779E-3</v>
      </c>
      <c r="G44" s="86"/>
      <c r="H44" s="85">
        <v>44623</v>
      </c>
      <c r="I44" s="97">
        <v>-3.4652779972147254E-4</v>
      </c>
      <c r="J44" s="97">
        <v>-4.6513628300246554E-4</v>
      </c>
      <c r="K44" s="96">
        <v>7.0874981476902064E-4</v>
      </c>
      <c r="L44" s="86"/>
      <c r="M44" s="85">
        <v>44623</v>
      </c>
      <c r="N44" s="95">
        <v>-1.1931806720945041E-4</v>
      </c>
      <c r="O44" s="95">
        <v>-7.4654271420533777E-4</v>
      </c>
      <c r="P44" s="95">
        <v>6.8799244139393519E-5</v>
      </c>
      <c r="Q44" s="94">
        <v>1.1992970853805592E-3</v>
      </c>
      <c r="R44" s="86"/>
      <c r="S44" s="85">
        <v>44623</v>
      </c>
      <c r="T44" s="99">
        <v>-5.8483643662466313E-2</v>
      </c>
      <c r="U44" s="99">
        <v>-1.5699077710562986E-2</v>
      </c>
      <c r="V44" s="99">
        <v>2.4963798345692741E-2</v>
      </c>
      <c r="W44" s="98">
        <v>-4.66298729791036E-2</v>
      </c>
      <c r="X44" s="86"/>
      <c r="Y44" s="85">
        <v>44623</v>
      </c>
      <c r="Z44" s="97">
        <v>-1.4441085137293004E-4</v>
      </c>
      <c r="AA44" s="96">
        <v>8.0119276364437053E-3</v>
      </c>
      <c r="AB44" s="86"/>
      <c r="AC44" s="85">
        <v>44623</v>
      </c>
      <c r="AD44" s="95">
        <v>-8.5098274662679819E-3</v>
      </c>
      <c r="AE44" s="95">
        <v>1.2887883513490992E-2</v>
      </c>
      <c r="AF44" s="95">
        <v>-3.9857321922534397E-2</v>
      </c>
      <c r="AG44" s="95">
        <v>-1.4186798840750895E-2</v>
      </c>
      <c r="AH44" s="94">
        <v>-5.199529511838033E-2</v>
      </c>
    </row>
    <row r="45" spans="1:34" ht="15.75" customHeight="1" x14ac:dyDescent="0.2">
      <c r="A45" s="93"/>
      <c r="B45" s="85">
        <v>44624</v>
      </c>
      <c r="C45" s="101">
        <v>2.1060851591828253E-4</v>
      </c>
      <c r="D45" s="101">
        <v>2.4395085790701126E-3</v>
      </c>
      <c r="E45" s="101">
        <v>4.9918609661066676E-3</v>
      </c>
      <c r="F45" s="100">
        <v>6.2499308102300765E-3</v>
      </c>
      <c r="G45" s="86"/>
      <c r="H45" s="85">
        <v>44624</v>
      </c>
      <c r="I45" s="97">
        <v>-5.4839468509790609E-5</v>
      </c>
      <c r="J45" s="97">
        <v>2.3983545702788386E-3</v>
      </c>
      <c r="K45" s="96">
        <v>3.1946515448841319E-3</v>
      </c>
      <c r="L45" s="86"/>
      <c r="M45" s="85">
        <v>44624</v>
      </c>
      <c r="N45" s="95">
        <v>6.064765079913958E-4</v>
      </c>
      <c r="O45" s="95">
        <v>4.1921572594227673E-3</v>
      </c>
      <c r="P45" s="95">
        <v>2.2824504910127874E-3</v>
      </c>
      <c r="Q45" s="94">
        <v>9.5503409055611394E-4</v>
      </c>
      <c r="R45" s="86"/>
      <c r="S45" s="85">
        <v>44624</v>
      </c>
      <c r="T45" s="99">
        <v>3.1319567475176516E-2</v>
      </c>
      <c r="U45" s="99">
        <v>-8.780668674864895E-3</v>
      </c>
      <c r="V45" s="99">
        <v>4.1537864329829151E-2</v>
      </c>
      <c r="W45" s="98">
        <v>-7.7881712867208089E-2</v>
      </c>
      <c r="X45" s="86"/>
      <c r="Y45" s="85">
        <v>44624</v>
      </c>
      <c r="Z45" s="97">
        <v>-8.0968291973471899E-4</v>
      </c>
      <c r="AA45" s="96">
        <v>1.817958233002559E-2</v>
      </c>
      <c r="AB45" s="86"/>
      <c r="AC45" s="85">
        <v>44624</v>
      </c>
      <c r="AD45" s="95">
        <v>-1.6929558392033254E-2</v>
      </c>
      <c r="AE45" s="95">
        <v>4.42930877467355E-3</v>
      </c>
      <c r="AF45" s="95">
        <v>-9.3072607122523673E-2</v>
      </c>
      <c r="AG45" s="95">
        <v>-9.2607545620101029E-3</v>
      </c>
      <c r="AH45" s="94">
        <v>-7.7202643353301667E-2</v>
      </c>
    </row>
    <row r="46" spans="1:34" ht="15.75" customHeight="1" x14ac:dyDescent="0.2">
      <c r="A46" s="93"/>
      <c r="B46" s="85">
        <v>44627</v>
      </c>
      <c r="C46" s="101">
        <v>-2.623903094699084E-4</v>
      </c>
      <c r="D46" s="101">
        <v>3.25308500628759E-3</v>
      </c>
      <c r="E46" s="101">
        <v>6.5261391030740686E-3</v>
      </c>
      <c r="F46" s="100">
        <v>2.5624968269627576E-4</v>
      </c>
      <c r="G46" s="86"/>
      <c r="H46" s="85">
        <v>44627</v>
      </c>
      <c r="I46" s="97">
        <v>1.0375405262103693E-4</v>
      </c>
      <c r="J46" s="97">
        <v>-2.0008774750746405E-3</v>
      </c>
      <c r="K46" s="96">
        <v>1.4352002746513186E-3</v>
      </c>
      <c r="L46" s="86"/>
      <c r="M46" s="85">
        <v>44627</v>
      </c>
      <c r="N46" s="95">
        <v>-1.0274190116761684E-3</v>
      </c>
      <c r="O46" s="95">
        <v>4.09846389208561E-4</v>
      </c>
      <c r="P46" s="95">
        <v>-1.7617631964581855E-4</v>
      </c>
      <c r="Q46" s="94">
        <v>-7.1302156396658911E-3</v>
      </c>
      <c r="R46" s="86"/>
      <c r="S46" s="85">
        <v>44627</v>
      </c>
      <c r="T46" s="99">
        <v>-3.6369308221356728E-2</v>
      </c>
      <c r="U46" s="99">
        <v>5.5070136907976637E-3</v>
      </c>
      <c r="V46" s="99">
        <v>-3.6799764952512554E-2</v>
      </c>
      <c r="W46" s="98">
        <v>-9.1591082615730957E-3</v>
      </c>
      <c r="X46" s="86"/>
      <c r="Y46" s="85">
        <v>44627</v>
      </c>
      <c r="Z46" s="97">
        <v>5.8665492584383154E-4</v>
      </c>
      <c r="AA46" s="96">
        <v>9.4022008787475984E-3</v>
      </c>
      <c r="AB46" s="86"/>
      <c r="AC46" s="85">
        <v>44627</v>
      </c>
      <c r="AD46" s="95">
        <v>2.109221225293114E-2</v>
      </c>
      <c r="AE46" s="95">
        <v>-5.283352724440935E-3</v>
      </c>
      <c r="AF46" s="95">
        <v>9.5745412274199915E-3</v>
      </c>
      <c r="AG46" s="95">
        <v>-3.1663667490855404E-2</v>
      </c>
      <c r="AH46" s="94">
        <v>3.9127341381834484E-2</v>
      </c>
    </row>
    <row r="47" spans="1:34" ht="15.75" customHeight="1" x14ac:dyDescent="0.2">
      <c r="A47" s="93"/>
      <c r="B47" s="85">
        <v>44628</v>
      </c>
      <c r="C47" s="101">
        <v>4.5124255712363534E-4</v>
      </c>
      <c r="D47" s="101">
        <v>2.6956737780061868E-3</v>
      </c>
      <c r="E47" s="101">
        <v>2.1740946499989788E-3</v>
      </c>
      <c r="F47" s="100">
        <v>1.0622265280048017E-2</v>
      </c>
      <c r="G47" s="86"/>
      <c r="H47" s="85">
        <v>44628</v>
      </c>
      <c r="I47" s="97">
        <v>1.2384084654091891E-3</v>
      </c>
      <c r="J47" s="97">
        <v>4.049713904178729E-4</v>
      </c>
      <c r="K47" s="96">
        <v>6.2041259861865886E-4</v>
      </c>
      <c r="L47" s="86"/>
      <c r="M47" s="85">
        <v>44628</v>
      </c>
      <c r="N47" s="95">
        <v>-5.4035934943928547E-4</v>
      </c>
      <c r="O47" s="95">
        <v>-2.1513356565399924E-3</v>
      </c>
      <c r="P47" s="95">
        <v>-2.4151141267565691E-3</v>
      </c>
      <c r="Q47" s="94">
        <v>1.8173938070035769E-2</v>
      </c>
      <c r="R47" s="86"/>
      <c r="S47" s="85">
        <v>44628</v>
      </c>
      <c r="T47" s="99">
        <v>-8.0847476536027017E-4</v>
      </c>
      <c r="U47" s="99">
        <v>-2.3504304219311142E-2</v>
      </c>
      <c r="V47" s="99">
        <v>2.3442305801427012E-2</v>
      </c>
      <c r="W47" s="98">
        <v>1.646347449345846E-2</v>
      </c>
      <c r="X47" s="86"/>
      <c r="Y47" s="85">
        <v>44628</v>
      </c>
      <c r="Z47" s="97">
        <v>-5.4042695868342829E-5</v>
      </c>
      <c r="AA47" s="96">
        <v>-6.2256979662357013E-3</v>
      </c>
      <c r="AB47" s="86"/>
      <c r="AC47" s="85">
        <v>44628</v>
      </c>
      <c r="AD47" s="95">
        <v>1.0682354932345111E-2</v>
      </c>
      <c r="AE47" s="95">
        <v>-4.7961722634930551E-3</v>
      </c>
      <c r="AF47" s="95">
        <v>4.0207724370354629E-2</v>
      </c>
      <c r="AG47" s="95">
        <v>3.815518951394678E-2</v>
      </c>
      <c r="AH47" s="94">
        <v>3.1310901882925034E-2</v>
      </c>
    </row>
    <row r="48" spans="1:34" ht="15.75" customHeight="1" x14ac:dyDescent="0.2">
      <c r="A48" s="93"/>
      <c r="B48" s="85">
        <v>44629</v>
      </c>
      <c r="C48" s="101">
        <v>4.6351115649051808E-5</v>
      </c>
      <c r="D48" s="101">
        <v>-1.0788719744132295E-3</v>
      </c>
      <c r="E48" s="101">
        <v>7.1825094585101848E-3</v>
      </c>
      <c r="F48" s="100">
        <v>2.6734225575624103E-3</v>
      </c>
      <c r="G48" s="86"/>
      <c r="H48" s="85">
        <v>44629</v>
      </c>
      <c r="I48" s="97">
        <v>-8.3735434465121274E-4</v>
      </c>
      <c r="J48" s="97">
        <v>-1.2904750629784902E-3</v>
      </c>
      <c r="K48" s="96">
        <v>7.8702166666166633E-5</v>
      </c>
      <c r="L48" s="86"/>
      <c r="M48" s="85">
        <v>44629</v>
      </c>
      <c r="N48" s="95">
        <v>7.7693837418809242E-4</v>
      </c>
      <c r="O48" s="95">
        <v>2.6991835366145561E-3</v>
      </c>
      <c r="P48" s="95">
        <v>1.1103035092831872E-3</v>
      </c>
      <c r="Q48" s="94">
        <v>-2.1382314871558872E-3</v>
      </c>
      <c r="R48" s="86"/>
      <c r="S48" s="85">
        <v>44629</v>
      </c>
      <c r="T48" s="99">
        <v>2.5751511314331645E-2</v>
      </c>
      <c r="U48" s="99">
        <v>5.3919582693369099E-2</v>
      </c>
      <c r="V48" s="99">
        <v>0.13991559658954944</v>
      </c>
      <c r="W48" s="98">
        <v>0.13255472706059165</v>
      </c>
      <c r="X48" s="86"/>
      <c r="Y48" s="85">
        <v>44629</v>
      </c>
      <c r="Z48" s="97">
        <v>4.865544744376601E-4</v>
      </c>
      <c r="AA48" s="96">
        <v>1.3813112088253959E-2</v>
      </c>
      <c r="AB48" s="86"/>
      <c r="AC48" s="85">
        <v>44629</v>
      </c>
      <c r="AD48" s="95">
        <v>1.4023842827269103E-3</v>
      </c>
      <c r="AE48" s="95">
        <v>7.6969506818125207E-3</v>
      </c>
      <c r="AF48" s="95">
        <v>-2.1589119148063343E-2</v>
      </c>
      <c r="AG48" s="95">
        <v>-2.7647211915531572E-2</v>
      </c>
      <c r="AH48" s="94">
        <v>-1.8121349129035159E-2</v>
      </c>
    </row>
    <row r="49" spans="1:34" ht="15.75" customHeight="1" x14ac:dyDescent="0.2">
      <c r="A49" s="93"/>
      <c r="B49" s="85">
        <v>44630</v>
      </c>
      <c r="C49" s="101">
        <v>2.4340784867505396E-4</v>
      </c>
      <c r="D49" s="101">
        <v>1.5519888419059911E-3</v>
      </c>
      <c r="E49" s="101">
        <v>-6.1188115252201331E-3</v>
      </c>
      <c r="F49" s="100">
        <v>1.6870616528650386E-3</v>
      </c>
      <c r="G49" s="86"/>
      <c r="H49" s="85">
        <v>44630</v>
      </c>
      <c r="I49" s="97">
        <v>2.4938501084769977E-4</v>
      </c>
      <c r="J49" s="97">
        <v>3.3012994072207156E-3</v>
      </c>
      <c r="K49" s="96">
        <v>1.2504685113344212E-3</v>
      </c>
      <c r="L49" s="86"/>
      <c r="M49" s="85">
        <v>44630</v>
      </c>
      <c r="N49" s="95">
        <v>1.5727539755311813E-4</v>
      </c>
      <c r="O49" s="95">
        <v>-4.2357371898983187E-4</v>
      </c>
      <c r="P49" s="95">
        <v>-1.0071382853044035E-3</v>
      </c>
      <c r="Q49" s="94">
        <v>-2.4751879953353397E-2</v>
      </c>
      <c r="R49" s="86"/>
      <c r="S49" s="85">
        <v>44630</v>
      </c>
      <c r="T49" s="99">
        <v>1.2997838229435385E-2</v>
      </c>
      <c r="U49" s="99">
        <v>-9.7072208273962252E-3</v>
      </c>
      <c r="V49" s="99">
        <v>-4.6153593948284423E-2</v>
      </c>
      <c r="W49" s="98">
        <v>1.0591170661629339E-2</v>
      </c>
      <c r="X49" s="86"/>
      <c r="Y49" s="85">
        <v>44630</v>
      </c>
      <c r="Z49" s="97">
        <v>-1.1242154246233189E-5</v>
      </c>
      <c r="AA49" s="96">
        <v>-2.0247261610853086E-2</v>
      </c>
      <c r="AB49" s="86"/>
      <c r="AC49" s="85">
        <v>44630</v>
      </c>
      <c r="AD49" s="95">
        <v>-1.1882125497430241E-2</v>
      </c>
      <c r="AE49" s="95">
        <v>9.496425444997382E-3</v>
      </c>
      <c r="AF49" s="95">
        <v>-1.4392502788786702E-2</v>
      </c>
      <c r="AG49" s="95">
        <v>-3.3661282573131973E-2</v>
      </c>
      <c r="AH49" s="94">
        <v>-4.1844083852631189E-3</v>
      </c>
    </row>
    <row r="50" spans="1:34" ht="15.75" customHeight="1" x14ac:dyDescent="0.2">
      <c r="A50" s="93"/>
      <c r="B50" s="85">
        <v>44631</v>
      </c>
      <c r="C50" s="101">
        <v>-3.7309565085506585E-4</v>
      </c>
      <c r="D50" s="101">
        <v>-2.1912367270410238E-4</v>
      </c>
      <c r="E50" s="101">
        <v>2.5241992818441981E-3</v>
      </c>
      <c r="F50" s="100">
        <v>-3.1769542250791563E-3</v>
      </c>
      <c r="G50" s="86"/>
      <c r="H50" s="85">
        <v>44631</v>
      </c>
      <c r="I50" s="97">
        <v>-6.7546310743173664E-4</v>
      </c>
      <c r="J50" s="97">
        <v>1.2685156570470132E-3</v>
      </c>
      <c r="K50" s="96">
        <v>1.0530019874912713E-3</v>
      </c>
      <c r="L50" s="86"/>
      <c r="M50" s="85">
        <v>44631</v>
      </c>
      <c r="N50" s="95">
        <v>6.6976998423497528E-5</v>
      </c>
      <c r="O50" s="95">
        <v>1.901718564683969E-4</v>
      </c>
      <c r="P50" s="95">
        <v>-1.7627472340822111E-3</v>
      </c>
      <c r="Q50" s="94">
        <v>1.1270644940323494E-2</v>
      </c>
      <c r="R50" s="86"/>
      <c r="S50" s="85">
        <v>44631</v>
      </c>
      <c r="T50" s="99">
        <v>-7.9428300375211786E-3</v>
      </c>
      <c r="U50" s="99">
        <v>4.393981562647753E-2</v>
      </c>
      <c r="V50" s="99">
        <v>4.063660521005176E-2</v>
      </c>
      <c r="W50" s="98">
        <v>0.21275896919997028</v>
      </c>
      <c r="X50" s="86"/>
      <c r="Y50" s="85">
        <v>44631</v>
      </c>
      <c r="Z50" s="97">
        <v>1.9134968943850962E-4</v>
      </c>
      <c r="AA50" s="96">
        <v>1.4277834337389286E-2</v>
      </c>
      <c r="AB50" s="86"/>
      <c r="AC50" s="85">
        <v>44631</v>
      </c>
      <c r="AD50" s="95">
        <v>1.9227855946717016E-3</v>
      </c>
      <c r="AE50" s="95">
        <v>-4.9065321341593693E-3</v>
      </c>
      <c r="AF50" s="95">
        <v>6.5677367305566232E-3</v>
      </c>
      <c r="AG50" s="95">
        <v>-2.7230638189063596E-2</v>
      </c>
      <c r="AH50" s="94">
        <v>1.4783189927240356E-2</v>
      </c>
    </row>
    <row r="51" spans="1:34" ht="15.75" customHeight="1" x14ac:dyDescent="0.2">
      <c r="A51" s="93"/>
      <c r="B51" s="85">
        <v>44634</v>
      </c>
      <c r="C51" s="101">
        <v>6.6041005781525329E-4</v>
      </c>
      <c r="D51" s="101">
        <v>3.3507134805637505E-4</v>
      </c>
      <c r="E51" s="101">
        <v>-4.8797390103482788E-3</v>
      </c>
      <c r="F51" s="100">
        <v>4.2758279520595643E-3</v>
      </c>
      <c r="G51" s="86"/>
      <c r="H51" s="85">
        <v>44634</v>
      </c>
      <c r="I51" s="97">
        <v>-6.6136840041895175E-4</v>
      </c>
      <c r="J51" s="97">
        <v>-2.3036861226097662E-3</v>
      </c>
      <c r="K51" s="96">
        <v>2.3548849938295285E-3</v>
      </c>
      <c r="L51" s="86"/>
      <c r="M51" s="85">
        <v>44634</v>
      </c>
      <c r="N51" s="95">
        <v>1.5482685080598426E-4</v>
      </c>
      <c r="O51" s="95">
        <v>-3.4612447261360606E-3</v>
      </c>
      <c r="P51" s="95">
        <v>-1.3600504764590818E-3</v>
      </c>
      <c r="Q51" s="94">
        <v>1.9481518111220706E-2</v>
      </c>
      <c r="R51" s="86"/>
      <c r="S51" s="85">
        <v>44634</v>
      </c>
      <c r="T51" s="99">
        <v>-2.2564426588452636E-2</v>
      </c>
      <c r="U51" s="99">
        <v>1.8065559066970424E-2</v>
      </c>
      <c r="V51" s="99">
        <v>-5.660051894418465E-2</v>
      </c>
      <c r="W51" s="98">
        <v>-0.16627729329693097</v>
      </c>
      <c r="X51" s="86"/>
      <c r="Y51" s="85">
        <v>44634</v>
      </c>
      <c r="Z51" s="97">
        <v>1.215729100178049E-3</v>
      </c>
      <c r="AA51" s="96">
        <v>-6.7194348679851012E-3</v>
      </c>
      <c r="AB51" s="86"/>
      <c r="AC51" s="85">
        <v>44634</v>
      </c>
      <c r="AD51" s="95">
        <v>6.0477958753214897E-3</v>
      </c>
      <c r="AE51" s="95">
        <v>1.6985189299337105E-2</v>
      </c>
      <c r="AF51" s="95">
        <v>-4.9875415110390512E-3</v>
      </c>
      <c r="AG51" s="95">
        <v>1.8498281571865524E-3</v>
      </c>
      <c r="AH51" s="94">
        <v>1.1755676772611733E-2</v>
      </c>
    </row>
    <row r="52" spans="1:34" ht="15.75" customHeight="1" x14ac:dyDescent="0.2">
      <c r="A52" s="93"/>
      <c r="B52" s="85">
        <v>44635</v>
      </c>
      <c r="C52" s="101">
        <v>-9.1552593480834389E-5</v>
      </c>
      <c r="D52" s="101">
        <v>-6.4417145861243494E-4</v>
      </c>
      <c r="E52" s="101">
        <v>4.5385850679070996E-3</v>
      </c>
      <c r="F52" s="100">
        <v>7.924695322875229E-3</v>
      </c>
      <c r="G52" s="86"/>
      <c r="H52" s="85">
        <v>44635</v>
      </c>
      <c r="I52" s="97">
        <v>-1.7453893651975632E-4</v>
      </c>
      <c r="J52" s="97">
        <v>3.2716740631106365E-3</v>
      </c>
      <c r="K52" s="96">
        <v>-1.1993818015595473E-4</v>
      </c>
      <c r="L52" s="86"/>
      <c r="M52" s="85">
        <v>44635</v>
      </c>
      <c r="N52" s="95">
        <v>-8.5740427175316108E-4</v>
      </c>
      <c r="O52" s="95">
        <v>-4.6805052958577109E-4</v>
      </c>
      <c r="P52" s="95">
        <v>1.9128154157020242E-3</v>
      </c>
      <c r="Q52" s="94">
        <v>6.5698826631718638E-3</v>
      </c>
      <c r="R52" s="86"/>
      <c r="S52" s="85">
        <v>44635</v>
      </c>
      <c r="T52" s="99">
        <v>1.3263942460054268E-2</v>
      </c>
      <c r="U52" s="99">
        <v>2.4428573743647666E-2</v>
      </c>
      <c r="V52" s="99">
        <v>0.13054149227922279</v>
      </c>
      <c r="W52" s="98">
        <v>9.8508391258575363E-3</v>
      </c>
      <c r="X52" s="86"/>
      <c r="Y52" s="85">
        <v>44635</v>
      </c>
      <c r="Z52" s="97">
        <v>9.2501288619717403E-4</v>
      </c>
      <c r="AA52" s="96">
        <v>1.4749695941471175E-2</v>
      </c>
      <c r="AB52" s="86"/>
      <c r="AC52" s="85">
        <v>44635</v>
      </c>
      <c r="AD52" s="95">
        <v>2.4089141429020455E-3</v>
      </c>
      <c r="AE52" s="95">
        <v>-4.3449266215173201E-3</v>
      </c>
      <c r="AF52" s="95">
        <v>4.5526699493213488E-2</v>
      </c>
      <c r="AG52" s="95">
        <v>2.4561473648474854E-2</v>
      </c>
      <c r="AH52" s="94">
        <v>5.6524588684041845E-2</v>
      </c>
    </row>
    <row r="53" spans="1:34" ht="15.75" customHeight="1" x14ac:dyDescent="0.2">
      <c r="A53" s="93"/>
      <c r="B53" s="85">
        <v>44636</v>
      </c>
      <c r="C53" s="101">
        <v>1.2150277942760016E-3</v>
      </c>
      <c r="D53" s="101">
        <v>8.1029759607924171E-4</v>
      </c>
      <c r="E53" s="101">
        <v>5.7645918753963235E-4</v>
      </c>
      <c r="F53" s="100">
        <v>-2.8624993739439237E-3</v>
      </c>
      <c r="G53" s="86"/>
      <c r="H53" s="85">
        <v>44636</v>
      </c>
      <c r="I53" s="97">
        <v>-8.1794124214345685E-4</v>
      </c>
      <c r="J53" s="97">
        <v>-4.4840524399510345E-4</v>
      </c>
      <c r="K53" s="96">
        <v>-9.6453688651015142E-4</v>
      </c>
      <c r="L53" s="86"/>
      <c r="M53" s="85">
        <v>44636</v>
      </c>
      <c r="N53" s="95">
        <v>4.850246977169153E-4</v>
      </c>
      <c r="O53" s="95">
        <v>2.6891609234353025E-3</v>
      </c>
      <c r="P53" s="95">
        <v>1.1564452136911567E-3</v>
      </c>
      <c r="Q53" s="94">
        <v>-1.6763242316721393E-2</v>
      </c>
      <c r="R53" s="86"/>
      <c r="S53" s="85">
        <v>44636</v>
      </c>
      <c r="T53" s="99">
        <v>5.6380823589024062E-2</v>
      </c>
      <c r="U53" s="99">
        <v>-2.0793781298039434E-2</v>
      </c>
      <c r="V53" s="99">
        <v>-9.7139843148776703E-2</v>
      </c>
      <c r="W53" s="98">
        <v>4.8900905110957054E-3</v>
      </c>
      <c r="X53" s="86"/>
      <c r="Y53" s="85">
        <v>44636</v>
      </c>
      <c r="Z53" s="97">
        <v>-1.5618485210819316E-4</v>
      </c>
      <c r="AA53" s="96">
        <v>-4.4676090126193526E-3</v>
      </c>
      <c r="AB53" s="86"/>
      <c r="AC53" s="85">
        <v>44636</v>
      </c>
      <c r="AD53" s="95">
        <v>1.1021493024904155E-3</v>
      </c>
      <c r="AE53" s="95">
        <v>1.5061503976848548E-3</v>
      </c>
      <c r="AF53" s="95">
        <v>1.7695165759610779E-2</v>
      </c>
      <c r="AG53" s="95">
        <v>2.6210851724948327E-2</v>
      </c>
      <c r="AH53" s="94">
        <v>-2.6563956607922771E-2</v>
      </c>
    </row>
    <row r="54" spans="1:34" ht="15.75" customHeight="1" x14ac:dyDescent="0.2">
      <c r="A54" s="93"/>
      <c r="B54" s="85">
        <v>44637</v>
      </c>
      <c r="C54" s="101">
        <v>-2.0260313288591601E-5</v>
      </c>
      <c r="D54" s="101">
        <v>-2.0663878788815851E-4</v>
      </c>
      <c r="E54" s="101">
        <v>-1.0537797092839579E-3</v>
      </c>
      <c r="F54" s="100">
        <v>-1.4660408916321549E-3</v>
      </c>
      <c r="G54" s="86"/>
      <c r="H54" s="85">
        <v>44637</v>
      </c>
      <c r="I54" s="97">
        <v>1.4626968623204152E-5</v>
      </c>
      <c r="J54" s="97">
        <v>-1.4837514089235903E-3</v>
      </c>
      <c r="K54" s="96">
        <v>2.624388450069807E-3</v>
      </c>
      <c r="L54" s="86"/>
      <c r="M54" s="85">
        <v>44637</v>
      </c>
      <c r="N54" s="95">
        <v>-7.1056066884863007E-4</v>
      </c>
      <c r="O54" s="95">
        <v>1.7277180912348194E-3</v>
      </c>
      <c r="P54" s="95">
        <v>8.710351700657382E-5</v>
      </c>
      <c r="Q54" s="94">
        <v>2.2581517082130746E-2</v>
      </c>
      <c r="R54" s="86"/>
      <c r="S54" s="85">
        <v>44637</v>
      </c>
      <c r="T54" s="99">
        <v>3.2363427886734991E-2</v>
      </c>
      <c r="U54" s="99">
        <v>-2.6033332484550149E-2</v>
      </c>
      <c r="V54" s="99">
        <v>7.0186260043043069E-2</v>
      </c>
      <c r="W54" s="98">
        <v>-0.10906398467802261</v>
      </c>
      <c r="X54" s="86"/>
      <c r="Y54" s="85">
        <v>44637</v>
      </c>
      <c r="Z54" s="97">
        <v>4.9525497296866515E-4</v>
      </c>
      <c r="AA54" s="96">
        <v>1.0693193170405541E-2</v>
      </c>
      <c r="AB54" s="86"/>
      <c r="AC54" s="85">
        <v>44637</v>
      </c>
      <c r="AD54" s="95">
        <v>-1.3026706586866277E-3</v>
      </c>
      <c r="AE54" s="95">
        <v>-1.8736306386342941E-2</v>
      </c>
      <c r="AF54" s="95">
        <v>1.8358121739598516E-2</v>
      </c>
      <c r="AG54" s="95">
        <v>2.4139375163385823E-2</v>
      </c>
      <c r="AH54" s="94">
        <v>9.1138493863279664E-3</v>
      </c>
    </row>
    <row r="55" spans="1:34" ht="15.75" customHeight="1" x14ac:dyDescent="0.2">
      <c r="A55" s="93"/>
      <c r="B55" s="85">
        <v>44638</v>
      </c>
      <c r="C55" s="101">
        <v>4.9192890680172993E-5</v>
      </c>
      <c r="D55" s="101">
        <v>-6.100549396618716E-4</v>
      </c>
      <c r="E55" s="101">
        <v>-2.0613524072143549E-3</v>
      </c>
      <c r="F55" s="100">
        <v>2.958953975861235E-3</v>
      </c>
      <c r="G55" s="86"/>
      <c r="H55" s="85">
        <v>44638</v>
      </c>
      <c r="I55" s="97">
        <v>8.3257251174198121E-4</v>
      </c>
      <c r="J55" s="97">
        <v>1.1803749979579304E-3</v>
      </c>
      <c r="K55" s="96">
        <v>2.1448159131537455E-4</v>
      </c>
      <c r="L55" s="86"/>
      <c r="M55" s="85">
        <v>44638</v>
      </c>
      <c r="N55" s="95">
        <v>1.9691031111147843E-3</v>
      </c>
      <c r="O55" s="95">
        <v>6.0455517713867829E-4</v>
      </c>
      <c r="P55" s="95">
        <v>4.7903159238206841E-5</v>
      </c>
      <c r="Q55" s="94">
        <v>-7.1352551961987552E-3</v>
      </c>
      <c r="R55" s="86"/>
      <c r="S55" s="85">
        <v>44638</v>
      </c>
      <c r="T55" s="99">
        <v>2.5106481807497406E-2</v>
      </c>
      <c r="U55" s="99">
        <v>7.7932635365524552E-3</v>
      </c>
      <c r="V55" s="99">
        <v>9.3585575467612397E-2</v>
      </c>
      <c r="W55" s="98">
        <v>-6.1694532152728063E-2</v>
      </c>
      <c r="X55" s="86"/>
      <c r="Y55" s="85">
        <v>44638</v>
      </c>
      <c r="Z55" s="97">
        <v>4.2599657842746825E-5</v>
      </c>
      <c r="AA55" s="96">
        <v>-1.3286655905284567E-2</v>
      </c>
      <c r="AB55" s="86"/>
      <c r="AC55" s="85">
        <v>44638</v>
      </c>
      <c r="AD55" s="95">
        <v>3.2035266159658221E-3</v>
      </c>
      <c r="AE55" s="95">
        <v>1.9070698631558785E-2</v>
      </c>
      <c r="AF55" s="95">
        <v>-2.6294671335334863E-2</v>
      </c>
      <c r="AG55" s="95">
        <v>-1.9518957479707347E-2</v>
      </c>
      <c r="AH55" s="94">
        <v>-1.6657949359311974E-2</v>
      </c>
    </row>
    <row r="56" spans="1:34" ht="15.75" customHeight="1" x14ac:dyDescent="0.2">
      <c r="A56" s="93"/>
      <c r="B56" s="85">
        <v>44641</v>
      </c>
      <c r="C56" s="101">
        <v>1.7393047472726456E-4</v>
      </c>
      <c r="D56" s="101">
        <v>1.2668820236655062E-3</v>
      </c>
      <c r="E56" s="101">
        <v>-4.4006817686135756E-3</v>
      </c>
      <c r="F56" s="100">
        <v>-3.7092225496026089E-3</v>
      </c>
      <c r="G56" s="86"/>
      <c r="H56" s="85">
        <v>44641</v>
      </c>
      <c r="I56" s="97">
        <v>-1.4498286997768699E-6</v>
      </c>
      <c r="J56" s="97">
        <v>-2.4913684695721779E-3</v>
      </c>
      <c r="K56" s="96">
        <v>7.4587249975250171E-4</v>
      </c>
      <c r="L56" s="86"/>
      <c r="M56" s="85">
        <v>44641</v>
      </c>
      <c r="N56" s="95">
        <v>-4.7741645156076825E-4</v>
      </c>
      <c r="O56" s="95">
        <v>-1.139248692636154E-3</v>
      </c>
      <c r="P56" s="95">
        <v>-7.7647069253833627E-4</v>
      </c>
      <c r="Q56" s="94">
        <v>-2.1440661643400728E-2</v>
      </c>
      <c r="R56" s="86"/>
      <c r="S56" s="85">
        <v>44641</v>
      </c>
      <c r="T56" s="99">
        <v>-3.568162270134681E-2</v>
      </c>
      <c r="U56" s="99">
        <v>-0.10178998303728998</v>
      </c>
      <c r="V56" s="99">
        <v>4.3563567863369186E-2</v>
      </c>
      <c r="W56" s="98">
        <v>6.8315302291896392E-3</v>
      </c>
      <c r="X56" s="86"/>
      <c r="Y56" s="85">
        <v>44641</v>
      </c>
      <c r="Z56" s="97">
        <v>3.6332350258439666E-4</v>
      </c>
      <c r="AA56" s="96">
        <v>1.6542993243096889E-2</v>
      </c>
      <c r="AB56" s="86"/>
      <c r="AC56" s="85">
        <v>44641</v>
      </c>
      <c r="AD56" s="95">
        <v>-2.1825661756403481E-2</v>
      </c>
      <c r="AE56" s="95">
        <v>-1.9070698631558844E-2</v>
      </c>
      <c r="AF56" s="95">
        <v>3.4507277881072447E-2</v>
      </c>
      <c r="AG56" s="95">
        <v>2.5580053041877562E-2</v>
      </c>
      <c r="AH56" s="94">
        <v>3.573395776044938E-3</v>
      </c>
    </row>
    <row r="57" spans="1:34" ht="15.75" customHeight="1" x14ac:dyDescent="0.2">
      <c r="A57" s="93"/>
      <c r="B57" s="85">
        <v>44642</v>
      </c>
      <c r="C57" s="101">
        <v>3.3067671129920076E-4</v>
      </c>
      <c r="D57" s="101">
        <v>-3.3458721402161755E-4</v>
      </c>
      <c r="E57" s="101">
        <v>9.9969855630964856E-4</v>
      </c>
      <c r="F57" s="100">
        <v>2.805214648442903E-3</v>
      </c>
      <c r="G57" s="86"/>
      <c r="H57" s="85">
        <v>44642</v>
      </c>
      <c r="I57" s="97">
        <v>3.139317880463683E-5</v>
      </c>
      <c r="J57" s="97">
        <v>-3.169045084550068E-3</v>
      </c>
      <c r="K57" s="96">
        <v>1.3154835689765643E-3</v>
      </c>
      <c r="L57" s="86"/>
      <c r="M57" s="85">
        <v>44642</v>
      </c>
      <c r="N57" s="95">
        <v>-6.0010466965891508E-4</v>
      </c>
      <c r="O57" s="95">
        <v>2.8025297933992476E-3</v>
      </c>
      <c r="P57" s="95">
        <v>-1.1832735767175915E-3</v>
      </c>
      <c r="Q57" s="94">
        <v>2.9438995225030309E-2</v>
      </c>
      <c r="R57" s="86"/>
      <c r="S57" s="85">
        <v>44642</v>
      </c>
      <c r="T57" s="99">
        <v>-1.3491354351717994E-2</v>
      </c>
      <c r="U57" s="99">
        <v>8.2520002055630426E-2</v>
      </c>
      <c r="V57" s="99">
        <v>5.3433274302261101E-2</v>
      </c>
      <c r="W57" s="98">
        <v>3.6310843718625738E-2</v>
      </c>
      <c r="X57" s="86"/>
      <c r="Y57" s="85">
        <v>44642</v>
      </c>
      <c r="Z57" s="97">
        <v>1.0632980339392866E-3</v>
      </c>
      <c r="AA57" s="96">
        <v>1.2641499662483808E-2</v>
      </c>
      <c r="AB57" s="86"/>
      <c r="AC57" s="85">
        <v>44642</v>
      </c>
      <c r="AD57" s="95">
        <v>2.0410253028854287E-3</v>
      </c>
      <c r="AE57" s="95">
        <v>-4.6110576106481423E-3</v>
      </c>
      <c r="AF57" s="95">
        <v>-2.5829896049946975E-2</v>
      </c>
      <c r="AG57" s="95">
        <v>-2.0506314553294044E-2</v>
      </c>
      <c r="AH57" s="94">
        <v>-1.2146457133346077E-2</v>
      </c>
    </row>
    <row r="58" spans="1:34" ht="15.75" customHeight="1" x14ac:dyDescent="0.2">
      <c r="A58" s="93"/>
      <c r="B58" s="85">
        <v>44643</v>
      </c>
      <c r="C58" s="101">
        <v>-6.0616977271655057E-5</v>
      </c>
      <c r="D58" s="101">
        <v>4.9575120670535705E-4</v>
      </c>
      <c r="E58" s="101">
        <v>9.1056067510483594E-3</v>
      </c>
      <c r="F58" s="100">
        <v>7.9721559520027957E-5</v>
      </c>
      <c r="G58" s="86"/>
      <c r="H58" s="85">
        <v>44643</v>
      </c>
      <c r="I58" s="97">
        <v>-6.9785613084211216E-4</v>
      </c>
      <c r="J58" s="97">
        <v>-1.9210064087470214E-4</v>
      </c>
      <c r="K58" s="96">
        <v>8.7695039735336976E-4</v>
      </c>
      <c r="L58" s="86"/>
      <c r="M58" s="85">
        <v>44643</v>
      </c>
      <c r="N58" s="95">
        <v>-5.4215872651783997E-4</v>
      </c>
      <c r="O58" s="95">
        <v>4.5063312483961053E-4</v>
      </c>
      <c r="P58" s="95">
        <v>1.6739641170651721E-4</v>
      </c>
      <c r="Q58" s="94">
        <v>-2.7567168498550928E-3</v>
      </c>
      <c r="R58" s="86"/>
      <c r="S58" s="85">
        <v>44643</v>
      </c>
      <c r="T58" s="99">
        <v>1.442150255456298E-2</v>
      </c>
      <c r="U58" s="99">
        <v>-7.8503960169885017E-3</v>
      </c>
      <c r="V58" s="99">
        <v>-8.9992837161109347E-3</v>
      </c>
      <c r="W58" s="98">
        <v>1.5933252656931247E-2</v>
      </c>
      <c r="X58" s="86"/>
      <c r="Y58" s="85">
        <v>44643</v>
      </c>
      <c r="Z58" s="97">
        <v>-1.6679798307951097E-4</v>
      </c>
      <c r="AA58" s="96">
        <v>-5.374192307488368E-3</v>
      </c>
      <c r="AB58" s="86"/>
      <c r="AC58" s="85">
        <v>44643</v>
      </c>
      <c r="AD58" s="95">
        <v>-4.7006013386442268E-3</v>
      </c>
      <c r="AE58" s="95">
        <v>4.6110576106481909E-3</v>
      </c>
      <c r="AF58" s="95">
        <v>1.3241978683838028E-2</v>
      </c>
      <c r="AG58" s="95">
        <v>9.6010810710316277E-3</v>
      </c>
      <c r="AH58" s="94">
        <v>9.2612452671950278E-3</v>
      </c>
    </row>
    <row r="59" spans="1:34" ht="15.75" customHeight="1" x14ac:dyDescent="0.2">
      <c r="A59" s="93"/>
      <c r="B59" s="85">
        <v>44644</v>
      </c>
      <c r="C59" s="101">
        <v>-1.6852271000336038E-4</v>
      </c>
      <c r="D59" s="101">
        <v>9.1582079616975092E-4</v>
      </c>
      <c r="E59" s="101">
        <v>-2.5706486998452395E-3</v>
      </c>
      <c r="F59" s="100">
        <v>-3.5168451105877813E-3</v>
      </c>
      <c r="G59" s="86"/>
      <c r="H59" s="85">
        <v>44644</v>
      </c>
      <c r="I59" s="97">
        <v>1.2462392191203516E-4</v>
      </c>
      <c r="J59" s="97">
        <v>-1.1663979135071629E-3</v>
      </c>
      <c r="K59" s="96">
        <v>-1.4692079149975618E-3</v>
      </c>
      <c r="L59" s="86"/>
      <c r="M59" s="85">
        <v>44644</v>
      </c>
      <c r="N59" s="95">
        <v>1.9899753962322542E-3</v>
      </c>
      <c r="O59" s="95">
        <v>-1.4503566842245243E-3</v>
      </c>
      <c r="P59" s="95">
        <v>-6.6465099809929115E-5</v>
      </c>
      <c r="Q59" s="94">
        <v>-7.2654769505978659E-3</v>
      </c>
      <c r="R59" s="86"/>
      <c r="S59" s="85">
        <v>44644</v>
      </c>
      <c r="T59" s="99">
        <v>5.3022252942001701E-3</v>
      </c>
      <c r="U59" s="99">
        <v>4.969011697142393E-3</v>
      </c>
      <c r="V59" s="99">
        <v>2.7563909528447454E-3</v>
      </c>
      <c r="W59" s="98">
        <v>2.8886005479904504E-2</v>
      </c>
      <c r="X59" s="86"/>
      <c r="Y59" s="85">
        <v>44644</v>
      </c>
      <c r="Z59" s="97">
        <v>4.0934167444934698E-4</v>
      </c>
      <c r="AA59" s="96">
        <v>6.6007107053098093E-4</v>
      </c>
      <c r="AB59" s="86"/>
      <c r="AC59" s="85">
        <v>44644</v>
      </c>
      <c r="AD59" s="95">
        <v>1.1507841239398709E-2</v>
      </c>
      <c r="AE59" s="95">
        <v>1.6560026963747351E-2</v>
      </c>
      <c r="AF59" s="95">
        <v>1.4605650113499395E-3</v>
      </c>
      <c r="AG59" s="95">
        <v>-2.2814677766171399E-2</v>
      </c>
      <c r="AH59" s="94">
        <v>-1.0789978800969435E-2</v>
      </c>
    </row>
    <row r="60" spans="1:34" ht="15.75" customHeight="1" x14ac:dyDescent="0.2">
      <c r="A60" s="93"/>
      <c r="B60" s="85">
        <v>44645</v>
      </c>
      <c r="C60" s="101">
        <v>-2.7697980773759969E-4</v>
      </c>
      <c r="D60" s="101">
        <v>-1.5238295980223328E-3</v>
      </c>
      <c r="E60" s="101">
        <v>2.28044106482301E-3</v>
      </c>
      <c r="F60" s="100">
        <v>2.3549016629337794E-3</v>
      </c>
      <c r="G60" s="86"/>
      <c r="H60" s="85">
        <v>44645</v>
      </c>
      <c r="I60" s="97">
        <v>-1.053295967323087E-4</v>
      </c>
      <c r="J60" s="97">
        <v>4.4965233098801342E-3</v>
      </c>
      <c r="K60" s="96">
        <v>8.9758807608298307E-4</v>
      </c>
      <c r="L60" s="86"/>
      <c r="M60" s="85">
        <v>44645</v>
      </c>
      <c r="N60" s="95">
        <v>-1.7485233586178074E-4</v>
      </c>
      <c r="O60" s="95">
        <v>2.9896431415337324E-3</v>
      </c>
      <c r="P60" s="95">
        <v>-6.363845706465601E-4</v>
      </c>
      <c r="Q60" s="94">
        <v>-1.9068896468374529E-2</v>
      </c>
      <c r="R60" s="86"/>
      <c r="S60" s="85">
        <v>44645</v>
      </c>
      <c r="T60" s="99">
        <v>-3.1505946988263429E-2</v>
      </c>
      <c r="U60" s="99">
        <v>1.3592590008475689E-2</v>
      </c>
      <c r="V60" s="99">
        <v>-5.5040713218856507E-2</v>
      </c>
      <c r="W60" s="98">
        <v>-5.9323478250371903E-2</v>
      </c>
      <c r="X60" s="86"/>
      <c r="Y60" s="85">
        <v>44645</v>
      </c>
      <c r="Z60" s="97">
        <v>-2.5042186152358047E-4</v>
      </c>
      <c r="AA60" s="96">
        <v>2.7923215436461016E-3</v>
      </c>
      <c r="AB60" s="86"/>
      <c r="AC60" s="85">
        <v>44645</v>
      </c>
      <c r="AD60" s="95">
        <v>-2.2838823616455037E-2</v>
      </c>
      <c r="AE60" s="95">
        <v>0</v>
      </c>
      <c r="AF60" s="95">
        <v>-2.3130952538596202E-2</v>
      </c>
      <c r="AG60" s="95">
        <v>2.5317807984290001E-2</v>
      </c>
      <c r="AH60" s="94">
        <v>-2.9249968622202765E-3</v>
      </c>
    </row>
    <row r="61" spans="1:34" ht="15.75" customHeight="1" x14ac:dyDescent="0.2">
      <c r="A61" s="93"/>
      <c r="B61" s="85">
        <v>44648</v>
      </c>
      <c r="C61" s="101">
        <v>-2.7937099605215463E-4</v>
      </c>
      <c r="D61" s="101">
        <v>-4.293082420932513E-3</v>
      </c>
      <c r="E61" s="101">
        <v>2.5443284749709379E-4</v>
      </c>
      <c r="F61" s="100">
        <v>-1.6743953858976465E-3</v>
      </c>
      <c r="G61" s="86"/>
      <c r="H61" s="85">
        <v>44648</v>
      </c>
      <c r="I61" s="97">
        <v>9.9957183224461078E-4</v>
      </c>
      <c r="J61" s="97">
        <v>-2.4736022155957054E-3</v>
      </c>
      <c r="K61" s="96">
        <v>-4.6995663790080173E-3</v>
      </c>
      <c r="L61" s="86"/>
      <c r="M61" s="85">
        <v>44648</v>
      </c>
      <c r="N61" s="95">
        <v>-6.6563267918934407E-4</v>
      </c>
      <c r="O61" s="95">
        <v>-8.6878870579070453E-4</v>
      </c>
      <c r="P61" s="95">
        <v>2.413352274442432E-3</v>
      </c>
      <c r="Q61" s="94">
        <v>4.8646293554735452E-3</v>
      </c>
      <c r="R61" s="86"/>
      <c r="S61" s="85">
        <v>44648</v>
      </c>
      <c r="T61" s="99">
        <v>3.8547689359244602E-2</v>
      </c>
      <c r="U61" s="99">
        <v>-6.9042579652699693E-2</v>
      </c>
      <c r="V61" s="99">
        <v>-8.5171113835569787E-2</v>
      </c>
      <c r="W61" s="98">
        <v>0.22324247558773269</v>
      </c>
      <c r="X61" s="86"/>
      <c r="Y61" s="85">
        <v>44648</v>
      </c>
      <c r="Z61" s="97">
        <v>8.3501174671226459E-4</v>
      </c>
      <c r="AA61" s="96">
        <v>-5.2547474227494723E-3</v>
      </c>
      <c r="AB61" s="86"/>
      <c r="AC61" s="85">
        <v>44648</v>
      </c>
      <c r="AD61" s="95">
        <v>3.0203295740744613E-2</v>
      </c>
      <c r="AE61" s="95">
        <v>2.0403793181860745E-2</v>
      </c>
      <c r="AF61" s="95">
        <v>3.016043246007789E-2</v>
      </c>
      <c r="AG61" s="95">
        <v>3.9370942252940286E-2</v>
      </c>
      <c r="AH61" s="94">
        <v>5.4426892578622217E-2</v>
      </c>
    </row>
    <row r="62" spans="1:34" ht="15.75" customHeight="1" x14ac:dyDescent="0.2">
      <c r="A62" s="93"/>
      <c r="B62" s="85">
        <v>44649</v>
      </c>
      <c r="C62" s="101">
        <v>9.8340138307783645E-4</v>
      </c>
      <c r="D62" s="101">
        <v>-3.7718084444251878E-3</v>
      </c>
      <c r="E62" s="101">
        <v>1.0379980804754187E-2</v>
      </c>
      <c r="F62" s="100">
        <v>-3.8317876924844896E-3</v>
      </c>
      <c r="G62" s="86"/>
      <c r="H62" s="85">
        <v>44649</v>
      </c>
      <c r="I62" s="97">
        <v>-9.9301337185738088E-4</v>
      </c>
      <c r="J62" s="97">
        <v>3.4028316913762712E-4</v>
      </c>
      <c r="K62" s="96">
        <v>2.7450020230831481E-3</v>
      </c>
      <c r="L62" s="86"/>
      <c r="M62" s="85">
        <v>44649</v>
      </c>
      <c r="N62" s="95">
        <v>4.0341710968114995E-4</v>
      </c>
      <c r="O62" s="95">
        <v>9.5705439734127028E-4</v>
      </c>
      <c r="P62" s="95">
        <v>-2.1247825786750675E-3</v>
      </c>
      <c r="Q62" s="94">
        <v>-2.5959670366528732E-2</v>
      </c>
      <c r="R62" s="86"/>
      <c r="S62" s="85">
        <v>44649</v>
      </c>
      <c r="T62" s="99">
        <v>-9.288828340265852E-2</v>
      </c>
      <c r="U62" s="99">
        <v>-2.4052907687635378E-2</v>
      </c>
      <c r="V62" s="99">
        <v>1.2494914734146522E-2</v>
      </c>
      <c r="W62" s="98">
        <v>-3.7451405408290804E-2</v>
      </c>
      <c r="X62" s="86"/>
      <c r="Y62" s="85">
        <v>44649</v>
      </c>
      <c r="Z62" s="97">
        <v>-2.0168867979017462E-4</v>
      </c>
      <c r="AA62" s="96">
        <v>-4.7491878524645831E-4</v>
      </c>
      <c r="AB62" s="86"/>
      <c r="AC62" s="85">
        <v>44649</v>
      </c>
      <c r="AD62" s="95">
        <v>-8.5802777451794571E-3</v>
      </c>
      <c r="AE62" s="95">
        <v>3.6059701424137301E-3</v>
      </c>
      <c r="AF62" s="95">
        <v>-1.3129291441792623E-2</v>
      </c>
      <c r="AG62" s="95">
        <v>-2.0794556680004874E-2</v>
      </c>
      <c r="AH62" s="94">
        <v>-4.0711916915432585E-2</v>
      </c>
    </row>
    <row r="63" spans="1:34" ht="15.75" customHeight="1" x14ac:dyDescent="0.2">
      <c r="A63" s="93"/>
      <c r="B63" s="85">
        <v>44650</v>
      </c>
      <c r="C63" s="101">
        <v>-6.9924932584603167E-4</v>
      </c>
      <c r="D63" s="101">
        <v>-7.8358628587362183E-4</v>
      </c>
      <c r="E63" s="101">
        <v>-6.2296200489756343E-3</v>
      </c>
      <c r="F63" s="100">
        <v>7.9816153938096017E-4</v>
      </c>
      <c r="G63" s="86"/>
      <c r="H63" s="85">
        <v>44650</v>
      </c>
      <c r="I63" s="97">
        <v>9.4107638781926618E-5</v>
      </c>
      <c r="J63" s="97">
        <v>-6.2879788387224845E-4</v>
      </c>
      <c r="K63" s="96">
        <v>1.749750124936995E-3</v>
      </c>
      <c r="L63" s="86"/>
      <c r="M63" s="85">
        <v>44650</v>
      </c>
      <c r="N63" s="95">
        <v>-9.4807575124084714E-4</v>
      </c>
      <c r="O63" s="95">
        <v>2.3149100050971928E-4</v>
      </c>
      <c r="P63" s="95">
        <v>5.5011495650057529E-5</v>
      </c>
      <c r="Q63" s="94">
        <v>-1.9596933499459478E-2</v>
      </c>
      <c r="R63" s="86"/>
      <c r="S63" s="85">
        <v>44650</v>
      </c>
      <c r="T63" s="99">
        <v>-8.2573103760830852E-2</v>
      </c>
      <c r="U63" s="99">
        <v>2.8420261283617684E-2</v>
      </c>
      <c r="V63" s="99">
        <v>-3.7966650462942002E-2</v>
      </c>
      <c r="W63" s="98">
        <v>-0.12185181056908537</v>
      </c>
      <c r="X63" s="86"/>
      <c r="Y63" s="85">
        <v>44650</v>
      </c>
      <c r="Z63" s="97">
        <v>-6.8452090377583974E-4</v>
      </c>
      <c r="AA63" s="96">
        <v>-3.1403594429495422E-3</v>
      </c>
      <c r="AB63" s="86"/>
      <c r="AC63" s="85">
        <v>44650</v>
      </c>
      <c r="AD63" s="95">
        <v>1.7585741847346251E-2</v>
      </c>
      <c r="AE63" s="95">
        <v>-1.1188007453726265E-2</v>
      </c>
      <c r="AF63" s="95">
        <v>-2.4527427996212426E-2</v>
      </c>
      <c r="AG63" s="95">
        <v>-1.2345835822299266E-2</v>
      </c>
      <c r="AH63" s="94">
        <v>-1.3296594791038441E-2</v>
      </c>
    </row>
    <row r="64" spans="1:34" ht="15.75" customHeight="1" x14ac:dyDescent="0.2">
      <c r="A64" s="93"/>
      <c r="B64" s="85">
        <v>44651</v>
      </c>
      <c r="C64" s="101">
        <v>-5.5509671414086508E-4</v>
      </c>
      <c r="D64" s="101">
        <v>2.4541478974662505E-3</v>
      </c>
      <c r="E64" s="101">
        <v>-2.1125081413787025E-4</v>
      </c>
      <c r="F64" s="100">
        <v>-1.3795681782829512E-2</v>
      </c>
      <c r="G64" s="86"/>
      <c r="H64" s="85">
        <v>44651</v>
      </c>
      <c r="I64" s="97">
        <v>-8.5375836153546062E-5</v>
      </c>
      <c r="J64" s="97">
        <v>2.8860361753903887E-3</v>
      </c>
      <c r="K64" s="96">
        <v>-9.2260700842938315E-4</v>
      </c>
      <c r="L64" s="86"/>
      <c r="M64" s="85">
        <v>44651</v>
      </c>
      <c r="N64" s="95">
        <v>1.4745218939605343E-4</v>
      </c>
      <c r="O64" s="95">
        <v>-1.2429348344407216E-3</v>
      </c>
      <c r="P64" s="95">
        <v>5.3723345856251763E-4</v>
      </c>
      <c r="Q64" s="94">
        <v>-1.9931821869759048E-2</v>
      </c>
      <c r="R64" s="86"/>
      <c r="S64" s="85">
        <v>44651</v>
      </c>
      <c r="T64" s="99">
        <v>-1.8483625032755104E-2</v>
      </c>
      <c r="U64" s="99">
        <v>7.0425166028374259E-2</v>
      </c>
      <c r="V64" s="99">
        <v>7.0372597513414459E-2</v>
      </c>
      <c r="W64" s="98">
        <v>-6.2358780048953136E-2</v>
      </c>
      <c r="X64" s="86"/>
      <c r="Y64" s="85">
        <v>44651</v>
      </c>
      <c r="Z64" s="97">
        <v>-2.9534274243510225E-4</v>
      </c>
      <c r="AA64" s="96">
        <v>4.1895756879803325E-3</v>
      </c>
      <c r="AB64" s="86"/>
      <c r="AC64" s="85">
        <v>44651</v>
      </c>
      <c r="AD64" s="95">
        <v>8.8263576924309094E-3</v>
      </c>
      <c r="AE64" s="95">
        <v>-4.8302195885957667E-2</v>
      </c>
      <c r="AF64" s="95">
        <v>1.1471447492013247E-2</v>
      </c>
      <c r="AG64" s="95">
        <v>-9.3604427595639205E-3</v>
      </c>
      <c r="AH64" s="94">
        <v>7.0858233258233837E-3</v>
      </c>
    </row>
    <row r="65" spans="1:34" ht="15.75" customHeight="1" x14ac:dyDescent="0.2">
      <c r="A65" s="93"/>
      <c r="B65" s="85">
        <v>44652</v>
      </c>
      <c r="C65" s="101">
        <v>2.8804481599743054E-4</v>
      </c>
      <c r="D65" s="101">
        <v>2.015831274622331E-3</v>
      </c>
      <c r="E65" s="101">
        <v>2.0632245726035217E-3</v>
      </c>
      <c r="F65" s="100">
        <v>1.7571392086795251E-3</v>
      </c>
      <c r="G65" s="86"/>
      <c r="H65" s="85">
        <v>44652</v>
      </c>
      <c r="I65" s="97">
        <v>-5.2524625817543756E-5</v>
      </c>
      <c r="J65" s="97">
        <v>3.0659975717164645E-3</v>
      </c>
      <c r="K65" s="96">
        <v>2.0113097018214727E-3</v>
      </c>
      <c r="L65" s="86"/>
      <c r="M65" s="85">
        <v>44652</v>
      </c>
      <c r="N65" s="95">
        <v>-9.8594414905848159E-4</v>
      </c>
      <c r="O65" s="95">
        <v>-1.5915654724113319E-3</v>
      </c>
      <c r="P65" s="95">
        <v>1.0409281540378575E-3</v>
      </c>
      <c r="Q65" s="94">
        <v>-2.4988748797119445E-4</v>
      </c>
      <c r="R65" s="86"/>
      <c r="S65" s="85">
        <v>44652</v>
      </c>
      <c r="T65" s="99">
        <v>2.0968381099143511E-2</v>
      </c>
      <c r="U65" s="99">
        <v>8.5558631495475778E-3</v>
      </c>
      <c r="V65" s="99">
        <v>-8.9774621669622429E-3</v>
      </c>
      <c r="W65" s="98">
        <v>-5.0369679841658988E-3</v>
      </c>
      <c r="X65" s="86"/>
      <c r="Y65" s="85">
        <v>44652</v>
      </c>
      <c r="Z65" s="97">
        <v>-5.8624888777214425E-4</v>
      </c>
      <c r="AA65" s="96">
        <v>-2.342886519864459E-2</v>
      </c>
      <c r="AB65" s="86"/>
      <c r="AC65" s="85">
        <v>44652</v>
      </c>
      <c r="AD65" s="95">
        <v>-3.3626774837497366E-3</v>
      </c>
      <c r="AE65" s="95">
        <v>2.9475530659896715E-3</v>
      </c>
      <c r="AF65" s="95">
        <v>-1.2475211691723919E-2</v>
      </c>
      <c r="AG65" s="95">
        <v>1.5398080111121881E-2</v>
      </c>
      <c r="AH65" s="94">
        <v>6.9199366127217169E-4</v>
      </c>
    </row>
    <row r="66" spans="1:34" ht="15.75" customHeight="1" x14ac:dyDescent="0.2">
      <c r="A66" s="93"/>
      <c r="B66" s="85">
        <v>44655</v>
      </c>
      <c r="C66" s="101">
        <v>3.7099494842268114E-4</v>
      </c>
      <c r="D66" s="101">
        <v>6.4151858248521999E-3</v>
      </c>
      <c r="E66" s="101">
        <v>3.5300081405394133E-3</v>
      </c>
      <c r="F66" s="100">
        <v>2.0565724511449742E-3</v>
      </c>
      <c r="G66" s="86"/>
      <c r="H66" s="85">
        <v>44655</v>
      </c>
      <c r="I66" s="97">
        <v>-7.3060100040061638E-4</v>
      </c>
      <c r="J66" s="97">
        <v>-1.8473223023642014E-3</v>
      </c>
      <c r="K66" s="96">
        <v>-2.7881153695582762E-3</v>
      </c>
      <c r="L66" s="86"/>
      <c r="M66" s="85">
        <v>44655</v>
      </c>
      <c r="N66" s="95">
        <v>-7.1034153495311161E-4</v>
      </c>
      <c r="O66" s="95">
        <v>-5.9119584100047508E-4</v>
      </c>
      <c r="P66" s="95">
        <v>-9.6867295122403927E-4</v>
      </c>
      <c r="Q66" s="94">
        <v>3.6442087080702082E-2</v>
      </c>
      <c r="R66" s="86"/>
      <c r="S66" s="85">
        <v>44655</v>
      </c>
      <c r="T66" s="99">
        <v>-2.1782934820014171E-2</v>
      </c>
      <c r="U66" s="99">
        <v>7.1829889552982348E-2</v>
      </c>
      <c r="V66" s="99">
        <v>7.1079451210952882E-2</v>
      </c>
      <c r="W66" s="98">
        <v>-0.1048848234525409</v>
      </c>
      <c r="X66" s="86"/>
      <c r="Y66" s="85">
        <v>44655</v>
      </c>
      <c r="Z66" s="97">
        <v>9.9164281400554899E-4</v>
      </c>
      <c r="AA66" s="96">
        <v>1.0867696322848678E-2</v>
      </c>
      <c r="AB66" s="86"/>
      <c r="AC66" s="85">
        <v>44655</v>
      </c>
      <c r="AD66" s="95">
        <v>-1.5374167249587851E-2</v>
      </c>
      <c r="AE66" s="95">
        <v>1.5569590551149288E-3</v>
      </c>
      <c r="AF66" s="95">
        <v>-1.1108420210738235E-2</v>
      </c>
      <c r="AG66" s="95">
        <v>-2.833405478898739E-2</v>
      </c>
      <c r="AH66" s="94">
        <v>-4.3257627516829586E-2</v>
      </c>
    </row>
    <row r="67" spans="1:34" ht="15.75" customHeight="1" x14ac:dyDescent="0.2">
      <c r="A67" s="93"/>
      <c r="B67" s="85">
        <v>44656</v>
      </c>
      <c r="C67" s="101">
        <v>8.5556886917749806E-5</v>
      </c>
      <c r="D67" s="101">
        <v>-2.6005510045048366E-3</v>
      </c>
      <c r="E67" s="101">
        <v>-1.3493760798015558E-3</v>
      </c>
      <c r="F67" s="100">
        <v>7.365956265217171E-3</v>
      </c>
      <c r="G67" s="86"/>
      <c r="H67" s="85">
        <v>44656</v>
      </c>
      <c r="I67" s="97">
        <v>-9.1775656746268875E-4</v>
      </c>
      <c r="J67" s="97">
        <v>-3.5411944197806184E-3</v>
      </c>
      <c r="K67" s="96">
        <v>-2.2102427180538545E-3</v>
      </c>
      <c r="L67" s="86"/>
      <c r="M67" s="85">
        <v>44656</v>
      </c>
      <c r="N67" s="95">
        <v>5.8052064698453176E-4</v>
      </c>
      <c r="O67" s="95">
        <v>-3.110152987796504E-3</v>
      </c>
      <c r="P67" s="95">
        <v>-1.582665198118238E-3</v>
      </c>
      <c r="Q67" s="94">
        <v>-2.6438924965754517E-2</v>
      </c>
      <c r="R67" s="86"/>
      <c r="S67" s="85">
        <v>44656</v>
      </c>
      <c r="T67" s="99">
        <v>-3.8135275849395453E-3</v>
      </c>
      <c r="U67" s="99">
        <v>-8.1644984900233461E-2</v>
      </c>
      <c r="V67" s="99">
        <v>-3.1393780772453028E-2</v>
      </c>
      <c r="W67" s="98">
        <v>-1.511815635982677E-2</v>
      </c>
      <c r="X67" s="86"/>
      <c r="Y67" s="85">
        <v>44656</v>
      </c>
      <c r="Z67" s="97">
        <v>2.6130229338796332E-4</v>
      </c>
      <c r="AA67" s="96">
        <v>1.1140579696912137E-2</v>
      </c>
      <c r="AB67" s="86"/>
      <c r="AC67" s="85">
        <v>44656</v>
      </c>
      <c r="AD67" s="95">
        <v>6.034396240640385E-4</v>
      </c>
      <c r="AE67" s="95">
        <v>1.6458454832179139E-2</v>
      </c>
      <c r="AF67" s="95">
        <v>-4.0702167613534323E-3</v>
      </c>
      <c r="AG67" s="95">
        <v>-1.7781806129981207E-2</v>
      </c>
      <c r="AH67" s="94">
        <v>-1.5138571497441095E-2</v>
      </c>
    </row>
    <row r="68" spans="1:34" ht="15.75" customHeight="1" x14ac:dyDescent="0.2">
      <c r="A68" s="93"/>
      <c r="B68" s="85">
        <v>44657</v>
      </c>
      <c r="C68" s="101">
        <v>-6.6712328640219931E-4</v>
      </c>
      <c r="D68" s="101">
        <v>6.0025389217371471E-4</v>
      </c>
      <c r="E68" s="101">
        <v>-3.6151455591372267E-3</v>
      </c>
      <c r="F68" s="100">
        <v>-8.5927290369635311E-4</v>
      </c>
      <c r="G68" s="86"/>
      <c r="H68" s="85">
        <v>44657</v>
      </c>
      <c r="I68" s="97">
        <v>1.0536957069239047E-4</v>
      </c>
      <c r="J68" s="97">
        <v>1.6329732095693393E-4</v>
      </c>
      <c r="K68" s="96">
        <v>-5.6791908004517021E-4</v>
      </c>
      <c r="L68" s="86"/>
      <c r="M68" s="85">
        <v>44657</v>
      </c>
      <c r="N68" s="95">
        <v>-4.6625434028394901E-4</v>
      </c>
      <c r="O68" s="95">
        <v>-3.1901923286397032E-3</v>
      </c>
      <c r="P68" s="95">
        <v>1.2873935554519155E-3</v>
      </c>
      <c r="Q68" s="94">
        <v>-1.0167016076802817E-2</v>
      </c>
      <c r="R68" s="86"/>
      <c r="S68" s="85">
        <v>44657</v>
      </c>
      <c r="T68" s="99">
        <v>-6.6366467394675154E-3</v>
      </c>
      <c r="U68" s="99">
        <v>-7.5071832338179489E-2</v>
      </c>
      <c r="V68" s="99">
        <v>-8.9392710779052278E-3</v>
      </c>
      <c r="W68" s="98">
        <v>0.10232338964743998</v>
      </c>
      <c r="X68" s="86"/>
      <c r="Y68" s="85">
        <v>44657</v>
      </c>
      <c r="Z68" s="97">
        <v>4.9637495571136546E-4</v>
      </c>
      <c r="AA68" s="96">
        <v>5.3343050645926551E-3</v>
      </c>
      <c r="AB68" s="86"/>
      <c r="AC68" s="85">
        <v>44657</v>
      </c>
      <c r="AD68" s="95">
        <v>-8.2786944305035266E-3</v>
      </c>
      <c r="AE68" s="95">
        <v>2.3777185115152291E-3</v>
      </c>
      <c r="AF68" s="95">
        <v>-1.360216018572497E-2</v>
      </c>
      <c r="AG68" s="95">
        <v>-7.6255743898005872E-3</v>
      </c>
      <c r="AH68" s="94">
        <v>1.3548171393545904E-2</v>
      </c>
    </row>
    <row r="69" spans="1:34" ht="15.75" customHeight="1" x14ac:dyDescent="0.2">
      <c r="A69" s="93"/>
      <c r="B69" s="85">
        <v>44658</v>
      </c>
      <c r="C69" s="101">
        <v>-8.0847795110436285E-4</v>
      </c>
      <c r="D69" s="101">
        <v>-4.0590887509263191E-3</v>
      </c>
      <c r="E69" s="101">
        <v>2.6923569720341228E-3</v>
      </c>
      <c r="F69" s="100">
        <v>-5.5486309726311923E-3</v>
      </c>
      <c r="G69" s="86"/>
      <c r="H69" s="85">
        <v>44658</v>
      </c>
      <c r="I69" s="97">
        <v>1.5936315509616642E-4</v>
      </c>
      <c r="J69" s="97">
        <v>-1.566400354361166E-3</v>
      </c>
      <c r="K69" s="96">
        <v>-1.964939543574976E-3</v>
      </c>
      <c r="L69" s="86"/>
      <c r="M69" s="85">
        <v>44658</v>
      </c>
      <c r="N69" s="95">
        <v>-1.0849704433601253E-3</v>
      </c>
      <c r="O69" s="95">
        <v>2.8006606724915637E-3</v>
      </c>
      <c r="P69" s="95">
        <v>4.050986493469126E-5</v>
      </c>
      <c r="Q69" s="94">
        <v>-2.907419180161492E-2</v>
      </c>
      <c r="R69" s="86"/>
      <c r="S69" s="85">
        <v>44658</v>
      </c>
      <c r="T69" s="99">
        <v>2.310958311238075E-2</v>
      </c>
      <c r="U69" s="99">
        <v>8.2124145909972052E-2</v>
      </c>
      <c r="V69" s="99">
        <v>1.4901746263192333E-2</v>
      </c>
      <c r="W69" s="98">
        <v>-9.007596218315693E-2</v>
      </c>
      <c r="X69" s="86"/>
      <c r="Y69" s="85">
        <v>44658</v>
      </c>
      <c r="Z69" s="97">
        <v>5.6418013216025448E-4</v>
      </c>
      <c r="AA69" s="96">
        <v>-7.9519771082655205E-3</v>
      </c>
      <c r="AB69" s="86"/>
      <c r="AC69" s="85">
        <v>44658</v>
      </c>
      <c r="AD69" s="95">
        <v>-1.3061410176817147E-2</v>
      </c>
      <c r="AE69" s="95">
        <v>-5.9549304004129994E-3</v>
      </c>
      <c r="AF69" s="95">
        <v>1.6147986407981939E-2</v>
      </c>
      <c r="AG69" s="95">
        <v>-3.6995178464494072E-2</v>
      </c>
      <c r="AH69" s="94">
        <v>-2.607941205742436E-3</v>
      </c>
    </row>
    <row r="70" spans="1:34" ht="15.75" customHeight="1" x14ac:dyDescent="0.2">
      <c r="A70" s="93"/>
      <c r="B70" s="85">
        <v>44659</v>
      </c>
      <c r="C70" s="101">
        <v>-1.4789166994321658E-4</v>
      </c>
      <c r="D70" s="101">
        <v>-3.3764873086568905E-3</v>
      </c>
      <c r="E70" s="101">
        <v>2.1313407238003493E-3</v>
      </c>
      <c r="F70" s="100">
        <v>-7.7844569296261915E-3</v>
      </c>
      <c r="G70" s="86"/>
      <c r="H70" s="85">
        <v>44659</v>
      </c>
      <c r="I70" s="97">
        <v>-1.9117043708390767E-4</v>
      </c>
      <c r="J70" s="97">
        <v>-3.349895066124257E-3</v>
      </c>
      <c r="K70" s="96">
        <v>1.8367459915452854E-3</v>
      </c>
      <c r="L70" s="86"/>
      <c r="M70" s="85">
        <v>44659</v>
      </c>
      <c r="N70" s="95">
        <v>5.5991239642767972E-4</v>
      </c>
      <c r="O70" s="95">
        <v>-2.7385185766364895E-4</v>
      </c>
      <c r="P70" s="95">
        <v>6.1729954377038113E-4</v>
      </c>
      <c r="Q70" s="94">
        <v>-1.2199311560677207E-2</v>
      </c>
      <c r="R70" s="86"/>
      <c r="S70" s="85">
        <v>44659</v>
      </c>
      <c r="T70" s="99">
        <v>-5.0238285266004719E-2</v>
      </c>
      <c r="U70" s="99">
        <v>3.9826000185246152E-2</v>
      </c>
      <c r="V70" s="99">
        <v>8.1833143878953213E-2</v>
      </c>
      <c r="W70" s="98">
        <v>0.17880234071033141</v>
      </c>
      <c r="X70" s="86"/>
      <c r="Y70" s="85">
        <v>44659</v>
      </c>
      <c r="Z70" s="97">
        <v>-6.2490214792743721E-4</v>
      </c>
      <c r="AA70" s="96">
        <v>-8.7414300379608095E-3</v>
      </c>
      <c r="AB70" s="86"/>
      <c r="AC70" s="85">
        <v>44659</v>
      </c>
      <c r="AD70" s="95">
        <v>-1.0947129875191886E-2</v>
      </c>
      <c r="AE70" s="95">
        <v>-1.461134718106406E-2</v>
      </c>
      <c r="AF70" s="95">
        <v>-6.6326773767388901E-3</v>
      </c>
      <c r="AG70" s="95">
        <v>-1.1837322765501808E-3</v>
      </c>
      <c r="AH70" s="94">
        <v>-3.0512192215606136E-3</v>
      </c>
    </row>
    <row r="71" spans="1:34" ht="15.75" customHeight="1" x14ac:dyDescent="0.2">
      <c r="A71" s="93"/>
      <c r="B71" s="85">
        <v>44662</v>
      </c>
      <c r="C71" s="101">
        <v>2.6501709312933485E-4</v>
      </c>
      <c r="D71" s="101">
        <v>4.983062618762928E-3</v>
      </c>
      <c r="E71" s="101">
        <v>-1.786217747399981E-3</v>
      </c>
      <c r="F71" s="100">
        <v>-7.9609084509587175E-3</v>
      </c>
      <c r="G71" s="86"/>
      <c r="H71" s="85">
        <v>44662</v>
      </c>
      <c r="I71" s="97">
        <v>-5.7693094343774185E-5</v>
      </c>
      <c r="J71" s="97">
        <v>-5.4367466086015486E-3</v>
      </c>
      <c r="K71" s="96">
        <v>-8.842603424773118E-4</v>
      </c>
      <c r="L71" s="86"/>
      <c r="M71" s="85">
        <v>44662</v>
      </c>
      <c r="N71" s="95">
        <v>1.5161657804761653E-3</v>
      </c>
      <c r="O71" s="95">
        <v>-4.5366494945643827E-3</v>
      </c>
      <c r="P71" s="95">
        <v>4.4208938589266347E-4</v>
      </c>
      <c r="Q71" s="94">
        <v>2.2245363494010691E-2</v>
      </c>
      <c r="R71" s="86"/>
      <c r="S71" s="85">
        <v>44662</v>
      </c>
      <c r="T71" s="99">
        <v>-1.5386375082322485E-2</v>
      </c>
      <c r="U71" s="99">
        <v>-4.5414711031026012E-2</v>
      </c>
      <c r="V71" s="99">
        <v>-5.4978619482009494E-2</v>
      </c>
      <c r="W71" s="98">
        <v>3.8287307557101954E-2</v>
      </c>
      <c r="X71" s="86"/>
      <c r="Y71" s="85">
        <v>44662</v>
      </c>
      <c r="Z71" s="97">
        <v>-8.206305838918404E-4</v>
      </c>
      <c r="AA71" s="96">
        <v>1.6527026260423246E-2</v>
      </c>
      <c r="AB71" s="86"/>
      <c r="AC71" s="85">
        <v>44662</v>
      </c>
      <c r="AD71" s="95">
        <v>8.9937030472677839E-3</v>
      </c>
      <c r="AE71" s="95">
        <v>-6.0790460763822263E-3</v>
      </c>
      <c r="AF71" s="95">
        <v>8.4109072369088333E-3</v>
      </c>
      <c r="AG71" s="95">
        <v>8.9278787229620012E-3</v>
      </c>
      <c r="AH71" s="94">
        <v>6.8160658347197088E-3</v>
      </c>
    </row>
    <row r="72" spans="1:34" ht="15.75" customHeight="1" x14ac:dyDescent="0.2">
      <c r="A72" s="93"/>
      <c r="B72" s="85">
        <v>44663</v>
      </c>
      <c r="C72" s="101">
        <v>2.5593761373735014E-4</v>
      </c>
      <c r="D72" s="101">
        <v>3.3337478508805589E-3</v>
      </c>
      <c r="E72" s="101">
        <v>7.788523486795618E-3</v>
      </c>
      <c r="F72" s="100">
        <v>5.5353207750782592E-4</v>
      </c>
      <c r="G72" s="86"/>
      <c r="H72" s="85">
        <v>44663</v>
      </c>
      <c r="I72" s="97">
        <v>-6.7259003045063446E-4</v>
      </c>
      <c r="J72" s="97">
        <v>1.2689862180075668E-3</v>
      </c>
      <c r="K72" s="96">
        <v>-3.6216353632752729E-3</v>
      </c>
      <c r="L72" s="86"/>
      <c r="M72" s="85">
        <v>44663</v>
      </c>
      <c r="N72" s="95">
        <v>3.2206565597027811E-4</v>
      </c>
      <c r="O72" s="95">
        <v>5.7417730514767677E-3</v>
      </c>
      <c r="P72" s="95">
        <v>4.5117142984497227E-4</v>
      </c>
      <c r="Q72" s="94">
        <v>-1.0306371386358832E-2</v>
      </c>
      <c r="R72" s="86"/>
      <c r="S72" s="85">
        <v>44663</v>
      </c>
      <c r="T72" s="99">
        <v>2.2407787730405238E-2</v>
      </c>
      <c r="U72" s="99">
        <v>6.9804461465315923E-2</v>
      </c>
      <c r="V72" s="99">
        <v>-6.9470057399710947E-2</v>
      </c>
      <c r="W72" s="98">
        <v>7.4539915993518308E-2</v>
      </c>
      <c r="X72" s="86"/>
      <c r="Y72" s="85">
        <v>44663</v>
      </c>
      <c r="Z72" s="97">
        <v>2.0705266818472201E-4</v>
      </c>
      <c r="AA72" s="96">
        <v>1.2695242248339317E-2</v>
      </c>
      <c r="AB72" s="86"/>
      <c r="AC72" s="85">
        <v>44663</v>
      </c>
      <c r="AD72" s="95">
        <v>5.9511770141274963E-3</v>
      </c>
      <c r="AE72" s="95">
        <v>-6.6422198409946788E-3</v>
      </c>
      <c r="AF72" s="95">
        <v>9.3470429157112688E-3</v>
      </c>
      <c r="AG72" s="95">
        <v>1.5971059821883064E-2</v>
      </c>
      <c r="AH72" s="94">
        <v>-4.2001654911067018E-3</v>
      </c>
    </row>
    <row r="73" spans="1:34" ht="15.75" customHeight="1" x14ac:dyDescent="0.2">
      <c r="A73" s="93"/>
      <c r="B73" s="85">
        <v>44664</v>
      </c>
      <c r="C73" s="101">
        <v>3.5422310083673135E-5</v>
      </c>
      <c r="D73" s="101">
        <v>3.6855810243006182E-3</v>
      </c>
      <c r="E73" s="101">
        <v>-4.3360253590342748E-4</v>
      </c>
      <c r="F73" s="100">
        <v>3.4513744411390026E-3</v>
      </c>
      <c r="G73" s="86"/>
      <c r="H73" s="85">
        <v>44664</v>
      </c>
      <c r="I73" s="97">
        <v>2.8497087161859181E-4</v>
      </c>
      <c r="J73" s="97">
        <v>-1.9643169967428179E-3</v>
      </c>
      <c r="K73" s="96">
        <v>1.3134761275344163E-4</v>
      </c>
      <c r="L73" s="86"/>
      <c r="M73" s="85">
        <v>44664</v>
      </c>
      <c r="N73" s="95">
        <v>-1.2432380907838607E-3</v>
      </c>
      <c r="O73" s="95">
        <v>-1.2488177736041967E-3</v>
      </c>
      <c r="P73" s="95">
        <v>1.1984097517784788E-3</v>
      </c>
      <c r="Q73" s="94">
        <v>-8.1645887928455414E-3</v>
      </c>
      <c r="R73" s="86"/>
      <c r="S73" s="85">
        <v>44664</v>
      </c>
      <c r="T73" s="99">
        <v>2.7765855219738258E-2</v>
      </c>
      <c r="U73" s="99">
        <v>3.545527107973376E-3</v>
      </c>
      <c r="V73" s="99">
        <v>-5.4568209066032408E-2</v>
      </c>
      <c r="W73" s="98">
        <v>0.12231606832330029</v>
      </c>
      <c r="X73" s="86"/>
      <c r="Y73" s="85">
        <v>44664</v>
      </c>
      <c r="Z73" s="97">
        <v>-2.4602235238941781E-4</v>
      </c>
      <c r="AA73" s="96">
        <v>1.1200409279870736E-2</v>
      </c>
      <c r="AB73" s="86"/>
      <c r="AC73" s="85">
        <v>44664</v>
      </c>
      <c r="AD73" s="95">
        <v>-2.0672570804719799E-2</v>
      </c>
      <c r="AE73" s="95">
        <v>3.8508712037242133E-3</v>
      </c>
      <c r="AF73" s="95">
        <v>-5.0803756594057434E-2</v>
      </c>
      <c r="AG73" s="95">
        <v>-4.7141087278566002E-2</v>
      </c>
      <c r="AH73" s="94">
        <v>-9.7718271922806847E-3</v>
      </c>
    </row>
    <row r="74" spans="1:34" ht="15.75" customHeight="1" x14ac:dyDescent="0.2">
      <c r="A74" s="93"/>
      <c r="B74" s="85">
        <v>44665</v>
      </c>
      <c r="C74" s="101">
        <v>6.6650050805087296E-4</v>
      </c>
      <c r="D74" s="101">
        <v>-1.6609777830547969E-3</v>
      </c>
      <c r="E74" s="101">
        <v>2.7385687135216393E-4</v>
      </c>
      <c r="F74" s="100">
        <v>-1.2139903751372202E-3</v>
      </c>
      <c r="G74" s="86"/>
      <c r="H74" s="85">
        <v>44665</v>
      </c>
      <c r="I74" s="97">
        <v>3.4418714132934127E-4</v>
      </c>
      <c r="J74" s="97">
        <v>2.7779051289191074E-3</v>
      </c>
      <c r="K74" s="96">
        <v>1.8880554803628121E-3</v>
      </c>
      <c r="L74" s="86"/>
      <c r="M74" s="85">
        <v>44665</v>
      </c>
      <c r="N74" s="95">
        <v>-4.3685143913551179E-4</v>
      </c>
      <c r="O74" s="95">
        <v>2.6385311958643763E-4</v>
      </c>
      <c r="P74" s="95">
        <v>-1.0198239021348063E-3</v>
      </c>
      <c r="Q74" s="94">
        <v>-6.7277215042683344E-3</v>
      </c>
      <c r="R74" s="86"/>
      <c r="S74" s="85">
        <v>44665</v>
      </c>
      <c r="T74" s="99">
        <v>3.7057409341170119E-2</v>
      </c>
      <c r="U74" s="99">
        <v>-5.5101063525215405E-2</v>
      </c>
      <c r="V74" s="99">
        <v>3.462283060454318E-2</v>
      </c>
      <c r="W74" s="98">
        <v>0.17997496647472741</v>
      </c>
      <c r="X74" s="86"/>
      <c r="Y74" s="85">
        <v>44665</v>
      </c>
      <c r="Z74" s="97">
        <v>3.4736510043886022E-4</v>
      </c>
      <c r="AA74" s="96">
        <v>2.799912364400223E-3</v>
      </c>
      <c r="AB74" s="86"/>
      <c r="AC74" s="85">
        <v>44665</v>
      </c>
      <c r="AD74" s="95">
        <v>-1.1494854706313776E-3</v>
      </c>
      <c r="AE74" s="95">
        <v>0</v>
      </c>
      <c r="AF74" s="95">
        <v>5.9815081653283426E-2</v>
      </c>
      <c r="AG74" s="95">
        <v>-4.3346405104401466E-3</v>
      </c>
      <c r="AH74" s="94">
        <v>4.3959265122871938E-4</v>
      </c>
    </row>
    <row r="75" spans="1:34" ht="15.75" customHeight="1" x14ac:dyDescent="0.2">
      <c r="A75" s="93"/>
      <c r="B75" s="85">
        <v>44669</v>
      </c>
      <c r="C75" s="101">
        <v>3.391870136898751E-4</v>
      </c>
      <c r="D75" s="101">
        <v>6.7819152696073001E-4</v>
      </c>
      <c r="E75" s="101">
        <v>-4.8763369173844507E-4</v>
      </c>
      <c r="F75" s="100">
        <v>5.8886991742845762E-3</v>
      </c>
      <c r="G75" s="86"/>
      <c r="H75" s="85">
        <v>44669</v>
      </c>
      <c r="I75" s="97">
        <v>8.1487810784960056E-4</v>
      </c>
      <c r="J75" s="97">
        <v>-3.8791119291628402E-3</v>
      </c>
      <c r="K75" s="96">
        <v>7.6293965967140216E-4</v>
      </c>
      <c r="L75" s="86"/>
      <c r="M75" s="85">
        <v>44669</v>
      </c>
      <c r="N75" s="95">
        <v>-9.1408860743951836E-4</v>
      </c>
      <c r="O75" s="95">
        <v>1.3421910761509603E-3</v>
      </c>
      <c r="P75" s="95">
        <v>2.5813897741500356E-3</v>
      </c>
      <c r="Q75" s="94">
        <v>1.6859131914667168E-2</v>
      </c>
      <c r="R75" s="86"/>
      <c r="S75" s="85">
        <v>44669</v>
      </c>
      <c r="T75" s="99">
        <v>-2.6293308518688885E-2</v>
      </c>
      <c r="U75" s="99">
        <v>-1.4664681959608405E-2</v>
      </c>
      <c r="V75" s="99">
        <v>1.7895981171878367E-2</v>
      </c>
      <c r="W75" s="98">
        <v>0.15439350716199163</v>
      </c>
      <c r="X75" s="86"/>
      <c r="Y75" s="85">
        <v>44669</v>
      </c>
      <c r="Z75" s="97">
        <v>-1.9820473525295894E-4</v>
      </c>
      <c r="AA75" s="96">
        <v>-2.1105826887075772E-3</v>
      </c>
      <c r="AB75" s="86"/>
      <c r="AC75" s="85">
        <v>44669</v>
      </c>
      <c r="AD75" s="95">
        <v>2.0593680647455991E-2</v>
      </c>
      <c r="AE75" s="95">
        <v>5.9223304957795181E-3</v>
      </c>
      <c r="AF75" s="95">
        <v>2.3640598616492998E-2</v>
      </c>
      <c r="AG75" s="95">
        <v>2.0126249138368565E-2</v>
      </c>
      <c r="AH75" s="94">
        <v>4.0904030416865488E-2</v>
      </c>
    </row>
    <row r="76" spans="1:34" ht="15.75" customHeight="1" x14ac:dyDescent="0.2">
      <c r="A76" s="93"/>
      <c r="B76" s="85">
        <v>44670</v>
      </c>
      <c r="C76" s="101">
        <v>4.9149740300031706E-4</v>
      </c>
      <c r="D76" s="101">
        <v>8.6485617393218658E-4</v>
      </c>
      <c r="E76" s="101">
        <v>-1.0259635909935067E-3</v>
      </c>
      <c r="F76" s="100">
        <v>-1.6279659818504895E-3</v>
      </c>
      <c r="G76" s="86"/>
      <c r="H76" s="85">
        <v>44670</v>
      </c>
      <c r="I76" s="97">
        <v>-3.2087681279622507E-4</v>
      </c>
      <c r="J76" s="97">
        <v>7.3031581330658976E-4</v>
      </c>
      <c r="K76" s="96">
        <v>1.5433453681938003E-3</v>
      </c>
      <c r="L76" s="86"/>
      <c r="M76" s="85">
        <v>44670</v>
      </c>
      <c r="N76" s="95">
        <v>-3.1606711146535247E-4</v>
      </c>
      <c r="O76" s="95">
        <v>-2.7707254268522254E-3</v>
      </c>
      <c r="P76" s="95">
        <v>4.0161930294543456E-4</v>
      </c>
      <c r="Q76" s="94">
        <v>2.1340871886403939E-3</v>
      </c>
      <c r="R76" s="86"/>
      <c r="S76" s="85">
        <v>44670</v>
      </c>
      <c r="T76" s="99">
        <v>2.5163880680682364E-2</v>
      </c>
      <c r="U76" s="99">
        <v>-1.7130329587987162E-2</v>
      </c>
      <c r="V76" s="99">
        <v>-5.5947751493567316E-2</v>
      </c>
      <c r="W76" s="98">
        <v>4.0879786370414561E-2</v>
      </c>
      <c r="X76" s="86"/>
      <c r="Y76" s="85">
        <v>44670</v>
      </c>
      <c r="Z76" s="97">
        <v>8.5931347981172876E-4</v>
      </c>
      <c r="AA76" s="96">
        <v>-1.9243154276542616E-3</v>
      </c>
      <c r="AB76" s="86"/>
      <c r="AC76" s="85">
        <v>44670</v>
      </c>
      <c r="AD76" s="95">
        <v>3.1854321129206525E-2</v>
      </c>
      <c r="AE76" s="95">
        <v>1.0710069553362419E-2</v>
      </c>
      <c r="AF76" s="95">
        <v>-1.273590567696261E-2</v>
      </c>
      <c r="AG76" s="95">
        <v>-6.6638435407139034E-3</v>
      </c>
      <c r="AH76" s="94">
        <v>2.513497591503577E-2</v>
      </c>
    </row>
    <row r="77" spans="1:34" ht="15.75" customHeight="1" x14ac:dyDescent="0.2">
      <c r="A77" s="93"/>
      <c r="B77" s="85">
        <v>44671</v>
      </c>
      <c r="C77" s="101">
        <v>-3.4897344561958304E-4</v>
      </c>
      <c r="D77" s="101">
        <v>1.5556249487068735E-3</v>
      </c>
      <c r="E77" s="101">
        <v>-1.8271884799639058E-3</v>
      </c>
      <c r="F77" s="100">
        <v>4.143913778277033E-3</v>
      </c>
      <c r="G77" s="86"/>
      <c r="H77" s="85">
        <v>44671</v>
      </c>
      <c r="I77" s="97">
        <v>5.2965659500547597E-4</v>
      </c>
      <c r="J77" s="97">
        <v>8.0871118278312971E-4</v>
      </c>
      <c r="K77" s="96">
        <v>2.0197601852203302E-3</v>
      </c>
      <c r="L77" s="86"/>
      <c r="M77" s="85">
        <v>44671</v>
      </c>
      <c r="N77" s="95">
        <v>-1.4784137141715581E-3</v>
      </c>
      <c r="O77" s="95">
        <v>9.0087788293944867E-4</v>
      </c>
      <c r="P77" s="95">
        <v>-5.0602681804443362E-5</v>
      </c>
      <c r="Q77" s="94">
        <v>4.8815337913485782E-3</v>
      </c>
      <c r="R77" s="86"/>
      <c r="S77" s="85">
        <v>44671</v>
      </c>
      <c r="T77" s="99">
        <v>5.3850701268680745E-2</v>
      </c>
      <c r="U77" s="99">
        <v>9.5162604600587555E-4</v>
      </c>
      <c r="V77" s="99">
        <v>6.8928114026931969E-2</v>
      </c>
      <c r="W77" s="98">
        <v>-7.3808908732913389E-2</v>
      </c>
      <c r="X77" s="86"/>
      <c r="Y77" s="85">
        <v>44671</v>
      </c>
      <c r="Z77" s="97">
        <v>-2.4067924202851099E-4</v>
      </c>
      <c r="AA77" s="96">
        <v>5.1686218539953623E-3</v>
      </c>
      <c r="AB77" s="86"/>
      <c r="AC77" s="85">
        <v>44671</v>
      </c>
      <c r="AD77" s="95">
        <v>2.8731381532068443E-3</v>
      </c>
      <c r="AE77" s="95">
        <v>-1.4538158446027282E-2</v>
      </c>
      <c r="AF77" s="95">
        <v>-2.596899990976171E-2</v>
      </c>
      <c r="AG77" s="95">
        <v>-3.5599641289611038E-2</v>
      </c>
      <c r="AH77" s="94">
        <v>-2.0591674514672709E-3</v>
      </c>
    </row>
    <row r="78" spans="1:34" ht="15.75" customHeight="1" x14ac:dyDescent="0.2">
      <c r="A78" s="93"/>
      <c r="B78" s="85">
        <v>44672</v>
      </c>
      <c r="C78" s="101">
        <v>-4.7230103458713405E-5</v>
      </c>
      <c r="D78" s="101">
        <v>4.1163075623561109E-3</v>
      </c>
      <c r="E78" s="101">
        <v>9.4406426686713275E-3</v>
      </c>
      <c r="F78" s="100">
        <v>-7.9491741200281331E-3</v>
      </c>
      <c r="G78" s="86"/>
      <c r="H78" s="85">
        <v>44672</v>
      </c>
      <c r="I78" s="97">
        <v>-3.3114364557171685E-4</v>
      </c>
      <c r="J78" s="97">
        <v>-8.2906928564687582E-4</v>
      </c>
      <c r="K78" s="96">
        <v>2.8125573147985555E-3</v>
      </c>
      <c r="L78" s="86"/>
      <c r="M78" s="85">
        <v>44672</v>
      </c>
      <c r="N78" s="95">
        <v>-8.5149036593575055E-4</v>
      </c>
      <c r="O78" s="95">
        <v>5.9961677995309351E-4</v>
      </c>
      <c r="P78" s="95">
        <v>2.1761060343884685E-4</v>
      </c>
      <c r="Q78" s="94">
        <v>1.2391957097162561E-2</v>
      </c>
      <c r="R78" s="86"/>
      <c r="S78" s="85">
        <v>44672</v>
      </c>
      <c r="T78" s="99">
        <v>-5.2180825941659278E-2</v>
      </c>
      <c r="U78" s="99">
        <v>4.3407434685698805E-2</v>
      </c>
      <c r="V78" s="99">
        <v>2.49337178163394E-2</v>
      </c>
      <c r="W78" s="98">
        <v>6.7536765527492409E-2</v>
      </c>
      <c r="X78" s="86"/>
      <c r="Y78" s="85">
        <v>44672</v>
      </c>
      <c r="Z78" s="97">
        <v>6.3795764571493744E-4</v>
      </c>
      <c r="AA78" s="96">
        <v>-1.0292138755481978E-2</v>
      </c>
      <c r="AB78" s="86"/>
      <c r="AC78" s="85">
        <v>44672</v>
      </c>
      <c r="AD78" s="95">
        <v>-3.1353050436026576E-2</v>
      </c>
      <c r="AE78" s="95">
        <v>-4.3679636145933596E-3</v>
      </c>
      <c r="AF78" s="95">
        <v>-3.5796277136321185E-2</v>
      </c>
      <c r="AG78" s="95">
        <v>-1.395371477386532E-2</v>
      </c>
      <c r="AH78" s="94">
        <v>-7.5620727719661024E-2</v>
      </c>
    </row>
    <row r="79" spans="1:34" ht="15.75" customHeight="1" x14ac:dyDescent="0.2">
      <c r="A79" s="93"/>
      <c r="B79" s="85">
        <v>44673</v>
      </c>
      <c r="C79" s="101">
        <v>-5.0073688782226302E-5</v>
      </c>
      <c r="D79" s="101">
        <v>3.2287969039318971E-3</v>
      </c>
      <c r="E79" s="101">
        <v>3.1930886216261856E-3</v>
      </c>
      <c r="F79" s="100">
        <v>-4.0803827186677299E-3</v>
      </c>
      <c r="G79" s="86"/>
      <c r="H79" s="85">
        <v>44673</v>
      </c>
      <c r="I79" s="97">
        <v>9.4799610894828211E-5</v>
      </c>
      <c r="J79" s="97">
        <v>2.0742864296670787E-3</v>
      </c>
      <c r="K79" s="96">
        <v>-7.0420121086861272E-4</v>
      </c>
      <c r="L79" s="86"/>
      <c r="M79" s="85">
        <v>44673</v>
      </c>
      <c r="N79" s="95">
        <v>2.5737998451015012E-4</v>
      </c>
      <c r="O79" s="95">
        <v>1.2849943664176014E-3</v>
      </c>
      <c r="P79" s="95">
        <v>5.8618234559704304E-4</v>
      </c>
      <c r="Q79" s="94">
        <v>1.7738625590347636E-2</v>
      </c>
      <c r="R79" s="86"/>
      <c r="S79" s="85">
        <v>44673</v>
      </c>
      <c r="T79" s="99">
        <v>-3.9574177403549876E-2</v>
      </c>
      <c r="U79" s="99">
        <v>-7.1600907661225163E-2</v>
      </c>
      <c r="V79" s="99">
        <v>-0.1511936153036921</v>
      </c>
      <c r="W79" s="98">
        <v>1.7074869761391494E-2</v>
      </c>
      <c r="X79" s="86"/>
      <c r="Y79" s="85">
        <v>44673</v>
      </c>
      <c r="Z79" s="97">
        <v>1.0547770997583331E-3</v>
      </c>
      <c r="AA79" s="96">
        <v>1.2036687052745364E-2</v>
      </c>
      <c r="AB79" s="86"/>
      <c r="AC79" s="85">
        <v>44673</v>
      </c>
      <c r="AD79" s="95">
        <v>-1.2325546342140425E-2</v>
      </c>
      <c r="AE79" s="95">
        <v>-1.6774472959215941E-2</v>
      </c>
      <c r="AF79" s="95">
        <v>1.0692499837065463E-2</v>
      </c>
      <c r="AG79" s="95">
        <v>1.3242856382459556E-2</v>
      </c>
      <c r="AH79" s="94">
        <v>2.0392403271043764E-2</v>
      </c>
    </row>
    <row r="80" spans="1:34" ht="15.75" customHeight="1" x14ac:dyDescent="0.2">
      <c r="A80" s="93"/>
      <c r="B80" s="85">
        <v>44676</v>
      </c>
      <c r="C80" s="101">
        <v>1.0761072284853437E-3</v>
      </c>
      <c r="D80" s="101">
        <v>-1.7320760044448507E-3</v>
      </c>
      <c r="E80" s="101">
        <v>4.9353694958366619E-3</v>
      </c>
      <c r="F80" s="100">
        <v>1.1544255855235963E-2</v>
      </c>
      <c r="G80" s="86"/>
      <c r="H80" s="85">
        <v>44676</v>
      </c>
      <c r="I80" s="97">
        <v>-1.1073376811525223E-3</v>
      </c>
      <c r="J80" s="97">
        <v>8.745021627266544E-4</v>
      </c>
      <c r="K80" s="96">
        <v>1.977257835155251E-3</v>
      </c>
      <c r="L80" s="86"/>
      <c r="M80" s="85">
        <v>44676</v>
      </c>
      <c r="N80" s="95">
        <v>4.9132661263909369E-4</v>
      </c>
      <c r="O80" s="95">
        <v>1.9187838992339734E-3</v>
      </c>
      <c r="P80" s="95">
        <v>1.1905219371584916E-3</v>
      </c>
      <c r="Q80" s="94">
        <v>1.1147469620873807E-2</v>
      </c>
      <c r="R80" s="86"/>
      <c r="S80" s="85">
        <v>44676</v>
      </c>
      <c r="T80" s="99">
        <v>1.5611679367627222E-2</v>
      </c>
      <c r="U80" s="99">
        <v>4.5708963640796629E-2</v>
      </c>
      <c r="V80" s="99">
        <v>4.1403883080366376E-2</v>
      </c>
      <c r="W80" s="98">
        <v>4.5270577224659853E-2</v>
      </c>
      <c r="X80" s="86"/>
      <c r="Y80" s="85">
        <v>44676</v>
      </c>
      <c r="Z80" s="97">
        <v>1.6761693937540566E-5</v>
      </c>
      <c r="AA80" s="96">
        <v>-2.6369128394404445E-2</v>
      </c>
      <c r="AB80" s="86"/>
      <c r="AC80" s="85">
        <v>44676</v>
      </c>
      <c r="AD80" s="95">
        <v>-2.9683861735402464E-2</v>
      </c>
      <c r="AE80" s="95">
        <v>-9.1226819960018093E-3</v>
      </c>
      <c r="AF80" s="95">
        <v>-3.5109848795233788E-2</v>
      </c>
      <c r="AG80" s="95">
        <v>-3.5465993167169807E-2</v>
      </c>
      <c r="AH80" s="94">
        <v>-4.1663426942043433E-2</v>
      </c>
    </row>
    <row r="81" spans="1:34" ht="15.75" customHeight="1" x14ac:dyDescent="0.2">
      <c r="A81" s="93"/>
      <c r="B81" s="85">
        <v>44677</v>
      </c>
      <c r="C81" s="101">
        <v>-4.0822306918815118E-4</v>
      </c>
      <c r="D81" s="101">
        <v>7.6914348710155063E-4</v>
      </c>
      <c r="E81" s="101">
        <v>7.5831960499742335E-3</v>
      </c>
      <c r="F81" s="100">
        <v>5.3813437837474777E-3</v>
      </c>
      <c r="G81" s="86"/>
      <c r="H81" s="85">
        <v>44677</v>
      </c>
      <c r="I81" s="97">
        <v>1.7888878755319395E-5</v>
      </c>
      <c r="J81" s="97">
        <v>2.4509648848902673E-3</v>
      </c>
      <c r="K81" s="96">
        <v>1.0735843827554118E-4</v>
      </c>
      <c r="L81" s="86"/>
      <c r="M81" s="85">
        <v>44677</v>
      </c>
      <c r="N81" s="95">
        <v>1.5283224530481814E-3</v>
      </c>
      <c r="O81" s="95">
        <v>-1.3839802478117368E-3</v>
      </c>
      <c r="P81" s="95">
        <v>-1.0042928663998555E-3</v>
      </c>
      <c r="Q81" s="94">
        <v>5.4613077764388077E-2</v>
      </c>
      <c r="R81" s="86"/>
      <c r="S81" s="85">
        <v>44677</v>
      </c>
      <c r="T81" s="99">
        <v>-6.2928119373614408E-2</v>
      </c>
      <c r="U81" s="99">
        <v>6.0663410175139258E-2</v>
      </c>
      <c r="V81" s="99">
        <v>3.0734981236668204E-2</v>
      </c>
      <c r="W81" s="98">
        <v>-0.17026142445154291</v>
      </c>
      <c r="X81" s="86"/>
      <c r="Y81" s="85">
        <v>44677</v>
      </c>
      <c r="Z81" s="97">
        <v>-6.4997645486895427E-4</v>
      </c>
      <c r="AA81" s="96">
        <v>8.3769031811213555E-3</v>
      </c>
      <c r="AB81" s="86"/>
      <c r="AC81" s="85">
        <v>44677</v>
      </c>
      <c r="AD81" s="95">
        <v>2.0207398527376701E-3</v>
      </c>
      <c r="AE81" s="95">
        <v>-1.6852804407258795E-2</v>
      </c>
      <c r="AF81" s="95">
        <v>-9.4480389680515475E-3</v>
      </c>
      <c r="AG81" s="95">
        <v>-1.111328348288159E-2</v>
      </c>
      <c r="AH81" s="94">
        <v>2.732940939769115E-2</v>
      </c>
    </row>
    <row r="82" spans="1:34" ht="15.75" customHeight="1" x14ac:dyDescent="0.2">
      <c r="A82" s="93"/>
      <c r="B82" s="85">
        <v>44678</v>
      </c>
      <c r="C82" s="101">
        <v>2.6485744371669719E-4</v>
      </c>
      <c r="D82" s="101">
        <v>7.2763375636640646E-4</v>
      </c>
      <c r="E82" s="101">
        <v>1.1504766105585431E-3</v>
      </c>
      <c r="F82" s="100">
        <v>2.4570473163974152E-3</v>
      </c>
      <c r="G82" s="86"/>
      <c r="H82" s="85">
        <v>44678</v>
      </c>
      <c r="I82" s="97">
        <v>1.4547139236710158E-3</v>
      </c>
      <c r="J82" s="97">
        <v>-5.7961475003750725E-4</v>
      </c>
      <c r="K82" s="96">
        <v>-6.6030572345393253E-4</v>
      </c>
      <c r="L82" s="86"/>
      <c r="M82" s="85">
        <v>44678</v>
      </c>
      <c r="N82" s="95">
        <v>-1.2753841401869769E-3</v>
      </c>
      <c r="O82" s="95">
        <v>-1.5276734577577051E-4</v>
      </c>
      <c r="P82" s="95">
        <v>8.2208775182689836E-4</v>
      </c>
      <c r="Q82" s="94">
        <v>-5.2415651223349661E-3</v>
      </c>
      <c r="R82" s="86"/>
      <c r="S82" s="85">
        <v>44678</v>
      </c>
      <c r="T82" s="99">
        <v>4.3144558514199181E-3</v>
      </c>
      <c r="U82" s="99">
        <v>-8.3925183185465796E-3</v>
      </c>
      <c r="V82" s="99">
        <v>-2.1699327720244015E-2</v>
      </c>
      <c r="W82" s="98">
        <v>0.13381714014080567</v>
      </c>
      <c r="X82" s="86"/>
      <c r="Y82" s="85">
        <v>44678</v>
      </c>
      <c r="Z82" s="97">
        <v>-9.6057528516350576E-5</v>
      </c>
      <c r="AA82" s="96">
        <v>-6.8047252751363843E-3</v>
      </c>
      <c r="AB82" s="86"/>
      <c r="AC82" s="85">
        <v>44678</v>
      </c>
      <c r="AD82" s="95">
        <v>8.6754579605780854E-2</v>
      </c>
      <c r="AE82" s="95">
        <v>7.1019145808489332E-3</v>
      </c>
      <c r="AF82" s="95">
        <v>3.2816069886602288E-2</v>
      </c>
      <c r="AG82" s="95">
        <v>2.6104423460665986E-2</v>
      </c>
      <c r="AH82" s="94">
        <v>2.9467260157868186E-2</v>
      </c>
    </row>
    <row r="83" spans="1:34" ht="15.75" customHeight="1" x14ac:dyDescent="0.2">
      <c r="A83" s="93"/>
      <c r="B83" s="85">
        <v>44679</v>
      </c>
      <c r="C83" s="101">
        <v>1.0613867689289193E-3</v>
      </c>
      <c r="D83" s="101">
        <v>-6.5036900671430991E-4</v>
      </c>
      <c r="E83" s="101">
        <v>-1.0690585716248652E-4</v>
      </c>
      <c r="F83" s="100">
        <v>-7.0795723858137439E-3</v>
      </c>
      <c r="G83" s="86"/>
      <c r="H83" s="85">
        <v>44679</v>
      </c>
      <c r="I83" s="97">
        <v>1.46499678128299E-3</v>
      </c>
      <c r="J83" s="97">
        <v>-1.2229306408693403E-3</v>
      </c>
      <c r="K83" s="96">
        <v>-3.3528379591072537E-4</v>
      </c>
      <c r="L83" s="86"/>
      <c r="M83" s="85">
        <v>44679</v>
      </c>
      <c r="N83" s="95">
        <v>-1.5722645809532346E-3</v>
      </c>
      <c r="O83" s="95">
        <v>2.5925175655135357E-3</v>
      </c>
      <c r="P83" s="95">
        <v>-1.838274455310223E-4</v>
      </c>
      <c r="Q83" s="94">
        <v>-6.8153546958068141E-3</v>
      </c>
      <c r="R83" s="86"/>
      <c r="S83" s="85">
        <v>44679</v>
      </c>
      <c r="T83" s="99">
        <v>1.2798747237330006E-2</v>
      </c>
      <c r="U83" s="99">
        <v>-9.7976833991683006E-3</v>
      </c>
      <c r="V83" s="99">
        <v>9.4943127849478181E-3</v>
      </c>
      <c r="W83" s="98">
        <v>-2.4822137194781949E-2</v>
      </c>
      <c r="X83" s="86"/>
      <c r="Y83" s="85">
        <v>44679</v>
      </c>
      <c r="Z83" s="97">
        <v>4.1164269137722954E-4</v>
      </c>
      <c r="AA83" s="96">
        <v>5.8745190189194614E-3</v>
      </c>
      <c r="AB83" s="86"/>
      <c r="AC83" s="85">
        <v>44679</v>
      </c>
      <c r="AD83" s="95">
        <v>-2.7314425332631213E-3</v>
      </c>
      <c r="AE83" s="95">
        <v>-2.8902149802937479E-2</v>
      </c>
      <c r="AF83" s="95">
        <v>-3.1731765090748244E-2</v>
      </c>
      <c r="AG83" s="95">
        <v>-1.4438704644703282E-2</v>
      </c>
      <c r="AH83" s="94">
        <v>-1.1219910566720122E-2</v>
      </c>
    </row>
    <row r="84" spans="1:34" ht="15.75" customHeight="1" x14ac:dyDescent="0.2">
      <c r="A84" s="93"/>
      <c r="B84" s="85">
        <v>44680</v>
      </c>
      <c r="C84" s="101">
        <v>7.9007184977670608E-4</v>
      </c>
      <c r="D84" s="101">
        <v>8.396658634463052E-4</v>
      </c>
      <c r="E84" s="101">
        <v>3.3542969929258675E-3</v>
      </c>
      <c r="F84" s="100">
        <v>-9.3278456492705574E-4</v>
      </c>
      <c r="G84" s="86"/>
      <c r="H84" s="85">
        <v>44680</v>
      </c>
      <c r="I84" s="97">
        <v>3.9123533001739251E-4</v>
      </c>
      <c r="J84" s="97">
        <v>-2.2403729765440751E-4</v>
      </c>
      <c r="K84" s="96">
        <v>-4.26360878932735E-5</v>
      </c>
      <c r="L84" s="86"/>
      <c r="M84" s="85">
        <v>44680</v>
      </c>
      <c r="N84" s="95">
        <v>-2.1965297254907914E-5</v>
      </c>
      <c r="O84" s="95">
        <v>-2.6714245864510329E-4</v>
      </c>
      <c r="P84" s="95">
        <v>7.5484269008504079E-4</v>
      </c>
      <c r="Q84" s="94">
        <v>-3.460859493740065E-2</v>
      </c>
      <c r="R84" s="86"/>
      <c r="S84" s="85">
        <v>44680</v>
      </c>
      <c r="T84" s="99">
        <v>2.6929730552968094E-2</v>
      </c>
      <c r="U84" s="99">
        <v>-2.2755911737792622E-2</v>
      </c>
      <c r="V84" s="99">
        <v>2.2311482870622994E-2</v>
      </c>
      <c r="W84" s="98">
        <v>5.6750809425339721E-2</v>
      </c>
      <c r="X84" s="86"/>
      <c r="Y84" s="85">
        <v>44680</v>
      </c>
      <c r="Z84" s="97">
        <v>1.0217954530542383E-3</v>
      </c>
      <c r="AA84" s="96">
        <v>1.9693381460511056E-2</v>
      </c>
      <c r="AB84" s="86"/>
      <c r="AC84" s="85">
        <v>44680</v>
      </c>
      <c r="AD84" s="95">
        <v>-3.0448129880552614E-2</v>
      </c>
      <c r="AE84" s="95">
        <v>-7.4990977605389718E-3</v>
      </c>
      <c r="AF84" s="95">
        <v>1.5858415934458095E-2</v>
      </c>
      <c r="AG84" s="95">
        <v>2.3290718006095924E-2</v>
      </c>
      <c r="AH84" s="94">
        <v>1.5644380783112564E-2</v>
      </c>
    </row>
    <row r="85" spans="1:34" ht="15.75" customHeight="1" x14ac:dyDescent="0.2">
      <c r="A85" s="93"/>
      <c r="B85" s="85">
        <v>44683</v>
      </c>
      <c r="C85" s="101">
        <v>-3.3150334551439338E-4</v>
      </c>
      <c r="D85" s="101">
        <v>-5.2859678644694135E-3</v>
      </c>
      <c r="E85" s="101">
        <v>-3.3202624827417429E-3</v>
      </c>
      <c r="F85" s="100">
        <v>4.989215812346643E-3</v>
      </c>
      <c r="G85" s="86"/>
      <c r="H85" s="85">
        <v>44683</v>
      </c>
      <c r="I85" s="97">
        <v>2.5701831412057777E-4</v>
      </c>
      <c r="J85" s="97">
        <v>8.1457367892463227E-5</v>
      </c>
      <c r="K85" s="96">
        <v>-2.6801349923232937E-3</v>
      </c>
      <c r="L85" s="86"/>
      <c r="M85" s="85">
        <v>44683</v>
      </c>
      <c r="N85" s="95">
        <v>-4.5857721898510739E-4</v>
      </c>
      <c r="O85" s="95">
        <v>-2.18727953445382E-3</v>
      </c>
      <c r="P85" s="95">
        <v>-6.1114182671984248E-4</v>
      </c>
      <c r="Q85" s="94">
        <v>-4.3135399412466925E-3</v>
      </c>
      <c r="R85" s="86"/>
      <c r="S85" s="85">
        <v>44683</v>
      </c>
      <c r="T85" s="99">
        <v>-2.8102155540582721E-2</v>
      </c>
      <c r="U85" s="99">
        <v>2.5513101730048102E-2</v>
      </c>
      <c r="V85" s="99">
        <v>-3.8092170258411891E-2</v>
      </c>
      <c r="W85" s="98">
        <v>-5.7439579474571172E-2</v>
      </c>
      <c r="X85" s="86"/>
      <c r="Y85" s="85">
        <v>44683</v>
      </c>
      <c r="Z85" s="97">
        <v>-7.4770990098801178E-4</v>
      </c>
      <c r="AA85" s="96">
        <v>1.4785142953802875E-2</v>
      </c>
      <c r="AB85" s="86"/>
      <c r="AC85" s="85">
        <v>44683</v>
      </c>
      <c r="AD85" s="95">
        <v>5.0467172779801277E-2</v>
      </c>
      <c r="AE85" s="95">
        <v>1.5127751372476227E-2</v>
      </c>
      <c r="AF85" s="95">
        <v>1.7970885321236425E-2</v>
      </c>
      <c r="AG85" s="95">
        <v>-4.8679443465183686E-3</v>
      </c>
      <c r="AH85" s="94">
        <v>-2.4238979572702352E-3</v>
      </c>
    </row>
    <row r="86" spans="1:34" ht="15.75" customHeight="1" x14ac:dyDescent="0.2">
      <c r="A86" s="93"/>
      <c r="B86" s="85">
        <v>44684</v>
      </c>
      <c r="C86" s="101">
        <v>3.6186579566634851E-4</v>
      </c>
      <c r="D86" s="101">
        <v>-1.0669440354800586E-3</v>
      </c>
      <c r="E86" s="101">
        <v>8.4814241207291155E-3</v>
      </c>
      <c r="F86" s="100">
        <v>-5.0174196857210862E-3</v>
      </c>
      <c r="G86" s="86"/>
      <c r="H86" s="85">
        <v>44684</v>
      </c>
      <c r="I86" s="97">
        <v>-3.7379405860502425E-4</v>
      </c>
      <c r="J86" s="97">
        <v>5.9140782896203406E-4</v>
      </c>
      <c r="K86" s="96">
        <v>4.6005275904363976E-4</v>
      </c>
      <c r="L86" s="86"/>
      <c r="M86" s="85">
        <v>44684</v>
      </c>
      <c r="N86" s="95">
        <v>7.9278736759312628E-4</v>
      </c>
      <c r="O86" s="95">
        <v>3.5571138840030078E-4</v>
      </c>
      <c r="P86" s="95">
        <v>-5.0872919780950215E-4</v>
      </c>
      <c r="Q86" s="94">
        <v>9.5762702144805163E-3</v>
      </c>
      <c r="R86" s="86"/>
      <c r="S86" s="85">
        <v>44684</v>
      </c>
      <c r="T86" s="99">
        <v>-3.4645180401883181E-3</v>
      </c>
      <c r="U86" s="99">
        <v>-3.0837274031094639E-2</v>
      </c>
      <c r="V86" s="99">
        <v>0.11820837396970907</v>
      </c>
      <c r="W86" s="98">
        <v>0.15052959304404454</v>
      </c>
      <c r="X86" s="86"/>
      <c r="Y86" s="85">
        <v>44684</v>
      </c>
      <c r="Z86" s="97">
        <v>1.8188103884702689E-4</v>
      </c>
      <c r="AA86" s="96">
        <v>-1.4550172917850483E-2</v>
      </c>
      <c r="AB86" s="86"/>
      <c r="AC86" s="85">
        <v>44684</v>
      </c>
      <c r="AD86" s="95">
        <v>3.9795040727218949E-2</v>
      </c>
      <c r="AE86" s="95">
        <v>2.7243663177503992E-2</v>
      </c>
      <c r="AF86" s="95">
        <v>5.3046601914043902E-2</v>
      </c>
      <c r="AG86" s="95">
        <v>1.221498931172265E-2</v>
      </c>
      <c r="AH86" s="94">
        <v>1.5721590014618283E-2</v>
      </c>
    </row>
    <row r="87" spans="1:34" ht="15.75" customHeight="1" x14ac:dyDescent="0.2">
      <c r="A87" s="93"/>
      <c r="B87" s="85">
        <v>44685</v>
      </c>
      <c r="C87" s="101">
        <v>-2.3143105647425964E-4</v>
      </c>
      <c r="D87" s="101">
        <v>2.6038189431040132E-3</v>
      </c>
      <c r="E87" s="101">
        <v>3.4979140822472255E-3</v>
      </c>
      <c r="F87" s="100">
        <v>1.3745212573700761E-3</v>
      </c>
      <c r="G87" s="86"/>
      <c r="H87" s="85">
        <v>44685</v>
      </c>
      <c r="I87" s="97">
        <v>5.8886245097308559E-4</v>
      </c>
      <c r="J87" s="97">
        <v>5.8055883502009149E-4</v>
      </c>
      <c r="K87" s="96">
        <v>-9.0956105090359387E-4</v>
      </c>
      <c r="L87" s="86"/>
      <c r="M87" s="85">
        <v>44685</v>
      </c>
      <c r="N87" s="95">
        <v>-7.3763449329123938E-4</v>
      </c>
      <c r="O87" s="95">
        <v>2.4299626724317755E-3</v>
      </c>
      <c r="P87" s="95">
        <v>4.1877067998623779E-4</v>
      </c>
      <c r="Q87" s="94">
        <v>1.5154912509926105E-3</v>
      </c>
      <c r="R87" s="86"/>
      <c r="S87" s="85">
        <v>44685</v>
      </c>
      <c r="T87" s="99">
        <v>5.2508278877816297E-2</v>
      </c>
      <c r="U87" s="99">
        <v>-2.9281308435855576E-2</v>
      </c>
      <c r="V87" s="99">
        <v>-4.8513941515592171E-2</v>
      </c>
      <c r="W87" s="98">
        <v>8.3088887513526499E-2</v>
      </c>
      <c r="X87" s="86"/>
      <c r="Y87" s="85">
        <v>44685</v>
      </c>
      <c r="Z87" s="97">
        <v>-1.5141259034762974E-4</v>
      </c>
      <c r="AA87" s="96">
        <v>6.5636425707138197E-3</v>
      </c>
      <c r="AB87" s="86"/>
      <c r="AC87" s="85">
        <v>44685</v>
      </c>
      <c r="AD87" s="95">
        <v>-3.4066554563606195E-2</v>
      </c>
      <c r="AE87" s="95">
        <v>-2.687301825109634E-2</v>
      </c>
      <c r="AF87" s="95">
        <v>-9.4834751180077736E-3</v>
      </c>
      <c r="AG87" s="95">
        <v>-4.1372643034395647E-2</v>
      </c>
      <c r="AH87" s="94">
        <v>-4.8811243649612798E-2</v>
      </c>
    </row>
    <row r="88" spans="1:34" ht="15.75" customHeight="1" x14ac:dyDescent="0.2">
      <c r="A88" s="93"/>
      <c r="B88" s="85">
        <v>44686</v>
      </c>
      <c r="C88" s="101">
        <v>3.9218460758248504E-4</v>
      </c>
      <c r="D88" s="101">
        <v>3.7561890255575934E-3</v>
      </c>
      <c r="E88" s="101">
        <v>2.7790796648315031E-3</v>
      </c>
      <c r="F88" s="100">
        <v>-5.2150721356619277E-4</v>
      </c>
      <c r="G88" s="86"/>
      <c r="H88" s="85">
        <v>44686</v>
      </c>
      <c r="I88" s="97">
        <v>-5.6206443508907277E-4</v>
      </c>
      <c r="J88" s="97">
        <v>-2.5151837841992041E-3</v>
      </c>
      <c r="K88" s="96">
        <v>-4.3123522494298901E-3</v>
      </c>
      <c r="L88" s="86"/>
      <c r="M88" s="85">
        <v>44686</v>
      </c>
      <c r="N88" s="95">
        <v>2.0312040003051747E-3</v>
      </c>
      <c r="O88" s="95">
        <v>-3.8368644331237089E-3</v>
      </c>
      <c r="P88" s="95">
        <v>-7.5860921202272494E-4</v>
      </c>
      <c r="Q88" s="94">
        <v>1.9229568375308655E-2</v>
      </c>
      <c r="R88" s="86"/>
      <c r="S88" s="85">
        <v>44686</v>
      </c>
      <c r="T88" s="99">
        <v>2.3940440027308909E-2</v>
      </c>
      <c r="U88" s="99">
        <v>-5.6574320983946359E-2</v>
      </c>
      <c r="V88" s="99">
        <v>-9.0735572267422515E-2</v>
      </c>
      <c r="W88" s="98">
        <v>2.0025345113762725E-2</v>
      </c>
      <c r="X88" s="86"/>
      <c r="Y88" s="85">
        <v>44686</v>
      </c>
      <c r="Z88" s="97">
        <v>9.7933310540208049E-4</v>
      </c>
      <c r="AA88" s="96">
        <v>-2.6238184742759679E-3</v>
      </c>
      <c r="AB88" s="86"/>
      <c r="AC88" s="85">
        <v>44686</v>
      </c>
      <c r="AD88" s="95">
        <v>-1.9418085857101627E-2</v>
      </c>
      <c r="AE88" s="95">
        <v>5.1746557900174874E-3</v>
      </c>
      <c r="AF88" s="95">
        <v>-3.1845768415447666E-2</v>
      </c>
      <c r="AG88" s="95">
        <v>-4.1217495124477671E-2</v>
      </c>
      <c r="AH88" s="94">
        <v>1.6218212180040216E-3</v>
      </c>
    </row>
    <row r="89" spans="1:34" ht="15.75" customHeight="1" x14ac:dyDescent="0.2">
      <c r="A89" s="93"/>
      <c r="B89" s="85">
        <v>44687</v>
      </c>
      <c r="C89" s="101">
        <v>7.7502908788971818E-4</v>
      </c>
      <c r="D89" s="101">
        <v>3.1360938744373736E-3</v>
      </c>
      <c r="E89" s="101">
        <v>3.3785265751323642E-3</v>
      </c>
      <c r="F89" s="100">
        <v>-1.3470881081271138E-2</v>
      </c>
      <c r="G89" s="86"/>
      <c r="H89" s="85">
        <v>44687</v>
      </c>
      <c r="I89" s="97">
        <v>8.7425035408021776E-4</v>
      </c>
      <c r="J89" s="97">
        <v>-1.878434593168881E-3</v>
      </c>
      <c r="K89" s="96">
        <v>2.9185746199988601E-3</v>
      </c>
      <c r="L89" s="86"/>
      <c r="M89" s="85">
        <v>44687</v>
      </c>
      <c r="N89" s="95">
        <v>2.5804760929647999E-3</v>
      </c>
      <c r="O89" s="95">
        <v>-2.6552379704603739E-3</v>
      </c>
      <c r="P89" s="95">
        <v>-2.2432432832938574E-3</v>
      </c>
      <c r="Q89" s="94">
        <v>1.196253756836343E-2</v>
      </c>
      <c r="R89" s="86"/>
      <c r="S89" s="85">
        <v>44687</v>
      </c>
      <c r="T89" s="99">
        <v>-1.2737473693187883E-2</v>
      </c>
      <c r="U89" s="99">
        <v>1.0445002876803113E-2</v>
      </c>
      <c r="V89" s="99">
        <v>-5.6968059251281511E-2</v>
      </c>
      <c r="W89" s="98">
        <v>0.10581103445944702</v>
      </c>
      <c r="X89" s="86"/>
      <c r="Y89" s="85">
        <v>44687</v>
      </c>
      <c r="Z89" s="97">
        <v>7.808972712292537E-4</v>
      </c>
      <c r="AA89" s="96">
        <v>1.1784511428974756E-3</v>
      </c>
      <c r="AB89" s="86"/>
      <c r="AC89" s="85">
        <v>44687</v>
      </c>
      <c r="AD89" s="95">
        <v>9.0830656358502296E-3</v>
      </c>
      <c r="AE89" s="95">
        <v>4.4142061744381752E-3</v>
      </c>
      <c r="AF89" s="95">
        <v>-2.9688243701824893E-2</v>
      </c>
      <c r="AG89" s="95">
        <v>-3.9352581455823134E-2</v>
      </c>
      <c r="AH89" s="94">
        <v>-2.4456930289021316E-2</v>
      </c>
    </row>
    <row r="90" spans="1:34" ht="15.75" customHeight="1" x14ac:dyDescent="0.2">
      <c r="A90" s="93"/>
      <c r="B90" s="85">
        <v>44690</v>
      </c>
      <c r="C90" s="101">
        <v>3.4093631896980122E-4</v>
      </c>
      <c r="D90" s="101">
        <v>-7.9493465473818984E-4</v>
      </c>
      <c r="E90" s="101">
        <v>3.4041752381718834E-3</v>
      </c>
      <c r="F90" s="100">
        <v>-9.2673341135430436E-5</v>
      </c>
      <c r="G90" s="86"/>
      <c r="H90" s="85">
        <v>44690</v>
      </c>
      <c r="I90" s="97">
        <v>-7.1486052373922679E-4</v>
      </c>
      <c r="J90" s="97">
        <v>1.0381294725018513E-3</v>
      </c>
      <c r="K90" s="96">
        <v>-1.7282894880678748E-3</v>
      </c>
      <c r="L90" s="86"/>
      <c r="M90" s="85">
        <v>44690</v>
      </c>
      <c r="N90" s="95">
        <v>1.1346501008598182E-3</v>
      </c>
      <c r="O90" s="95">
        <v>8.917723277377267E-4</v>
      </c>
      <c r="P90" s="95">
        <v>-1.7332388655082302E-3</v>
      </c>
      <c r="Q90" s="94">
        <v>1.5167250823756862E-2</v>
      </c>
      <c r="R90" s="86"/>
      <c r="S90" s="85">
        <v>44690</v>
      </c>
      <c r="T90" s="99">
        <v>4.8600464276922668E-2</v>
      </c>
      <c r="U90" s="99">
        <v>3.0774118576591476E-2</v>
      </c>
      <c r="V90" s="99">
        <v>-6.0481784995080792E-2</v>
      </c>
      <c r="W90" s="98">
        <v>3.1581150345414602E-2</v>
      </c>
      <c r="X90" s="86"/>
      <c r="Y90" s="85">
        <v>44690</v>
      </c>
      <c r="Z90" s="97">
        <v>-1.8749003988086462E-4</v>
      </c>
      <c r="AA90" s="96">
        <v>-1.5597416115294103E-3</v>
      </c>
      <c r="AB90" s="86"/>
      <c r="AC90" s="85">
        <v>44690</v>
      </c>
      <c r="AD90" s="95">
        <v>-3.8236203713230402E-2</v>
      </c>
      <c r="AE90" s="95">
        <v>-1.9083487884234099E-2</v>
      </c>
      <c r="AF90" s="95">
        <v>-1.0185025058365412E-2</v>
      </c>
      <c r="AG90" s="95">
        <v>3.1565896209956049E-2</v>
      </c>
      <c r="AH90" s="94">
        <v>9.4659259888830519E-3</v>
      </c>
    </row>
    <row r="91" spans="1:34" ht="15.75" customHeight="1" x14ac:dyDescent="0.2">
      <c r="A91" s="93"/>
      <c r="B91" s="85">
        <v>44691</v>
      </c>
      <c r="C91" s="101">
        <v>-6.3423471601980162E-4</v>
      </c>
      <c r="D91" s="101">
        <v>1.7836531579312853E-3</v>
      </c>
      <c r="E91" s="101">
        <v>-6.4986742618426338E-3</v>
      </c>
      <c r="F91" s="100">
        <v>-4.487268899121385E-3</v>
      </c>
      <c r="G91" s="86"/>
      <c r="H91" s="85">
        <v>44691</v>
      </c>
      <c r="I91" s="97">
        <v>6.5698339483152477E-4</v>
      </c>
      <c r="J91" s="97">
        <v>3.0475530423603424E-3</v>
      </c>
      <c r="K91" s="96">
        <v>-5.621609497130386E-4</v>
      </c>
      <c r="L91" s="86"/>
      <c r="M91" s="85">
        <v>44691</v>
      </c>
      <c r="N91" s="95">
        <v>-2.7512179260163412E-5</v>
      </c>
      <c r="O91" s="95">
        <v>2.6947026928964804E-3</v>
      </c>
      <c r="P91" s="95">
        <v>-6.0167215648454118E-4</v>
      </c>
      <c r="Q91" s="94">
        <v>3.0277592587032239E-3</v>
      </c>
      <c r="R91" s="86"/>
      <c r="S91" s="85">
        <v>44691</v>
      </c>
      <c r="T91" s="99">
        <v>3.4066941378113502E-2</v>
      </c>
      <c r="U91" s="99">
        <v>-6.4229509118634689E-2</v>
      </c>
      <c r="V91" s="99">
        <v>-5.0746659714917312E-2</v>
      </c>
      <c r="W91" s="98">
        <v>-5.0518865941809932E-2</v>
      </c>
      <c r="X91" s="86"/>
      <c r="Y91" s="85">
        <v>44691</v>
      </c>
      <c r="Z91" s="97">
        <v>-6.8934081911907507E-4</v>
      </c>
      <c r="AA91" s="96">
        <v>1.2786114941429096E-2</v>
      </c>
      <c r="AB91" s="86"/>
      <c r="AC91" s="85">
        <v>44691</v>
      </c>
      <c r="AD91" s="95">
        <v>-3.6043290922663633E-3</v>
      </c>
      <c r="AE91" s="95">
        <v>-1.2422519998557209E-2</v>
      </c>
      <c r="AF91" s="95">
        <v>-3.7325957612686436E-2</v>
      </c>
      <c r="AG91" s="95">
        <v>-2.0932833845367173E-2</v>
      </c>
      <c r="AH91" s="94">
        <v>-1.0825545504922447E-2</v>
      </c>
    </row>
    <row r="92" spans="1:34" ht="15.75" customHeight="1" x14ac:dyDescent="0.2">
      <c r="A92" s="93"/>
      <c r="B92" s="85">
        <v>44692</v>
      </c>
      <c r="C92" s="101">
        <v>4.5638893981176645E-4</v>
      </c>
      <c r="D92" s="101">
        <v>7.3147429839328986E-3</v>
      </c>
      <c r="E92" s="101">
        <v>-1.3911433248224572E-3</v>
      </c>
      <c r="F92" s="100">
        <v>-6.7401216949837901E-3</v>
      </c>
      <c r="G92" s="86"/>
      <c r="H92" s="85">
        <v>44692</v>
      </c>
      <c r="I92" s="97">
        <v>-6.254710685752819E-4</v>
      </c>
      <c r="J92" s="97">
        <v>2.0764102136570516E-3</v>
      </c>
      <c r="K92" s="96">
        <v>-7.9886111802195093E-4</v>
      </c>
      <c r="L92" s="86"/>
      <c r="M92" s="85">
        <v>44692</v>
      </c>
      <c r="N92" s="95">
        <v>7.1010484611776627E-4</v>
      </c>
      <c r="O92" s="95">
        <v>1.222846975304842E-3</v>
      </c>
      <c r="P92" s="95">
        <v>-2.3063263153051531E-4</v>
      </c>
      <c r="Q92" s="94">
        <v>2.3124371116575854E-2</v>
      </c>
      <c r="R92" s="86"/>
      <c r="S92" s="85">
        <v>44692</v>
      </c>
      <c r="T92" s="99">
        <v>-1.9855677841174882E-2</v>
      </c>
      <c r="U92" s="99">
        <v>1.1723645700448912E-2</v>
      </c>
      <c r="V92" s="99">
        <v>0.1264888848347884</v>
      </c>
      <c r="W92" s="98">
        <v>1.2051905401288421E-2</v>
      </c>
      <c r="X92" s="86"/>
      <c r="Y92" s="85">
        <v>44692</v>
      </c>
      <c r="Z92" s="97">
        <v>-3.3619763497815599E-4</v>
      </c>
      <c r="AA92" s="96">
        <v>5.150988852701841E-3</v>
      </c>
      <c r="AB92" s="86"/>
      <c r="AC92" s="85">
        <v>44692</v>
      </c>
      <c r="AD92" s="95">
        <v>1.9861626086721696E-2</v>
      </c>
      <c r="AE92" s="95">
        <v>3.5920257924549818E-3</v>
      </c>
      <c r="AF92" s="95">
        <v>-1.4648149237334518E-2</v>
      </c>
      <c r="AG92" s="95">
        <v>1.4462857349620046E-2</v>
      </c>
      <c r="AH92" s="94">
        <v>1.1274076573218161E-2</v>
      </c>
    </row>
    <row r="93" spans="1:34" ht="15.75" customHeight="1" x14ac:dyDescent="0.2">
      <c r="A93" s="93"/>
      <c r="B93" s="85">
        <v>44693</v>
      </c>
      <c r="C93" s="101">
        <v>8.526536153445933E-4</v>
      </c>
      <c r="D93" s="101">
        <v>2.4789068608492386E-4</v>
      </c>
      <c r="E93" s="101">
        <v>-1.2643513481033993E-3</v>
      </c>
      <c r="F93" s="100">
        <v>3.0602973951092457E-3</v>
      </c>
      <c r="G93" s="86"/>
      <c r="H93" s="85">
        <v>44693</v>
      </c>
      <c r="I93" s="97">
        <v>-4.4839814330739343E-4</v>
      </c>
      <c r="J93" s="97">
        <v>2.5019429598199775E-3</v>
      </c>
      <c r="K93" s="96">
        <v>-4.4144404153531039E-3</v>
      </c>
      <c r="L93" s="86"/>
      <c r="M93" s="85">
        <v>44693</v>
      </c>
      <c r="N93" s="95">
        <v>1.0391981138622372E-3</v>
      </c>
      <c r="O93" s="95">
        <v>1.2354566229851129E-3</v>
      </c>
      <c r="P93" s="95">
        <v>1.5755149407091743E-3</v>
      </c>
      <c r="Q93" s="94">
        <v>-2.5234170094898031E-3</v>
      </c>
      <c r="R93" s="86"/>
      <c r="S93" s="85">
        <v>44693</v>
      </c>
      <c r="T93" s="99">
        <v>1.14097756870812E-2</v>
      </c>
      <c r="U93" s="99">
        <v>-0.10255333879561949</v>
      </c>
      <c r="V93" s="99">
        <v>0.13052666650886394</v>
      </c>
      <c r="W93" s="98">
        <v>-7.0788361507049175E-2</v>
      </c>
      <c r="X93" s="86"/>
      <c r="Y93" s="85">
        <v>44693</v>
      </c>
      <c r="Z93" s="97">
        <v>5.7946987661548701E-4</v>
      </c>
      <c r="AA93" s="96">
        <v>1.6482869416290504E-3</v>
      </c>
      <c r="AB93" s="86"/>
      <c r="AC93" s="85">
        <v>44693</v>
      </c>
      <c r="AD93" s="95">
        <v>2.3036446595253664E-2</v>
      </c>
      <c r="AE93" s="95">
        <v>3.9046499654197979E-2</v>
      </c>
      <c r="AF93" s="95">
        <v>3.6772945517970529E-2</v>
      </c>
      <c r="AG93" s="95">
        <v>4.2928350518550158E-2</v>
      </c>
      <c r="AH93" s="94">
        <v>4.2578298848127173E-2</v>
      </c>
    </row>
    <row r="94" spans="1:34" ht="15.75" customHeight="1" x14ac:dyDescent="0.2">
      <c r="A94" s="93"/>
      <c r="B94" s="85">
        <v>44694</v>
      </c>
      <c r="C94" s="101">
        <v>2.6344395063258695E-4</v>
      </c>
      <c r="D94" s="101">
        <v>1.4387213554394882E-3</v>
      </c>
      <c r="E94" s="101">
        <v>8.1197665292781225E-4</v>
      </c>
      <c r="F94" s="100">
        <v>5.1858044295041636E-3</v>
      </c>
      <c r="G94" s="86"/>
      <c r="H94" s="85">
        <v>44694</v>
      </c>
      <c r="I94" s="97">
        <v>5.6524308292953953E-4</v>
      </c>
      <c r="J94" s="97">
        <v>-1.7266866862039097E-4</v>
      </c>
      <c r="K94" s="96">
        <v>-2.4676453936954314E-3</v>
      </c>
      <c r="L94" s="86"/>
      <c r="M94" s="85">
        <v>44694</v>
      </c>
      <c r="N94" s="95">
        <v>-4.9255258704032341E-4</v>
      </c>
      <c r="O94" s="95">
        <v>1.5974552197999542E-4</v>
      </c>
      <c r="P94" s="95">
        <v>7.8667269816141625E-4</v>
      </c>
      <c r="Q94" s="94">
        <v>-4.7327229164107582E-4</v>
      </c>
      <c r="R94" s="86"/>
      <c r="S94" s="85">
        <v>44694</v>
      </c>
      <c r="T94" s="99">
        <v>2.1895736539367709E-2</v>
      </c>
      <c r="U94" s="99">
        <v>-5.4756895791041385E-2</v>
      </c>
      <c r="V94" s="99">
        <v>-5.6004319683438324E-2</v>
      </c>
      <c r="W94" s="98">
        <v>-0.23091296012199602</v>
      </c>
      <c r="X94" s="86"/>
      <c r="Y94" s="85">
        <v>44694</v>
      </c>
      <c r="Z94" s="97">
        <v>-1.563597165061121E-4</v>
      </c>
      <c r="AA94" s="96">
        <v>5.1770956788520185E-3</v>
      </c>
      <c r="AB94" s="86"/>
      <c r="AC94" s="85">
        <v>44694</v>
      </c>
      <c r="AD94" s="95">
        <v>5.0798019810544791E-3</v>
      </c>
      <c r="AE94" s="95">
        <v>9.033485097667826E-3</v>
      </c>
      <c r="AF94" s="95">
        <v>-2.1845193315022896E-2</v>
      </c>
      <c r="AG94" s="95">
        <v>-1.5571905994883239E-2</v>
      </c>
      <c r="AH94" s="94">
        <v>-2.1428357189623163E-2</v>
      </c>
    </row>
    <row r="95" spans="1:34" ht="15.75" customHeight="1" x14ac:dyDescent="0.2">
      <c r="A95" s="93"/>
      <c r="B95" s="85">
        <v>44697</v>
      </c>
      <c r="C95" s="101">
        <v>-2.2214986999404194E-4</v>
      </c>
      <c r="D95" s="101">
        <v>2.23799962053148E-3</v>
      </c>
      <c r="E95" s="101">
        <v>9.1526796822856641E-3</v>
      </c>
      <c r="F95" s="100">
        <v>-5.1650769551418669E-3</v>
      </c>
      <c r="G95" s="86"/>
      <c r="H95" s="85">
        <v>44697</v>
      </c>
      <c r="I95" s="97">
        <v>1.5119991420007532E-4</v>
      </c>
      <c r="J95" s="97">
        <v>7.8665826426311625E-4</v>
      </c>
      <c r="K95" s="96">
        <v>-1.3968986680190259E-3</v>
      </c>
      <c r="L95" s="86"/>
      <c r="M95" s="85">
        <v>44697</v>
      </c>
      <c r="N95" s="95">
        <v>6.9038873788844837E-4</v>
      </c>
      <c r="O95" s="95">
        <v>2.3440421631112339E-3</v>
      </c>
      <c r="P95" s="95">
        <v>-2.2207452876939083E-3</v>
      </c>
      <c r="Q95" s="94">
        <v>1.1140719170332545E-2</v>
      </c>
      <c r="R95" s="86"/>
      <c r="S95" s="85">
        <v>44697</v>
      </c>
      <c r="T95" s="99">
        <v>-9.6119297359769634E-3</v>
      </c>
      <c r="U95" s="99">
        <v>-5.2681225227079458E-2</v>
      </c>
      <c r="V95" s="99">
        <v>-0.16571916289187541</v>
      </c>
      <c r="W95" s="98">
        <v>-0.15501853635895013</v>
      </c>
      <c r="X95" s="86"/>
      <c r="Y95" s="85">
        <v>44697</v>
      </c>
      <c r="Z95" s="97">
        <v>4.1333832299998106E-4</v>
      </c>
      <c r="AA95" s="96">
        <v>2.1710253809009484E-3</v>
      </c>
      <c r="AB95" s="86"/>
      <c r="AC95" s="85">
        <v>44697</v>
      </c>
      <c r="AD95" s="95">
        <v>1.1501481285247778E-2</v>
      </c>
      <c r="AE95" s="95">
        <v>1.5703391928449762E-2</v>
      </c>
      <c r="AF95" s="95">
        <v>6.0476606455459284E-2</v>
      </c>
      <c r="AG95" s="95">
        <v>-1.1489851895985211E-3</v>
      </c>
      <c r="AH95" s="94">
        <v>4.856016134565614E-2</v>
      </c>
    </row>
    <row r="96" spans="1:34" ht="15.75" customHeight="1" x14ac:dyDescent="0.2">
      <c r="A96" s="93"/>
      <c r="B96" s="85">
        <v>44698</v>
      </c>
      <c r="C96" s="101">
        <v>-3.9500680591981249E-4</v>
      </c>
      <c r="D96" s="101">
        <v>3.7594443929546387E-3</v>
      </c>
      <c r="E96" s="101">
        <v>1.6764640793421942E-3</v>
      </c>
      <c r="F96" s="100">
        <v>-7.4721845334930872E-3</v>
      </c>
      <c r="G96" s="86"/>
      <c r="H96" s="85">
        <v>44698</v>
      </c>
      <c r="I96" s="97">
        <v>-6.5750262645887134E-4</v>
      </c>
      <c r="J96" s="97">
        <v>-1.9185657877693479E-3</v>
      </c>
      <c r="K96" s="96">
        <v>4.2686061512440859E-4</v>
      </c>
      <c r="L96" s="86"/>
      <c r="M96" s="85">
        <v>44698</v>
      </c>
      <c r="N96" s="95">
        <v>-3.3202457169448374E-4</v>
      </c>
      <c r="O96" s="95">
        <v>1.9922521083032226E-3</v>
      </c>
      <c r="P96" s="95">
        <v>4.8576346085721427E-4</v>
      </c>
      <c r="Q96" s="94">
        <v>1.1505885353357899E-2</v>
      </c>
      <c r="R96" s="86"/>
      <c r="S96" s="85">
        <v>44698</v>
      </c>
      <c r="T96" s="99">
        <v>3.9831662927130904E-2</v>
      </c>
      <c r="U96" s="99">
        <v>-4.8286645816027492E-2</v>
      </c>
      <c r="V96" s="99">
        <v>0.10553025971618372</v>
      </c>
      <c r="W96" s="98">
        <v>-3.7061567189970536E-2</v>
      </c>
      <c r="X96" s="86"/>
      <c r="Y96" s="85">
        <v>44698</v>
      </c>
      <c r="Z96" s="97">
        <v>2.7399015223925229E-4</v>
      </c>
      <c r="AA96" s="96">
        <v>4.9481799166330477E-3</v>
      </c>
      <c r="AB96" s="86"/>
      <c r="AC96" s="85">
        <v>44698</v>
      </c>
      <c r="AD96" s="95">
        <v>-2.6527770560026826E-2</v>
      </c>
      <c r="AE96" s="95">
        <v>3.1819012173838154E-3</v>
      </c>
      <c r="AF96" s="95">
        <v>-5.351181997857566E-2</v>
      </c>
      <c r="AG96" s="95">
        <v>-2.2673192941656452E-2</v>
      </c>
      <c r="AH96" s="94">
        <v>-3.0144502797969243E-2</v>
      </c>
    </row>
    <row r="97" spans="1:34" ht="15.75" customHeight="1" x14ac:dyDescent="0.2">
      <c r="A97" s="93"/>
      <c r="B97" s="85">
        <v>44699</v>
      </c>
      <c r="C97" s="101">
        <v>-3.378808008679685E-5</v>
      </c>
      <c r="D97" s="101">
        <v>-3.9471885362084188E-4</v>
      </c>
      <c r="E97" s="101">
        <v>-2.1207967885098471E-3</v>
      </c>
      <c r="F97" s="100">
        <v>-2.6968721811406952E-3</v>
      </c>
      <c r="G97" s="86"/>
      <c r="H97" s="85">
        <v>44699</v>
      </c>
      <c r="I97" s="97">
        <v>-2.1950496001356886E-4</v>
      </c>
      <c r="J97" s="97">
        <v>-1.5245195115490655E-3</v>
      </c>
      <c r="K97" s="96">
        <v>-8.5490904304343334E-4</v>
      </c>
      <c r="L97" s="86"/>
      <c r="M97" s="85">
        <v>44699</v>
      </c>
      <c r="N97" s="95">
        <v>5.1430408326953161E-4</v>
      </c>
      <c r="O97" s="95">
        <v>-2.5781073759274099E-3</v>
      </c>
      <c r="P97" s="95">
        <v>5.1770162466231373E-5</v>
      </c>
      <c r="Q97" s="94">
        <v>4.1452796294097812E-3</v>
      </c>
      <c r="R97" s="86"/>
      <c r="S97" s="85">
        <v>44699</v>
      </c>
      <c r="T97" s="99">
        <v>3.2820906058642164E-2</v>
      </c>
      <c r="U97" s="99">
        <v>-4.2179046521083188E-2</v>
      </c>
      <c r="V97" s="99">
        <v>2.2031756913224189E-3</v>
      </c>
      <c r="W97" s="98">
        <v>7.1831501989604793E-2</v>
      </c>
      <c r="X97" s="86"/>
      <c r="Y97" s="85">
        <v>44699</v>
      </c>
      <c r="Z97" s="97">
        <v>2.5270046149649647E-4</v>
      </c>
      <c r="AA97" s="96">
        <v>-5.9428680678764089E-3</v>
      </c>
      <c r="AB97" s="86"/>
      <c r="AC97" s="85">
        <v>44699</v>
      </c>
      <c r="AD97" s="95">
        <v>-1.9897740514950666E-2</v>
      </c>
      <c r="AE97" s="95">
        <v>-1.028925167603582E-2</v>
      </c>
      <c r="AF97" s="95">
        <v>-8.6435781414530479E-3</v>
      </c>
      <c r="AG97" s="95">
        <v>2.2673192941656484E-2</v>
      </c>
      <c r="AH97" s="94">
        <v>2.7631938662086099E-2</v>
      </c>
    </row>
    <row r="98" spans="1:34" ht="15.75" customHeight="1" x14ac:dyDescent="0.2">
      <c r="A98" s="93"/>
      <c r="B98" s="85">
        <v>44700</v>
      </c>
      <c r="C98" s="101">
        <v>1.0166647412480302E-3</v>
      </c>
      <c r="D98" s="101">
        <v>7.5399169197030774E-4</v>
      </c>
      <c r="E98" s="101">
        <v>-3.0984043209320595E-3</v>
      </c>
      <c r="F98" s="100">
        <v>8.9433636274047837E-3</v>
      </c>
      <c r="G98" s="86"/>
      <c r="H98" s="85">
        <v>44700</v>
      </c>
      <c r="I98" s="97">
        <v>1.2535513421685723E-4</v>
      </c>
      <c r="J98" s="97">
        <v>2.1527171423566601E-3</v>
      </c>
      <c r="K98" s="96">
        <v>-3.3045946471376942E-3</v>
      </c>
      <c r="L98" s="86"/>
      <c r="M98" s="85">
        <v>44700</v>
      </c>
      <c r="N98" s="95">
        <v>2.3135450402554929E-4</v>
      </c>
      <c r="O98" s="95">
        <v>-1.0501808439062224E-3</v>
      </c>
      <c r="P98" s="95">
        <v>-9.1842560609274181E-4</v>
      </c>
      <c r="Q98" s="94">
        <v>-4.4608278685197376E-3</v>
      </c>
      <c r="R98" s="86"/>
      <c r="S98" s="85">
        <v>44700</v>
      </c>
      <c r="T98" s="99">
        <v>-2.7745379481680755E-2</v>
      </c>
      <c r="U98" s="99">
        <v>4.8738788861055128E-2</v>
      </c>
      <c r="V98" s="99">
        <v>5.1224687567688776E-2</v>
      </c>
      <c r="W98" s="98">
        <v>-1.1595367459964305E-2</v>
      </c>
      <c r="X98" s="86"/>
      <c r="Y98" s="85">
        <v>44700</v>
      </c>
      <c r="Z98" s="97">
        <v>-1.3470488404302889E-3</v>
      </c>
      <c r="AA98" s="96">
        <v>1.6066202954727642E-2</v>
      </c>
      <c r="AB98" s="86"/>
      <c r="AC98" s="85">
        <v>44700</v>
      </c>
      <c r="AD98" s="95">
        <v>-2.3438572972017582E-2</v>
      </c>
      <c r="AE98" s="95">
        <v>-5.7224762740662105E-3</v>
      </c>
      <c r="AF98" s="95">
        <v>2.7999440194124102E-4</v>
      </c>
      <c r="AG98" s="95">
        <v>-3.0704303531096252E-3</v>
      </c>
      <c r="AH98" s="94">
        <v>2.3731427344723366E-3</v>
      </c>
    </row>
    <row r="99" spans="1:34" ht="15.75" customHeight="1" x14ac:dyDescent="0.2">
      <c r="A99" s="93"/>
      <c r="B99" s="85">
        <v>44701</v>
      </c>
      <c r="C99" s="101">
        <v>4.1679364081250163E-4</v>
      </c>
      <c r="D99" s="101">
        <v>-2.681679705711757E-3</v>
      </c>
      <c r="E99" s="101">
        <v>1.1554246764061973E-3</v>
      </c>
      <c r="F99" s="100">
        <v>-4.0543325830763085E-3</v>
      </c>
      <c r="G99" s="86"/>
      <c r="H99" s="85">
        <v>44701</v>
      </c>
      <c r="I99" s="97">
        <v>-1.4119264661533655E-3</v>
      </c>
      <c r="J99" s="97">
        <v>2.4912650412363189E-3</v>
      </c>
      <c r="K99" s="96">
        <v>-1.5014714785807231E-3</v>
      </c>
      <c r="L99" s="86"/>
      <c r="M99" s="85">
        <v>44701</v>
      </c>
      <c r="N99" s="95">
        <v>-9.5702963585332429E-4</v>
      </c>
      <c r="O99" s="95">
        <v>-8.3582452637679338E-4</v>
      </c>
      <c r="P99" s="95">
        <v>1.5983549822597555E-4</v>
      </c>
      <c r="Q99" s="94">
        <v>-1.8363374109262785E-2</v>
      </c>
      <c r="R99" s="86"/>
      <c r="S99" s="85">
        <v>44701</v>
      </c>
      <c r="T99" s="99">
        <v>1.2783169225797924E-2</v>
      </c>
      <c r="U99" s="99">
        <v>9.5511377541211816E-3</v>
      </c>
      <c r="V99" s="99">
        <v>5.0600995483179291E-2</v>
      </c>
      <c r="W99" s="98">
        <v>-6.8600034405200849E-2</v>
      </c>
      <c r="X99" s="86"/>
      <c r="Y99" s="85">
        <v>44701</v>
      </c>
      <c r="Z99" s="97">
        <v>3.2249852473564968E-4</v>
      </c>
      <c r="AA99" s="96">
        <v>-1.1930367626197917E-2</v>
      </c>
      <c r="AB99" s="86"/>
      <c r="AC99" s="85">
        <v>44701</v>
      </c>
      <c r="AD99" s="95">
        <v>-2.9434175018815548E-3</v>
      </c>
      <c r="AE99" s="95">
        <v>-5.9358030205550723E-3</v>
      </c>
      <c r="AF99" s="95">
        <v>4.3282570641471528E-2</v>
      </c>
      <c r="AG99" s="95">
        <v>5.1758957686650715E-3</v>
      </c>
      <c r="AH99" s="94">
        <v>5.8390267384607723E-3</v>
      </c>
    </row>
    <row r="100" spans="1:34" ht="15.75" customHeight="1" x14ac:dyDescent="0.2">
      <c r="A100" s="93"/>
      <c r="B100" s="85">
        <v>44704</v>
      </c>
      <c r="C100" s="101">
        <v>1.2718909226249818E-3</v>
      </c>
      <c r="D100" s="101">
        <v>2.3501763620179005E-4</v>
      </c>
      <c r="E100" s="101">
        <v>4.5037631554480128E-4</v>
      </c>
      <c r="F100" s="100">
        <v>4.9832630803263861E-3</v>
      </c>
      <c r="G100" s="86"/>
      <c r="H100" s="85">
        <v>44704</v>
      </c>
      <c r="I100" s="97">
        <v>1.6495057179258883E-4</v>
      </c>
      <c r="J100" s="97">
        <v>-1.2839623352089554E-4</v>
      </c>
      <c r="K100" s="96">
        <v>4.2554451544658889E-3</v>
      </c>
      <c r="L100" s="86"/>
      <c r="M100" s="85">
        <v>44704</v>
      </c>
      <c r="N100" s="95">
        <v>-1.1285135602587986E-3</v>
      </c>
      <c r="O100" s="95">
        <v>-3.1944543725484788E-3</v>
      </c>
      <c r="P100" s="95">
        <v>2.236920357675455E-4</v>
      </c>
      <c r="Q100" s="94">
        <v>8.397603411246268E-3</v>
      </c>
      <c r="R100" s="86"/>
      <c r="S100" s="85">
        <v>44704</v>
      </c>
      <c r="T100" s="99">
        <v>5.1628841330836298E-2</v>
      </c>
      <c r="U100" s="99">
        <v>-5.0037003454040663E-3</v>
      </c>
      <c r="V100" s="99">
        <v>-2.9841225055566478E-2</v>
      </c>
      <c r="W100" s="98">
        <v>8.8044874496987419E-2</v>
      </c>
      <c r="X100" s="86"/>
      <c r="Y100" s="85">
        <v>44704</v>
      </c>
      <c r="Z100" s="97">
        <v>5.1918141634555381E-4</v>
      </c>
      <c r="AA100" s="96">
        <v>-7.2023042418591808E-3</v>
      </c>
      <c r="AB100" s="86"/>
      <c r="AC100" s="85">
        <v>44704</v>
      </c>
      <c r="AD100" s="95">
        <v>-1.7948279355976562E-2</v>
      </c>
      <c r="AE100" s="95">
        <v>1.272760750202323E-2</v>
      </c>
      <c r="AF100" s="95">
        <v>-2.8278121323064835E-2</v>
      </c>
      <c r="AG100" s="95">
        <v>-1.0378720878232044E-2</v>
      </c>
      <c r="AH100" s="94">
        <v>-3.1972302911033507E-2</v>
      </c>
    </row>
    <row r="101" spans="1:34" ht="15.75" customHeight="1" x14ac:dyDescent="0.2">
      <c r="A101" s="93"/>
      <c r="B101" s="85">
        <v>44705</v>
      </c>
      <c r="C101" s="101">
        <v>8.177877263774694E-4</v>
      </c>
      <c r="D101" s="101">
        <v>-4.5128635905074222E-3</v>
      </c>
      <c r="E101" s="101">
        <v>-2.7791443564854309E-3</v>
      </c>
      <c r="F101" s="100">
        <v>2.4844622225770031E-3</v>
      </c>
      <c r="G101" s="86"/>
      <c r="H101" s="85">
        <v>44705</v>
      </c>
      <c r="I101" s="97">
        <v>-3.8307291418560811E-4</v>
      </c>
      <c r="J101" s="97">
        <v>1.9931510147669904E-3</v>
      </c>
      <c r="K101" s="96">
        <v>1.5997088633890687E-4</v>
      </c>
      <c r="L101" s="86"/>
      <c r="M101" s="85">
        <v>44705</v>
      </c>
      <c r="N101" s="95">
        <v>-1.1403977865804432E-3</v>
      </c>
      <c r="O101" s="95">
        <v>1.9165428508861745E-3</v>
      </c>
      <c r="P101" s="95">
        <v>2.8181998862715122E-4</v>
      </c>
      <c r="Q101" s="94">
        <v>8.3394129921988934E-3</v>
      </c>
      <c r="R101" s="86"/>
      <c r="S101" s="85">
        <v>44705</v>
      </c>
      <c r="T101" s="99">
        <v>-7.1311398256777127E-3</v>
      </c>
      <c r="U101" s="99">
        <v>-5.1302980068185483E-2</v>
      </c>
      <c r="V101" s="99">
        <v>-8.0885647428999452E-2</v>
      </c>
      <c r="W101" s="98">
        <v>-0.13864961145209906</v>
      </c>
      <c r="X101" s="86"/>
      <c r="Y101" s="85">
        <v>44705</v>
      </c>
      <c r="Z101" s="97">
        <v>-1.2228947365459524E-4</v>
      </c>
      <c r="AA101" s="96">
        <v>7.2491187075260062E-4</v>
      </c>
      <c r="AB101" s="86"/>
      <c r="AC101" s="85">
        <v>44705</v>
      </c>
      <c r="AD101" s="95">
        <v>7.8342839618906895E-3</v>
      </c>
      <c r="AE101" s="95">
        <v>-1.0693282074018102E-3</v>
      </c>
      <c r="AF101" s="95">
        <v>2.6131045887399621E-2</v>
      </c>
      <c r="AG101" s="95">
        <v>1.3623927505975186E-2</v>
      </c>
      <c r="AH101" s="94">
        <v>2.9612992955353492E-2</v>
      </c>
    </row>
    <row r="102" spans="1:34" ht="15.75" customHeight="1" x14ac:dyDescent="0.2">
      <c r="A102" s="93"/>
      <c r="B102" s="85">
        <v>44706</v>
      </c>
      <c r="C102" s="101">
        <v>-6.781441466981701E-4</v>
      </c>
      <c r="D102" s="101">
        <v>-1.3167147108962465E-3</v>
      </c>
      <c r="E102" s="101">
        <v>-1.1457706987488385E-3</v>
      </c>
      <c r="F102" s="100">
        <v>-4.0851317908478452E-3</v>
      </c>
      <c r="G102" s="86"/>
      <c r="H102" s="85">
        <v>44706</v>
      </c>
      <c r="I102" s="97">
        <v>2.5598524016125343E-4</v>
      </c>
      <c r="J102" s="97">
        <v>-8.7281216844846356E-4</v>
      </c>
      <c r="K102" s="96">
        <v>8.6268553995960044E-4</v>
      </c>
      <c r="L102" s="86"/>
      <c r="M102" s="85">
        <v>44706</v>
      </c>
      <c r="N102" s="95">
        <v>-6.438962740133588E-4</v>
      </c>
      <c r="O102" s="95">
        <v>1.4066979047026647E-3</v>
      </c>
      <c r="P102" s="95">
        <v>-7.2997260312474368E-4</v>
      </c>
      <c r="Q102" s="94">
        <v>-3.2249988631460804E-3</v>
      </c>
      <c r="R102" s="86"/>
      <c r="S102" s="85">
        <v>44706</v>
      </c>
      <c r="T102" s="99">
        <v>7.0118160079766308E-4</v>
      </c>
      <c r="U102" s="99">
        <v>1.3059504088994957E-2</v>
      </c>
      <c r="V102" s="99">
        <v>-2.7210367155617282E-2</v>
      </c>
      <c r="W102" s="98">
        <v>5.5080191863390082E-2</v>
      </c>
      <c r="X102" s="86"/>
      <c r="Y102" s="85">
        <v>44706</v>
      </c>
      <c r="Z102" s="97">
        <v>-4.6347019232731798E-4</v>
      </c>
      <c r="AA102" s="96">
        <v>-7.8880847420829889E-3</v>
      </c>
      <c r="AB102" s="86"/>
      <c r="AC102" s="85">
        <v>44706</v>
      </c>
      <c r="AD102" s="95">
        <v>1.8817622850492349E-2</v>
      </c>
      <c r="AE102" s="95">
        <v>3.9152924193100432E-3</v>
      </c>
      <c r="AF102" s="95">
        <v>3.7182925464085324E-2</v>
      </c>
      <c r="AG102" s="95">
        <v>1.1935350549272854E-2</v>
      </c>
      <c r="AH102" s="94">
        <v>1.5715790785511573E-2</v>
      </c>
    </row>
    <row r="103" spans="1:34" ht="15.75" customHeight="1" x14ac:dyDescent="0.2">
      <c r="A103" s="93"/>
      <c r="B103" s="85">
        <v>44707</v>
      </c>
      <c r="C103" s="101">
        <v>1.0133729879152641E-3</v>
      </c>
      <c r="D103" s="101">
        <v>-2.9229908727731787E-3</v>
      </c>
      <c r="E103" s="101">
        <v>-5.7283004388486939E-3</v>
      </c>
      <c r="F103" s="100">
        <v>-4.5263974651275456E-3</v>
      </c>
      <c r="G103" s="86"/>
      <c r="H103" s="85">
        <v>44707</v>
      </c>
      <c r="I103" s="97">
        <v>7.2489977090138069E-4</v>
      </c>
      <c r="J103" s="97">
        <v>-4.4786851465008592E-4</v>
      </c>
      <c r="K103" s="96">
        <v>5.613733766679774E-4</v>
      </c>
      <c r="L103" s="86"/>
      <c r="M103" s="85">
        <v>44707</v>
      </c>
      <c r="N103" s="95">
        <v>1.6747177135923435E-3</v>
      </c>
      <c r="O103" s="95">
        <v>4.8530720411771766E-5</v>
      </c>
      <c r="P103" s="95">
        <v>3.3338106269935493E-4</v>
      </c>
      <c r="Q103" s="94">
        <v>-1.0773646339686522E-2</v>
      </c>
      <c r="R103" s="86"/>
      <c r="S103" s="85">
        <v>44707</v>
      </c>
      <c r="T103" s="99">
        <v>-4.6293703336804333E-2</v>
      </c>
      <c r="U103" s="99">
        <v>6.5233178049251273E-2</v>
      </c>
      <c r="V103" s="99">
        <v>-5.3166931853279326E-6</v>
      </c>
      <c r="W103" s="98">
        <v>2.2514336661297086E-2</v>
      </c>
      <c r="X103" s="86"/>
      <c r="Y103" s="85">
        <v>44707</v>
      </c>
      <c r="Z103" s="97">
        <v>1.5544118349984068E-5</v>
      </c>
      <c r="AA103" s="96">
        <v>-4.2602945840917693E-3</v>
      </c>
      <c r="AB103" s="86"/>
      <c r="AC103" s="85">
        <v>44707</v>
      </c>
      <c r="AD103" s="95">
        <v>1.9952776853323084E-2</v>
      </c>
      <c r="AE103" s="95">
        <v>4.2538171197995453E-3</v>
      </c>
      <c r="AF103" s="95">
        <v>3.1344138106458641E-2</v>
      </c>
      <c r="AG103" s="95">
        <v>3.6791283236732031E-2</v>
      </c>
      <c r="AH103" s="94">
        <v>3.6862626219114863E-3</v>
      </c>
    </row>
    <row r="104" spans="1:34" ht="15.75" customHeight="1" x14ac:dyDescent="0.2">
      <c r="A104" s="93"/>
      <c r="B104" s="85">
        <v>44708</v>
      </c>
      <c r="C104" s="101">
        <v>1.546097811562341E-4</v>
      </c>
      <c r="D104" s="101">
        <v>3.9616279631042054E-3</v>
      </c>
      <c r="E104" s="101">
        <v>-5.097176557231636E-3</v>
      </c>
      <c r="F104" s="100">
        <v>-3.5003202626987545E-4</v>
      </c>
      <c r="G104" s="86"/>
      <c r="H104" s="85">
        <v>44708</v>
      </c>
      <c r="I104" s="97">
        <v>-2.1253216879388794E-4</v>
      </c>
      <c r="J104" s="97">
        <v>-1.690546350702247E-4</v>
      </c>
      <c r="K104" s="96">
        <v>1.5194016027926249E-3</v>
      </c>
      <c r="L104" s="86"/>
      <c r="M104" s="85">
        <v>44708</v>
      </c>
      <c r="N104" s="95">
        <v>2.6950641493998454E-3</v>
      </c>
      <c r="O104" s="95">
        <v>4.312875145965297E-4</v>
      </c>
      <c r="P104" s="95">
        <v>9.0800339619865811E-5</v>
      </c>
      <c r="Q104" s="94">
        <v>2.0235655872706503E-2</v>
      </c>
      <c r="R104" s="86"/>
      <c r="S104" s="85">
        <v>44708</v>
      </c>
      <c r="T104" s="99">
        <v>-1.6136555627837158E-2</v>
      </c>
      <c r="U104" s="99">
        <v>-5.5355209897689104E-4</v>
      </c>
      <c r="V104" s="99">
        <v>-5.9611143131189967E-2</v>
      </c>
      <c r="W104" s="98">
        <v>-0.25121261897548247</v>
      </c>
      <c r="X104" s="86"/>
      <c r="Y104" s="85">
        <v>44708</v>
      </c>
      <c r="Z104" s="97">
        <v>5.3633509646425215E-4</v>
      </c>
      <c r="AA104" s="96">
        <v>3.850000926619134E-3</v>
      </c>
      <c r="AB104" s="86"/>
      <c r="AC104" s="85">
        <v>44708</v>
      </c>
      <c r="AD104" s="95">
        <v>2.0721305949005604E-3</v>
      </c>
      <c r="AE104" s="95">
        <v>8.8393888898821813E-4</v>
      </c>
      <c r="AF104" s="95">
        <v>2.0363256395710537E-2</v>
      </c>
      <c r="AG104" s="95">
        <v>-2.3625635705312883E-3</v>
      </c>
      <c r="AH104" s="94">
        <v>3.2051017016145933E-2</v>
      </c>
    </row>
    <row r="105" spans="1:34" ht="15.75" customHeight="1" x14ac:dyDescent="0.2">
      <c r="A105" s="93"/>
      <c r="B105" s="85">
        <v>44712</v>
      </c>
      <c r="C105" s="101">
        <v>-2.0363873446349387E-4</v>
      </c>
      <c r="D105" s="101">
        <v>-3.9473841024890467E-3</v>
      </c>
      <c r="E105" s="101">
        <v>-4.012024496035653E-3</v>
      </c>
      <c r="F105" s="100">
        <v>1.4510690157294884E-3</v>
      </c>
      <c r="G105" s="86"/>
      <c r="H105" s="85">
        <v>44712</v>
      </c>
      <c r="I105" s="97">
        <v>-1.855694960511376E-4</v>
      </c>
      <c r="J105" s="97">
        <v>2.8591745246899052E-3</v>
      </c>
      <c r="K105" s="96">
        <v>5.9414619464717038E-4</v>
      </c>
      <c r="L105" s="86"/>
      <c r="M105" s="85">
        <v>44712</v>
      </c>
      <c r="N105" s="95">
        <v>1.8767728226415613E-3</v>
      </c>
      <c r="O105" s="95">
        <v>2.3915319825689577E-3</v>
      </c>
      <c r="P105" s="95">
        <v>-6.2994457326469213E-4</v>
      </c>
      <c r="Q105" s="94">
        <v>3.1841975900352475E-2</v>
      </c>
      <c r="R105" s="86"/>
      <c r="S105" s="85">
        <v>44712</v>
      </c>
      <c r="T105" s="99">
        <v>7.4535047997414654E-3</v>
      </c>
      <c r="U105" s="99">
        <v>-3.3772465220297747E-2</v>
      </c>
      <c r="V105" s="99">
        <v>5.2053627041155496E-3</v>
      </c>
      <c r="W105" s="98">
        <v>4.123657073690315E-2</v>
      </c>
      <c r="X105" s="86"/>
      <c r="Y105" s="85">
        <v>44712</v>
      </c>
      <c r="Z105" s="97">
        <v>3.5318125840147138E-4</v>
      </c>
      <c r="AA105" s="96">
        <v>-6.68977311037342E-4</v>
      </c>
      <c r="AB105" s="86"/>
      <c r="AC105" s="85">
        <v>44712</v>
      </c>
      <c r="AD105" s="95">
        <v>7.8825504130752377E-4</v>
      </c>
      <c r="AE105" s="95">
        <v>4.7598150684211461E-3</v>
      </c>
      <c r="AF105" s="95">
        <v>-3.9614104189039087E-2</v>
      </c>
      <c r="AG105" s="95">
        <v>-1.8177311283542504E-2</v>
      </c>
      <c r="AH105" s="94">
        <v>-9.2427549987883929E-4</v>
      </c>
    </row>
    <row r="106" spans="1:34" ht="15.75" customHeight="1" x14ac:dyDescent="0.2">
      <c r="A106" s="93"/>
      <c r="B106" s="85">
        <v>44713</v>
      </c>
      <c r="C106" s="101">
        <v>-2.060064683275364E-4</v>
      </c>
      <c r="D106" s="101">
        <v>-1.8932270309733568E-3</v>
      </c>
      <c r="E106" s="101">
        <v>-4.2721238402127545E-3</v>
      </c>
      <c r="F106" s="100">
        <v>1.3172001261183533E-3</v>
      </c>
      <c r="G106" s="86"/>
      <c r="H106" s="85">
        <v>44713</v>
      </c>
      <c r="I106" s="97">
        <v>8.7805889410954489E-4</v>
      </c>
      <c r="J106" s="97">
        <v>4.3386972503988448E-3</v>
      </c>
      <c r="K106" s="96">
        <v>-1.4112407429421722E-3</v>
      </c>
      <c r="L106" s="86"/>
      <c r="M106" s="85">
        <v>44713</v>
      </c>
      <c r="N106" s="95">
        <v>-8.0960586112593697E-4</v>
      </c>
      <c r="O106" s="95">
        <v>-2.4419039241614377E-5</v>
      </c>
      <c r="P106" s="95">
        <v>-1.6041519600192371E-3</v>
      </c>
      <c r="Q106" s="94">
        <v>8.3340296217251312E-3</v>
      </c>
      <c r="R106" s="86"/>
      <c r="S106" s="85">
        <v>44713</v>
      </c>
      <c r="T106" s="99">
        <v>4.3610504854203116E-3</v>
      </c>
      <c r="U106" s="99">
        <v>-2.3869911485377378E-2</v>
      </c>
      <c r="V106" s="99">
        <v>-4.1843151843275819E-2</v>
      </c>
      <c r="W106" s="98">
        <v>-7.871132921408884E-2</v>
      </c>
      <c r="X106" s="86"/>
      <c r="Y106" s="85">
        <v>44713</v>
      </c>
      <c r="Z106" s="97">
        <v>5.3192978074497832E-4</v>
      </c>
      <c r="AA106" s="96">
        <v>-6.3486936915150517E-3</v>
      </c>
      <c r="AB106" s="86"/>
      <c r="AC106" s="85">
        <v>44713</v>
      </c>
      <c r="AD106" s="95">
        <v>1.7670201545907163E-2</v>
      </c>
      <c r="AE106" s="95">
        <v>-2.9942778866414691E-3</v>
      </c>
      <c r="AF106" s="95">
        <v>1.9250847793328554E-2</v>
      </c>
      <c r="AG106" s="95">
        <v>4.5104086194791899E-2</v>
      </c>
      <c r="AH106" s="94">
        <v>2.8262609145491661E-2</v>
      </c>
    </row>
    <row r="107" spans="1:34" ht="15.75" customHeight="1" x14ac:dyDescent="0.2">
      <c r="A107" s="93"/>
      <c r="B107" s="85">
        <v>44714</v>
      </c>
      <c r="C107" s="101">
        <v>-4.1740637793693895E-4</v>
      </c>
      <c r="D107" s="101">
        <v>-3.0879086026560521E-3</v>
      </c>
      <c r="E107" s="101">
        <v>1.2409417423358414E-3</v>
      </c>
      <c r="F107" s="100">
        <v>-1.3934539296827439E-2</v>
      </c>
      <c r="G107" s="86"/>
      <c r="H107" s="85">
        <v>44714</v>
      </c>
      <c r="I107" s="97">
        <v>-2.2702447623481343E-4</v>
      </c>
      <c r="J107" s="97">
        <v>9.3721930579092978E-4</v>
      </c>
      <c r="K107" s="96">
        <v>-4.1562877045070896E-3</v>
      </c>
      <c r="L107" s="86"/>
      <c r="M107" s="85">
        <v>44714</v>
      </c>
      <c r="N107" s="95">
        <v>9.1552763762599971E-4</v>
      </c>
      <c r="O107" s="95">
        <v>2.4791107020432474E-5</v>
      </c>
      <c r="P107" s="95">
        <v>3.3535198377373864E-4</v>
      </c>
      <c r="Q107" s="94">
        <v>-2.3240346401868804E-2</v>
      </c>
      <c r="R107" s="86"/>
      <c r="S107" s="85">
        <v>44714</v>
      </c>
      <c r="T107" s="99">
        <v>-2.4136234550752145E-2</v>
      </c>
      <c r="U107" s="99">
        <v>-1.4143217680873239E-2</v>
      </c>
      <c r="V107" s="99">
        <v>-7.7151717244877224E-2</v>
      </c>
      <c r="W107" s="98">
        <v>0.10248890465059897</v>
      </c>
      <c r="X107" s="86"/>
      <c r="Y107" s="85">
        <v>44714</v>
      </c>
      <c r="Z107" s="97">
        <v>-4.7038806179237582E-4</v>
      </c>
      <c r="AA107" s="96">
        <v>-2.800082520067396E-2</v>
      </c>
      <c r="AB107" s="86"/>
      <c r="AC107" s="85">
        <v>44714</v>
      </c>
      <c r="AD107" s="95">
        <v>-1.0799346090115824E-2</v>
      </c>
      <c r="AE107" s="95">
        <v>0</v>
      </c>
      <c r="AF107" s="95">
        <v>-1.8739469618032072E-2</v>
      </c>
      <c r="AG107" s="95">
        <v>-2.6199237592872397E-2</v>
      </c>
      <c r="AH107" s="94">
        <v>-4.1025345531556977E-2</v>
      </c>
    </row>
    <row r="108" spans="1:34" ht="15.75" customHeight="1" x14ac:dyDescent="0.2">
      <c r="A108" s="93"/>
      <c r="B108" s="85">
        <v>44715</v>
      </c>
      <c r="C108" s="101">
        <v>-6.8449915640058398E-4</v>
      </c>
      <c r="D108" s="101">
        <v>-2.5949993997152336E-4</v>
      </c>
      <c r="E108" s="101">
        <v>2.0414250911682482E-3</v>
      </c>
      <c r="F108" s="100">
        <v>-7.8770498491618161E-3</v>
      </c>
      <c r="G108" s="86"/>
      <c r="H108" s="85">
        <v>44715</v>
      </c>
      <c r="I108" s="97">
        <v>7.4898608223353995E-4</v>
      </c>
      <c r="J108" s="97">
        <v>4.7809133084892436E-4</v>
      </c>
      <c r="K108" s="96">
        <v>4.7591221904311654E-4</v>
      </c>
      <c r="L108" s="86"/>
      <c r="M108" s="85">
        <v>44715</v>
      </c>
      <c r="N108" s="95">
        <v>3.9820844469271976E-4</v>
      </c>
      <c r="O108" s="95">
        <v>2.0929655969177947E-3</v>
      </c>
      <c r="P108" s="95">
        <v>2.1517538915055432E-3</v>
      </c>
      <c r="Q108" s="94">
        <v>2.1827032467674413E-2</v>
      </c>
      <c r="R108" s="86"/>
      <c r="S108" s="85">
        <v>44715</v>
      </c>
      <c r="T108" s="99">
        <v>-2.4345614671192627E-2</v>
      </c>
      <c r="U108" s="99">
        <v>-3.4430991442588058E-2</v>
      </c>
      <c r="V108" s="99">
        <v>2.8954149642415897E-2</v>
      </c>
      <c r="W108" s="98">
        <v>-4.2831507376790603E-2</v>
      </c>
      <c r="X108" s="86"/>
      <c r="Y108" s="85">
        <v>44715</v>
      </c>
      <c r="Z108" s="97">
        <v>9.424554880809264E-4</v>
      </c>
      <c r="AA108" s="96">
        <v>-1.0889692781560909E-2</v>
      </c>
      <c r="AB108" s="86"/>
      <c r="AC108" s="85">
        <v>44715</v>
      </c>
      <c r="AD108" s="95">
        <v>2.4637737211150916E-2</v>
      </c>
      <c r="AE108" s="95">
        <v>1.9390947342119443E-2</v>
      </c>
      <c r="AF108" s="95">
        <v>5.0994501123492611E-3</v>
      </c>
      <c r="AG108" s="95">
        <v>-1.0915045653431652E-3</v>
      </c>
      <c r="AH108" s="94">
        <v>2.6277342132236259E-2</v>
      </c>
    </row>
    <row r="109" spans="1:34" ht="15.75" customHeight="1" x14ac:dyDescent="0.2">
      <c r="A109" s="93"/>
      <c r="B109" s="85">
        <v>44718</v>
      </c>
      <c r="C109" s="101">
        <v>3.6549193832459095E-5</v>
      </c>
      <c r="D109" s="101">
        <v>2.1474615711276912E-4</v>
      </c>
      <c r="E109" s="101">
        <v>6.5645662709011251E-4</v>
      </c>
      <c r="F109" s="100">
        <v>-9.6876684996487546E-3</v>
      </c>
      <c r="G109" s="86"/>
      <c r="H109" s="85">
        <v>44718</v>
      </c>
      <c r="I109" s="97">
        <v>-5.0404202862181825E-4</v>
      </c>
      <c r="J109" s="97">
        <v>-1.0028716327917739E-3</v>
      </c>
      <c r="K109" s="96">
        <v>1.9401832038703829E-3</v>
      </c>
      <c r="L109" s="86"/>
      <c r="M109" s="85">
        <v>44718</v>
      </c>
      <c r="N109" s="95">
        <v>-2.4561132283342528E-3</v>
      </c>
      <c r="O109" s="95">
        <v>5.9343321900776828E-4</v>
      </c>
      <c r="P109" s="95">
        <v>-3.9908520212845485E-4</v>
      </c>
      <c r="Q109" s="94">
        <v>2.749437950825516E-2</v>
      </c>
      <c r="R109" s="86"/>
      <c r="S109" s="85">
        <v>44718</v>
      </c>
      <c r="T109" s="99">
        <v>-5.3911377075708204E-3</v>
      </c>
      <c r="U109" s="99">
        <v>-8.4763836748377161E-2</v>
      </c>
      <c r="V109" s="99">
        <v>0.13175773713874131</v>
      </c>
      <c r="W109" s="98">
        <v>-6.8411259592098872E-2</v>
      </c>
      <c r="X109" s="86"/>
      <c r="Y109" s="85">
        <v>44718</v>
      </c>
      <c r="Z109" s="97">
        <v>7.312857921690242E-4</v>
      </c>
      <c r="AA109" s="96">
        <v>-4.5994282754688934E-3</v>
      </c>
      <c r="AB109" s="86"/>
      <c r="AC109" s="85">
        <v>44718</v>
      </c>
      <c r="AD109" s="95">
        <v>1.9069418440800228E-3</v>
      </c>
      <c r="AE109" s="95">
        <v>-3.4608064024249126E-4</v>
      </c>
      <c r="AF109" s="95">
        <v>7.0958229814690804E-3</v>
      </c>
      <c r="AG109" s="95">
        <v>6.1694987922866805E-3</v>
      </c>
      <c r="AH109" s="94">
        <v>-2.348644085881224E-3</v>
      </c>
    </row>
    <row r="110" spans="1:34" ht="15.75" customHeight="1" x14ac:dyDescent="0.2">
      <c r="A110" s="93"/>
      <c r="B110" s="85">
        <v>44719</v>
      </c>
      <c r="C110" s="101">
        <v>1.4095473340185009E-4</v>
      </c>
      <c r="D110" s="101">
        <v>1.2136903758603176E-3</v>
      </c>
      <c r="E110" s="101">
        <v>4.1548298693512113E-3</v>
      </c>
      <c r="F110" s="100">
        <v>-6.1882337713373278E-4</v>
      </c>
      <c r="G110" s="86"/>
      <c r="H110" s="85">
        <v>44719</v>
      </c>
      <c r="I110" s="97">
        <v>-2.4762570245743609E-4</v>
      </c>
      <c r="J110" s="97">
        <v>-1.1987535680563629E-3</v>
      </c>
      <c r="K110" s="96">
        <v>-1.3786538020672148E-3</v>
      </c>
      <c r="L110" s="86"/>
      <c r="M110" s="85">
        <v>44719</v>
      </c>
      <c r="N110" s="95">
        <v>-5.2691763475696521E-4</v>
      </c>
      <c r="O110" s="95">
        <v>-2.9211421899533502E-3</v>
      </c>
      <c r="P110" s="95">
        <v>2.0031863546398757E-3</v>
      </c>
      <c r="Q110" s="94">
        <v>-1.4046155376936643E-2</v>
      </c>
      <c r="R110" s="86"/>
      <c r="S110" s="85">
        <v>44719</v>
      </c>
      <c r="T110" s="99">
        <v>-2.9968240345698716E-2</v>
      </c>
      <c r="U110" s="99">
        <v>2.7218244757828022E-2</v>
      </c>
      <c r="V110" s="99">
        <v>-0.11008426349198115</v>
      </c>
      <c r="W110" s="98">
        <v>9.3770728168965922E-2</v>
      </c>
      <c r="X110" s="86"/>
      <c r="Y110" s="85">
        <v>44719</v>
      </c>
      <c r="Z110" s="97">
        <v>4.2633353532896598E-4</v>
      </c>
      <c r="AA110" s="96">
        <v>3.0922769422140923E-4</v>
      </c>
      <c r="AB110" s="86"/>
      <c r="AC110" s="85">
        <v>44719</v>
      </c>
      <c r="AD110" s="95">
        <v>-1.2846500130244472E-2</v>
      </c>
      <c r="AE110" s="95">
        <v>-3.0755433460895994E-2</v>
      </c>
      <c r="AF110" s="95">
        <v>-2.7651531330510008E-2</v>
      </c>
      <c r="AG110" s="95">
        <v>-1.2926898261273885E-2</v>
      </c>
      <c r="AH110" s="94">
        <v>-4.8451610532346309E-3</v>
      </c>
    </row>
    <row r="111" spans="1:34" ht="15.75" customHeight="1" x14ac:dyDescent="0.2">
      <c r="A111" s="93"/>
      <c r="B111" s="85">
        <v>44720</v>
      </c>
      <c r="C111" s="101">
        <v>6.0076336220670726E-4</v>
      </c>
      <c r="D111" s="101">
        <v>2.9397833999370436E-3</v>
      </c>
      <c r="E111" s="101">
        <v>-5.624096093111465E-3</v>
      </c>
      <c r="F111" s="100">
        <v>1.6635549801134568E-2</v>
      </c>
      <c r="G111" s="86"/>
      <c r="H111" s="85">
        <v>44720</v>
      </c>
      <c r="I111" s="97">
        <v>4.9018261529839235E-4</v>
      </c>
      <c r="J111" s="97">
        <v>1.7331944369458287E-3</v>
      </c>
      <c r="K111" s="96">
        <v>-3.0891922102888529E-3</v>
      </c>
      <c r="L111" s="86"/>
      <c r="M111" s="85">
        <v>44720</v>
      </c>
      <c r="N111" s="95">
        <v>-1.3236689902652999E-3</v>
      </c>
      <c r="O111" s="95">
        <v>1.5009877405865974E-4</v>
      </c>
      <c r="P111" s="95">
        <v>-1.7526136440282128E-3</v>
      </c>
      <c r="Q111" s="94">
        <v>1.2195753956901043E-2</v>
      </c>
      <c r="R111" s="86"/>
      <c r="S111" s="85">
        <v>44720</v>
      </c>
      <c r="T111" s="99">
        <v>3.6419887678120575E-3</v>
      </c>
      <c r="U111" s="99">
        <v>-1.5057739654947054E-2</v>
      </c>
      <c r="V111" s="99">
        <v>-2.7681153714106323E-2</v>
      </c>
      <c r="W111" s="98">
        <v>8.9597225882826377E-3</v>
      </c>
      <c r="X111" s="86"/>
      <c r="Y111" s="85">
        <v>44720</v>
      </c>
      <c r="Z111" s="97">
        <v>1.369498621940066E-4</v>
      </c>
      <c r="AA111" s="96">
        <v>7.499790419185603E-3</v>
      </c>
      <c r="AB111" s="86"/>
      <c r="AC111" s="85">
        <v>44720</v>
      </c>
      <c r="AD111" s="95">
        <v>-8.4298740569275343E-3</v>
      </c>
      <c r="AE111" s="95">
        <v>-3.9341967768508814E-3</v>
      </c>
      <c r="AF111" s="95">
        <v>-3.0309343432532446E-2</v>
      </c>
      <c r="AG111" s="95">
        <v>1.0391124397510087E-2</v>
      </c>
      <c r="AH111" s="94">
        <v>-2.2971201920439988E-2</v>
      </c>
    </row>
    <row r="112" spans="1:34" ht="15.75" customHeight="1" x14ac:dyDescent="0.2">
      <c r="A112" s="93"/>
      <c r="B112" s="85">
        <v>44721</v>
      </c>
      <c r="C112" s="101">
        <v>-5.1322691035611377E-5</v>
      </c>
      <c r="D112" s="101">
        <v>2.388098909666288E-3</v>
      </c>
      <c r="E112" s="101">
        <v>-5.9296318206467098E-3</v>
      </c>
      <c r="F112" s="100">
        <v>-6.0167290406367971E-3</v>
      </c>
      <c r="G112" s="86"/>
      <c r="H112" s="85">
        <v>44721</v>
      </c>
      <c r="I112" s="97">
        <v>-6.842680077367504E-4</v>
      </c>
      <c r="J112" s="97">
        <v>3.5626475934502876E-3</v>
      </c>
      <c r="K112" s="96">
        <v>-5.3907402412098056E-4</v>
      </c>
      <c r="L112" s="86"/>
      <c r="M112" s="85">
        <v>44721</v>
      </c>
      <c r="N112" s="95">
        <v>2.3781217569305646E-3</v>
      </c>
      <c r="O112" s="95">
        <v>-1.2586573393268744E-3</v>
      </c>
      <c r="P112" s="95">
        <v>1.6371407525304707E-3</v>
      </c>
      <c r="Q112" s="94">
        <v>-3.3595885217283894E-4</v>
      </c>
      <c r="R112" s="86"/>
      <c r="S112" s="85">
        <v>44721</v>
      </c>
      <c r="T112" s="99">
        <v>4.6165632780955493E-2</v>
      </c>
      <c r="U112" s="99">
        <v>1.3917638265660275E-2</v>
      </c>
      <c r="V112" s="99">
        <v>9.0028748010821599E-2</v>
      </c>
      <c r="W112" s="98">
        <v>-6.8460383638849348E-2</v>
      </c>
      <c r="X112" s="86"/>
      <c r="Y112" s="85">
        <v>44721</v>
      </c>
      <c r="Z112" s="97">
        <v>-2.9970688540066832E-4</v>
      </c>
      <c r="AA112" s="96">
        <v>7.2648250327798849E-4</v>
      </c>
      <c r="AB112" s="86"/>
      <c r="AC112" s="85">
        <v>44721</v>
      </c>
      <c r="AD112" s="95">
        <v>-3.364322439370962E-2</v>
      </c>
      <c r="AE112" s="95">
        <v>-2.3320487741780378E-3</v>
      </c>
      <c r="AF112" s="95">
        <v>-7.4705091585051342E-2</v>
      </c>
      <c r="AG112" s="95">
        <v>-5.978619936104837E-2</v>
      </c>
      <c r="AH112" s="94">
        <v>-3.8195047253210358E-2</v>
      </c>
    </row>
    <row r="113" spans="1:34" ht="15.75" customHeight="1" x14ac:dyDescent="0.2">
      <c r="A113" s="93"/>
      <c r="B113" s="85">
        <v>44722</v>
      </c>
      <c r="C113" s="101">
        <v>1.2098023641771109E-4</v>
      </c>
      <c r="D113" s="101">
        <v>3.8098838745088493E-4</v>
      </c>
      <c r="E113" s="101">
        <v>1.5765331110213048E-3</v>
      </c>
      <c r="F113" s="100">
        <v>-1.4907995494308898E-2</v>
      </c>
      <c r="G113" s="86"/>
      <c r="H113" s="85">
        <v>44722</v>
      </c>
      <c r="I113" s="97">
        <v>-4.8172967112708215E-4</v>
      </c>
      <c r="J113" s="97">
        <v>-1.2014487024752923E-3</v>
      </c>
      <c r="K113" s="96">
        <v>1.872936205156402E-4</v>
      </c>
      <c r="L113" s="86"/>
      <c r="M113" s="85">
        <v>44722</v>
      </c>
      <c r="N113" s="95">
        <v>-4.2740883180417312E-4</v>
      </c>
      <c r="O113" s="95">
        <v>1.0220490587014206E-3</v>
      </c>
      <c r="P113" s="95">
        <v>-6.0302134938599499E-4</v>
      </c>
      <c r="Q113" s="94">
        <v>1.9990629755953487E-2</v>
      </c>
      <c r="R113" s="86"/>
      <c r="S113" s="85">
        <v>44722</v>
      </c>
      <c r="T113" s="99">
        <v>3.3750313902884681E-2</v>
      </c>
      <c r="U113" s="99">
        <v>-3.0557100840877334E-3</v>
      </c>
      <c r="V113" s="99">
        <v>8.0434409205352268E-3</v>
      </c>
      <c r="W113" s="98">
        <v>-3.6411852137922486E-3</v>
      </c>
      <c r="X113" s="86"/>
      <c r="Y113" s="85">
        <v>44722</v>
      </c>
      <c r="Z113" s="97">
        <v>2.5760071414936321E-4</v>
      </c>
      <c r="AA113" s="96">
        <v>-5.9808590040356545E-3</v>
      </c>
      <c r="AB113" s="86"/>
      <c r="AC113" s="85">
        <v>44722</v>
      </c>
      <c r="AD113" s="95">
        <v>-2.6926665048816377E-2</v>
      </c>
      <c r="AE113" s="95">
        <v>-4.4247695097256318E-2</v>
      </c>
      <c r="AF113" s="95">
        <v>-8.8270426573640426E-2</v>
      </c>
      <c r="AG113" s="95">
        <v>-3.8866520977225344E-2</v>
      </c>
      <c r="AH113" s="94">
        <v>-6.1881341942736465E-2</v>
      </c>
    </row>
    <row r="114" spans="1:34" ht="15.75" customHeight="1" x14ac:dyDescent="0.2">
      <c r="A114" s="93"/>
      <c r="B114" s="85">
        <v>44725</v>
      </c>
      <c r="C114" s="101">
        <v>-2.1709959531670308E-4</v>
      </c>
      <c r="D114" s="101">
        <v>-1.6632756390110343E-3</v>
      </c>
      <c r="E114" s="101">
        <v>5.1974729052425891E-3</v>
      </c>
      <c r="F114" s="100">
        <v>-7.850649229471679E-3</v>
      </c>
      <c r="G114" s="86"/>
      <c r="H114" s="85">
        <v>44725</v>
      </c>
      <c r="I114" s="97">
        <v>1.8244702332033257E-3</v>
      </c>
      <c r="J114" s="97">
        <v>2.3361143812678522E-3</v>
      </c>
      <c r="K114" s="96">
        <v>-1.6317566972805511E-3</v>
      </c>
      <c r="L114" s="86"/>
      <c r="M114" s="85">
        <v>44725</v>
      </c>
      <c r="N114" s="95">
        <v>-9.831169217884685E-4</v>
      </c>
      <c r="O114" s="95">
        <v>-3.5030194304098061E-4</v>
      </c>
      <c r="P114" s="95">
        <v>1.5060225279114961E-3</v>
      </c>
      <c r="Q114" s="94">
        <v>-5.2064066517874801E-3</v>
      </c>
      <c r="R114" s="86"/>
      <c r="S114" s="85">
        <v>44725</v>
      </c>
      <c r="T114" s="99">
        <v>-3.2417693400030916E-2</v>
      </c>
      <c r="U114" s="99">
        <v>2.2437242843963548E-2</v>
      </c>
      <c r="V114" s="99">
        <v>-4.2614696652481195E-2</v>
      </c>
      <c r="W114" s="98">
        <v>-1.0890484707168625E-2</v>
      </c>
      <c r="X114" s="86"/>
      <c r="Y114" s="85">
        <v>44725</v>
      </c>
      <c r="Z114" s="97">
        <v>-1.40896963514223E-4</v>
      </c>
      <c r="AA114" s="96">
        <v>-1.8235788962133775E-2</v>
      </c>
      <c r="AB114" s="86"/>
      <c r="AC114" s="85">
        <v>44725</v>
      </c>
      <c r="AD114" s="95">
        <v>-7.992154222961869E-3</v>
      </c>
      <c r="AE114" s="95">
        <v>-1.8376949858030671E-2</v>
      </c>
      <c r="AF114" s="95">
        <v>-8.5403017894981562E-3</v>
      </c>
      <c r="AG114" s="95">
        <v>-1.187973298660544E-2</v>
      </c>
      <c r="AH114" s="94">
        <v>-1.0896443359625628E-2</v>
      </c>
    </row>
    <row r="115" spans="1:34" ht="15.75" customHeight="1" x14ac:dyDescent="0.2">
      <c r="A115" s="93"/>
      <c r="B115" s="85">
        <v>44726</v>
      </c>
      <c r="C115" s="101">
        <v>5.582484130943426E-4</v>
      </c>
      <c r="D115" s="101">
        <v>6.876220438481104E-4</v>
      </c>
      <c r="E115" s="101">
        <v>-9.2024079059471438E-4</v>
      </c>
      <c r="F115" s="100">
        <v>3.4188304089941049E-3</v>
      </c>
      <c r="G115" s="86"/>
      <c r="H115" s="85">
        <v>44726</v>
      </c>
      <c r="I115" s="97">
        <v>-9.3864530457540694E-5</v>
      </c>
      <c r="J115" s="97">
        <v>3.1938892079927525E-3</v>
      </c>
      <c r="K115" s="96">
        <v>3.3210458192278807E-3</v>
      </c>
      <c r="L115" s="86"/>
      <c r="M115" s="85">
        <v>44726</v>
      </c>
      <c r="N115" s="95">
        <v>-9.281411042394278E-4</v>
      </c>
      <c r="O115" s="95">
        <v>4.8647840861946881E-4</v>
      </c>
      <c r="P115" s="95">
        <v>-1.6172599504900782E-3</v>
      </c>
      <c r="Q115" s="94">
        <v>1.1256788058644983E-2</v>
      </c>
      <c r="R115" s="86"/>
      <c r="S115" s="85">
        <v>44726</v>
      </c>
      <c r="T115" s="99">
        <v>-1.4871321634916524E-2</v>
      </c>
      <c r="U115" s="99">
        <v>-5.1313143414726953E-3</v>
      </c>
      <c r="V115" s="99">
        <v>-9.5001550426386097E-2</v>
      </c>
      <c r="W115" s="98">
        <v>-0.16166099760561911</v>
      </c>
      <c r="X115" s="86"/>
      <c r="Y115" s="85">
        <v>44726</v>
      </c>
      <c r="Z115" s="97">
        <v>-6.3403844157458979E-4</v>
      </c>
      <c r="AA115" s="96">
        <v>8.98781182140794E-3</v>
      </c>
      <c r="AB115" s="86"/>
      <c r="AC115" s="85">
        <v>44726</v>
      </c>
      <c r="AD115" s="95">
        <v>2.6018644016794772E-3</v>
      </c>
      <c r="AE115" s="95">
        <v>1.1028824472553839E-2</v>
      </c>
      <c r="AF115" s="95">
        <v>2.1681917701732556E-2</v>
      </c>
      <c r="AG115" s="95">
        <v>3.9516707110934329E-2</v>
      </c>
      <c r="AH115" s="94">
        <v>2.5779205351257044E-2</v>
      </c>
    </row>
    <row r="116" spans="1:34" ht="15.75" customHeight="1" x14ac:dyDescent="0.2">
      <c r="A116" s="93"/>
      <c r="B116" s="85">
        <v>44727</v>
      </c>
      <c r="C116" s="101">
        <v>2.3211875983508265E-4</v>
      </c>
      <c r="D116" s="101">
        <v>-6.0683164466576664E-3</v>
      </c>
      <c r="E116" s="101">
        <v>2.102700025706436E-3</v>
      </c>
      <c r="F116" s="100">
        <v>2.607509441713461E-3</v>
      </c>
      <c r="G116" s="86"/>
      <c r="H116" s="85">
        <v>44727</v>
      </c>
      <c r="I116" s="97">
        <v>1.877569499104272E-4</v>
      </c>
      <c r="J116" s="97">
        <v>-2.9317121030598661E-3</v>
      </c>
      <c r="K116" s="96">
        <v>3.811602774954078E-4</v>
      </c>
      <c r="L116" s="86"/>
      <c r="M116" s="85">
        <v>44727</v>
      </c>
      <c r="N116" s="95">
        <v>-5.2592890159252335E-4</v>
      </c>
      <c r="O116" s="95">
        <v>1.3591877998727785E-3</v>
      </c>
      <c r="P116" s="95">
        <v>-1.4308112839394569E-3</v>
      </c>
      <c r="Q116" s="94">
        <v>-3.4428142084471584E-2</v>
      </c>
      <c r="R116" s="86"/>
      <c r="S116" s="85">
        <v>44727</v>
      </c>
      <c r="T116" s="99">
        <v>-3.7467427778945871E-2</v>
      </c>
      <c r="U116" s="99">
        <v>2.6117438331763099E-2</v>
      </c>
      <c r="V116" s="99">
        <v>-2.4169342583255728E-2</v>
      </c>
      <c r="W116" s="98">
        <v>-5.1228872503323045E-2</v>
      </c>
      <c r="X116" s="86"/>
      <c r="Y116" s="85">
        <v>44727</v>
      </c>
      <c r="Z116" s="97">
        <v>-2.2795285436152769E-5</v>
      </c>
      <c r="AA116" s="96">
        <v>-9.009312166936994E-3</v>
      </c>
      <c r="AB116" s="86"/>
      <c r="AC116" s="85">
        <v>44727</v>
      </c>
      <c r="AD116" s="95">
        <v>-5.7433585135815424E-2</v>
      </c>
      <c r="AE116" s="95">
        <v>-2.0249020409467019E-2</v>
      </c>
      <c r="AF116" s="95">
        <v>-7.7197313995072014E-2</v>
      </c>
      <c r="AG116" s="95">
        <v>-1.867009128716627E-2</v>
      </c>
      <c r="AH116" s="94">
        <v>-7.7206793138488633E-2</v>
      </c>
    </row>
    <row r="117" spans="1:34" ht="15.75" customHeight="1" x14ac:dyDescent="0.2">
      <c r="A117" s="93"/>
      <c r="B117" s="85">
        <v>44728</v>
      </c>
      <c r="C117" s="101">
        <v>9.2358705705824899E-4</v>
      </c>
      <c r="D117" s="101">
        <v>-1.7456681837285225E-3</v>
      </c>
      <c r="E117" s="101">
        <v>-5.6417512874397564E-3</v>
      </c>
      <c r="F117" s="100">
        <v>-5.331383982812893E-3</v>
      </c>
      <c r="G117" s="86"/>
      <c r="H117" s="85">
        <v>44728</v>
      </c>
      <c r="I117" s="97">
        <v>5.0154746371886515E-4</v>
      </c>
      <c r="J117" s="97">
        <v>2.4288434667770731E-3</v>
      </c>
      <c r="K117" s="96">
        <v>4.0997327688839806E-4</v>
      </c>
      <c r="L117" s="86"/>
      <c r="M117" s="85">
        <v>44728</v>
      </c>
      <c r="N117" s="95">
        <v>1.7771677470763932E-3</v>
      </c>
      <c r="O117" s="95">
        <v>6.7523901494449259E-4</v>
      </c>
      <c r="P117" s="95">
        <v>-1.7825273333032451E-3</v>
      </c>
      <c r="Q117" s="94">
        <v>-7.3794519092164898E-3</v>
      </c>
      <c r="R117" s="86"/>
      <c r="S117" s="85">
        <v>44728</v>
      </c>
      <c r="T117" s="99">
        <v>-9.4654612496908631E-3</v>
      </c>
      <c r="U117" s="99">
        <v>-2.3715153208526726E-2</v>
      </c>
      <c r="V117" s="99">
        <v>-9.2602846811239078E-3</v>
      </c>
      <c r="W117" s="98">
        <v>0.31443672652337384</v>
      </c>
      <c r="X117" s="86"/>
      <c r="Y117" s="85">
        <v>44728</v>
      </c>
      <c r="Z117" s="97">
        <v>1.6841028504728224E-4</v>
      </c>
      <c r="AA117" s="96">
        <v>-8.701405893272722E-3</v>
      </c>
      <c r="AB117" s="86"/>
      <c r="AC117" s="85">
        <v>44728</v>
      </c>
      <c r="AD117" s="95">
        <v>-2.4290887920450335E-2</v>
      </c>
      <c r="AE117" s="95">
        <v>8.4550849585025081E-3</v>
      </c>
      <c r="AF117" s="95">
        <v>1.764066381384885E-2</v>
      </c>
      <c r="AG117" s="95">
        <v>3.0092149450697096E-2</v>
      </c>
      <c r="AH117" s="94">
        <v>3.1724010065445001E-2</v>
      </c>
    </row>
    <row r="118" spans="1:34" ht="15.75" customHeight="1" x14ac:dyDescent="0.2">
      <c r="A118" s="93"/>
      <c r="B118" s="85">
        <v>44729</v>
      </c>
      <c r="C118" s="101">
        <v>8.4685240566386249E-5</v>
      </c>
      <c r="D118" s="101">
        <v>1.3113130443806026E-3</v>
      </c>
      <c r="E118" s="101">
        <v>-6.0930781426603265E-4</v>
      </c>
      <c r="F118" s="100">
        <v>5.9127891736341521E-3</v>
      </c>
      <c r="G118" s="86"/>
      <c r="H118" s="85">
        <v>44729</v>
      </c>
      <c r="I118" s="97">
        <v>5.4084175518990586E-4</v>
      </c>
      <c r="J118" s="97">
        <v>2.7116671125704646E-4</v>
      </c>
      <c r="K118" s="96">
        <v>2.7044822047428249E-3</v>
      </c>
      <c r="L118" s="86"/>
      <c r="M118" s="85">
        <v>44729</v>
      </c>
      <c r="N118" s="95">
        <v>2.1721305586058885E-3</v>
      </c>
      <c r="O118" s="95">
        <v>2.8582141145961585E-4</v>
      </c>
      <c r="P118" s="95">
        <v>5.0380861453746249E-4</v>
      </c>
      <c r="Q118" s="94">
        <v>-5.9871952156461015E-3</v>
      </c>
      <c r="R118" s="86"/>
      <c r="S118" s="85">
        <v>44729</v>
      </c>
      <c r="T118" s="99">
        <v>-1.4568006422729551E-2</v>
      </c>
      <c r="U118" s="99">
        <v>1.4182743344170929E-2</v>
      </c>
      <c r="V118" s="99">
        <v>-3.5975508316910779E-2</v>
      </c>
      <c r="W118" s="98">
        <v>-2.0754387241807167E-2</v>
      </c>
      <c r="X118" s="86"/>
      <c r="Y118" s="85">
        <v>44729</v>
      </c>
      <c r="Z118" s="97">
        <v>-9.4877229835002192E-5</v>
      </c>
      <c r="AA118" s="96">
        <v>1.2415208692265849E-2</v>
      </c>
      <c r="AB118" s="86"/>
      <c r="AC118" s="85">
        <v>44729</v>
      </c>
      <c r="AD118" s="95">
        <v>1.4889723728949582E-2</v>
      </c>
      <c r="AE118" s="95">
        <v>-2.1070786456849535E-3</v>
      </c>
      <c r="AF118" s="95">
        <v>1.1481182373956232E-2</v>
      </c>
      <c r="AG118" s="95">
        <v>7.4791795567633939E-3</v>
      </c>
      <c r="AH118" s="94">
        <v>8.8286139419095036E-2</v>
      </c>
    </row>
    <row r="119" spans="1:34" ht="15.75" customHeight="1" x14ac:dyDescent="0.2">
      <c r="A119" s="93"/>
      <c r="B119" s="85">
        <v>44733</v>
      </c>
      <c r="C119" s="101">
        <v>3.0981160797803056E-4</v>
      </c>
      <c r="D119" s="101">
        <v>-2.1601285236471008E-3</v>
      </c>
      <c r="E119" s="101">
        <v>-3.0982482307646019E-3</v>
      </c>
      <c r="F119" s="100">
        <v>1.7683702328420226E-3</v>
      </c>
      <c r="G119" s="86"/>
      <c r="H119" s="85">
        <v>44733</v>
      </c>
      <c r="I119" s="97">
        <v>2.664225840454659E-4</v>
      </c>
      <c r="J119" s="97">
        <v>-1.3246921284634915E-3</v>
      </c>
      <c r="K119" s="96">
        <v>-1.2661833971358975E-3</v>
      </c>
      <c r="L119" s="86"/>
      <c r="M119" s="85">
        <v>44733</v>
      </c>
      <c r="N119" s="95">
        <v>7.4375917200726963E-4</v>
      </c>
      <c r="O119" s="95">
        <v>5.0152056241989829E-5</v>
      </c>
      <c r="P119" s="95">
        <v>5.5426787387587975E-4</v>
      </c>
      <c r="Q119" s="94">
        <v>-2.5232974884772094E-2</v>
      </c>
      <c r="R119" s="86"/>
      <c r="S119" s="85">
        <v>44733</v>
      </c>
      <c r="T119" s="99">
        <v>-2.1547231129241541E-2</v>
      </c>
      <c r="U119" s="99">
        <v>2.6295660175811742E-2</v>
      </c>
      <c r="V119" s="99">
        <v>-8.4060639397377915E-2</v>
      </c>
      <c r="W119" s="98">
        <v>-0.15606462016736011</v>
      </c>
      <c r="X119" s="86"/>
      <c r="Y119" s="85">
        <v>44733</v>
      </c>
      <c r="Z119" s="97">
        <v>4.8469143161045179E-6</v>
      </c>
      <c r="AA119" s="96">
        <v>7.1525348165982234E-3</v>
      </c>
      <c r="AB119" s="86"/>
      <c r="AC119" s="85">
        <v>44733</v>
      </c>
      <c r="AD119" s="95">
        <v>-3.004843393849529E-3</v>
      </c>
      <c r="AE119" s="95">
        <v>6.1173962518389887E-3</v>
      </c>
      <c r="AF119" s="95">
        <v>-2.6126729427519355E-3</v>
      </c>
      <c r="AG119" s="95">
        <v>-5.1719299271921993E-3</v>
      </c>
      <c r="AH119" s="94">
        <v>-6.8902754495891918E-3</v>
      </c>
    </row>
    <row r="120" spans="1:34" ht="15.75" customHeight="1" x14ac:dyDescent="0.2">
      <c r="A120" s="93"/>
      <c r="B120" s="85">
        <v>44734</v>
      </c>
      <c r="C120" s="101">
        <v>5.658751730563496E-4</v>
      </c>
      <c r="D120" s="101">
        <v>-2.263008090194934E-4</v>
      </c>
      <c r="E120" s="101">
        <v>-1.0558751199707067E-3</v>
      </c>
      <c r="F120" s="100">
        <v>4.3266763112955117E-3</v>
      </c>
      <c r="G120" s="86"/>
      <c r="H120" s="85">
        <v>44734</v>
      </c>
      <c r="I120" s="97">
        <v>1.3206593279658533E-3</v>
      </c>
      <c r="J120" s="97">
        <v>3.6230419599299324E-4</v>
      </c>
      <c r="K120" s="96">
        <v>1.5507887562912414E-3</v>
      </c>
      <c r="L120" s="86"/>
      <c r="M120" s="85">
        <v>44734</v>
      </c>
      <c r="N120" s="95">
        <v>-1.6058031926392108E-4</v>
      </c>
      <c r="O120" s="95">
        <v>5.3460825224384669E-4</v>
      </c>
      <c r="P120" s="95">
        <v>1.671361583463151E-3</v>
      </c>
      <c r="Q120" s="94">
        <v>-4.2213740117408027E-2</v>
      </c>
      <c r="R120" s="86"/>
      <c r="S120" s="85">
        <v>44734</v>
      </c>
      <c r="T120" s="99">
        <v>-9.9586950209108235E-3</v>
      </c>
      <c r="U120" s="99">
        <v>-5.7440977675948003E-2</v>
      </c>
      <c r="V120" s="99">
        <v>3.0317673280534661E-2</v>
      </c>
      <c r="W120" s="98">
        <v>0.12770203190133841</v>
      </c>
      <c r="X120" s="86"/>
      <c r="Y120" s="85">
        <v>44734</v>
      </c>
      <c r="Z120" s="97">
        <v>3.1909675527784075E-4</v>
      </c>
      <c r="AA120" s="96">
        <v>1.031051228205981E-2</v>
      </c>
      <c r="AB120" s="86"/>
      <c r="AC120" s="85">
        <v>44734</v>
      </c>
      <c r="AD120" s="95">
        <v>-1.1433820336473735E-2</v>
      </c>
      <c r="AE120" s="95">
        <v>-1.9076694072241124E-3</v>
      </c>
      <c r="AF120" s="95">
        <v>1.1380386196062036E-2</v>
      </c>
      <c r="AG120" s="95">
        <v>3.9722869482141369E-2</v>
      </c>
      <c r="AH120" s="94">
        <v>-7.3644292617667641E-3</v>
      </c>
    </row>
    <row r="121" spans="1:34" ht="15.75" customHeight="1" x14ac:dyDescent="0.2">
      <c r="A121" s="93"/>
      <c r="B121" s="85">
        <v>44735</v>
      </c>
      <c r="C121" s="101">
        <v>2.685287078458385E-4</v>
      </c>
      <c r="D121" s="101">
        <v>4.0255974694285339E-3</v>
      </c>
      <c r="E121" s="101">
        <v>-4.7452868560334972E-3</v>
      </c>
      <c r="F121" s="100">
        <v>-5.480811143555967E-3</v>
      </c>
      <c r="G121" s="86"/>
      <c r="H121" s="85">
        <v>44735</v>
      </c>
      <c r="I121" s="97">
        <v>-2.3451372967140551E-4</v>
      </c>
      <c r="J121" s="97">
        <v>1.5505165029776201E-3</v>
      </c>
      <c r="K121" s="96">
        <v>2.2821553756638513E-3</v>
      </c>
      <c r="L121" s="86"/>
      <c r="M121" s="85">
        <v>44735</v>
      </c>
      <c r="N121" s="95">
        <v>-5.4889309116929233E-4</v>
      </c>
      <c r="O121" s="95">
        <v>2.2091282435993007E-4</v>
      </c>
      <c r="P121" s="95">
        <v>-1.3805051773778788E-3</v>
      </c>
      <c r="Q121" s="94">
        <v>-9.6717150293931086E-3</v>
      </c>
      <c r="R121" s="86"/>
      <c r="S121" s="85">
        <v>44735</v>
      </c>
      <c r="T121" s="99">
        <v>3.9251938966174162E-2</v>
      </c>
      <c r="U121" s="99">
        <v>2.4263372057179811E-2</v>
      </c>
      <c r="V121" s="99">
        <v>-3.8429372970990403E-2</v>
      </c>
      <c r="W121" s="98">
        <v>0.14252712585657837</v>
      </c>
      <c r="X121" s="86"/>
      <c r="Y121" s="85">
        <v>44735</v>
      </c>
      <c r="Z121" s="97">
        <v>-4.3624356735926965E-4</v>
      </c>
      <c r="AA121" s="96">
        <v>-4.58757629262145E-3</v>
      </c>
      <c r="AB121" s="86"/>
      <c r="AC121" s="85">
        <v>44735</v>
      </c>
      <c r="AD121" s="95">
        <v>4.9595122757531925E-2</v>
      </c>
      <c r="AE121" s="95">
        <v>6.0917759297979971E-3</v>
      </c>
      <c r="AF121" s="95">
        <v>4.8589999417776322E-2</v>
      </c>
      <c r="AG121" s="95">
        <v>2.8206764924495871E-2</v>
      </c>
      <c r="AH121" s="94">
        <v>3.450785918688927E-2</v>
      </c>
    </row>
    <row r="122" spans="1:34" ht="15.75" customHeight="1" x14ac:dyDescent="0.2">
      <c r="A122" s="93"/>
      <c r="B122" s="85">
        <v>44736</v>
      </c>
      <c r="C122" s="101">
        <v>1.6008071334278084E-4</v>
      </c>
      <c r="D122" s="101">
        <v>-2.9629705756645222E-3</v>
      </c>
      <c r="E122" s="101">
        <v>5.2228020301134694E-3</v>
      </c>
      <c r="F122" s="100">
        <v>-7.5433161417918461E-3</v>
      </c>
      <c r="G122" s="86"/>
      <c r="H122" s="85">
        <v>44736</v>
      </c>
      <c r="I122" s="97">
        <v>-2.6597309013223473E-5</v>
      </c>
      <c r="J122" s="97">
        <v>-2.6407529370964236E-3</v>
      </c>
      <c r="K122" s="96">
        <v>-3.0522374077320709E-3</v>
      </c>
      <c r="L122" s="86"/>
      <c r="M122" s="85">
        <v>44736</v>
      </c>
      <c r="N122" s="95">
        <v>-1.1492379167962791E-4</v>
      </c>
      <c r="O122" s="95">
        <v>8.2553223641260317E-4</v>
      </c>
      <c r="P122" s="95">
        <v>1.1928304874327378E-3</v>
      </c>
      <c r="Q122" s="94">
        <v>8.5276404085314686E-3</v>
      </c>
      <c r="R122" s="86"/>
      <c r="S122" s="85">
        <v>44736</v>
      </c>
      <c r="T122" s="99">
        <v>-5.0238274077869995E-2</v>
      </c>
      <c r="U122" s="99">
        <v>-2.281495784094853E-3</v>
      </c>
      <c r="V122" s="99">
        <v>1.6941461949445565E-2</v>
      </c>
      <c r="W122" s="98">
        <v>-9.0079581905898709E-2</v>
      </c>
      <c r="X122" s="86"/>
      <c r="Y122" s="85">
        <v>44736</v>
      </c>
      <c r="Z122" s="97">
        <v>7.4903029473533751E-4</v>
      </c>
      <c r="AA122" s="96">
        <v>4.1698896562152891E-3</v>
      </c>
      <c r="AB122" s="86"/>
      <c r="AC122" s="85">
        <v>44736</v>
      </c>
      <c r="AD122" s="95">
        <v>1.9337619150158303E-2</v>
      </c>
      <c r="AE122" s="95">
        <v>2.2148052471247921E-2</v>
      </c>
      <c r="AF122" s="95">
        <v>-1.0215225805388039E-2</v>
      </c>
      <c r="AG122" s="95">
        <v>-8.0685895514031755E-2</v>
      </c>
      <c r="AH122" s="94">
        <v>-1.3741928780639202E-3</v>
      </c>
    </row>
    <row r="123" spans="1:34" ht="15.75" customHeight="1" x14ac:dyDescent="0.2">
      <c r="A123" s="93"/>
      <c r="B123" s="85">
        <v>44739</v>
      </c>
      <c r="C123" s="101">
        <v>1.0288659396004005E-4</v>
      </c>
      <c r="D123" s="101">
        <v>-2.6830861546114056E-3</v>
      </c>
      <c r="E123" s="101">
        <v>4.525622329992738E-3</v>
      </c>
      <c r="F123" s="100">
        <v>-8.1620357576113706E-6</v>
      </c>
      <c r="G123" s="86"/>
      <c r="H123" s="85">
        <v>44739</v>
      </c>
      <c r="I123" s="97">
        <v>-5.2753912629647029E-4</v>
      </c>
      <c r="J123" s="97">
        <v>8.5998649993884854E-4</v>
      </c>
      <c r="K123" s="96">
        <v>-1.1476592497800947E-3</v>
      </c>
      <c r="L123" s="86"/>
      <c r="M123" s="85">
        <v>44739</v>
      </c>
      <c r="N123" s="95">
        <v>4.0219675142192036E-4</v>
      </c>
      <c r="O123" s="95">
        <v>-2.3131503910611387E-3</v>
      </c>
      <c r="P123" s="95">
        <v>1.9499082134693789E-3</v>
      </c>
      <c r="Q123" s="94">
        <v>2.2903329354735966E-2</v>
      </c>
      <c r="R123" s="86"/>
      <c r="S123" s="85">
        <v>44739</v>
      </c>
      <c r="T123" s="99">
        <v>4.7477917264699042E-2</v>
      </c>
      <c r="U123" s="99">
        <v>-9.592980928271138E-3</v>
      </c>
      <c r="V123" s="99">
        <v>8.8583903669240301E-3</v>
      </c>
      <c r="W123" s="98">
        <v>0.19692295584098626</v>
      </c>
      <c r="X123" s="86"/>
      <c r="Y123" s="85">
        <v>44739</v>
      </c>
      <c r="Z123" s="97">
        <v>-9.6216083092921009E-4</v>
      </c>
      <c r="AA123" s="96">
        <v>-2.6349976163645311E-3</v>
      </c>
      <c r="AB123" s="86"/>
      <c r="AC123" s="85">
        <v>44739</v>
      </c>
      <c r="AD123" s="95">
        <v>-2.4932039335482652E-2</v>
      </c>
      <c r="AE123" s="95">
        <v>7.5820982742260601E-3</v>
      </c>
      <c r="AF123" s="95">
        <v>-8.7500558274641368E-3</v>
      </c>
      <c r="AG123" s="95">
        <v>-3.1170880488956797E-3</v>
      </c>
      <c r="AH123" s="94">
        <v>4.1245618237846417E-4</v>
      </c>
    </row>
    <row r="124" spans="1:34" ht="15.75" customHeight="1" x14ac:dyDescent="0.2">
      <c r="A124" s="93"/>
      <c r="B124" s="85">
        <v>44740</v>
      </c>
      <c r="C124" s="101">
        <v>2.3479345633151634E-4</v>
      </c>
      <c r="D124" s="101">
        <v>6.0715494163528835E-4</v>
      </c>
      <c r="E124" s="101">
        <v>5.9335171780190068E-3</v>
      </c>
      <c r="F124" s="100">
        <v>3.6504753523542684E-3</v>
      </c>
      <c r="G124" s="86"/>
      <c r="H124" s="85">
        <v>44740</v>
      </c>
      <c r="I124" s="97">
        <v>2.490077700436555E-4</v>
      </c>
      <c r="J124" s="97">
        <v>2.0389638133065427E-3</v>
      </c>
      <c r="K124" s="96">
        <v>1.1215817425430526E-3</v>
      </c>
      <c r="L124" s="86"/>
      <c r="M124" s="85">
        <v>44740</v>
      </c>
      <c r="N124" s="95">
        <v>1.8634735438611373E-4</v>
      </c>
      <c r="O124" s="95">
        <v>-2.2742391325138175E-4</v>
      </c>
      <c r="P124" s="95">
        <v>1.3934631468864886E-3</v>
      </c>
      <c r="Q124" s="94">
        <v>-4.3434059204341645E-3</v>
      </c>
      <c r="R124" s="86"/>
      <c r="S124" s="85">
        <v>44740</v>
      </c>
      <c r="T124" s="99">
        <v>-3.6413924512516571E-2</v>
      </c>
      <c r="U124" s="99">
        <v>2.2233622764614717E-2</v>
      </c>
      <c r="V124" s="99">
        <v>4.1962614325780703E-2</v>
      </c>
      <c r="W124" s="98">
        <v>-0.13335575216003187</v>
      </c>
      <c r="X124" s="86"/>
      <c r="Y124" s="85">
        <v>44740</v>
      </c>
      <c r="Z124" s="97">
        <v>-2.8261865288840398E-4</v>
      </c>
      <c r="AA124" s="96">
        <v>-3.0389774286240486E-4</v>
      </c>
      <c r="AB124" s="86"/>
      <c r="AC124" s="85">
        <v>44740</v>
      </c>
      <c r="AD124" s="95">
        <v>-3.0253939877922112E-3</v>
      </c>
      <c r="AE124" s="95">
        <v>-1.5596305738278173E-2</v>
      </c>
      <c r="AF124" s="95">
        <v>-1.1998880932700002E-2</v>
      </c>
      <c r="AG124" s="95">
        <v>1.0481462417282544E-2</v>
      </c>
      <c r="AH124" s="94">
        <v>-3.3830455731675022E-2</v>
      </c>
    </row>
    <row r="125" spans="1:34" ht="15.75" customHeight="1" x14ac:dyDescent="0.2">
      <c r="A125" s="93"/>
      <c r="B125" s="85">
        <v>44741</v>
      </c>
      <c r="C125" s="101">
        <v>2.4596619880976013E-4</v>
      </c>
      <c r="D125" s="101">
        <v>5.0149751894073679E-3</v>
      </c>
      <c r="E125" s="101">
        <v>-3.0473348527815572E-3</v>
      </c>
      <c r="F125" s="100">
        <v>8.7696283014050639E-3</v>
      </c>
      <c r="G125" s="86"/>
      <c r="H125" s="85">
        <v>44741</v>
      </c>
      <c r="I125" s="97">
        <v>1.6138747162711699E-3</v>
      </c>
      <c r="J125" s="97">
        <v>3.353009107485095E-4</v>
      </c>
      <c r="K125" s="96">
        <v>2.0039908969497912E-4</v>
      </c>
      <c r="L125" s="86"/>
      <c r="M125" s="85">
        <v>44741</v>
      </c>
      <c r="N125" s="95">
        <v>-2.1675260600963974E-3</v>
      </c>
      <c r="O125" s="95">
        <v>1.0010814638265445E-4</v>
      </c>
      <c r="P125" s="95">
        <v>2.3556074657971353E-4</v>
      </c>
      <c r="Q125" s="94">
        <v>3.3684845860649355E-2</v>
      </c>
      <c r="R125" s="86"/>
      <c r="S125" s="85">
        <v>44741</v>
      </c>
      <c r="T125" s="99">
        <v>3.7327198422986485E-2</v>
      </c>
      <c r="U125" s="99">
        <v>-3.0656841533790141E-2</v>
      </c>
      <c r="V125" s="99">
        <v>4.5000212067941303E-2</v>
      </c>
      <c r="W125" s="98">
        <v>5.0881087025982881E-2</v>
      </c>
      <c r="X125" s="86"/>
      <c r="Y125" s="85">
        <v>44741</v>
      </c>
      <c r="Z125" s="97">
        <v>1.0031616074094962E-4</v>
      </c>
      <c r="AA125" s="96">
        <v>1.6532329820525212E-2</v>
      </c>
      <c r="AB125" s="86"/>
      <c r="AC125" s="85">
        <v>44741</v>
      </c>
      <c r="AD125" s="95">
        <v>2.077607391461005E-2</v>
      </c>
      <c r="AE125" s="95">
        <v>3.5490837664436115E-3</v>
      </c>
      <c r="AF125" s="95">
        <v>-1.6979424418597382E-2</v>
      </c>
      <c r="AG125" s="95">
        <v>1.3616089161777995E-2</v>
      </c>
      <c r="AH125" s="94">
        <v>-3.7964570822372978E-2</v>
      </c>
    </row>
    <row r="126" spans="1:34" ht="15.75" customHeight="1" x14ac:dyDescent="0.2">
      <c r="A126" s="93"/>
      <c r="B126" s="85">
        <v>44742</v>
      </c>
      <c r="C126" s="101">
        <v>1.2381880817783446E-3</v>
      </c>
      <c r="D126" s="101">
        <v>4.2064833891209174E-3</v>
      </c>
      <c r="E126" s="101">
        <v>-3.0668126653442397E-3</v>
      </c>
      <c r="F126" s="100">
        <v>4.1151763417509469E-3</v>
      </c>
      <c r="G126" s="86"/>
      <c r="H126" s="85">
        <v>44742</v>
      </c>
      <c r="I126" s="97">
        <v>-5.3807880562572964E-4</v>
      </c>
      <c r="J126" s="97">
        <v>-9.6841762462315068E-4</v>
      </c>
      <c r="K126" s="96">
        <v>2.4522989470248751E-3</v>
      </c>
      <c r="L126" s="86"/>
      <c r="M126" s="85">
        <v>44742</v>
      </c>
      <c r="N126" s="95">
        <v>1.2903169814814923E-3</v>
      </c>
      <c r="O126" s="95">
        <v>8.321152568750937E-4</v>
      </c>
      <c r="P126" s="95">
        <v>2.3955692553772391E-3</v>
      </c>
      <c r="Q126" s="94">
        <v>1.5647481774003869E-2</v>
      </c>
      <c r="R126" s="86"/>
      <c r="S126" s="85">
        <v>44742</v>
      </c>
      <c r="T126" s="99">
        <v>2.676093101009103E-2</v>
      </c>
      <c r="U126" s="99">
        <v>-3.8904239858838063E-2</v>
      </c>
      <c r="V126" s="99">
        <v>3.9270289074044187E-2</v>
      </c>
      <c r="W126" s="98">
        <v>-1.3486173864163918E-4</v>
      </c>
      <c r="X126" s="86"/>
      <c r="Y126" s="85">
        <v>44742</v>
      </c>
      <c r="Z126" s="97">
        <v>-1.9853675548203519E-4</v>
      </c>
      <c r="AA126" s="96">
        <v>1.8135812250069661E-3</v>
      </c>
      <c r="AB126" s="86"/>
      <c r="AC126" s="85">
        <v>44742</v>
      </c>
      <c r="AD126" s="95">
        <v>-4.1421120238471429E-3</v>
      </c>
      <c r="AE126" s="95">
        <v>2.7585419606758404E-2</v>
      </c>
      <c r="AF126" s="95">
        <v>2.0467615683388691E-2</v>
      </c>
      <c r="AG126" s="95">
        <v>-8.2242024227703551E-3</v>
      </c>
      <c r="AH126" s="94">
        <v>1.5533723834190763E-2</v>
      </c>
    </row>
    <row r="127" spans="1:34" ht="15.75" customHeight="1" x14ac:dyDescent="0.2">
      <c r="A127" s="93"/>
      <c r="B127" s="85">
        <v>44743</v>
      </c>
      <c r="C127" s="101">
        <v>-5.9574625217589353E-4</v>
      </c>
      <c r="D127" s="101">
        <v>-6.3003410284534771E-4</v>
      </c>
      <c r="E127" s="101">
        <v>5.9967251654096075E-3</v>
      </c>
      <c r="F127" s="100">
        <v>1.0529410286523327E-2</v>
      </c>
      <c r="G127" s="86"/>
      <c r="H127" s="85">
        <v>44743</v>
      </c>
      <c r="I127" s="97">
        <v>-6.46404391993097E-4</v>
      </c>
      <c r="J127" s="97">
        <v>-1.0144112976431378E-3</v>
      </c>
      <c r="K127" s="96">
        <v>1.0952145533985583E-3</v>
      </c>
      <c r="L127" s="86"/>
      <c r="M127" s="85">
        <v>44743</v>
      </c>
      <c r="N127" s="95">
        <v>-1.2012997311453043E-3</v>
      </c>
      <c r="O127" s="95">
        <v>2.226700013418338E-4</v>
      </c>
      <c r="P127" s="95">
        <v>2.082193346144969E-3</v>
      </c>
      <c r="Q127" s="94">
        <v>1.4209976864242607E-2</v>
      </c>
      <c r="R127" s="86"/>
      <c r="S127" s="85">
        <v>44743</v>
      </c>
      <c r="T127" s="99">
        <v>7.7912369212581566E-3</v>
      </c>
      <c r="U127" s="99">
        <v>5.7375868034777372E-2</v>
      </c>
      <c r="V127" s="99">
        <v>-2.5947991119936793E-2</v>
      </c>
      <c r="W127" s="98">
        <v>-8.205252407990539E-2</v>
      </c>
      <c r="X127" s="86"/>
      <c r="Y127" s="85">
        <v>44743</v>
      </c>
      <c r="Z127" s="97">
        <v>8.6511992410482328E-4</v>
      </c>
      <c r="AA127" s="96">
        <v>9.8000722721555168E-3</v>
      </c>
      <c r="AB127" s="86"/>
      <c r="AC127" s="85">
        <v>44743</v>
      </c>
      <c r="AD127" s="95">
        <v>-2.7514278124984606E-2</v>
      </c>
      <c r="AE127" s="95">
        <v>-4.6597756989445599E-2</v>
      </c>
      <c r="AF127" s="95">
        <v>1.0078825476158321E-2</v>
      </c>
      <c r="AG127" s="95">
        <v>2.6531781785832494E-2</v>
      </c>
      <c r="AH127" s="94">
        <v>-1.8343753044043044E-2</v>
      </c>
    </row>
    <row r="128" spans="1:34" ht="15.75" customHeight="1" x14ac:dyDescent="0.2">
      <c r="A128" s="93"/>
      <c r="B128" s="85">
        <v>44747</v>
      </c>
      <c r="C128" s="101">
        <v>2.8890372122141426E-4</v>
      </c>
      <c r="D128" s="101">
        <v>-5.2784829266408085E-3</v>
      </c>
      <c r="E128" s="101">
        <v>-4.0778126037188198E-3</v>
      </c>
      <c r="F128" s="100">
        <v>-8.9483699268184305E-3</v>
      </c>
      <c r="G128" s="86"/>
      <c r="H128" s="85">
        <v>44747</v>
      </c>
      <c r="I128" s="97">
        <v>-6.1516900724448533E-4</v>
      </c>
      <c r="J128" s="97">
        <v>-4.4013551505155981E-4</v>
      </c>
      <c r="K128" s="96">
        <v>-2.6407568121648731E-5</v>
      </c>
      <c r="L128" s="86"/>
      <c r="M128" s="85">
        <v>44747</v>
      </c>
      <c r="N128" s="95">
        <v>-1.7092664961073913E-4</v>
      </c>
      <c r="O128" s="95">
        <v>1.3805089620448326E-3</v>
      </c>
      <c r="P128" s="95">
        <v>2.5180000351634899E-4</v>
      </c>
      <c r="Q128" s="94">
        <v>1.643215857286227E-2</v>
      </c>
      <c r="R128" s="86"/>
      <c r="S128" s="85">
        <v>44747</v>
      </c>
      <c r="T128" s="99">
        <v>1.4201681810950724E-3</v>
      </c>
      <c r="U128" s="99">
        <v>6.6235844697010327E-2</v>
      </c>
      <c r="V128" s="99">
        <v>-4.3553796050217107E-2</v>
      </c>
      <c r="W128" s="98">
        <v>-9.2556122961010096E-2</v>
      </c>
      <c r="X128" s="86"/>
      <c r="Y128" s="85">
        <v>44747</v>
      </c>
      <c r="Z128" s="97">
        <v>6.5697164621283987E-4</v>
      </c>
      <c r="AA128" s="96">
        <v>-1.1102983741933276E-2</v>
      </c>
      <c r="AB128" s="86"/>
      <c r="AC128" s="85">
        <v>44747</v>
      </c>
      <c r="AD128" s="95">
        <v>-2.1903414736603572E-3</v>
      </c>
      <c r="AE128" s="95">
        <v>1.733276248005975E-2</v>
      </c>
      <c r="AF128" s="95">
        <v>-1.1979966733182636E-2</v>
      </c>
      <c r="AG128" s="95">
        <v>-1.052839204459992E-2</v>
      </c>
      <c r="AH128" s="94">
        <v>-4.1555417472868457E-3</v>
      </c>
    </row>
    <row r="129" spans="1:34" ht="15.75" customHeight="1" x14ac:dyDescent="0.2">
      <c r="A129" s="93"/>
      <c r="B129" s="85">
        <v>44748</v>
      </c>
      <c r="C129" s="101">
        <v>3.7282861928082298E-4</v>
      </c>
      <c r="D129" s="101">
        <v>5.7592603930775492E-3</v>
      </c>
      <c r="E129" s="101">
        <v>-4.8024560260255273E-3</v>
      </c>
      <c r="F129" s="100">
        <v>4.9221816816020017E-3</v>
      </c>
      <c r="G129" s="86"/>
      <c r="H129" s="85">
        <v>44748</v>
      </c>
      <c r="I129" s="97">
        <v>4.4512797560846676E-4</v>
      </c>
      <c r="J129" s="97">
        <v>-4.7432387462861283E-4</v>
      </c>
      <c r="K129" s="96">
        <v>-5.8241766917381294E-4</v>
      </c>
      <c r="L129" s="86"/>
      <c r="M129" s="85">
        <v>44748</v>
      </c>
      <c r="N129" s="95">
        <v>-7.2036310443727807E-4</v>
      </c>
      <c r="O129" s="95">
        <v>-3.0793968921612705E-3</v>
      </c>
      <c r="P129" s="95">
        <v>1.772070595921536E-3</v>
      </c>
      <c r="Q129" s="94">
        <v>1.4647047507163951E-2</v>
      </c>
      <c r="R129" s="86"/>
      <c r="S129" s="85">
        <v>44748</v>
      </c>
      <c r="T129" s="99">
        <v>5.031455425124421E-2</v>
      </c>
      <c r="U129" s="99">
        <v>2.272704202723201E-3</v>
      </c>
      <c r="V129" s="99">
        <v>-7.7486977394768106E-2</v>
      </c>
      <c r="W129" s="98">
        <v>2.8300951778533093E-3</v>
      </c>
      <c r="X129" s="86"/>
      <c r="Y129" s="85">
        <v>44748</v>
      </c>
      <c r="Z129" s="97">
        <v>-5.5998914673087332E-4</v>
      </c>
      <c r="AA129" s="96">
        <v>1.0825183383827899E-2</v>
      </c>
      <c r="AB129" s="86"/>
      <c r="AC129" s="85">
        <v>44748</v>
      </c>
      <c r="AD129" s="95">
        <v>1.3070657707882004E-2</v>
      </c>
      <c r="AE129" s="95">
        <v>-6.7466522773326669E-3</v>
      </c>
      <c r="AF129" s="95">
        <v>2.4746760095925177E-2</v>
      </c>
      <c r="AG129" s="95">
        <v>1.3143260923406157E-2</v>
      </c>
      <c r="AH129" s="94">
        <v>6.3385268652096344E-2</v>
      </c>
    </row>
    <row r="130" spans="1:34" ht="15.75" customHeight="1" x14ac:dyDescent="0.2">
      <c r="A130" s="93"/>
      <c r="B130" s="85">
        <v>44749</v>
      </c>
      <c r="C130" s="101">
        <v>1.3817162257971209E-3</v>
      </c>
      <c r="D130" s="101">
        <v>1.2921041189476277E-3</v>
      </c>
      <c r="E130" s="101">
        <v>-1.6575344079300595E-3</v>
      </c>
      <c r="F130" s="100">
        <v>5.9127603828131991E-4</v>
      </c>
      <c r="G130" s="86"/>
      <c r="H130" s="85">
        <v>44749</v>
      </c>
      <c r="I130" s="97">
        <v>2.4567458559719495E-4</v>
      </c>
      <c r="J130" s="97">
        <v>-2.0960386790426025E-4</v>
      </c>
      <c r="K130" s="96">
        <v>3.0008693301089746E-4</v>
      </c>
      <c r="L130" s="86"/>
      <c r="M130" s="85">
        <v>44749</v>
      </c>
      <c r="N130" s="95">
        <v>-6.9894500666650163E-4</v>
      </c>
      <c r="O130" s="95">
        <v>4.5476235014976611E-4</v>
      </c>
      <c r="P130" s="95">
        <v>2.5064376040432423E-3</v>
      </c>
      <c r="Q130" s="94">
        <v>-5.330179461495695E-4</v>
      </c>
      <c r="R130" s="86"/>
      <c r="S130" s="85">
        <v>44749</v>
      </c>
      <c r="T130" s="99">
        <v>-6.7330739020921446E-2</v>
      </c>
      <c r="U130" s="99">
        <v>1.2670582517361846E-2</v>
      </c>
      <c r="V130" s="99">
        <v>2.3814938482572261E-2</v>
      </c>
      <c r="W130" s="98">
        <v>1.0741654226667799E-2</v>
      </c>
      <c r="X130" s="86"/>
      <c r="Y130" s="85">
        <v>44749</v>
      </c>
      <c r="Z130" s="97">
        <v>8.2486898937594362E-5</v>
      </c>
      <c r="AA130" s="96">
        <v>2.7733240233572898E-3</v>
      </c>
      <c r="AB130" s="86"/>
      <c r="AC130" s="85">
        <v>44749</v>
      </c>
      <c r="AD130" s="95">
        <v>-8.8039262198645434E-3</v>
      </c>
      <c r="AE130" s="95">
        <v>-3.767901970950195E-3</v>
      </c>
      <c r="AF130" s="95">
        <v>-7.1417785311290501E-3</v>
      </c>
      <c r="AG130" s="95">
        <v>-7.1134706547803924E-3</v>
      </c>
      <c r="AH130" s="94">
        <v>4.0398466867538714E-3</v>
      </c>
    </row>
    <row r="131" spans="1:34" ht="15.75" customHeight="1" x14ac:dyDescent="0.2">
      <c r="A131" s="93"/>
      <c r="B131" s="85">
        <v>44750</v>
      </c>
      <c r="C131" s="101">
        <v>8.3734516856562102E-5</v>
      </c>
      <c r="D131" s="101">
        <v>1.3417331095463315E-3</v>
      </c>
      <c r="E131" s="101">
        <v>-3.8331884671088826E-4</v>
      </c>
      <c r="F131" s="100">
        <v>-5.3400954389287904E-3</v>
      </c>
      <c r="G131" s="86"/>
      <c r="H131" s="85">
        <v>44750</v>
      </c>
      <c r="I131" s="97">
        <v>9.4046021782266421E-6</v>
      </c>
      <c r="J131" s="97">
        <v>1.534066161170077E-3</v>
      </c>
      <c r="K131" s="96">
        <v>1.3101923788850431E-3</v>
      </c>
      <c r="L131" s="86"/>
      <c r="M131" s="85">
        <v>44750</v>
      </c>
      <c r="N131" s="95">
        <v>-1.4019010778578735E-3</v>
      </c>
      <c r="O131" s="95">
        <v>-7.9128152629185853E-4</v>
      </c>
      <c r="P131" s="95">
        <v>9.0170965942399067E-4</v>
      </c>
      <c r="Q131" s="94">
        <v>-4.0149181916314433E-2</v>
      </c>
      <c r="R131" s="86"/>
      <c r="S131" s="85">
        <v>44750</v>
      </c>
      <c r="T131" s="99">
        <v>-2.5829100728530906E-2</v>
      </c>
      <c r="U131" s="99">
        <v>-3.3894062153498619E-2</v>
      </c>
      <c r="V131" s="99">
        <v>0.15797168049846158</v>
      </c>
      <c r="W131" s="98">
        <v>1.9904934032284591E-2</v>
      </c>
      <c r="X131" s="86"/>
      <c r="Y131" s="85">
        <v>44750</v>
      </c>
      <c r="Z131" s="97">
        <v>6.767013312517944E-5</v>
      </c>
      <c r="AA131" s="96">
        <v>2.1773715622940282E-2</v>
      </c>
      <c r="AB131" s="86"/>
      <c r="AC131" s="85">
        <v>44750</v>
      </c>
      <c r="AD131" s="95">
        <v>-9.8301575279767864E-4</v>
      </c>
      <c r="AE131" s="95">
        <v>1.0701313049834044E-2</v>
      </c>
      <c r="AF131" s="95">
        <v>-1.8556909290178204E-2</v>
      </c>
      <c r="AG131" s="95">
        <v>-3.0712952894198259E-2</v>
      </c>
      <c r="AH131" s="94">
        <v>-2.9200184500579002E-2</v>
      </c>
    </row>
    <row r="132" spans="1:34" ht="15.75" customHeight="1" x14ac:dyDescent="0.2">
      <c r="A132" s="93"/>
      <c r="B132" s="85">
        <v>44753</v>
      </c>
      <c r="C132" s="101">
        <v>2.0393503950586481E-4</v>
      </c>
      <c r="D132" s="101">
        <v>-2.2224907474130313E-3</v>
      </c>
      <c r="E132" s="101">
        <v>-4.0232355519307719E-3</v>
      </c>
      <c r="F132" s="100">
        <v>3.6626593122835957E-3</v>
      </c>
      <c r="G132" s="86"/>
      <c r="H132" s="85">
        <v>44753</v>
      </c>
      <c r="I132" s="97">
        <v>-5.8195096868024954E-4</v>
      </c>
      <c r="J132" s="97">
        <v>3.4168065342550526E-3</v>
      </c>
      <c r="K132" s="96">
        <v>-2.8330146647034104E-3</v>
      </c>
      <c r="L132" s="86"/>
      <c r="M132" s="85">
        <v>44753</v>
      </c>
      <c r="N132" s="95">
        <v>-9.9910221309276433E-4</v>
      </c>
      <c r="O132" s="95">
        <v>-1.4522326405331468E-3</v>
      </c>
      <c r="P132" s="95">
        <v>2.8498046565493648E-3</v>
      </c>
      <c r="Q132" s="94">
        <v>-1.904572633451267E-2</v>
      </c>
      <c r="R132" s="86"/>
      <c r="S132" s="85">
        <v>44753</v>
      </c>
      <c r="T132" s="99">
        <v>-2.768282822577964E-3</v>
      </c>
      <c r="U132" s="99">
        <v>7.7502480061094788E-3</v>
      </c>
      <c r="V132" s="99">
        <v>3.8059682142900314E-2</v>
      </c>
      <c r="W132" s="98">
        <v>-0.1080586597715405</v>
      </c>
      <c r="X132" s="86"/>
      <c r="Y132" s="85">
        <v>44753</v>
      </c>
      <c r="Z132" s="97">
        <v>2.0536549700275636E-4</v>
      </c>
      <c r="AA132" s="96">
        <v>2.4377036555133087E-2</v>
      </c>
      <c r="AB132" s="86"/>
      <c r="AC132" s="85">
        <v>44753</v>
      </c>
      <c r="AD132" s="95">
        <v>-7.2384610851066863E-3</v>
      </c>
      <c r="AE132" s="95">
        <v>-2.617802542078823E-3</v>
      </c>
      <c r="AF132" s="95">
        <v>-1.2706482014555418E-3</v>
      </c>
      <c r="AG132" s="95">
        <v>-3.8709414210447268E-2</v>
      </c>
      <c r="AH132" s="94">
        <v>2.599750822688885E-2</v>
      </c>
    </row>
    <row r="133" spans="1:34" ht="15.75" customHeight="1" x14ac:dyDescent="0.2">
      <c r="A133" s="93"/>
      <c r="B133" s="85">
        <v>44754</v>
      </c>
      <c r="C133" s="101">
        <v>1.1294061484781234E-3</v>
      </c>
      <c r="D133" s="101">
        <v>-1.1515394813086883E-3</v>
      </c>
      <c r="E133" s="101">
        <v>-1.4427935874833879E-4</v>
      </c>
      <c r="F133" s="100">
        <v>-1.233111532921939E-2</v>
      </c>
      <c r="G133" s="86"/>
      <c r="H133" s="85">
        <v>44754</v>
      </c>
      <c r="I133" s="97">
        <v>-9.7269648699337293E-4</v>
      </c>
      <c r="J133" s="97">
        <v>5.1189991015487173E-4</v>
      </c>
      <c r="K133" s="96">
        <v>2.0842360109406231E-3</v>
      </c>
      <c r="L133" s="86"/>
      <c r="M133" s="85">
        <v>44754</v>
      </c>
      <c r="N133" s="95">
        <v>-1.6667250201022631E-3</v>
      </c>
      <c r="O133" s="95">
        <v>-2.4763053754531484E-3</v>
      </c>
      <c r="P133" s="95">
        <v>1.2745742740613922E-3</v>
      </c>
      <c r="Q133" s="94">
        <v>3.3299386814951003E-2</v>
      </c>
      <c r="R133" s="86"/>
      <c r="S133" s="85">
        <v>44754</v>
      </c>
      <c r="T133" s="99">
        <v>-3.9451802174233038E-4</v>
      </c>
      <c r="U133" s="99">
        <v>-2.645103586757775E-2</v>
      </c>
      <c r="V133" s="99">
        <v>2.3875942260313941E-2</v>
      </c>
      <c r="W133" s="98">
        <v>-0.10235451897045827</v>
      </c>
      <c r="X133" s="86"/>
      <c r="Y133" s="85">
        <v>44754</v>
      </c>
      <c r="Z133" s="97">
        <v>-6.0210266308678186E-4</v>
      </c>
      <c r="AA133" s="96">
        <v>7.4294455098489675E-3</v>
      </c>
      <c r="AB133" s="86"/>
      <c r="AC133" s="85">
        <v>44754</v>
      </c>
      <c r="AD133" s="95">
        <v>-2.0798169464284318E-2</v>
      </c>
      <c r="AE133" s="95">
        <v>-3.3758471670129668E-3</v>
      </c>
      <c r="AF133" s="95">
        <v>-1.2474174225175801E-2</v>
      </c>
      <c r="AG133" s="95">
        <v>-5.6542961629869916E-3</v>
      </c>
      <c r="AH133" s="94">
        <v>-2.8146968107267415E-2</v>
      </c>
    </row>
    <row r="134" spans="1:34" ht="15.75" customHeight="1" x14ac:dyDescent="0.2">
      <c r="A134" s="93"/>
      <c r="B134" s="85">
        <v>44755</v>
      </c>
      <c r="C134" s="101">
        <v>3.6178048628931179E-4</v>
      </c>
      <c r="D134" s="101">
        <v>-4.6351613703778808E-3</v>
      </c>
      <c r="E134" s="101">
        <v>1.0058328557506192E-2</v>
      </c>
      <c r="F134" s="100">
        <v>3.8036748016231489E-3</v>
      </c>
      <c r="G134" s="86"/>
      <c r="H134" s="85">
        <v>44755</v>
      </c>
      <c r="I134" s="97">
        <v>5.945526609955771E-4</v>
      </c>
      <c r="J134" s="97">
        <v>1.4342598668543672E-3</v>
      </c>
      <c r="K134" s="96">
        <v>-1.7899505474687166E-3</v>
      </c>
      <c r="L134" s="86"/>
      <c r="M134" s="85">
        <v>44755</v>
      </c>
      <c r="N134" s="95">
        <v>-6.2596881611527494E-4</v>
      </c>
      <c r="O134" s="95">
        <v>2.1490274034892316E-3</v>
      </c>
      <c r="P134" s="95">
        <v>-8.1701648428275935E-4</v>
      </c>
      <c r="Q134" s="94">
        <v>-2.9061808936528183E-2</v>
      </c>
      <c r="R134" s="86"/>
      <c r="S134" s="85">
        <v>44755</v>
      </c>
      <c r="T134" s="99">
        <v>-7.8503307610051243E-3</v>
      </c>
      <c r="U134" s="99">
        <v>3.7973292632434213E-3</v>
      </c>
      <c r="V134" s="99">
        <v>3.1518702170210107E-3</v>
      </c>
      <c r="W134" s="98">
        <v>2.5290271330179331E-2</v>
      </c>
      <c r="X134" s="86"/>
      <c r="Y134" s="85">
        <v>44755</v>
      </c>
      <c r="Z134" s="97">
        <v>1.5951451269912494E-6</v>
      </c>
      <c r="AA134" s="96">
        <v>2.0647023888235E-2</v>
      </c>
      <c r="AB134" s="86"/>
      <c r="AC134" s="85">
        <v>44755</v>
      </c>
      <c r="AD134" s="95">
        <v>-1.0847563994950418E-2</v>
      </c>
      <c r="AE134" s="95">
        <v>-4.7076633407423197E-3</v>
      </c>
      <c r="AF134" s="95">
        <v>-1.4915970447634928E-2</v>
      </c>
      <c r="AG134" s="95">
        <v>-7.1131282538916254E-3</v>
      </c>
      <c r="AH134" s="94">
        <v>-1.8240227763849284E-2</v>
      </c>
    </row>
    <row r="135" spans="1:34" ht="15.75" customHeight="1" x14ac:dyDescent="0.2">
      <c r="A135" s="93"/>
      <c r="B135" s="85">
        <v>44756</v>
      </c>
      <c r="C135" s="101">
        <v>5.9720646381024772E-5</v>
      </c>
      <c r="D135" s="101">
        <v>4.7435452969881112E-3</v>
      </c>
      <c r="E135" s="101">
        <v>3.4674101527426985E-3</v>
      </c>
      <c r="F135" s="100">
        <v>-2.9117247006126652E-3</v>
      </c>
      <c r="G135" s="86"/>
      <c r="H135" s="85">
        <v>44756</v>
      </c>
      <c r="I135" s="97">
        <v>8.8628204630612046E-4</v>
      </c>
      <c r="J135" s="97">
        <v>-6.1903445927724945E-4</v>
      </c>
      <c r="K135" s="96">
        <v>-1.1126261918080629E-3</v>
      </c>
      <c r="L135" s="86"/>
      <c r="M135" s="85">
        <v>44756</v>
      </c>
      <c r="N135" s="95">
        <v>-6.6226250586247305E-4</v>
      </c>
      <c r="O135" s="95">
        <v>2.2261010919067902E-3</v>
      </c>
      <c r="P135" s="95">
        <v>-8.4080215595415072E-4</v>
      </c>
      <c r="Q135" s="94">
        <v>-7.100949903657847E-3</v>
      </c>
      <c r="R135" s="86"/>
      <c r="S135" s="85">
        <v>44756</v>
      </c>
      <c r="T135" s="99">
        <v>3.4099244943825678E-2</v>
      </c>
      <c r="U135" s="99">
        <v>-0.10664475067561612</v>
      </c>
      <c r="V135" s="99">
        <v>-3.5592684631912716E-2</v>
      </c>
      <c r="W135" s="98">
        <v>-1.2553927116998362E-2</v>
      </c>
      <c r="X135" s="86"/>
      <c r="Y135" s="85">
        <v>44756</v>
      </c>
      <c r="Z135" s="97">
        <v>2.6790183904526146E-4</v>
      </c>
      <c r="AA135" s="96">
        <v>2.3120559138451137E-3</v>
      </c>
      <c r="AB135" s="86"/>
      <c r="AC135" s="85">
        <v>44756</v>
      </c>
      <c r="AD135" s="95">
        <v>8.146684567818108E-3</v>
      </c>
      <c r="AE135" s="95">
        <v>1.3312280590554403E-2</v>
      </c>
      <c r="AF135" s="95">
        <v>3.8139536828810001E-2</v>
      </c>
      <c r="AG135" s="95">
        <v>4.6427303718563753E-2</v>
      </c>
      <c r="AH135" s="94">
        <v>2.8657731893547415E-2</v>
      </c>
    </row>
    <row r="136" spans="1:34" ht="15.75" customHeight="1" x14ac:dyDescent="0.2">
      <c r="A136" s="93"/>
      <c r="B136" s="85">
        <v>44757</v>
      </c>
      <c r="C136" s="101">
        <v>5.138812197833572E-4</v>
      </c>
      <c r="D136" s="101">
        <v>-1.0019490633883792E-4</v>
      </c>
      <c r="E136" s="101">
        <v>-9.6349663554062496E-3</v>
      </c>
      <c r="F136" s="100">
        <v>-1.9182201224503205E-3</v>
      </c>
      <c r="G136" s="86"/>
      <c r="H136" s="85">
        <v>44757</v>
      </c>
      <c r="I136" s="97">
        <v>1.0001347962497115E-3</v>
      </c>
      <c r="J136" s="97">
        <v>-1.1795451657065046E-4</v>
      </c>
      <c r="K136" s="96">
        <v>1.1363837501006482E-3</v>
      </c>
      <c r="L136" s="86"/>
      <c r="M136" s="85">
        <v>44757</v>
      </c>
      <c r="N136" s="95">
        <v>9.1363950956886025E-4</v>
      </c>
      <c r="O136" s="95">
        <v>5.1842683223108775E-4</v>
      </c>
      <c r="P136" s="95">
        <v>1.0207128884034361E-3</v>
      </c>
      <c r="Q136" s="94">
        <v>2.1363685198283384E-3</v>
      </c>
      <c r="R136" s="86"/>
      <c r="S136" s="85">
        <v>44757</v>
      </c>
      <c r="T136" s="99">
        <v>1.800500648749424E-2</v>
      </c>
      <c r="U136" s="99">
        <v>-0.11016213041639419</v>
      </c>
      <c r="V136" s="99">
        <v>-2.2614911444716723E-2</v>
      </c>
      <c r="W136" s="98">
        <v>6.4660027256457461E-2</v>
      </c>
      <c r="X136" s="86"/>
      <c r="Y136" s="85">
        <v>44757</v>
      </c>
      <c r="Z136" s="97">
        <v>-5.8789287706981306E-4</v>
      </c>
      <c r="AA136" s="96">
        <v>9.0631064709185E-3</v>
      </c>
      <c r="AB136" s="86"/>
      <c r="AC136" s="85">
        <v>44757</v>
      </c>
      <c r="AD136" s="95">
        <v>-7.3517268290590231E-3</v>
      </c>
      <c r="AE136" s="95">
        <v>-1.3501048878042798E-2</v>
      </c>
      <c r="AF136" s="95">
        <v>4.0797169405594417E-3</v>
      </c>
      <c r="AG136" s="95">
        <v>-3.8948393871125899E-4</v>
      </c>
      <c r="AH136" s="94">
        <v>1.563522237445451E-2</v>
      </c>
    </row>
    <row r="137" spans="1:34" ht="15.75" customHeight="1" x14ac:dyDescent="0.2">
      <c r="A137" s="93"/>
      <c r="B137" s="85">
        <v>44760</v>
      </c>
      <c r="C137" s="101">
        <v>5.439025189466558E-4</v>
      </c>
      <c r="D137" s="101">
        <v>9.8428519555304977E-4</v>
      </c>
      <c r="E137" s="101">
        <v>3.6671353056295751E-4</v>
      </c>
      <c r="F137" s="100">
        <v>-7.8385248515206139E-3</v>
      </c>
      <c r="G137" s="86"/>
      <c r="H137" s="85">
        <v>44760</v>
      </c>
      <c r="I137" s="97">
        <v>-1.5380880893964383E-3</v>
      </c>
      <c r="J137" s="97">
        <v>-1.6318449204626663E-3</v>
      </c>
      <c r="K137" s="96">
        <v>-1.4784076741577829E-3</v>
      </c>
      <c r="L137" s="86"/>
      <c r="M137" s="85">
        <v>44760</v>
      </c>
      <c r="N137" s="95">
        <v>1.6685446191631846E-3</v>
      </c>
      <c r="O137" s="95">
        <v>-1.2825403699316159E-3</v>
      </c>
      <c r="P137" s="95">
        <v>-8.5200857197409603E-4</v>
      </c>
      <c r="Q137" s="94">
        <v>-6.9505295673814955E-3</v>
      </c>
      <c r="R137" s="86"/>
      <c r="S137" s="85">
        <v>44760</v>
      </c>
      <c r="T137" s="99">
        <v>1.9112860623787579E-2</v>
      </c>
      <c r="U137" s="99">
        <v>-1.5286101195444466E-2</v>
      </c>
      <c r="V137" s="99">
        <v>6.6923128876815619E-2</v>
      </c>
      <c r="W137" s="98">
        <v>0.10301135087104391</v>
      </c>
      <c r="X137" s="86"/>
      <c r="Y137" s="85">
        <v>44760</v>
      </c>
      <c r="Z137" s="97">
        <v>6.7781080428871402E-5</v>
      </c>
      <c r="AA137" s="96">
        <v>-1.2608805389982408E-2</v>
      </c>
      <c r="AB137" s="86"/>
      <c r="AC137" s="85">
        <v>44760</v>
      </c>
      <c r="AD137" s="95">
        <v>4.2668398753959003E-2</v>
      </c>
      <c r="AE137" s="95">
        <v>9.0209219146189599E-3</v>
      </c>
      <c r="AF137" s="95">
        <v>-3.7005817392740163E-2</v>
      </c>
      <c r="AG137" s="95">
        <v>2.8609035733230086E-2</v>
      </c>
      <c r="AH137" s="94">
        <v>5.4662873030168521E-2</v>
      </c>
    </row>
    <row r="138" spans="1:34" ht="15.75" customHeight="1" x14ac:dyDescent="0.2">
      <c r="A138" s="93"/>
      <c r="B138" s="85">
        <v>44761</v>
      </c>
      <c r="C138" s="101">
        <v>-6.9692017893512178E-4</v>
      </c>
      <c r="D138" s="101">
        <v>5.6503436837284358E-4</v>
      </c>
      <c r="E138" s="101">
        <v>-1.1634564651054084E-3</v>
      </c>
      <c r="F138" s="100">
        <v>4.8333134225129861E-3</v>
      </c>
      <c r="G138" s="86"/>
      <c r="H138" s="85">
        <v>44761</v>
      </c>
      <c r="I138" s="97">
        <v>7.4389991579575316E-4</v>
      </c>
      <c r="J138" s="97">
        <v>3.5872668265078797E-4</v>
      </c>
      <c r="K138" s="96">
        <v>-2.8162903667361271E-3</v>
      </c>
      <c r="L138" s="86"/>
      <c r="M138" s="85">
        <v>44761</v>
      </c>
      <c r="N138" s="95">
        <v>-4.7441518956992324E-4</v>
      </c>
      <c r="O138" s="95">
        <v>-1.6171965110851295E-3</v>
      </c>
      <c r="P138" s="95">
        <v>-7.855872250172902E-4</v>
      </c>
      <c r="Q138" s="94">
        <v>1.776611563215013E-2</v>
      </c>
      <c r="R138" s="86"/>
      <c r="S138" s="85">
        <v>44761</v>
      </c>
      <c r="T138" s="99">
        <v>4.7733175383271126E-2</v>
      </c>
      <c r="U138" s="99">
        <v>-7.3719663680161772E-3</v>
      </c>
      <c r="V138" s="99">
        <v>-2.0301412977748009E-2</v>
      </c>
      <c r="W138" s="98">
        <v>-0.2051628757386306</v>
      </c>
      <c r="X138" s="86"/>
      <c r="Y138" s="85">
        <v>44761</v>
      </c>
      <c r="Z138" s="97">
        <v>-7.9065478158863012E-5</v>
      </c>
      <c r="AA138" s="96">
        <v>-2.5806215801572451E-3</v>
      </c>
      <c r="AB138" s="86"/>
      <c r="AC138" s="85">
        <v>44761</v>
      </c>
      <c r="AD138" s="95">
        <v>1.8430224747046718E-2</v>
      </c>
      <c r="AE138" s="95">
        <v>-9.3985654236388022E-3</v>
      </c>
      <c r="AF138" s="95">
        <v>1.6758368346840333E-2</v>
      </c>
      <c r="AG138" s="95">
        <v>2.6892376899089014E-2</v>
      </c>
      <c r="AH138" s="94">
        <v>1.8508730825866546E-3</v>
      </c>
    </row>
    <row r="139" spans="1:34" ht="15.75" customHeight="1" x14ac:dyDescent="0.2">
      <c r="A139" s="93"/>
      <c r="B139" s="85">
        <v>44762</v>
      </c>
      <c r="C139" s="101">
        <v>2.5125176779430673E-4</v>
      </c>
      <c r="D139" s="101">
        <v>-8.4502947241596915E-4</v>
      </c>
      <c r="E139" s="101">
        <v>4.0688273622002027E-3</v>
      </c>
      <c r="F139" s="100">
        <v>2.111056708704275E-3</v>
      </c>
      <c r="G139" s="86"/>
      <c r="H139" s="85">
        <v>44762</v>
      </c>
      <c r="I139" s="97">
        <v>-1.1532092631581085E-3</v>
      </c>
      <c r="J139" s="97">
        <v>7.476181540692989E-4</v>
      </c>
      <c r="K139" s="96">
        <v>-2.100104747377967E-3</v>
      </c>
      <c r="L139" s="86"/>
      <c r="M139" s="85">
        <v>44762</v>
      </c>
      <c r="N139" s="95">
        <v>-2.6363580029901859E-4</v>
      </c>
      <c r="O139" s="95">
        <v>-1.4224948908480096E-3</v>
      </c>
      <c r="P139" s="95">
        <v>-2.3214195677207805E-3</v>
      </c>
      <c r="Q139" s="94">
        <v>-3.2379859809410452E-2</v>
      </c>
      <c r="R139" s="86"/>
      <c r="S139" s="85">
        <v>44762</v>
      </c>
      <c r="T139" s="99">
        <v>5.3824438553908095E-2</v>
      </c>
      <c r="U139" s="99">
        <v>3.9818420748976652E-2</v>
      </c>
      <c r="V139" s="99">
        <v>1.2431899423624803E-2</v>
      </c>
      <c r="W139" s="98">
        <v>-6.9092232042897994E-2</v>
      </c>
      <c r="X139" s="86"/>
      <c r="Y139" s="85">
        <v>44762</v>
      </c>
      <c r="Z139" s="97">
        <v>-2.1041776002046709E-5</v>
      </c>
      <c r="AA139" s="96">
        <v>-1.8184135008184527E-2</v>
      </c>
      <c r="AB139" s="86"/>
      <c r="AC139" s="85">
        <v>44762</v>
      </c>
      <c r="AD139" s="95">
        <v>-8.6877792108688637E-3</v>
      </c>
      <c r="AE139" s="95">
        <v>1.5097191016232151E-3</v>
      </c>
      <c r="AF139" s="95">
        <v>3.8277558697644661E-3</v>
      </c>
      <c r="AG139" s="95">
        <v>1.3725167421115072E-2</v>
      </c>
      <c r="AH139" s="94">
        <v>1.7414515374654976E-2</v>
      </c>
    </row>
    <row r="140" spans="1:34" ht="15.75" customHeight="1" x14ac:dyDescent="0.2">
      <c r="A140" s="93"/>
      <c r="B140" s="85">
        <v>44763</v>
      </c>
      <c r="C140" s="101">
        <v>-3.659515974528823E-7</v>
      </c>
      <c r="D140" s="101">
        <v>-3.9941247569269889E-3</v>
      </c>
      <c r="E140" s="101">
        <v>1.6671453287050904E-3</v>
      </c>
      <c r="F140" s="100">
        <v>-4.0700459239919615E-3</v>
      </c>
      <c r="G140" s="86"/>
      <c r="H140" s="85">
        <v>44763</v>
      </c>
      <c r="I140" s="97">
        <v>-4.4536139507573419E-4</v>
      </c>
      <c r="J140" s="97">
        <v>1.4653136872607767E-3</v>
      </c>
      <c r="K140" s="96">
        <v>6.3904210797782962E-4</v>
      </c>
      <c r="L140" s="86"/>
      <c r="M140" s="85">
        <v>44763</v>
      </c>
      <c r="N140" s="95">
        <v>-5.6592975908505898E-4</v>
      </c>
      <c r="O140" s="95">
        <v>9.0925336774287874E-6</v>
      </c>
      <c r="P140" s="95">
        <v>-1.1686791971351502E-3</v>
      </c>
      <c r="Q140" s="94">
        <v>4.6325344324989276E-2</v>
      </c>
      <c r="R140" s="86"/>
      <c r="S140" s="85">
        <v>44763</v>
      </c>
      <c r="T140" s="99">
        <v>1.2770892972127575E-2</v>
      </c>
      <c r="U140" s="99">
        <v>-2.2266221854095325E-2</v>
      </c>
      <c r="V140" s="99">
        <v>3.4147013654991211E-2</v>
      </c>
      <c r="W140" s="98">
        <v>8.7722924279350981E-3</v>
      </c>
      <c r="X140" s="86"/>
      <c r="Y140" s="85">
        <v>44763</v>
      </c>
      <c r="Z140" s="97">
        <v>2.60465402193679E-4</v>
      </c>
      <c r="AA140" s="96">
        <v>1.388762335297674E-2</v>
      </c>
      <c r="AB140" s="86"/>
      <c r="AC140" s="85">
        <v>44763</v>
      </c>
      <c r="AD140" s="95">
        <v>-9.699844485264714E-4</v>
      </c>
      <c r="AE140" s="95">
        <v>5.0785400227602228E-3</v>
      </c>
      <c r="AF140" s="95">
        <v>-1.5723089831333945E-2</v>
      </c>
      <c r="AG140" s="95">
        <v>-2.0012742056473151E-3</v>
      </c>
      <c r="AH140" s="94">
        <v>7.6291829277188063E-3</v>
      </c>
    </row>
    <row r="141" spans="1:34" ht="15.75" customHeight="1" x14ac:dyDescent="0.2">
      <c r="A141" s="93"/>
      <c r="B141" s="85">
        <v>44764</v>
      </c>
      <c r="C141" s="101">
        <v>2.9436085157886718E-4</v>
      </c>
      <c r="D141" s="101">
        <v>2.1850375621927363E-3</v>
      </c>
      <c r="E141" s="101">
        <v>4.26359564432649E-3</v>
      </c>
      <c r="F141" s="100">
        <v>2.1371780609488011E-3</v>
      </c>
      <c r="G141" s="86"/>
      <c r="H141" s="85">
        <v>44764</v>
      </c>
      <c r="I141" s="97">
        <v>-1.0176036898114184E-4</v>
      </c>
      <c r="J141" s="97">
        <v>4.7376825794102169E-3</v>
      </c>
      <c r="K141" s="96">
        <v>-2.8835083145850311E-3</v>
      </c>
      <c r="L141" s="86"/>
      <c r="M141" s="85">
        <v>44764</v>
      </c>
      <c r="N141" s="95">
        <v>2.2674454238987784E-3</v>
      </c>
      <c r="O141" s="95">
        <v>2.1858695688044042E-3</v>
      </c>
      <c r="P141" s="95">
        <v>2.5682267840023807E-3</v>
      </c>
      <c r="Q141" s="94">
        <v>1.4781251877873392E-2</v>
      </c>
      <c r="R141" s="86"/>
      <c r="S141" s="85">
        <v>44764</v>
      </c>
      <c r="T141" s="99">
        <v>2.3977908313417808E-2</v>
      </c>
      <c r="U141" s="99">
        <v>4.8690765848627512E-2</v>
      </c>
      <c r="V141" s="99">
        <v>-6.4368925145026817E-2</v>
      </c>
      <c r="W141" s="98">
        <v>7.9838223448328249E-2</v>
      </c>
      <c r="X141" s="86"/>
      <c r="Y141" s="85">
        <v>44764</v>
      </c>
      <c r="Z141" s="97">
        <v>-7.0818487492615837E-4</v>
      </c>
      <c r="AA141" s="96">
        <v>1.0268975855130792E-2</v>
      </c>
      <c r="AB141" s="86"/>
      <c r="AC141" s="85">
        <v>44764</v>
      </c>
      <c r="AD141" s="95">
        <v>8.375438200498124E-3</v>
      </c>
      <c r="AE141" s="95">
        <v>8.7793596497879531E-3</v>
      </c>
      <c r="AF141" s="95">
        <v>-1.2038538101616932E-2</v>
      </c>
      <c r="AG141" s="95">
        <v>-9.6990420864564997E-3</v>
      </c>
      <c r="AH141" s="94">
        <v>1.7367311758738707E-2</v>
      </c>
    </row>
    <row r="142" spans="1:34" ht="15.75" customHeight="1" x14ac:dyDescent="0.2">
      <c r="A142" s="93"/>
      <c r="B142" s="85">
        <v>44767</v>
      </c>
      <c r="C142" s="101">
        <v>5.6757074058833045E-4</v>
      </c>
      <c r="D142" s="101">
        <v>3.3979554851485878E-3</v>
      </c>
      <c r="E142" s="101">
        <v>6.9245995431141318E-3</v>
      </c>
      <c r="F142" s="100">
        <v>-2.9431648475590436E-3</v>
      </c>
      <c r="G142" s="86"/>
      <c r="H142" s="85">
        <v>44767</v>
      </c>
      <c r="I142" s="97">
        <v>1.1664985476028611E-4</v>
      </c>
      <c r="J142" s="97">
        <v>-8.1557279957537767E-4</v>
      </c>
      <c r="K142" s="96">
        <v>-1.0658863819847839E-3</v>
      </c>
      <c r="L142" s="86"/>
      <c r="M142" s="85">
        <v>44767</v>
      </c>
      <c r="N142" s="95">
        <v>3.0141949045660787E-3</v>
      </c>
      <c r="O142" s="95">
        <v>8.978873374076695E-4</v>
      </c>
      <c r="P142" s="95">
        <v>-1.9156137596020408E-3</v>
      </c>
      <c r="Q142" s="94">
        <v>-2.719876840398755E-2</v>
      </c>
      <c r="R142" s="86"/>
      <c r="S142" s="85">
        <v>44767</v>
      </c>
      <c r="T142" s="99">
        <v>1.3042523176002218E-2</v>
      </c>
      <c r="U142" s="99">
        <v>6.2701354957207273E-2</v>
      </c>
      <c r="V142" s="99">
        <v>-7.0223497819450004E-2</v>
      </c>
      <c r="W142" s="98">
        <v>-0.20621437677850371</v>
      </c>
      <c r="X142" s="86"/>
      <c r="Y142" s="85">
        <v>44767</v>
      </c>
      <c r="Z142" s="97">
        <v>5.6348378014781716E-4</v>
      </c>
      <c r="AA142" s="96">
        <v>7.0366305354780008E-3</v>
      </c>
      <c r="AB142" s="86"/>
      <c r="AC142" s="85">
        <v>44767</v>
      </c>
      <c r="AD142" s="95">
        <v>2.3496753307471626E-3</v>
      </c>
      <c r="AE142" s="95">
        <v>1.0912898461356091E-2</v>
      </c>
      <c r="AF142" s="95">
        <v>-3.9731481871289567E-2</v>
      </c>
      <c r="AG142" s="95">
        <v>-1.5941023384351681E-2</v>
      </c>
      <c r="AH142" s="94">
        <v>-1.2997124854819091E-2</v>
      </c>
    </row>
    <row r="143" spans="1:34" ht="15.75" customHeight="1" x14ac:dyDescent="0.2">
      <c r="A143" s="93"/>
      <c r="B143" s="85">
        <v>44768</v>
      </c>
      <c r="C143" s="101">
        <v>8.2015626629615662E-4</v>
      </c>
      <c r="D143" s="101">
        <v>4.0389864345762531E-3</v>
      </c>
      <c r="E143" s="101">
        <v>-2.496741908627077E-3</v>
      </c>
      <c r="F143" s="100">
        <v>7.8753854601387157E-3</v>
      </c>
      <c r="G143" s="86"/>
      <c r="H143" s="85">
        <v>44768</v>
      </c>
      <c r="I143" s="97">
        <v>-3.2639284636262918E-4</v>
      </c>
      <c r="J143" s="97">
        <v>2.9863268862522436E-3</v>
      </c>
      <c r="K143" s="96">
        <v>-5.9798018980903873E-4</v>
      </c>
      <c r="L143" s="86"/>
      <c r="M143" s="85">
        <v>44768</v>
      </c>
      <c r="N143" s="95">
        <v>3.2431755804060772E-4</v>
      </c>
      <c r="O143" s="95">
        <v>5.1859060468086211E-4</v>
      </c>
      <c r="P143" s="95">
        <v>1.9241476439993993E-3</v>
      </c>
      <c r="Q143" s="94">
        <v>-1.4476857365002706E-2</v>
      </c>
      <c r="R143" s="86"/>
      <c r="S143" s="85">
        <v>44768</v>
      </c>
      <c r="T143" s="99">
        <v>-5.3132536294700633E-2</v>
      </c>
      <c r="U143" s="99">
        <v>4.1238237149144985E-2</v>
      </c>
      <c r="V143" s="99">
        <v>8.1421881386119725E-3</v>
      </c>
      <c r="W143" s="98">
        <v>8.3920542342728555E-2</v>
      </c>
      <c r="X143" s="86"/>
      <c r="Y143" s="85">
        <v>44768</v>
      </c>
      <c r="Z143" s="97">
        <v>-3.6908455025814172E-4</v>
      </c>
      <c r="AA143" s="96">
        <v>1.3224150826211506E-2</v>
      </c>
      <c r="AB143" s="86"/>
      <c r="AC143" s="85">
        <v>44768</v>
      </c>
      <c r="AD143" s="95">
        <v>1.9124678191722071E-2</v>
      </c>
      <c r="AE143" s="95">
        <v>0</v>
      </c>
      <c r="AF143" s="95">
        <v>3.5138297942958488E-2</v>
      </c>
      <c r="AG143" s="95">
        <v>4.4939068267334417E-2</v>
      </c>
      <c r="AH143" s="94">
        <v>2.9694518621910318E-2</v>
      </c>
    </row>
    <row r="144" spans="1:34" ht="15.75" customHeight="1" x14ac:dyDescent="0.2">
      <c r="A144" s="93"/>
      <c r="B144" s="85">
        <v>44769</v>
      </c>
      <c r="C144" s="101">
        <v>4.6265259113524148E-4</v>
      </c>
      <c r="D144" s="101">
        <v>5.7121199359388706E-3</v>
      </c>
      <c r="E144" s="101">
        <v>-5.0647124199260582E-3</v>
      </c>
      <c r="F144" s="100">
        <v>5.8024247619323267E-3</v>
      </c>
      <c r="G144" s="86"/>
      <c r="H144" s="85">
        <v>44769</v>
      </c>
      <c r="I144" s="97">
        <v>-3.8802527787820402E-4</v>
      </c>
      <c r="J144" s="97">
        <v>-7.4525455352765426E-4</v>
      </c>
      <c r="K144" s="96">
        <v>1.7341890494826438E-3</v>
      </c>
      <c r="L144" s="86"/>
      <c r="M144" s="85">
        <v>44769</v>
      </c>
      <c r="N144" s="95">
        <v>2.2583980113355328E-3</v>
      </c>
      <c r="O144" s="95">
        <v>1.7906894569443327E-4</v>
      </c>
      <c r="P144" s="95">
        <v>2.8279196307222463E-7</v>
      </c>
      <c r="Q144" s="94">
        <v>2.8122273924812414E-2</v>
      </c>
      <c r="R144" s="86"/>
      <c r="S144" s="85">
        <v>44769</v>
      </c>
      <c r="T144" s="99">
        <v>-4.6791299801309361E-2</v>
      </c>
      <c r="U144" s="99">
        <v>2.2007726900753455E-3</v>
      </c>
      <c r="V144" s="99">
        <v>5.1648004512822421E-2</v>
      </c>
      <c r="W144" s="98">
        <v>4.9691756364326448E-2</v>
      </c>
      <c r="X144" s="86"/>
      <c r="Y144" s="85">
        <v>44769</v>
      </c>
      <c r="Z144" s="97">
        <v>-1.3439556077702778E-4</v>
      </c>
      <c r="AA144" s="96">
        <v>1.78960645595432E-2</v>
      </c>
      <c r="AB144" s="86"/>
      <c r="AC144" s="85">
        <v>44769</v>
      </c>
      <c r="AD144" s="95">
        <v>1.5473593949512842E-2</v>
      </c>
      <c r="AE144" s="95">
        <v>3.0793956453699377E-2</v>
      </c>
      <c r="AF144" s="95">
        <v>-9.9141591956308193E-3</v>
      </c>
      <c r="AG144" s="95">
        <v>3.0609249818362723E-2</v>
      </c>
      <c r="AH144" s="94">
        <v>1.8380829582187959E-2</v>
      </c>
    </row>
    <row r="145" spans="1:34" ht="15.75" customHeight="1" x14ac:dyDescent="0.2">
      <c r="A145" s="93"/>
      <c r="B145" s="85">
        <v>44770</v>
      </c>
      <c r="C145" s="101">
        <v>4.093136321445482E-4</v>
      </c>
      <c r="D145" s="101">
        <v>-6.5024679212201191E-5</v>
      </c>
      <c r="E145" s="101">
        <v>7.3867738796936748E-3</v>
      </c>
      <c r="F145" s="100">
        <v>-3.5236559813117295E-3</v>
      </c>
      <c r="G145" s="86"/>
      <c r="H145" s="85">
        <v>44770</v>
      </c>
      <c r="I145" s="97">
        <v>-1.6977489092735203E-4</v>
      </c>
      <c r="J145" s="97">
        <v>-1.9054880328607108E-3</v>
      </c>
      <c r="K145" s="96">
        <v>-3.2784577808919581E-3</v>
      </c>
      <c r="L145" s="86"/>
      <c r="M145" s="85">
        <v>44770</v>
      </c>
      <c r="N145" s="95">
        <v>5.6647646215119449E-7</v>
      </c>
      <c r="O145" s="95">
        <v>7.7695710084121255E-4</v>
      </c>
      <c r="P145" s="95">
        <v>3.4241525228280732E-4</v>
      </c>
      <c r="Q145" s="94">
        <v>1.1843527928963557E-2</v>
      </c>
      <c r="R145" s="86"/>
      <c r="S145" s="85">
        <v>44770</v>
      </c>
      <c r="T145" s="99">
        <v>-4.8877982229046706E-2</v>
      </c>
      <c r="U145" s="99">
        <v>-6.1572169955011774E-2</v>
      </c>
      <c r="V145" s="99">
        <v>-0.1650213349917819</v>
      </c>
      <c r="W145" s="98">
        <v>0.11065900173922641</v>
      </c>
      <c r="X145" s="86"/>
      <c r="Y145" s="85">
        <v>44770</v>
      </c>
      <c r="Z145" s="97">
        <v>1.7705338299547666E-4</v>
      </c>
      <c r="AA145" s="96">
        <v>1.2963437270585992E-2</v>
      </c>
      <c r="AB145" s="86"/>
      <c r="AC145" s="85">
        <v>44770</v>
      </c>
      <c r="AD145" s="95">
        <v>1.6759027025361268E-2</v>
      </c>
      <c r="AE145" s="95">
        <v>1.0116334389071318E-2</v>
      </c>
      <c r="AF145" s="95">
        <v>2.3630899404416553E-2</v>
      </c>
      <c r="AG145" s="95">
        <v>2.0407121627925816E-2</v>
      </c>
      <c r="AH145" s="94">
        <v>-5.3928308170408971E-3</v>
      </c>
    </row>
    <row r="146" spans="1:34" ht="15.75" customHeight="1" x14ac:dyDescent="0.2">
      <c r="A146" s="93"/>
      <c r="B146" s="85">
        <v>44771</v>
      </c>
      <c r="C146" s="101">
        <v>3.6097309613962588E-4</v>
      </c>
      <c r="D146" s="101">
        <v>1.2802439874021205E-3</v>
      </c>
      <c r="E146" s="101">
        <v>-4.2397716957958565E-3</v>
      </c>
      <c r="F146" s="100">
        <v>5.1943905069047744E-3</v>
      </c>
      <c r="G146" s="86"/>
      <c r="H146" s="85">
        <v>44771</v>
      </c>
      <c r="I146" s="97">
        <v>2.788463998699294E-4</v>
      </c>
      <c r="J146" s="97">
        <v>3.6896893292055299E-3</v>
      </c>
      <c r="K146" s="96">
        <v>-4.5357362952493736E-4</v>
      </c>
      <c r="L146" s="86"/>
      <c r="M146" s="85">
        <v>44771</v>
      </c>
      <c r="N146" s="95">
        <v>1.5078567768097299E-3</v>
      </c>
      <c r="O146" s="95">
        <v>1.8715091663787824E-3</v>
      </c>
      <c r="P146" s="95">
        <v>2.3412143756738947E-3</v>
      </c>
      <c r="Q146" s="94">
        <v>3.3994237550235187E-2</v>
      </c>
      <c r="R146" s="86"/>
      <c r="S146" s="85">
        <v>44771</v>
      </c>
      <c r="T146" s="99">
        <v>4.4188398869725656E-3</v>
      </c>
      <c r="U146" s="99">
        <v>1.8185623099413112E-3</v>
      </c>
      <c r="V146" s="99">
        <v>-0.1010530768267818</v>
      </c>
      <c r="W146" s="98">
        <v>2.4942996913763643E-2</v>
      </c>
      <c r="X146" s="86"/>
      <c r="Y146" s="85">
        <v>44771</v>
      </c>
      <c r="Z146" s="97">
        <v>-3.6757207627372733E-4</v>
      </c>
      <c r="AA146" s="96">
        <v>1.1910959883097198E-2</v>
      </c>
      <c r="AB146" s="86"/>
      <c r="AC146" s="85">
        <v>44771</v>
      </c>
      <c r="AD146" s="95">
        <v>2.6598908386607785E-2</v>
      </c>
      <c r="AE146" s="95">
        <v>-1.2368585373963583E-3</v>
      </c>
      <c r="AF146" s="95">
        <v>1.0646979104488585E-2</v>
      </c>
      <c r="AG146" s="95">
        <v>4.9106863563642038E-3</v>
      </c>
      <c r="AH146" s="94">
        <v>-9.5080051959834291E-3</v>
      </c>
    </row>
    <row r="147" spans="1:34" ht="15.75" customHeight="1" x14ac:dyDescent="0.2">
      <c r="A147" s="93"/>
      <c r="B147" s="85">
        <v>44774</v>
      </c>
      <c r="C147" s="101">
        <v>-1.194172081118594E-4</v>
      </c>
      <c r="D147" s="101">
        <v>-2.8764635754469584E-3</v>
      </c>
      <c r="E147" s="101">
        <v>-3.8361984007442515E-3</v>
      </c>
      <c r="F147" s="100">
        <v>1.028699302450182E-2</v>
      </c>
      <c r="G147" s="86"/>
      <c r="H147" s="85">
        <v>44774</v>
      </c>
      <c r="I147" s="97">
        <v>5.8129651780535157E-4</v>
      </c>
      <c r="J147" s="97">
        <v>2.3913432289447516E-4</v>
      </c>
      <c r="K147" s="96">
        <v>-1.7333180837831598E-3</v>
      </c>
      <c r="L147" s="86"/>
      <c r="M147" s="85">
        <v>44774</v>
      </c>
      <c r="N147" s="95">
        <v>9.7208862496385125E-4</v>
      </c>
      <c r="O147" s="95">
        <v>3.4939123063253428E-3</v>
      </c>
      <c r="P147" s="95">
        <v>-1.5783291377801385E-3</v>
      </c>
      <c r="Q147" s="94">
        <v>-2.1856958849918822E-2</v>
      </c>
      <c r="R147" s="86"/>
      <c r="S147" s="85">
        <v>44774</v>
      </c>
      <c r="T147" s="99">
        <v>-6.6058555909706412E-2</v>
      </c>
      <c r="U147" s="99">
        <v>2.4931650240954159E-2</v>
      </c>
      <c r="V147" s="99">
        <v>3.0848661138613256E-2</v>
      </c>
      <c r="W147" s="98">
        <v>-0.16551980906652913</v>
      </c>
      <c r="X147" s="86"/>
      <c r="Y147" s="85">
        <v>44774</v>
      </c>
      <c r="Z147" s="97">
        <v>3.5459088504391994E-4</v>
      </c>
      <c r="AA147" s="96">
        <v>4.752976304052017E-3</v>
      </c>
      <c r="AB147" s="86"/>
      <c r="AC147" s="85">
        <v>44774</v>
      </c>
      <c r="AD147" s="95">
        <v>-2.3462365116047726E-2</v>
      </c>
      <c r="AE147" s="95">
        <v>2.8248606355546191E-3</v>
      </c>
      <c r="AF147" s="95">
        <v>-3.9272062353528765E-2</v>
      </c>
      <c r="AG147" s="95">
        <v>-1.5147936655895426E-2</v>
      </c>
      <c r="AH147" s="94">
        <v>-1.689123675519252E-2</v>
      </c>
    </row>
    <row r="148" spans="1:34" ht="15.75" customHeight="1" x14ac:dyDescent="0.2">
      <c r="A148" s="93"/>
      <c r="B148" s="85">
        <v>44775</v>
      </c>
      <c r="C148" s="101">
        <v>-7.9615914381637521E-4</v>
      </c>
      <c r="D148" s="101">
        <v>5.7571772567109581E-4</v>
      </c>
      <c r="E148" s="101">
        <v>-1.0621460357272052E-3</v>
      </c>
      <c r="F148" s="100">
        <v>-5.8379496253168376E-3</v>
      </c>
      <c r="G148" s="86"/>
      <c r="H148" s="85">
        <v>44775</v>
      </c>
      <c r="I148" s="97">
        <v>8.9455368122436142E-5</v>
      </c>
      <c r="J148" s="97">
        <v>-2.552555128349502E-4</v>
      </c>
      <c r="K148" s="96">
        <v>-4.4484611345447771E-3</v>
      </c>
      <c r="L148" s="86"/>
      <c r="M148" s="85">
        <v>44775</v>
      </c>
      <c r="N148" s="95">
        <v>-5.8092046279815591E-5</v>
      </c>
      <c r="O148" s="95">
        <v>-1.8235007328236924E-3</v>
      </c>
      <c r="P148" s="95">
        <v>-7.6107125002885037E-4</v>
      </c>
      <c r="Q148" s="94">
        <v>4.9528572520104773E-3</v>
      </c>
      <c r="R148" s="86"/>
      <c r="S148" s="85">
        <v>44775</v>
      </c>
      <c r="T148" s="99">
        <v>-3.5405069664230834E-2</v>
      </c>
      <c r="U148" s="99">
        <v>2.7362747989751825E-2</v>
      </c>
      <c r="V148" s="99">
        <v>-3.6411073770260794E-3</v>
      </c>
      <c r="W148" s="98">
        <v>2.4887677480734994E-2</v>
      </c>
      <c r="X148" s="86"/>
      <c r="Y148" s="85">
        <v>44775</v>
      </c>
      <c r="Z148" s="97">
        <v>-1.0098383366728772E-3</v>
      </c>
      <c r="AA148" s="96">
        <v>1.8430410372796677E-2</v>
      </c>
      <c r="AB148" s="86"/>
      <c r="AC148" s="85">
        <v>44775</v>
      </c>
      <c r="AD148" s="95">
        <v>1.6630317154084615E-2</v>
      </c>
      <c r="AE148" s="95">
        <v>1.3831963501790657E-2</v>
      </c>
      <c r="AF148" s="95">
        <v>2.635198598842459E-2</v>
      </c>
      <c r="AG148" s="95">
        <v>2.9237401531196496E-2</v>
      </c>
      <c r="AH148" s="94">
        <v>1.5401293594039056E-2</v>
      </c>
    </row>
    <row r="149" spans="1:34" ht="15.75" customHeight="1" x14ac:dyDescent="0.2">
      <c r="A149" s="93"/>
      <c r="B149" s="85">
        <v>44776</v>
      </c>
      <c r="C149" s="101">
        <v>5.8637842170482419E-4</v>
      </c>
      <c r="D149" s="101">
        <v>-2.6405704409177763E-3</v>
      </c>
      <c r="E149" s="101">
        <v>4.6643274892102125E-4</v>
      </c>
      <c r="F149" s="100">
        <v>-9.364686008641117E-4</v>
      </c>
      <c r="G149" s="86"/>
      <c r="H149" s="85">
        <v>44776</v>
      </c>
      <c r="I149" s="97">
        <v>-6.5187059960759229E-5</v>
      </c>
      <c r="J149" s="97">
        <v>-4.2773915863361864E-3</v>
      </c>
      <c r="K149" s="96">
        <v>4.2122100036022568E-4</v>
      </c>
      <c r="L149" s="86"/>
      <c r="M149" s="85">
        <v>44776</v>
      </c>
      <c r="N149" s="95">
        <v>-3.7218823855438856E-4</v>
      </c>
      <c r="O149" s="95">
        <v>3.3539892584488946E-3</v>
      </c>
      <c r="P149" s="95">
        <v>-4.2928126451997141E-4</v>
      </c>
      <c r="Q149" s="94">
        <v>2.0393465533057431E-2</v>
      </c>
      <c r="R149" s="86"/>
      <c r="S149" s="85">
        <v>44776</v>
      </c>
      <c r="T149" s="99">
        <v>7.3156823217708465E-3</v>
      </c>
      <c r="U149" s="99">
        <v>6.746885839979383E-2</v>
      </c>
      <c r="V149" s="99">
        <v>-2.7396295859546626E-2</v>
      </c>
      <c r="W149" s="98">
        <v>6.5399057794854037E-3</v>
      </c>
      <c r="X149" s="86"/>
      <c r="Y149" s="85">
        <v>44776</v>
      </c>
      <c r="Z149" s="97">
        <v>6.5751751417688969E-4</v>
      </c>
      <c r="AA149" s="96">
        <v>9.2908219956981339E-4</v>
      </c>
      <c r="AB149" s="86"/>
      <c r="AC149" s="85">
        <v>44776</v>
      </c>
      <c r="AD149" s="95">
        <v>-2.9850768434535081E-3</v>
      </c>
      <c r="AE149" s="95">
        <v>-1.1190884406954574E-2</v>
      </c>
      <c r="AF149" s="95">
        <v>-7.1778448469568953E-3</v>
      </c>
      <c r="AG149" s="95">
        <v>1.3893706788169334E-2</v>
      </c>
      <c r="AH149" s="94">
        <v>-4.7585621532622926E-2</v>
      </c>
    </row>
    <row r="150" spans="1:34" ht="15.75" customHeight="1" x14ac:dyDescent="0.2">
      <c r="A150" s="93"/>
      <c r="B150" s="85">
        <v>44777</v>
      </c>
      <c r="C150" s="101">
        <v>-6.8420089638721032E-5</v>
      </c>
      <c r="D150" s="101">
        <v>1.7263991172650544E-3</v>
      </c>
      <c r="E150" s="101">
        <v>9.4784752972363229E-4</v>
      </c>
      <c r="F150" s="100">
        <v>3.3360583393495027E-3</v>
      </c>
      <c r="G150" s="86"/>
      <c r="H150" s="85">
        <v>44777</v>
      </c>
      <c r="I150" s="97">
        <v>-6.5679260610890613E-4</v>
      </c>
      <c r="J150" s="97">
        <v>1.2521919725328608E-3</v>
      </c>
      <c r="K150" s="96">
        <v>-1.9093658622530215E-3</v>
      </c>
      <c r="L150" s="86"/>
      <c r="M150" s="85">
        <v>44777</v>
      </c>
      <c r="N150" s="95">
        <v>4.5861430407593591E-4</v>
      </c>
      <c r="O150" s="95">
        <v>-1.3942012429824064E-3</v>
      </c>
      <c r="P150" s="95">
        <v>-1.6166794068632349E-3</v>
      </c>
      <c r="Q150" s="94">
        <v>-7.1370995175598804E-3</v>
      </c>
      <c r="R150" s="86"/>
      <c r="S150" s="85">
        <v>44777</v>
      </c>
      <c r="T150" s="99">
        <v>2.7731905662148466E-2</v>
      </c>
      <c r="U150" s="99">
        <v>-8.7722677195676946E-2</v>
      </c>
      <c r="V150" s="99">
        <v>3.2472106222749333E-2</v>
      </c>
      <c r="W150" s="98">
        <v>-0.14979386333454173</v>
      </c>
      <c r="X150" s="86"/>
      <c r="Y150" s="85">
        <v>44777</v>
      </c>
      <c r="Z150" s="97">
        <v>3.5201970780775172E-4</v>
      </c>
      <c r="AA150" s="96">
        <v>-1.3123309828837134E-2</v>
      </c>
      <c r="AB150" s="86"/>
      <c r="AC150" s="85">
        <v>44777</v>
      </c>
      <c r="AD150" s="95">
        <v>1.1296196218379625E-2</v>
      </c>
      <c r="AE150" s="95">
        <v>-1.8635733210532184E-2</v>
      </c>
      <c r="AF150" s="95">
        <v>-5.5820207328289078E-3</v>
      </c>
      <c r="AG150" s="95">
        <v>-5.0360055462517227E-2</v>
      </c>
      <c r="AH150" s="94">
        <v>-3.0967142979760019E-2</v>
      </c>
    </row>
    <row r="151" spans="1:34" ht="15.75" customHeight="1" x14ac:dyDescent="0.2">
      <c r="A151" s="93"/>
      <c r="B151" s="85">
        <v>44778</v>
      </c>
      <c r="C151" s="101">
        <v>1.2822655925471126E-3</v>
      </c>
      <c r="D151" s="101">
        <v>-7.8494160383204789E-5</v>
      </c>
      <c r="E151" s="101">
        <v>3.2656419911396731E-3</v>
      </c>
      <c r="F151" s="100">
        <v>7.0128717168546359E-3</v>
      </c>
      <c r="G151" s="86"/>
      <c r="H151" s="85">
        <v>44778</v>
      </c>
      <c r="I151" s="97">
        <v>-5.5396926876219877E-4</v>
      </c>
      <c r="J151" s="97">
        <v>-6.367392385427603E-4</v>
      </c>
      <c r="K151" s="96">
        <v>-2.7179530246933367E-4</v>
      </c>
      <c r="L151" s="86"/>
      <c r="M151" s="85">
        <v>44778</v>
      </c>
      <c r="N151" s="95">
        <v>6.6368342697518327E-4</v>
      </c>
      <c r="O151" s="95">
        <v>1.2071308934152231E-3</v>
      </c>
      <c r="P151" s="95">
        <v>-7.2737553046320631E-5</v>
      </c>
      <c r="Q151" s="94">
        <v>1.501772222802783E-2</v>
      </c>
      <c r="R151" s="86"/>
      <c r="S151" s="85">
        <v>44778</v>
      </c>
      <c r="T151" s="99">
        <v>-2.3583376231530135E-2</v>
      </c>
      <c r="U151" s="99">
        <v>6.2728135944748603E-2</v>
      </c>
      <c r="V151" s="99">
        <v>0.12850895741621665</v>
      </c>
      <c r="W151" s="98">
        <v>-8.2684622431373672E-2</v>
      </c>
      <c r="X151" s="86"/>
      <c r="Y151" s="85">
        <v>44778</v>
      </c>
      <c r="Z151" s="97">
        <v>8.6248946797959814E-4</v>
      </c>
      <c r="AA151" s="96">
        <v>-3.1542470497438581E-3</v>
      </c>
      <c r="AB151" s="86"/>
      <c r="AC151" s="85">
        <v>44778</v>
      </c>
      <c r="AD151" s="95">
        <v>1.282508156033791E-2</v>
      </c>
      <c r="AE151" s="95">
        <v>2.1474596656376106E-3</v>
      </c>
      <c r="AF151" s="95">
        <v>2.6962815757779316E-2</v>
      </c>
      <c r="AG151" s="95">
        <v>-1.6370968197722102E-2</v>
      </c>
      <c r="AH151" s="94">
        <v>3.3179965229916217E-2</v>
      </c>
    </row>
    <row r="152" spans="1:34" ht="15.75" customHeight="1" x14ac:dyDescent="0.2">
      <c r="A152" s="93"/>
      <c r="B152" s="85">
        <v>44781</v>
      </c>
      <c r="C152" s="101">
        <v>4.7124995899482818E-4</v>
      </c>
      <c r="D152" s="101">
        <v>-1.7170256115237657E-3</v>
      </c>
      <c r="E152" s="101">
        <v>3.3571440274302996E-3</v>
      </c>
      <c r="F152" s="100">
        <v>-1.4127279802385402E-2</v>
      </c>
      <c r="G152" s="86"/>
      <c r="H152" s="85">
        <v>44781</v>
      </c>
      <c r="I152" s="97">
        <v>-1.6965498186012647E-4</v>
      </c>
      <c r="J152" s="97">
        <v>-4.1582371005953137E-3</v>
      </c>
      <c r="K152" s="96">
        <v>2.1671766204877521E-3</v>
      </c>
      <c r="L152" s="86"/>
      <c r="M152" s="85">
        <v>44781</v>
      </c>
      <c r="N152" s="95">
        <v>4.8135415742485687E-4</v>
      </c>
      <c r="O152" s="95">
        <v>1.5940694330520179E-3</v>
      </c>
      <c r="P152" s="95">
        <v>-2.4685956726016485E-3</v>
      </c>
      <c r="Q152" s="94">
        <v>1.0645260672572309E-2</v>
      </c>
      <c r="R152" s="86"/>
      <c r="S152" s="85">
        <v>44781</v>
      </c>
      <c r="T152" s="99">
        <v>2.7078040920626344E-2</v>
      </c>
      <c r="U152" s="99">
        <v>-3.5724480898721993E-3</v>
      </c>
      <c r="V152" s="99">
        <v>0.15452634218771022</v>
      </c>
      <c r="W152" s="98">
        <v>-9.3712416499987183E-2</v>
      </c>
      <c r="X152" s="86"/>
      <c r="Y152" s="85">
        <v>44781</v>
      </c>
      <c r="Z152" s="97">
        <v>-1.4217504037150071E-4</v>
      </c>
      <c r="AA152" s="96">
        <v>-3.9068850933850164E-3</v>
      </c>
      <c r="AB152" s="86"/>
      <c r="AC152" s="85">
        <v>44781</v>
      </c>
      <c r="AD152" s="95">
        <v>-8.3028560006005205E-3</v>
      </c>
      <c r="AE152" s="95">
        <v>1.3847194450058305E-2</v>
      </c>
      <c r="AF152" s="95">
        <v>-1.517871867304333E-2</v>
      </c>
      <c r="AG152" s="95">
        <v>-1.8430434854637277E-2</v>
      </c>
      <c r="AH152" s="94">
        <v>-1.5857746625559249E-2</v>
      </c>
    </row>
    <row r="153" spans="1:34" ht="15.75" customHeight="1" x14ac:dyDescent="0.2">
      <c r="A153" s="93"/>
      <c r="B153" s="85">
        <v>44782</v>
      </c>
      <c r="C153" s="101">
        <v>1.9775768053527091E-4</v>
      </c>
      <c r="D153" s="101">
        <v>-1.6233281022806983E-3</v>
      </c>
      <c r="E153" s="101">
        <v>-9.6021146434733546E-3</v>
      </c>
      <c r="F153" s="100">
        <v>1.8132430056926674E-3</v>
      </c>
      <c r="G153" s="86"/>
      <c r="H153" s="85">
        <v>44782</v>
      </c>
      <c r="I153" s="97">
        <v>6.2484052360948865E-4</v>
      </c>
      <c r="J153" s="97">
        <v>1.8668849654643902E-3</v>
      </c>
      <c r="K153" s="96">
        <v>-2.4307073331633262E-3</v>
      </c>
      <c r="L153" s="86"/>
      <c r="M153" s="85">
        <v>44782</v>
      </c>
      <c r="N153" s="95">
        <v>8.3121402621623588E-5</v>
      </c>
      <c r="O153" s="95">
        <v>8.3248074500151179E-4</v>
      </c>
      <c r="P153" s="95">
        <v>1.674473220179037E-6</v>
      </c>
      <c r="Q153" s="94">
        <v>1.6788301233105658E-2</v>
      </c>
      <c r="R153" s="86"/>
      <c r="S153" s="85">
        <v>44782</v>
      </c>
      <c r="T153" s="99">
        <v>2.3072411297902988E-2</v>
      </c>
      <c r="U153" s="99">
        <v>6.3548688227363967E-2</v>
      </c>
      <c r="V153" s="99">
        <v>-6.7942920339399221E-2</v>
      </c>
      <c r="W153" s="98">
        <v>8.9898411801701932E-3</v>
      </c>
      <c r="X153" s="86"/>
      <c r="Y153" s="85">
        <v>44782</v>
      </c>
      <c r="Z153" s="97">
        <v>1.9302718879900209E-4</v>
      </c>
      <c r="AA153" s="96">
        <v>-1.3249352465932049E-2</v>
      </c>
      <c r="AB153" s="86"/>
      <c r="AC153" s="85">
        <v>44782</v>
      </c>
      <c r="AD153" s="95">
        <v>2.0196822062339716E-2</v>
      </c>
      <c r="AE153" s="95">
        <v>6.1517023247446767E-3</v>
      </c>
      <c r="AF153" s="95">
        <v>5.6000713193298593E-2</v>
      </c>
      <c r="AG153" s="95">
        <v>1.0143338146432602E-2</v>
      </c>
      <c r="AH153" s="94">
        <v>3.9246116752972668E-2</v>
      </c>
    </row>
    <row r="154" spans="1:34" ht="15.75" customHeight="1" x14ac:dyDescent="0.2">
      <c r="A154" s="93"/>
      <c r="B154" s="85">
        <v>44783</v>
      </c>
      <c r="C154" s="101">
        <v>4.0544537049654918E-4</v>
      </c>
      <c r="D154" s="101">
        <v>-1.4893733152972362E-3</v>
      </c>
      <c r="E154" s="101">
        <v>-4.903273155733287E-3</v>
      </c>
      <c r="F154" s="100">
        <v>9.9069865250396381E-3</v>
      </c>
      <c r="G154" s="86"/>
      <c r="H154" s="85">
        <v>44783</v>
      </c>
      <c r="I154" s="97">
        <v>-1.6520250481496198E-4</v>
      </c>
      <c r="J154" s="97">
        <v>3.0325633941695272E-3</v>
      </c>
      <c r="K154" s="96">
        <v>3.0689131734051613E-3</v>
      </c>
      <c r="L154" s="86"/>
      <c r="M154" s="85">
        <v>44783</v>
      </c>
      <c r="N154" s="95">
        <v>-5.5600256775008717E-4</v>
      </c>
      <c r="O154" s="95">
        <v>-6.6420734584394744E-4</v>
      </c>
      <c r="P154" s="95">
        <v>1.1780458621833436E-3</v>
      </c>
      <c r="Q154" s="94">
        <v>2.5853629687034377E-2</v>
      </c>
      <c r="R154" s="86"/>
      <c r="S154" s="85">
        <v>44783</v>
      </c>
      <c r="T154" s="99">
        <v>5.0884685414073864E-2</v>
      </c>
      <c r="U154" s="99">
        <v>5.9044765610114937E-2</v>
      </c>
      <c r="V154" s="99">
        <v>-2.9825410311737861E-2</v>
      </c>
      <c r="W154" s="98">
        <v>5.3947630733236877E-2</v>
      </c>
      <c r="X154" s="86"/>
      <c r="Y154" s="85">
        <v>44783</v>
      </c>
      <c r="Z154" s="97">
        <v>-1.2188139410719296E-5</v>
      </c>
      <c r="AA154" s="96">
        <v>-9.9897134418890608E-3</v>
      </c>
      <c r="AB154" s="86"/>
      <c r="AC154" s="85">
        <v>44783</v>
      </c>
      <c r="AD154" s="95">
        <v>0.1144129491775442</v>
      </c>
      <c r="AE154" s="95">
        <v>-5.9754132101409374E-3</v>
      </c>
      <c r="AF154" s="95">
        <v>2.3416000694693545E-2</v>
      </c>
      <c r="AG154" s="95">
        <v>-2.0752086388429122E-2</v>
      </c>
      <c r="AH154" s="94">
        <v>1.3499227259387268E-2</v>
      </c>
    </row>
    <row r="155" spans="1:34" ht="15.75" customHeight="1" x14ac:dyDescent="0.2">
      <c r="A155" s="93"/>
      <c r="B155" s="85">
        <v>44784</v>
      </c>
      <c r="C155" s="101">
        <v>8.2258170811247845E-4</v>
      </c>
      <c r="D155" s="101">
        <v>-6.2511072554444756E-4</v>
      </c>
      <c r="E155" s="101">
        <v>3.2569197093967159E-3</v>
      </c>
      <c r="F155" s="100">
        <v>-2.872323977570848E-3</v>
      </c>
      <c r="G155" s="86"/>
      <c r="H155" s="85">
        <v>44784</v>
      </c>
      <c r="I155" s="97">
        <v>1.1212443319947552E-3</v>
      </c>
      <c r="J155" s="97">
        <v>8.5247622510165359E-4</v>
      </c>
      <c r="K155" s="96">
        <v>5.6690916680426093E-4</v>
      </c>
      <c r="L155" s="86"/>
      <c r="M155" s="85">
        <v>44784</v>
      </c>
      <c r="N155" s="95">
        <v>-8.3452292665585597E-4</v>
      </c>
      <c r="O155" s="95">
        <v>1.3357720300525872E-3</v>
      </c>
      <c r="P155" s="95">
        <v>-4.1033432187802932E-4</v>
      </c>
      <c r="Q155" s="94">
        <v>2.8037862766342927E-2</v>
      </c>
      <c r="R155" s="86"/>
      <c r="S155" s="85">
        <v>44784</v>
      </c>
      <c r="T155" s="99">
        <v>-3.7768248271671828E-2</v>
      </c>
      <c r="U155" s="99">
        <v>2.426216139704643E-3</v>
      </c>
      <c r="V155" s="99">
        <v>-5.0119992024232736E-2</v>
      </c>
      <c r="W155" s="98">
        <v>7.0297031399568694E-2</v>
      </c>
      <c r="X155" s="86"/>
      <c r="Y155" s="85">
        <v>44784</v>
      </c>
      <c r="Z155" s="97">
        <v>5.7417117995503726E-4</v>
      </c>
      <c r="AA155" s="96">
        <v>6.9474975812813238E-3</v>
      </c>
      <c r="AB155" s="86"/>
      <c r="AC155" s="85">
        <v>44784</v>
      </c>
      <c r="AD155" s="95">
        <v>-4.4171218313137542E-2</v>
      </c>
      <c r="AE155" s="95">
        <v>2.8498887877223846E-2</v>
      </c>
      <c r="AF155" s="95">
        <v>3.3008282033035958E-3</v>
      </c>
      <c r="AG155" s="95">
        <v>1.9511940955327288E-2</v>
      </c>
      <c r="AH155" s="94">
        <v>1.0595300115454991E-2</v>
      </c>
    </row>
    <row r="156" spans="1:34" ht="15.75" customHeight="1" x14ac:dyDescent="0.2">
      <c r="A156" s="93"/>
      <c r="B156" s="85">
        <v>44785</v>
      </c>
      <c r="C156" s="101">
        <v>-3.4274672312567761E-4</v>
      </c>
      <c r="D156" s="101">
        <v>-2.8798767515957725E-4</v>
      </c>
      <c r="E156" s="101">
        <v>3.9200340560982209E-3</v>
      </c>
      <c r="F156" s="100">
        <v>2.8178315507567608E-3</v>
      </c>
      <c r="G156" s="86"/>
      <c r="H156" s="85">
        <v>44785</v>
      </c>
      <c r="I156" s="97">
        <v>-8.9214677525312289E-4</v>
      </c>
      <c r="J156" s="97">
        <v>-4.1180886242623508E-4</v>
      </c>
      <c r="K156" s="96">
        <v>-1.7938530195063199E-3</v>
      </c>
      <c r="L156" s="86"/>
      <c r="M156" s="85">
        <v>44785</v>
      </c>
      <c r="N156" s="95">
        <v>1.0169746239509232E-3</v>
      </c>
      <c r="O156" s="95">
        <v>1.0685274182048915E-5</v>
      </c>
      <c r="P156" s="95">
        <v>1.1449821671990405E-3</v>
      </c>
      <c r="Q156" s="94">
        <v>3.2251131018796092E-2</v>
      </c>
      <c r="R156" s="86"/>
      <c r="S156" s="85">
        <v>44785</v>
      </c>
      <c r="T156" s="99">
        <v>-4.3323580556028154E-2</v>
      </c>
      <c r="U156" s="99">
        <v>2.7908854595194699E-2</v>
      </c>
      <c r="V156" s="99">
        <v>3.4553067931165374E-2</v>
      </c>
      <c r="W156" s="98">
        <v>-4.5045074529957541E-2</v>
      </c>
      <c r="X156" s="86"/>
      <c r="Y156" s="85">
        <v>44785</v>
      </c>
      <c r="Z156" s="97">
        <v>2.8396757810462942E-4</v>
      </c>
      <c r="AA156" s="96">
        <v>-7.6964465193236605E-3</v>
      </c>
      <c r="AB156" s="86"/>
      <c r="AC156" s="85">
        <v>44785</v>
      </c>
      <c r="AD156" s="95">
        <v>-5.3777898580275858E-4</v>
      </c>
      <c r="AE156" s="95">
        <v>-4.1201775024403472E-3</v>
      </c>
      <c r="AF156" s="95">
        <v>-3.9021511318259382E-3</v>
      </c>
      <c r="AG156" s="95">
        <v>1.5305074900505615E-2</v>
      </c>
      <c r="AH156" s="94">
        <v>-1.3481667181774517E-2</v>
      </c>
    </row>
    <row r="157" spans="1:34" ht="15.75" customHeight="1" x14ac:dyDescent="0.2">
      <c r="A157" s="93"/>
      <c r="B157" s="85">
        <v>44788</v>
      </c>
      <c r="C157" s="101">
        <v>4.4343242755377798E-4</v>
      </c>
      <c r="D157" s="101">
        <v>3.9946510114817627E-3</v>
      </c>
      <c r="E157" s="101">
        <v>2.4399672226700867E-4</v>
      </c>
      <c r="F157" s="100">
        <v>8.9810962577191056E-3</v>
      </c>
      <c r="G157" s="86"/>
      <c r="H157" s="85">
        <v>44788</v>
      </c>
      <c r="I157" s="97">
        <v>-9.3280348919790154E-4</v>
      </c>
      <c r="J157" s="97">
        <v>-3.2456095773081618E-3</v>
      </c>
      <c r="K157" s="96">
        <v>4.5098921963025252E-4</v>
      </c>
      <c r="L157" s="86"/>
      <c r="M157" s="85">
        <v>44788</v>
      </c>
      <c r="N157" s="95">
        <v>-5.9442130424531273E-6</v>
      </c>
      <c r="O157" s="95">
        <v>2.4739411613950045E-3</v>
      </c>
      <c r="P157" s="95">
        <v>6.2700609448444614E-4</v>
      </c>
      <c r="Q157" s="94">
        <v>1.515025229869626E-2</v>
      </c>
      <c r="R157" s="86"/>
      <c r="S157" s="85">
        <v>44788</v>
      </c>
      <c r="T157" s="99">
        <v>4.9969438771995224E-3</v>
      </c>
      <c r="U157" s="99">
        <v>2.9149805768853423E-2</v>
      </c>
      <c r="V157" s="99">
        <v>-8.1001263042800656E-2</v>
      </c>
      <c r="W157" s="98">
        <v>6.1437000638655363E-2</v>
      </c>
      <c r="X157" s="86"/>
      <c r="Y157" s="85">
        <v>44788</v>
      </c>
      <c r="Z157" s="97">
        <v>-4.4766870837071178E-4</v>
      </c>
      <c r="AA157" s="96">
        <v>6.838873420613012E-3</v>
      </c>
      <c r="AB157" s="86"/>
      <c r="AC157" s="85">
        <v>44788</v>
      </c>
      <c r="AD157" s="95">
        <v>2.4355806948098933E-2</v>
      </c>
      <c r="AE157" s="95">
        <v>8.0528148697078146E-3</v>
      </c>
      <c r="AF157" s="95">
        <v>3.4001797277489379E-2</v>
      </c>
      <c r="AG157" s="95">
        <v>-1.7789989207202553E-2</v>
      </c>
      <c r="AH157" s="94">
        <v>1.6205789718287376E-2</v>
      </c>
    </row>
    <row r="158" spans="1:34" ht="15.75" customHeight="1" x14ac:dyDescent="0.2">
      <c r="A158" s="93"/>
      <c r="B158" s="85">
        <v>44789</v>
      </c>
      <c r="C158" s="101">
        <v>-1.014921429124572E-3</v>
      </c>
      <c r="D158" s="101">
        <v>-1.1633189527136309E-3</v>
      </c>
      <c r="E158" s="101">
        <v>6.8972050146774103E-4</v>
      </c>
      <c r="F158" s="100">
        <v>1.746732265198837E-3</v>
      </c>
      <c r="G158" s="86"/>
      <c r="H158" s="85">
        <v>44789</v>
      </c>
      <c r="I158" s="97">
        <v>9.7113115133405092E-5</v>
      </c>
      <c r="J158" s="97">
        <v>-1.2208026771136217E-3</v>
      </c>
      <c r="K158" s="96">
        <v>-2.7210300533865701E-3</v>
      </c>
      <c r="L158" s="86"/>
      <c r="M158" s="85">
        <v>44789</v>
      </c>
      <c r="N158" s="95">
        <v>-4.0825545666791095E-4</v>
      </c>
      <c r="O158" s="95">
        <v>1.3904140005741383E-4</v>
      </c>
      <c r="P158" s="95">
        <v>-9.7780017589317158E-4</v>
      </c>
      <c r="Q158" s="94">
        <v>-2.1812239440680729E-2</v>
      </c>
      <c r="R158" s="86"/>
      <c r="S158" s="85">
        <v>44789</v>
      </c>
      <c r="T158" s="99">
        <v>-4.405364526707635E-2</v>
      </c>
      <c r="U158" s="99">
        <v>-5.8004710936075538E-3</v>
      </c>
      <c r="V158" s="99">
        <v>-0.1209645138391668</v>
      </c>
      <c r="W158" s="98">
        <v>0.15713869388007651</v>
      </c>
      <c r="X158" s="86"/>
      <c r="Y158" s="85">
        <v>44789</v>
      </c>
      <c r="Z158" s="97">
        <v>-7.8863936724151264E-4</v>
      </c>
      <c r="AA158" s="96">
        <v>6.5857265907131018E-3</v>
      </c>
      <c r="AB158" s="86"/>
      <c r="AC158" s="85">
        <v>44789</v>
      </c>
      <c r="AD158" s="95">
        <v>-2.2295889511986512E-2</v>
      </c>
      <c r="AE158" s="95">
        <v>-4.1039729283820509E-3</v>
      </c>
      <c r="AF158" s="95">
        <v>-2.6212662630133707E-2</v>
      </c>
      <c r="AG158" s="95">
        <v>7.2598813772919686E-3</v>
      </c>
      <c r="AH158" s="94">
        <v>-3.9344376048387301E-2</v>
      </c>
    </row>
    <row r="159" spans="1:34" ht="15.75" customHeight="1" x14ac:dyDescent="0.2">
      <c r="A159" s="93"/>
      <c r="B159" s="85">
        <v>44790</v>
      </c>
      <c r="C159" s="101">
        <v>-2.1455160749651661E-4</v>
      </c>
      <c r="D159" s="101">
        <v>2.2734197715234784E-3</v>
      </c>
      <c r="E159" s="101">
        <v>-2.044374142714054E-4</v>
      </c>
      <c r="F159" s="100">
        <v>-2.3453819630331026E-3</v>
      </c>
      <c r="G159" s="86"/>
      <c r="H159" s="85">
        <v>44790</v>
      </c>
      <c r="I159" s="97">
        <v>-1.2555615003661731E-3</v>
      </c>
      <c r="J159" s="97">
        <v>-9.6124272880739232E-4</v>
      </c>
      <c r="K159" s="96">
        <v>-2.8623736542868778E-3</v>
      </c>
      <c r="L159" s="86"/>
      <c r="M159" s="85">
        <v>44790</v>
      </c>
      <c r="N159" s="95">
        <v>4.5209260565815061E-4</v>
      </c>
      <c r="O159" s="95">
        <v>1.8553571407503115E-3</v>
      </c>
      <c r="P159" s="95">
        <v>-1.4295473782203986E-3</v>
      </c>
      <c r="Q159" s="94">
        <v>-6.6186772049608104E-3</v>
      </c>
      <c r="R159" s="86"/>
      <c r="S159" s="85">
        <v>44790</v>
      </c>
      <c r="T159" s="99">
        <v>2.2403047858155833E-2</v>
      </c>
      <c r="U159" s="99">
        <v>-3.4880351554538412E-2</v>
      </c>
      <c r="V159" s="99">
        <v>-0.11239123433640583</v>
      </c>
      <c r="W159" s="98">
        <v>3.6122600910197665E-2</v>
      </c>
      <c r="X159" s="86"/>
      <c r="Y159" s="85">
        <v>44790</v>
      </c>
      <c r="Z159" s="97">
        <v>3.9495092783715577E-4</v>
      </c>
      <c r="AA159" s="96">
        <v>1.5310981871753043E-2</v>
      </c>
      <c r="AB159" s="86"/>
      <c r="AC159" s="85">
        <v>44790</v>
      </c>
      <c r="AD159" s="95">
        <v>1.3154575965623288E-2</v>
      </c>
      <c r="AE159" s="95">
        <v>1.5409642634925988E-3</v>
      </c>
      <c r="AF159" s="95">
        <v>9.7996329888035607E-3</v>
      </c>
      <c r="AG159" s="95">
        <v>-4.420482841430963E-3</v>
      </c>
      <c r="AH159" s="94">
        <v>2.6651323601677792E-2</v>
      </c>
    </row>
    <row r="160" spans="1:34" ht="15.75" customHeight="1" x14ac:dyDescent="0.2">
      <c r="A160" s="93"/>
      <c r="B160" s="85">
        <v>44791</v>
      </c>
      <c r="C160" s="101">
        <v>6.3440472067240942E-4</v>
      </c>
      <c r="D160" s="101">
        <v>2.3853622998014344E-3</v>
      </c>
      <c r="E160" s="101">
        <v>1.5360366487301982E-3</v>
      </c>
      <c r="F160" s="100">
        <v>-4.8312231615304114E-3</v>
      </c>
      <c r="G160" s="86"/>
      <c r="H160" s="85">
        <v>44791</v>
      </c>
      <c r="I160" s="97">
        <v>-6.7603685685322951E-4</v>
      </c>
      <c r="J160" s="97">
        <v>-1.5546943569821579E-3</v>
      </c>
      <c r="K160" s="96">
        <v>-4.223430409164827E-4</v>
      </c>
      <c r="L160" s="86"/>
      <c r="M160" s="85">
        <v>44791</v>
      </c>
      <c r="N160" s="95">
        <v>-2.0111036111585803E-4</v>
      </c>
      <c r="O160" s="95">
        <v>2.36992406031766E-3</v>
      </c>
      <c r="P160" s="95">
        <v>-1.1716124817439538E-3</v>
      </c>
      <c r="Q160" s="94">
        <v>1.4123227177136489E-3</v>
      </c>
      <c r="R160" s="86"/>
      <c r="S160" s="85">
        <v>44791</v>
      </c>
      <c r="T160" s="99">
        <v>2.5274726072281054E-2</v>
      </c>
      <c r="U160" s="99">
        <v>2.9661172979481377E-2</v>
      </c>
      <c r="V160" s="99">
        <v>2.5053360144196523E-2</v>
      </c>
      <c r="W160" s="98">
        <v>-5.8369048782298975E-2</v>
      </c>
      <c r="X160" s="86"/>
      <c r="Y160" s="85">
        <v>44791</v>
      </c>
      <c r="Z160" s="97">
        <v>-9.2721164704707767E-5</v>
      </c>
      <c r="AA160" s="96">
        <v>1.0480439140977734E-2</v>
      </c>
      <c r="AB160" s="86"/>
      <c r="AC160" s="85">
        <v>44791</v>
      </c>
      <c r="AD160" s="95">
        <v>-1.9887399101128238E-2</v>
      </c>
      <c r="AE160" s="95">
        <v>-1.0270456226312377E-3</v>
      </c>
      <c r="AF160" s="95">
        <v>-3.1824961422338982E-2</v>
      </c>
      <c r="AG160" s="95">
        <v>-2.9858333185418702E-2</v>
      </c>
      <c r="AH160" s="94">
        <v>-2.8969120158241258E-2</v>
      </c>
    </row>
    <row r="161" spans="1:34" ht="15.75" customHeight="1" x14ac:dyDescent="0.2">
      <c r="A161" s="93"/>
      <c r="B161" s="85">
        <v>44792</v>
      </c>
      <c r="C161" s="101">
        <v>8.132709225502132E-5</v>
      </c>
      <c r="D161" s="101">
        <v>6.8167497748336406E-4</v>
      </c>
      <c r="E161" s="101">
        <v>-5.7600488730791214E-3</v>
      </c>
      <c r="F161" s="100">
        <v>-1.1387014091807345E-4</v>
      </c>
      <c r="G161" s="86"/>
      <c r="H161" s="85">
        <v>44792</v>
      </c>
      <c r="I161" s="97">
        <v>2.3396401258487403E-4</v>
      </c>
      <c r="J161" s="97">
        <v>-6.888526977337229E-4</v>
      </c>
      <c r="K161" s="96">
        <v>2.8824664150668006E-4</v>
      </c>
      <c r="L161" s="86"/>
      <c r="M161" s="85">
        <v>44792</v>
      </c>
      <c r="N161" s="95">
        <v>2.1240659314544839E-4</v>
      </c>
      <c r="O161" s="95">
        <v>2.3950018363647625E-3</v>
      </c>
      <c r="P161" s="95">
        <v>6.2026888327141249E-4</v>
      </c>
      <c r="Q161" s="94">
        <v>-2.3097834850921359E-2</v>
      </c>
      <c r="R161" s="86"/>
      <c r="S161" s="85">
        <v>44792</v>
      </c>
      <c r="T161" s="99">
        <v>-1.2185744609329233E-2</v>
      </c>
      <c r="U161" s="99">
        <v>-1.8511459020706503E-2</v>
      </c>
      <c r="V161" s="99">
        <v>1.4652768063067976E-2</v>
      </c>
      <c r="W161" s="98">
        <v>-2.0423675706611147E-2</v>
      </c>
      <c r="X161" s="86"/>
      <c r="Y161" s="85">
        <v>44792</v>
      </c>
      <c r="Z161" s="97">
        <v>-6.5898015635188793E-5</v>
      </c>
      <c r="AA161" s="96">
        <v>-1.0822917394341259E-2</v>
      </c>
      <c r="AB161" s="86"/>
      <c r="AC161" s="85">
        <v>44792</v>
      </c>
      <c r="AD161" s="95">
        <v>-2.1762752816355688E-2</v>
      </c>
      <c r="AE161" s="95">
        <v>-2.5849301163161014E-2</v>
      </c>
      <c r="AF161" s="95">
        <v>-2.7212563524884815E-2</v>
      </c>
      <c r="AG161" s="95">
        <v>-1.9357227140593247E-2</v>
      </c>
      <c r="AH161" s="94">
        <v>-6.745627111927871E-2</v>
      </c>
    </row>
    <row r="162" spans="1:34" ht="15.75" customHeight="1" x14ac:dyDescent="0.2">
      <c r="A162" s="93"/>
      <c r="B162" s="85">
        <v>44795</v>
      </c>
      <c r="C162" s="101">
        <v>2.4487707109160272E-4</v>
      </c>
      <c r="D162" s="101">
        <v>7.7416501506012125E-5</v>
      </c>
      <c r="E162" s="101">
        <v>4.3110550530659243E-3</v>
      </c>
      <c r="F162" s="100">
        <v>2.9377004177226509E-3</v>
      </c>
      <c r="G162" s="86"/>
      <c r="H162" s="85">
        <v>44795</v>
      </c>
      <c r="I162" s="97">
        <v>-4.795628006297887E-5</v>
      </c>
      <c r="J162" s="97">
        <v>2.2484277104713396E-3</v>
      </c>
      <c r="K162" s="96">
        <v>1.8973877038301564E-3</v>
      </c>
      <c r="L162" s="86"/>
      <c r="M162" s="85">
        <v>44795</v>
      </c>
      <c r="N162" s="95">
        <v>6.7257926054054359E-5</v>
      </c>
      <c r="O162" s="95">
        <v>3.6859941373432389E-3</v>
      </c>
      <c r="P162" s="95">
        <v>1.9068865971439929E-3</v>
      </c>
      <c r="Q162" s="94">
        <v>8.0305357796559111E-3</v>
      </c>
      <c r="R162" s="86"/>
      <c r="S162" s="85">
        <v>44795</v>
      </c>
      <c r="T162" s="99">
        <v>8.5136070472134032E-4</v>
      </c>
      <c r="U162" s="99">
        <v>-2.5478746145567489E-2</v>
      </c>
      <c r="V162" s="99">
        <v>0.14589358795165774</v>
      </c>
      <c r="W162" s="98">
        <v>-5.2915648124862019E-2</v>
      </c>
      <c r="X162" s="86"/>
      <c r="Y162" s="85">
        <v>44795</v>
      </c>
      <c r="Z162" s="97">
        <v>-1.1518862566873797E-5</v>
      </c>
      <c r="AA162" s="96">
        <v>-1.253877506686625E-3</v>
      </c>
      <c r="AB162" s="86"/>
      <c r="AC162" s="85">
        <v>44795</v>
      </c>
      <c r="AD162" s="95">
        <v>9.1634472407891264E-3</v>
      </c>
      <c r="AE162" s="95">
        <v>-1.3981291369404545E-2</v>
      </c>
      <c r="AF162" s="95">
        <v>4.0669538302679871E-3</v>
      </c>
      <c r="AG162" s="95">
        <v>-8.599791269250626E-3</v>
      </c>
      <c r="AH162" s="94">
        <v>3.4696528201409393E-2</v>
      </c>
    </row>
    <row r="163" spans="1:34" ht="15.75" customHeight="1" x14ac:dyDescent="0.2">
      <c r="A163" s="93"/>
      <c r="B163" s="85">
        <v>44796</v>
      </c>
      <c r="C163" s="101">
        <v>2.1765700171538476E-4</v>
      </c>
      <c r="D163" s="101">
        <v>-1.6921216808703046E-3</v>
      </c>
      <c r="E163" s="101">
        <v>-7.7857390456126298E-4</v>
      </c>
      <c r="F163" s="100">
        <v>2.697027112181664E-3</v>
      </c>
      <c r="G163" s="86"/>
      <c r="H163" s="85">
        <v>44796</v>
      </c>
      <c r="I163" s="97">
        <v>-5.4293330778674704E-5</v>
      </c>
      <c r="J163" s="97">
        <v>3.0829666686774397E-4</v>
      </c>
      <c r="K163" s="96">
        <v>1.2325718792936839E-3</v>
      </c>
      <c r="L163" s="86"/>
      <c r="M163" s="85">
        <v>44796</v>
      </c>
      <c r="N163" s="95">
        <v>-1.8027591903631544E-3</v>
      </c>
      <c r="O163" s="95">
        <v>2.5721008546558434E-3</v>
      </c>
      <c r="P163" s="95">
        <v>1.6214562387190481E-3</v>
      </c>
      <c r="Q163" s="94">
        <v>-3.5632114173767632E-2</v>
      </c>
      <c r="R163" s="86"/>
      <c r="S163" s="85">
        <v>44796</v>
      </c>
      <c r="T163" s="99">
        <v>1.1111398523430641E-2</v>
      </c>
      <c r="U163" s="99">
        <v>7.6732522474714487E-2</v>
      </c>
      <c r="V163" s="99">
        <v>3.8770883091599248E-2</v>
      </c>
      <c r="W163" s="98">
        <v>0.13849813299998773</v>
      </c>
      <c r="X163" s="86"/>
      <c r="Y163" s="85">
        <v>44796</v>
      </c>
      <c r="Z163" s="97">
        <v>3.0692033846511636E-4</v>
      </c>
      <c r="AA163" s="96">
        <v>-5.9191902341695756E-3</v>
      </c>
      <c r="AB163" s="86"/>
      <c r="AC163" s="85">
        <v>44796</v>
      </c>
      <c r="AD163" s="95">
        <v>3.0056036105963893E-3</v>
      </c>
      <c r="AE163" s="95">
        <v>-3.749669601827136E-3</v>
      </c>
      <c r="AF163" s="95">
        <v>1.1485459177216908E-2</v>
      </c>
      <c r="AG163" s="95">
        <v>1.9522791660967747E-2</v>
      </c>
      <c r="AH163" s="94">
        <v>6.2413056993999008E-3</v>
      </c>
    </row>
    <row r="164" spans="1:34" ht="15.75" customHeight="1" x14ac:dyDescent="0.2">
      <c r="A164" s="93"/>
      <c r="B164" s="85">
        <v>44797</v>
      </c>
      <c r="C164" s="101">
        <v>3.6149790214321675E-4</v>
      </c>
      <c r="D164" s="101">
        <v>2.0850739960401774E-4</v>
      </c>
      <c r="E164" s="101">
        <v>1.6524932359310485E-3</v>
      </c>
      <c r="F164" s="100">
        <v>7.1375933858597318E-4</v>
      </c>
      <c r="G164" s="86"/>
      <c r="H164" s="85">
        <v>44797</v>
      </c>
      <c r="I164" s="97">
        <v>6.9479324622742015E-4</v>
      </c>
      <c r="J164" s="97">
        <v>2.332715862967251E-3</v>
      </c>
      <c r="K164" s="96">
        <v>-1.0520171205693454E-3</v>
      </c>
      <c r="L164" s="86"/>
      <c r="M164" s="85">
        <v>44797</v>
      </c>
      <c r="N164" s="95">
        <v>8.3221893736931478E-4</v>
      </c>
      <c r="O164" s="95">
        <v>8.489013306529461E-4</v>
      </c>
      <c r="P164" s="95">
        <v>-1.6417895863119799E-3</v>
      </c>
      <c r="Q164" s="94">
        <v>1.3116451118950743E-2</v>
      </c>
      <c r="R164" s="86"/>
      <c r="S164" s="85">
        <v>44797</v>
      </c>
      <c r="T164" s="99">
        <v>-4.320230346760448E-2</v>
      </c>
      <c r="U164" s="99">
        <v>-1.2026071826582309E-2</v>
      </c>
      <c r="V164" s="99">
        <v>-0.14677464381422706</v>
      </c>
      <c r="W164" s="98">
        <v>7.550060970362657E-2</v>
      </c>
      <c r="X164" s="86"/>
      <c r="Y164" s="85">
        <v>44797</v>
      </c>
      <c r="Z164" s="97">
        <v>3.3155504136423672E-4</v>
      </c>
      <c r="AA164" s="96">
        <v>-5.5125468543426228E-3</v>
      </c>
      <c r="AB164" s="86"/>
      <c r="AC164" s="85">
        <v>44797</v>
      </c>
      <c r="AD164" s="95">
        <v>1.0943897948478821E-2</v>
      </c>
      <c r="AE164" s="95">
        <v>6.4194229006573128E-3</v>
      </c>
      <c r="AF164" s="95">
        <v>3.2789822822990755E-2</v>
      </c>
      <c r="AG164" s="95">
        <v>1.9510145696061784E-2</v>
      </c>
      <c r="AH164" s="94">
        <v>2.2643464661181681E-2</v>
      </c>
    </row>
    <row r="165" spans="1:34" ht="15.75" customHeight="1" x14ac:dyDescent="0.2">
      <c r="A165" s="93"/>
      <c r="B165" s="85">
        <v>44798</v>
      </c>
      <c r="C165" s="101">
        <v>1.3757922153767943E-3</v>
      </c>
      <c r="D165" s="101">
        <v>-1.393173126051444E-3</v>
      </c>
      <c r="E165" s="101">
        <v>4.6574413379849005E-3</v>
      </c>
      <c r="F165" s="100">
        <v>-6.1825936612233401E-3</v>
      </c>
      <c r="G165" s="86"/>
      <c r="H165" s="85">
        <v>44798</v>
      </c>
      <c r="I165" s="97">
        <v>-3.7246365811662984E-4</v>
      </c>
      <c r="J165" s="97">
        <v>9.2527860547894853E-4</v>
      </c>
      <c r="K165" s="96">
        <v>8.4686125919176947E-4</v>
      </c>
      <c r="L165" s="86"/>
      <c r="M165" s="85">
        <v>44798</v>
      </c>
      <c r="N165" s="95">
        <v>-6.9872199840523893E-4</v>
      </c>
      <c r="O165" s="95">
        <v>-3.7546214534711071E-3</v>
      </c>
      <c r="P165" s="95">
        <v>-1.6095968422682701E-3</v>
      </c>
      <c r="Q165" s="94">
        <v>-5.4308052909250015E-3</v>
      </c>
      <c r="R165" s="86"/>
      <c r="S165" s="85">
        <v>44798</v>
      </c>
      <c r="T165" s="99">
        <v>2.9932786413245961E-2</v>
      </c>
      <c r="U165" s="99">
        <v>-2.0510800365726473E-2</v>
      </c>
      <c r="V165" s="99">
        <v>-2.8465917703135897E-2</v>
      </c>
      <c r="W165" s="98">
        <v>-0.12930643509176593</v>
      </c>
      <c r="X165" s="86"/>
      <c r="Y165" s="85">
        <v>44798</v>
      </c>
      <c r="Z165" s="97">
        <v>-6.2087216808729244E-5</v>
      </c>
      <c r="AA165" s="96">
        <v>1.8884314130712159E-2</v>
      </c>
      <c r="AB165" s="86"/>
      <c r="AC165" s="85">
        <v>44798</v>
      </c>
      <c r="AD165" s="95">
        <v>-3.6084501013469321E-2</v>
      </c>
      <c r="AE165" s="95">
        <v>-1.6307143907064888E-2</v>
      </c>
      <c r="AF165" s="95">
        <v>-4.3339098439867496E-2</v>
      </c>
      <c r="AG165" s="95">
        <v>-3.0247013002085831E-2</v>
      </c>
      <c r="AH165" s="94">
        <v>-4.2430206460025786E-2</v>
      </c>
    </row>
    <row r="166" spans="1:34" ht="15.75" customHeight="1" x14ac:dyDescent="0.2">
      <c r="A166" s="93"/>
      <c r="B166" s="85">
        <v>44799</v>
      </c>
      <c r="C166" s="101">
        <v>7.3146287799826198E-4</v>
      </c>
      <c r="D166" s="101">
        <v>4.9306499053029139E-3</v>
      </c>
      <c r="E166" s="101">
        <v>5.573403795821795E-3</v>
      </c>
      <c r="F166" s="100">
        <v>1.2704042747231383E-3</v>
      </c>
      <c r="G166" s="86"/>
      <c r="H166" s="85">
        <v>44799</v>
      </c>
      <c r="I166" s="97">
        <v>6.456409663213676E-4</v>
      </c>
      <c r="J166" s="97">
        <v>-5.7936586942753158E-4</v>
      </c>
      <c r="K166" s="96">
        <v>3.4085331042480555E-3</v>
      </c>
      <c r="L166" s="86"/>
      <c r="M166" s="85">
        <v>44799</v>
      </c>
      <c r="N166" s="95">
        <v>2.2847059066527411E-4</v>
      </c>
      <c r="O166" s="95">
        <v>-2.208309934978015E-3</v>
      </c>
      <c r="P166" s="95">
        <v>-1.3060641817343637E-3</v>
      </c>
      <c r="Q166" s="94">
        <v>1.1670932940621626E-2</v>
      </c>
      <c r="R166" s="86"/>
      <c r="S166" s="85">
        <v>44799</v>
      </c>
      <c r="T166" s="99">
        <v>-6.0248067238202899E-3</v>
      </c>
      <c r="U166" s="99">
        <v>1.0183560187582041E-2</v>
      </c>
      <c r="V166" s="99">
        <v>-8.584979646325612E-2</v>
      </c>
      <c r="W166" s="98">
        <v>0.15481232937205669</v>
      </c>
      <c r="X166" s="86"/>
      <c r="Y166" s="85">
        <v>44799</v>
      </c>
      <c r="Z166" s="97">
        <v>-4.5171877796900051E-4</v>
      </c>
      <c r="AA166" s="96">
        <v>1.908322518098297E-3</v>
      </c>
      <c r="AB166" s="86"/>
      <c r="AC166" s="85">
        <v>44799</v>
      </c>
      <c r="AD166" s="95">
        <v>-2.4276389140148397E-3</v>
      </c>
      <c r="AE166" s="95">
        <v>-5.4215235808844926E-4</v>
      </c>
      <c r="AF166" s="95">
        <v>-3.5559302036486919E-2</v>
      </c>
      <c r="AG166" s="95">
        <v>-2.9847323293948572E-2</v>
      </c>
      <c r="AH166" s="94">
        <v>4.0425873677767087E-3</v>
      </c>
    </row>
    <row r="167" spans="1:34" ht="15.75" customHeight="1" x14ac:dyDescent="0.2">
      <c r="A167" s="93"/>
      <c r="B167" s="85">
        <v>44802</v>
      </c>
      <c r="C167" s="101">
        <v>-1.2076805000435674E-4</v>
      </c>
      <c r="D167" s="101">
        <v>-3.0547619705157121E-3</v>
      </c>
      <c r="E167" s="101">
        <v>-1.7685407036079342E-4</v>
      </c>
      <c r="F167" s="100">
        <v>2.0014695440805541E-4</v>
      </c>
      <c r="G167" s="86"/>
      <c r="H167" s="85">
        <v>44802</v>
      </c>
      <c r="I167" s="97">
        <v>8.3137572968412256E-4</v>
      </c>
      <c r="J167" s="97">
        <v>1.8548972041019652E-3</v>
      </c>
      <c r="K167" s="96">
        <v>-1.8039922384487943E-4</v>
      </c>
      <c r="L167" s="86"/>
      <c r="M167" s="85">
        <v>44802</v>
      </c>
      <c r="N167" s="95">
        <v>-2.6674768580459726E-4</v>
      </c>
      <c r="O167" s="95">
        <v>6.8831505063286595E-4</v>
      </c>
      <c r="P167" s="95">
        <v>2.3275456531162706E-3</v>
      </c>
      <c r="Q167" s="94">
        <v>2.8430482426981913E-3</v>
      </c>
      <c r="R167" s="86"/>
      <c r="S167" s="85">
        <v>44802</v>
      </c>
      <c r="T167" s="99">
        <v>-3.7245764199816081E-2</v>
      </c>
      <c r="U167" s="99">
        <v>-1.708461356603717E-2</v>
      </c>
      <c r="V167" s="99">
        <v>-5.3226711047801726E-3</v>
      </c>
      <c r="W167" s="98">
        <v>-8.1172887558022933E-2</v>
      </c>
      <c r="X167" s="86"/>
      <c r="Y167" s="85">
        <v>44802</v>
      </c>
      <c r="Z167" s="97">
        <v>-5.9137548208395264E-5</v>
      </c>
      <c r="AA167" s="96">
        <v>-6.3760035303799013E-3</v>
      </c>
      <c r="AB167" s="86"/>
      <c r="AC167" s="85">
        <v>44802</v>
      </c>
      <c r="AD167" s="95">
        <v>-2.1544818986775915E-2</v>
      </c>
      <c r="AE167" s="95">
        <v>-1.5851657417587924E-2</v>
      </c>
      <c r="AF167" s="95">
        <v>5.1579740402683694E-3</v>
      </c>
      <c r="AG167" s="95">
        <v>-1.151189689681165E-3</v>
      </c>
      <c r="AH167" s="94">
        <v>8.0656006523316599E-4</v>
      </c>
    </row>
    <row r="168" spans="1:34" ht="15.75" customHeight="1" x14ac:dyDescent="0.2">
      <c r="A168" s="93"/>
      <c r="B168" s="85">
        <v>44803</v>
      </c>
      <c r="C168" s="101">
        <v>7.4721302664717973E-5</v>
      </c>
      <c r="D168" s="101">
        <v>7.267711724381668E-4</v>
      </c>
      <c r="E168" s="101">
        <v>1.8672940768957981E-3</v>
      </c>
      <c r="F168" s="100">
        <v>1.1581218914945928E-3</v>
      </c>
      <c r="G168" s="86"/>
      <c r="H168" s="85">
        <v>44803</v>
      </c>
      <c r="I168" s="97">
        <v>-1.7640409036939869E-4</v>
      </c>
      <c r="J168" s="97">
        <v>4.2389534616150547E-4</v>
      </c>
      <c r="K168" s="96">
        <v>8.9712522515190941E-4</v>
      </c>
      <c r="L168" s="86"/>
      <c r="M168" s="85">
        <v>44803</v>
      </c>
      <c r="N168" s="95">
        <v>-6.236776075370169E-4</v>
      </c>
      <c r="O168" s="95">
        <v>1.0720866796754638E-3</v>
      </c>
      <c r="P168" s="95">
        <v>1.1505619093075869E-3</v>
      </c>
      <c r="Q168" s="94">
        <v>3.2099614334264254E-2</v>
      </c>
      <c r="R168" s="86"/>
      <c r="S168" s="85">
        <v>44803</v>
      </c>
      <c r="T168" s="99">
        <v>2.7468861484402991E-2</v>
      </c>
      <c r="U168" s="99">
        <v>-8.0324303321079246E-2</v>
      </c>
      <c r="V168" s="99">
        <v>1.8985544685315811E-2</v>
      </c>
      <c r="W168" s="98">
        <v>0.10537380908749619</v>
      </c>
      <c r="X168" s="86"/>
      <c r="Y168" s="85">
        <v>44803</v>
      </c>
      <c r="Z168" s="97">
        <v>-2.8878576030760681E-4</v>
      </c>
      <c r="AA168" s="96">
        <v>-4.8257390753644498E-3</v>
      </c>
      <c r="AB168" s="86"/>
      <c r="AC168" s="85">
        <v>44803</v>
      </c>
      <c r="AD168" s="95">
        <v>-3.6363676433837631E-3</v>
      </c>
      <c r="AE168" s="95">
        <v>2.2014318191710329E-3</v>
      </c>
      <c r="AF168" s="95">
        <v>-4.8348200545834047E-3</v>
      </c>
      <c r="AG168" s="95">
        <v>-1.5369839721192178E-3</v>
      </c>
      <c r="AH168" s="94">
        <v>-1.1079697183646023E-2</v>
      </c>
    </row>
    <row r="169" spans="1:34" ht="15.75" customHeight="1" x14ac:dyDescent="0.2">
      <c r="A169" s="93"/>
      <c r="B169" s="85">
        <v>44804</v>
      </c>
      <c r="C169" s="101">
        <v>1.2937118284415944E-4</v>
      </c>
      <c r="D169" s="101">
        <v>-1.5805351080050282E-4</v>
      </c>
      <c r="E169" s="101">
        <v>6.6221087980677055E-3</v>
      </c>
      <c r="F169" s="100">
        <v>1.9290982770672853E-3</v>
      </c>
      <c r="G169" s="86"/>
      <c r="H169" s="85">
        <v>44804</v>
      </c>
      <c r="I169" s="97">
        <v>6.9787359819501978E-4</v>
      </c>
      <c r="J169" s="97">
        <v>-8.0028668580181821E-4</v>
      </c>
      <c r="K169" s="96">
        <v>-4.163740614688302E-4</v>
      </c>
      <c r="L169" s="86"/>
      <c r="M169" s="85">
        <v>44804</v>
      </c>
      <c r="N169" s="95">
        <v>1.1533486001989986E-3</v>
      </c>
      <c r="O169" s="95">
        <v>1.1576167885822379E-3</v>
      </c>
      <c r="P169" s="95">
        <v>2.9596550637267434E-4</v>
      </c>
      <c r="Q169" s="94">
        <v>1.3185171937426599E-2</v>
      </c>
      <c r="R169" s="86"/>
      <c r="S169" s="85">
        <v>44804</v>
      </c>
      <c r="T169" s="99">
        <v>5.5165918631084908E-2</v>
      </c>
      <c r="U169" s="99">
        <v>1.3801882973140457E-2</v>
      </c>
      <c r="V169" s="99">
        <v>-4.6124697915055288E-2</v>
      </c>
      <c r="W169" s="98">
        <v>-0.10067554371100698</v>
      </c>
      <c r="X169" s="86"/>
      <c r="Y169" s="85">
        <v>44804</v>
      </c>
      <c r="Z169" s="97">
        <v>-4.6131379132879004E-5</v>
      </c>
      <c r="AA169" s="96">
        <v>1.7578714893590306E-3</v>
      </c>
      <c r="AB169" s="86"/>
      <c r="AC169" s="85">
        <v>44804</v>
      </c>
      <c r="AD169" s="95">
        <v>-1.2249972331836161E-2</v>
      </c>
      <c r="AE169" s="95">
        <v>1.3107779151701016E-2</v>
      </c>
      <c r="AF169" s="95">
        <v>-1.2353863227861991E-2</v>
      </c>
      <c r="AG169" s="95">
        <v>-5.2700896683770301E-2</v>
      </c>
      <c r="AH169" s="94">
        <v>-1.2991635718538463E-2</v>
      </c>
    </row>
    <row r="170" spans="1:34" ht="15.75" customHeight="1" x14ac:dyDescent="0.2">
      <c r="A170" s="93"/>
      <c r="B170" s="85">
        <v>44805</v>
      </c>
      <c r="C170" s="101">
        <v>1.1418823422024605E-4</v>
      </c>
      <c r="D170" s="101">
        <v>-1.8769015198921832E-3</v>
      </c>
      <c r="E170" s="101">
        <v>1.7341112399555996E-3</v>
      </c>
      <c r="F170" s="100">
        <v>-3.0788394139821414E-3</v>
      </c>
      <c r="G170" s="86"/>
      <c r="H170" s="85">
        <v>44805</v>
      </c>
      <c r="I170" s="97">
        <v>7.0907855235758733E-4</v>
      </c>
      <c r="J170" s="97">
        <v>6.9306840127566713E-4</v>
      </c>
      <c r="K170" s="96">
        <v>-3.5158645756479495E-4</v>
      </c>
      <c r="L170" s="86"/>
      <c r="M170" s="85">
        <v>44805</v>
      </c>
      <c r="N170" s="95">
        <v>-1.0322174327048168E-3</v>
      </c>
      <c r="O170" s="95">
        <v>1.8485142620120738E-3</v>
      </c>
      <c r="P170" s="95">
        <v>-1.9103620557088463E-3</v>
      </c>
      <c r="Q170" s="94">
        <v>1.3084265503225539E-3</v>
      </c>
      <c r="R170" s="86"/>
      <c r="S170" s="85">
        <v>44805</v>
      </c>
      <c r="T170" s="99">
        <v>6.4600802776876654E-3</v>
      </c>
      <c r="U170" s="99">
        <v>-3.2424773826796136E-2</v>
      </c>
      <c r="V170" s="99">
        <v>4.4343254368091077E-2</v>
      </c>
      <c r="W170" s="98">
        <v>4.9834411725530381E-2</v>
      </c>
      <c r="X170" s="86"/>
      <c r="Y170" s="85">
        <v>44805</v>
      </c>
      <c r="Z170" s="97">
        <v>2.4226332399456831E-4</v>
      </c>
      <c r="AA170" s="96">
        <v>-4.916924349863112E-3</v>
      </c>
      <c r="AB170" s="86"/>
      <c r="AC170" s="85">
        <v>44805</v>
      </c>
      <c r="AD170" s="95">
        <v>2.2296553272690683E-3</v>
      </c>
      <c r="AE170" s="95">
        <v>1.6264573929742605E-3</v>
      </c>
      <c r="AF170" s="95">
        <v>-3.2765429051255226E-3</v>
      </c>
      <c r="AG170" s="95">
        <v>-1.3877773745834177E-2</v>
      </c>
      <c r="AH170" s="94">
        <v>-1.5676259151033323E-2</v>
      </c>
    </row>
    <row r="171" spans="1:34" ht="15.75" customHeight="1" x14ac:dyDescent="0.2">
      <c r="A171" s="93"/>
      <c r="B171" s="85">
        <v>44806</v>
      </c>
      <c r="C171" s="101">
        <v>-2.6732216872813125E-4</v>
      </c>
      <c r="D171" s="101">
        <v>-2.6590422187930994E-3</v>
      </c>
      <c r="E171" s="101">
        <v>-5.4537443587538087E-4</v>
      </c>
      <c r="F171" s="100">
        <v>8.2410764895174144E-3</v>
      </c>
      <c r="G171" s="86"/>
      <c r="H171" s="85">
        <v>44806</v>
      </c>
      <c r="I171" s="97">
        <v>3.4697207616885266E-4</v>
      </c>
      <c r="J171" s="97">
        <v>2.4520008366132255E-3</v>
      </c>
      <c r="K171" s="96">
        <v>5.3372255549654401E-3</v>
      </c>
      <c r="L171" s="86"/>
      <c r="M171" s="85">
        <v>44806</v>
      </c>
      <c r="N171" s="95">
        <v>-6.4466952274291585E-4</v>
      </c>
      <c r="O171" s="95">
        <v>1.4196838659196079E-3</v>
      </c>
      <c r="P171" s="95">
        <v>-1.3500127620182634E-3</v>
      </c>
      <c r="Q171" s="94">
        <v>2.6552504536862063E-2</v>
      </c>
      <c r="R171" s="86"/>
      <c r="S171" s="85">
        <v>44806</v>
      </c>
      <c r="T171" s="99">
        <v>3.354921381699412E-2</v>
      </c>
      <c r="U171" s="99">
        <v>-0.12460231906788313</v>
      </c>
      <c r="V171" s="99">
        <v>5.5127129663510084E-2</v>
      </c>
      <c r="W171" s="98">
        <v>0.11418390500184439</v>
      </c>
      <c r="X171" s="86"/>
      <c r="Y171" s="85">
        <v>44806</v>
      </c>
      <c r="Z171" s="97">
        <v>7.9164148250405038E-5</v>
      </c>
      <c r="AA171" s="96">
        <v>-1.4201989952643546E-2</v>
      </c>
      <c r="AB171" s="86"/>
      <c r="AC171" s="85">
        <v>44806</v>
      </c>
      <c r="AD171" s="95">
        <v>-3.3949302697691016E-3</v>
      </c>
      <c r="AE171" s="95">
        <v>-1.345230248028118E-2</v>
      </c>
      <c r="AF171" s="95">
        <v>-1.6879434348598933E-2</v>
      </c>
      <c r="AG171" s="95">
        <v>1.0833013451871968E-2</v>
      </c>
      <c r="AH171" s="94">
        <v>-2.3627045162287957E-2</v>
      </c>
    </row>
    <row r="172" spans="1:34" ht="15.75" customHeight="1" x14ac:dyDescent="0.2">
      <c r="A172" s="93"/>
      <c r="B172" s="85">
        <v>44810</v>
      </c>
      <c r="C172" s="101">
        <v>3.5126279396904684E-4</v>
      </c>
      <c r="D172" s="101">
        <v>-1.5605467125687925E-3</v>
      </c>
      <c r="E172" s="101">
        <v>-6.1610190285392233E-3</v>
      </c>
      <c r="F172" s="100">
        <v>4.4323308866310168E-3</v>
      </c>
      <c r="G172" s="86"/>
      <c r="H172" s="85">
        <v>44810</v>
      </c>
      <c r="I172" s="97">
        <v>5.5732376856098577E-4</v>
      </c>
      <c r="J172" s="97">
        <v>-1.1430188473152197E-3</v>
      </c>
      <c r="K172" s="96">
        <v>-3.768113435634069E-4</v>
      </c>
      <c r="L172" s="86"/>
      <c r="M172" s="85">
        <v>44810</v>
      </c>
      <c r="N172" s="95">
        <v>-1.1216740535524199E-3</v>
      </c>
      <c r="O172" s="95">
        <v>-2.6099537110989986E-3</v>
      </c>
      <c r="P172" s="95">
        <v>-8.2064593540360944E-4</v>
      </c>
      <c r="Q172" s="94">
        <v>2.8328506271984376E-2</v>
      </c>
      <c r="R172" s="86"/>
      <c r="S172" s="85">
        <v>44810</v>
      </c>
      <c r="T172" s="99">
        <v>-1.5621467922409481E-3</v>
      </c>
      <c r="U172" s="99">
        <v>-1.4842565151157448E-2</v>
      </c>
      <c r="V172" s="99">
        <v>-3.2063480470015476E-2</v>
      </c>
      <c r="W172" s="98">
        <v>3.0797930616030086E-2</v>
      </c>
      <c r="X172" s="86"/>
      <c r="Y172" s="85">
        <v>44810</v>
      </c>
      <c r="Z172" s="97">
        <v>-4.4825286033431904E-4</v>
      </c>
      <c r="AA172" s="96">
        <v>1.2795296466230628E-2</v>
      </c>
      <c r="AB172" s="86"/>
      <c r="AC172" s="85">
        <v>44810</v>
      </c>
      <c r="AD172" s="95">
        <v>1.5426453238868232E-2</v>
      </c>
      <c r="AE172" s="95">
        <v>1.4535139619113223E-2</v>
      </c>
      <c r="AF172" s="95">
        <v>2.1790231580519008E-2</v>
      </c>
      <c r="AG172" s="95">
        <v>2.1917032914798216E-2</v>
      </c>
      <c r="AH172" s="94">
        <v>3.0593772517758466E-2</v>
      </c>
    </row>
    <row r="173" spans="1:34" ht="15.75" customHeight="1" x14ac:dyDescent="0.2">
      <c r="A173" s="93"/>
      <c r="B173" s="85">
        <v>44811</v>
      </c>
      <c r="C173" s="101">
        <v>6.5211427336048645E-4</v>
      </c>
      <c r="D173" s="101">
        <v>1.1146130356659478E-3</v>
      </c>
      <c r="E173" s="101">
        <v>-7.1084536020517156E-5</v>
      </c>
      <c r="F173" s="100">
        <v>-2.213289680226222E-4</v>
      </c>
      <c r="G173" s="86"/>
      <c r="H173" s="85">
        <v>44811</v>
      </c>
      <c r="I173" s="97">
        <v>1.2241801603717742E-4</v>
      </c>
      <c r="J173" s="97">
        <v>-3.6848662619609791E-3</v>
      </c>
      <c r="K173" s="96">
        <v>1.4102062455767167E-4</v>
      </c>
      <c r="L173" s="86"/>
      <c r="M173" s="85">
        <v>44811</v>
      </c>
      <c r="N173" s="95">
        <v>-8.2727197415380252E-4</v>
      </c>
      <c r="O173" s="95">
        <v>-1.8014914815825925E-3</v>
      </c>
      <c r="P173" s="95">
        <v>1.1916531881880162E-3</v>
      </c>
      <c r="Q173" s="94">
        <v>-4.841192369894538E-3</v>
      </c>
      <c r="R173" s="86"/>
      <c r="S173" s="85">
        <v>44811</v>
      </c>
      <c r="T173" s="99">
        <v>2.5143212793515321E-2</v>
      </c>
      <c r="U173" s="99">
        <v>7.8452759461297192E-2</v>
      </c>
      <c r="V173" s="99">
        <v>-5.0341289480914368E-2</v>
      </c>
      <c r="W173" s="98">
        <v>-2.9133631277209089E-2</v>
      </c>
      <c r="X173" s="86"/>
      <c r="Y173" s="85">
        <v>44811</v>
      </c>
      <c r="Z173" s="97">
        <v>-6.7441120310357942E-5</v>
      </c>
      <c r="AA173" s="96">
        <v>-3.4690242287600771E-3</v>
      </c>
      <c r="AB173" s="86"/>
      <c r="AC173" s="85">
        <v>44811</v>
      </c>
      <c r="AD173" s="95">
        <v>1.4720812864967009E-2</v>
      </c>
      <c r="AE173" s="95">
        <v>1.2618298204221654E-3</v>
      </c>
      <c r="AF173" s="95">
        <v>1.8123473400092818E-2</v>
      </c>
      <c r="AG173" s="95">
        <v>1.1469376271926976E-2</v>
      </c>
      <c r="AH173" s="94">
        <v>-1.5391377014722006E-2</v>
      </c>
    </row>
    <row r="174" spans="1:34" ht="15.75" customHeight="1" x14ac:dyDescent="0.2">
      <c r="A174" s="93"/>
      <c r="B174" s="85">
        <v>44812</v>
      </c>
      <c r="C174" s="101">
        <v>5.8593333015519741E-5</v>
      </c>
      <c r="D174" s="101">
        <v>2.3332498401718266E-3</v>
      </c>
      <c r="E174" s="101">
        <v>3.1673204687439295E-3</v>
      </c>
      <c r="F174" s="100">
        <v>-1.1526630421554616E-3</v>
      </c>
      <c r="G174" s="86"/>
      <c r="H174" s="85">
        <v>44812</v>
      </c>
      <c r="I174" s="97">
        <v>-5.7466196801421861E-5</v>
      </c>
      <c r="J174" s="97">
        <v>-1.8939892927726744E-3</v>
      </c>
      <c r="K174" s="96">
        <v>-2.3147360888188455E-3</v>
      </c>
      <c r="L174" s="86"/>
      <c r="M174" s="85">
        <v>44812</v>
      </c>
      <c r="N174" s="95">
        <v>5.840905934359074E-4</v>
      </c>
      <c r="O174" s="95">
        <v>1.1352620514856894E-3</v>
      </c>
      <c r="P174" s="95">
        <v>9.4504392277381625E-4</v>
      </c>
      <c r="Q174" s="94">
        <v>-3.7297885469964819E-3</v>
      </c>
      <c r="R174" s="86"/>
      <c r="S174" s="85">
        <v>44812</v>
      </c>
      <c r="T174" s="99">
        <v>-2.8710680545922709E-3</v>
      </c>
      <c r="U174" s="99">
        <v>1.1619140340013783E-2</v>
      </c>
      <c r="V174" s="99">
        <v>1.3815277344064774E-2</v>
      </c>
      <c r="W174" s="98">
        <v>-5.7253991694659313E-2</v>
      </c>
      <c r="X174" s="86"/>
      <c r="Y174" s="85">
        <v>44812</v>
      </c>
      <c r="Z174" s="97">
        <v>3.6750000760009594E-4</v>
      </c>
      <c r="AA174" s="96">
        <v>7.5074666817061602E-3</v>
      </c>
      <c r="AB174" s="86"/>
      <c r="AC174" s="85">
        <v>44812</v>
      </c>
      <c r="AD174" s="95">
        <v>1.0223791159029202E-2</v>
      </c>
      <c r="AE174" s="95">
        <v>1.3065062800339658E-2</v>
      </c>
      <c r="AF174" s="95">
        <v>1.2430438940269949E-2</v>
      </c>
      <c r="AG174" s="95">
        <v>1.5800582305119732E-2</v>
      </c>
      <c r="AH174" s="94">
        <v>1.7749050945062409E-2</v>
      </c>
    </row>
    <row r="175" spans="1:34" ht="15.75" customHeight="1" x14ac:dyDescent="0.2">
      <c r="A175" s="93"/>
      <c r="B175" s="85">
        <v>44813</v>
      </c>
      <c r="C175" s="101">
        <v>1.5245384786767319E-4</v>
      </c>
      <c r="D175" s="101">
        <v>1.7456899688142841E-3</v>
      </c>
      <c r="E175" s="101">
        <v>-3.7756874863861113E-3</v>
      </c>
      <c r="F175" s="100">
        <v>-1.5329817617640146E-3</v>
      </c>
      <c r="G175" s="86"/>
      <c r="H175" s="85">
        <v>44813</v>
      </c>
      <c r="I175" s="97">
        <v>1.6986975516762855E-4</v>
      </c>
      <c r="J175" s="97">
        <v>-1.9227051427247652E-3</v>
      </c>
      <c r="K175" s="96">
        <v>3.6107090306316085E-3</v>
      </c>
      <c r="L175" s="86"/>
      <c r="M175" s="85">
        <v>44813</v>
      </c>
      <c r="N175" s="95">
        <v>-2.4169329826205814E-3</v>
      </c>
      <c r="O175" s="95">
        <v>-4.360989744472076E-5</v>
      </c>
      <c r="P175" s="95">
        <v>-1.128029366474965E-3</v>
      </c>
      <c r="Q175" s="94">
        <v>-7.8515949817106207E-3</v>
      </c>
      <c r="R175" s="86"/>
      <c r="S175" s="85">
        <v>44813</v>
      </c>
      <c r="T175" s="99">
        <v>5.3445693491814709E-2</v>
      </c>
      <c r="U175" s="99">
        <v>-4.8707690060292547E-2</v>
      </c>
      <c r="V175" s="99">
        <v>8.7758860700295233E-2</v>
      </c>
      <c r="W175" s="98">
        <v>-0.14876000841251652</v>
      </c>
      <c r="X175" s="86"/>
      <c r="Y175" s="85">
        <v>44813</v>
      </c>
      <c r="Z175" s="97">
        <v>-1.1664019540315439E-4</v>
      </c>
      <c r="AA175" s="96">
        <v>8.025099329129164E-3</v>
      </c>
      <c r="AB175" s="86"/>
      <c r="AC175" s="85">
        <v>44813</v>
      </c>
      <c r="AD175" s="95">
        <v>1.8308417081677974E-2</v>
      </c>
      <c r="AE175" s="95">
        <v>8.8865197352569144E-4</v>
      </c>
      <c r="AF175" s="95">
        <v>1.5713711135163354E-2</v>
      </c>
      <c r="AG175" s="95">
        <v>1.0205152589499854E-2</v>
      </c>
      <c r="AH175" s="94">
        <v>3.6184578714567726E-2</v>
      </c>
    </row>
    <row r="176" spans="1:34" ht="15.75" customHeight="1" x14ac:dyDescent="0.2">
      <c r="A176" s="93"/>
      <c r="B176" s="85">
        <v>44816</v>
      </c>
      <c r="C176" s="101">
        <v>6.9121559218493619E-5</v>
      </c>
      <c r="D176" s="101">
        <v>-3.1266413996780644E-3</v>
      </c>
      <c r="E176" s="101">
        <v>3.9330087384767372E-3</v>
      </c>
      <c r="F176" s="100">
        <v>-9.4576401654827922E-3</v>
      </c>
      <c r="G176" s="86"/>
      <c r="H176" s="85">
        <v>44816</v>
      </c>
      <c r="I176" s="97">
        <v>-5.8535546832283274E-4</v>
      </c>
      <c r="J176" s="97">
        <v>-1.6732156612347256E-3</v>
      </c>
      <c r="K176" s="96">
        <v>-1.058973214043336E-3</v>
      </c>
      <c r="L176" s="86"/>
      <c r="M176" s="85">
        <v>44816</v>
      </c>
      <c r="N176" s="95">
        <v>-2.9898676606253567E-4</v>
      </c>
      <c r="O176" s="95">
        <v>2.6162015832213454E-5</v>
      </c>
      <c r="P176" s="95">
        <v>-8.8875003674425022E-4</v>
      </c>
      <c r="Q176" s="94">
        <v>2.1448929651060836E-2</v>
      </c>
      <c r="R176" s="86"/>
      <c r="S176" s="85">
        <v>44816</v>
      </c>
      <c r="T176" s="99">
        <v>4.3274221497462212E-2</v>
      </c>
      <c r="U176" s="99">
        <v>-7.1903196099061636E-2</v>
      </c>
      <c r="V176" s="99">
        <v>-7.1306182112459829E-2</v>
      </c>
      <c r="W176" s="98">
        <v>-7.9651759207106335E-2</v>
      </c>
      <c r="X176" s="86"/>
      <c r="Y176" s="85">
        <v>44816</v>
      </c>
      <c r="Z176" s="97">
        <v>-4.6847789163105682E-4</v>
      </c>
      <c r="AA176" s="96">
        <v>-3.4635785935844873E-3</v>
      </c>
      <c r="AB176" s="86"/>
      <c r="AC176" s="85">
        <v>44816</v>
      </c>
      <c r="AD176" s="95">
        <v>-5.8582316219617805E-2</v>
      </c>
      <c r="AE176" s="95">
        <v>-3.1765890537964962E-2</v>
      </c>
      <c r="AF176" s="95">
        <v>-7.2741704368471174E-2</v>
      </c>
      <c r="AG176" s="95">
        <v>-4.7871046457669139E-2</v>
      </c>
      <c r="AH176" s="94">
        <v>-4.6208329633749864E-2</v>
      </c>
    </row>
    <row r="177" spans="1:34" ht="15.75" customHeight="1" x14ac:dyDescent="0.2">
      <c r="A177" s="93"/>
      <c r="B177" s="85">
        <v>44817</v>
      </c>
      <c r="C177" s="101">
        <v>-1.0784237456032465E-4</v>
      </c>
      <c r="D177" s="101">
        <v>-3.03887301923569E-3</v>
      </c>
      <c r="E177" s="101">
        <v>1.2877975774443506E-2</v>
      </c>
      <c r="F177" s="100">
        <v>1.938972141879947E-3</v>
      </c>
      <c r="G177" s="86"/>
      <c r="H177" s="85">
        <v>44817</v>
      </c>
      <c r="I177" s="97">
        <v>-6.509717465284174E-4</v>
      </c>
      <c r="J177" s="97">
        <v>-1.2893802957873617E-3</v>
      </c>
      <c r="K177" s="96">
        <v>5.2446136898732219E-4</v>
      </c>
      <c r="L177" s="86"/>
      <c r="M177" s="85">
        <v>44817</v>
      </c>
      <c r="N177" s="95">
        <v>1.0352732574410062E-3</v>
      </c>
      <c r="O177" s="95">
        <v>-3.7756925989920938E-4</v>
      </c>
      <c r="P177" s="95">
        <v>7.1364687610738365E-4</v>
      </c>
      <c r="Q177" s="94">
        <v>-8.6623567987077401E-3</v>
      </c>
      <c r="R177" s="86"/>
      <c r="S177" s="85">
        <v>44817</v>
      </c>
      <c r="T177" s="99">
        <v>-1.7507532103955521E-2</v>
      </c>
      <c r="U177" s="99">
        <v>-7.471822775243912E-3</v>
      </c>
      <c r="V177" s="99">
        <v>-1.2115225337654181E-2</v>
      </c>
      <c r="W177" s="98">
        <v>-2.3779172496748661E-2</v>
      </c>
      <c r="X177" s="86"/>
      <c r="Y177" s="85">
        <v>44817</v>
      </c>
      <c r="Z177" s="97">
        <v>1.2449186483540775E-4</v>
      </c>
      <c r="AA177" s="96">
        <v>9.0280777231800495E-3</v>
      </c>
      <c r="AB177" s="86"/>
      <c r="AC177" s="85">
        <v>44817</v>
      </c>
      <c r="AD177" s="95">
        <v>5.8122802395537288E-3</v>
      </c>
      <c r="AE177" s="95">
        <v>0</v>
      </c>
      <c r="AF177" s="95">
        <v>-6.391947751118547E-3</v>
      </c>
      <c r="AG177" s="95">
        <v>-2.1532418342379765E-2</v>
      </c>
      <c r="AH177" s="94">
        <v>1.1187247705724977E-3</v>
      </c>
    </row>
    <row r="178" spans="1:34" ht="15.75" customHeight="1" x14ac:dyDescent="0.2">
      <c r="A178" s="93"/>
      <c r="B178" s="85">
        <v>44818</v>
      </c>
      <c r="C178" s="101">
        <v>-2.4419695034665957E-4</v>
      </c>
      <c r="D178" s="101">
        <v>1.7281402069722414E-3</v>
      </c>
      <c r="E178" s="101">
        <v>1.6441346695464378E-3</v>
      </c>
      <c r="F178" s="100">
        <v>-1.0381600777525053E-2</v>
      </c>
      <c r="G178" s="86"/>
      <c r="H178" s="85">
        <v>44818</v>
      </c>
      <c r="I178" s="97">
        <v>-5.4408114833273441E-4</v>
      </c>
      <c r="J178" s="97">
        <v>5.0947863018767342E-5</v>
      </c>
      <c r="K178" s="96">
        <v>3.4275581910290951E-3</v>
      </c>
      <c r="L178" s="86"/>
      <c r="M178" s="85">
        <v>44818</v>
      </c>
      <c r="N178" s="95">
        <v>5.4845488043626044E-4</v>
      </c>
      <c r="O178" s="95">
        <v>-9.3302035970373425E-4</v>
      </c>
      <c r="P178" s="95">
        <v>8.1201168547345747E-4</v>
      </c>
      <c r="Q178" s="94">
        <v>-2.5319390062543065E-3</v>
      </c>
      <c r="R178" s="86"/>
      <c r="S178" s="85">
        <v>44818</v>
      </c>
      <c r="T178" s="99">
        <v>-1.4622138984131977E-2</v>
      </c>
      <c r="U178" s="99">
        <v>8.0235419029660293E-4</v>
      </c>
      <c r="V178" s="99">
        <v>6.5783525268396981E-2</v>
      </c>
      <c r="W178" s="98">
        <v>6.7963827143575489E-3</v>
      </c>
      <c r="X178" s="86"/>
      <c r="Y178" s="85">
        <v>44818</v>
      </c>
      <c r="Z178" s="97">
        <v>1.335217312085271E-4</v>
      </c>
      <c r="AA178" s="96">
        <v>7.2344252263332664E-3</v>
      </c>
      <c r="AB178" s="86"/>
      <c r="AC178" s="85">
        <v>44818</v>
      </c>
      <c r="AD178" s="95">
        <v>-2.1272489166676979E-3</v>
      </c>
      <c r="AE178" s="95">
        <v>-1.2920076365104395E-2</v>
      </c>
      <c r="AF178" s="95">
        <v>2.6970171408011303E-2</v>
      </c>
      <c r="AG178" s="95">
        <v>-1.7607912189580847E-2</v>
      </c>
      <c r="AH178" s="94">
        <v>-1.350801459507903E-2</v>
      </c>
    </row>
    <row r="179" spans="1:34" ht="15.75" customHeight="1" x14ac:dyDescent="0.2">
      <c r="A179" s="93"/>
      <c r="B179" s="85">
        <v>44819</v>
      </c>
      <c r="C179" s="101">
        <v>9.1621599632685433E-5</v>
      </c>
      <c r="D179" s="101">
        <v>3.39480087869993E-3</v>
      </c>
      <c r="E179" s="101">
        <v>-6.3146310104189099E-3</v>
      </c>
      <c r="F179" s="100">
        <v>6.1820527777083703E-3</v>
      </c>
      <c r="G179" s="86"/>
      <c r="H179" s="85">
        <v>44819</v>
      </c>
      <c r="I179" s="97">
        <v>1.6861195800436568E-3</v>
      </c>
      <c r="J179" s="97">
        <v>-2.4060801460177969E-3</v>
      </c>
      <c r="K179" s="96">
        <v>-2.1458779639326095E-3</v>
      </c>
      <c r="L179" s="86"/>
      <c r="M179" s="85">
        <v>44819</v>
      </c>
      <c r="N179" s="95">
        <v>8.8525113414190905E-5</v>
      </c>
      <c r="O179" s="95">
        <v>-3.3898067360739765E-3</v>
      </c>
      <c r="P179" s="95">
        <v>-1.3608954641189901E-4</v>
      </c>
      <c r="Q179" s="94">
        <v>-9.6734050019237194E-3</v>
      </c>
      <c r="R179" s="86"/>
      <c r="S179" s="85">
        <v>44819</v>
      </c>
      <c r="T179" s="99">
        <v>-1.9603818301215062E-2</v>
      </c>
      <c r="U179" s="99">
        <v>-4.1951830803972107E-2</v>
      </c>
      <c r="V179" s="99">
        <v>1.1301023534973574E-2</v>
      </c>
      <c r="W179" s="98">
        <v>3.8667780483203504E-2</v>
      </c>
      <c r="X179" s="86"/>
      <c r="Y179" s="85">
        <v>44819</v>
      </c>
      <c r="Z179" s="97">
        <v>2.3239811503470516E-4</v>
      </c>
      <c r="AA179" s="96">
        <v>-1.2603579137260177E-3</v>
      </c>
      <c r="AB179" s="86"/>
      <c r="AC179" s="85">
        <v>44819</v>
      </c>
      <c r="AD179" s="95">
        <v>-5.338004619671201E-3</v>
      </c>
      <c r="AE179" s="95">
        <v>-4.2818644961095829E-3</v>
      </c>
      <c r="AF179" s="95">
        <v>-5.2701044242371041E-3</v>
      </c>
      <c r="AG179" s="95">
        <v>-1.6647734599746791E-2</v>
      </c>
      <c r="AH179" s="94">
        <v>-2.8372837873406318E-3</v>
      </c>
    </row>
    <row r="180" spans="1:34" ht="15.75" customHeight="1" x14ac:dyDescent="0.2">
      <c r="A180" s="93"/>
      <c r="B180" s="85">
        <v>44820</v>
      </c>
      <c r="C180" s="101">
        <v>-5.2321297531880543E-4</v>
      </c>
      <c r="D180" s="101">
        <v>4.0474462847863903E-3</v>
      </c>
      <c r="E180" s="101">
        <v>-1.833279568255107E-4</v>
      </c>
      <c r="F180" s="100">
        <v>1.0889108727327743E-3</v>
      </c>
      <c r="G180" s="86"/>
      <c r="H180" s="85">
        <v>44820</v>
      </c>
      <c r="I180" s="97">
        <v>-4.0630097016949927E-4</v>
      </c>
      <c r="J180" s="97">
        <v>2.943359732690136E-3</v>
      </c>
      <c r="K180" s="96">
        <v>5.8599798189200368E-4</v>
      </c>
      <c r="L180" s="86"/>
      <c r="M180" s="85">
        <v>44820</v>
      </c>
      <c r="N180" s="95">
        <v>-6.8754362019772671E-4</v>
      </c>
      <c r="O180" s="95">
        <v>-2.0785363344392088E-5</v>
      </c>
      <c r="P180" s="95">
        <v>3.1426050002909226E-4</v>
      </c>
      <c r="Q180" s="94">
        <v>6.0175098633577249E-2</v>
      </c>
      <c r="R180" s="86"/>
      <c r="S180" s="85">
        <v>44820</v>
      </c>
      <c r="T180" s="99">
        <v>2.0104328445138785E-2</v>
      </c>
      <c r="U180" s="99">
        <v>-2.0385533585980161E-2</v>
      </c>
      <c r="V180" s="99">
        <v>7.5189240483205591E-2</v>
      </c>
      <c r="W180" s="98">
        <v>5.4537586094114028E-3</v>
      </c>
      <c r="X180" s="86"/>
      <c r="Y180" s="85">
        <v>44820</v>
      </c>
      <c r="Z180" s="97">
        <v>8.5386845791866146E-4</v>
      </c>
      <c r="AA180" s="96">
        <v>1.6626581054022364E-2</v>
      </c>
      <c r="AB180" s="86"/>
      <c r="AC180" s="85">
        <v>44820</v>
      </c>
      <c r="AD180" s="95">
        <v>1.1225200120661232E-2</v>
      </c>
      <c r="AE180" s="95">
        <v>1.426346308107298E-2</v>
      </c>
      <c r="AF180" s="95">
        <v>1.6377699841485106E-2</v>
      </c>
      <c r="AG180" s="95">
        <v>6.3728095624679046E-4</v>
      </c>
      <c r="AH180" s="94">
        <v>2.3725405680042225E-2</v>
      </c>
    </row>
    <row r="181" spans="1:34" ht="15.75" customHeight="1" x14ac:dyDescent="0.2">
      <c r="A181" s="93"/>
      <c r="B181" s="85">
        <v>44823</v>
      </c>
      <c r="C181" s="101">
        <v>-3.5154712231333677E-4</v>
      </c>
      <c r="D181" s="101">
        <v>1.2957812361175448E-3</v>
      </c>
      <c r="E181" s="101">
        <v>7.7760337456300871E-3</v>
      </c>
      <c r="F181" s="100">
        <v>7.7613112745760424E-3</v>
      </c>
      <c r="G181" s="86"/>
      <c r="H181" s="85">
        <v>44823</v>
      </c>
      <c r="I181" s="97">
        <v>2.2075353176594233E-6</v>
      </c>
      <c r="J181" s="97">
        <v>-1.0225704813811459E-3</v>
      </c>
      <c r="K181" s="96">
        <v>2.4371413842214857E-3</v>
      </c>
      <c r="L181" s="86"/>
      <c r="M181" s="85">
        <v>44823</v>
      </c>
      <c r="N181" s="95">
        <v>-3.8056058250958663E-4</v>
      </c>
      <c r="O181" s="95">
        <v>1.7051052365733737E-3</v>
      </c>
      <c r="P181" s="95">
        <v>4.572539082476144E-4</v>
      </c>
      <c r="Q181" s="94">
        <v>-2.0429754032595025E-2</v>
      </c>
      <c r="R181" s="86"/>
      <c r="S181" s="85">
        <v>44823</v>
      </c>
      <c r="T181" s="99">
        <v>-2.3000408596659683E-2</v>
      </c>
      <c r="U181" s="99">
        <v>8.8295845441855644E-3</v>
      </c>
      <c r="V181" s="99">
        <v>-4.2468881326734605E-2</v>
      </c>
      <c r="W181" s="98">
        <v>-3.9125797469062688E-2</v>
      </c>
      <c r="X181" s="86"/>
      <c r="Y181" s="85">
        <v>44823</v>
      </c>
      <c r="Z181" s="97">
        <v>4.6873605655769843E-5</v>
      </c>
      <c r="AA181" s="96">
        <v>1.8120696036867529E-3</v>
      </c>
      <c r="AB181" s="86"/>
      <c r="AC181" s="85">
        <v>44823</v>
      </c>
      <c r="AD181" s="95">
        <v>-9.5722268238760209E-3</v>
      </c>
      <c r="AE181" s="95">
        <v>-1.1841026417099176E-2</v>
      </c>
      <c r="AF181" s="95">
        <v>-2.633463573628152E-2</v>
      </c>
      <c r="AG181" s="95">
        <v>-1.8215439891341216E-2</v>
      </c>
      <c r="AH181" s="94">
        <v>-3.1999347317772334E-2</v>
      </c>
    </row>
    <row r="182" spans="1:34" ht="15.75" customHeight="1" x14ac:dyDescent="0.2">
      <c r="A182" s="93"/>
      <c r="B182" s="85">
        <v>44824</v>
      </c>
      <c r="C182" s="101">
        <v>-1.3592819376593752E-4</v>
      </c>
      <c r="D182" s="101">
        <v>-2.2580380960192641E-3</v>
      </c>
      <c r="E182" s="101">
        <v>-4.2936275443632623E-3</v>
      </c>
      <c r="F182" s="100">
        <v>8.8990603615864278E-3</v>
      </c>
      <c r="G182" s="86"/>
      <c r="H182" s="85">
        <v>44824</v>
      </c>
      <c r="I182" s="97">
        <v>8.5244448751933474E-4</v>
      </c>
      <c r="J182" s="97">
        <v>5.4529888466875313E-6</v>
      </c>
      <c r="K182" s="96">
        <v>1.6906776165246843E-4</v>
      </c>
      <c r="L182" s="86"/>
      <c r="M182" s="85">
        <v>44824</v>
      </c>
      <c r="N182" s="95">
        <v>-1.9548770070596075E-4</v>
      </c>
      <c r="O182" s="95">
        <v>4.0034568098109994E-3</v>
      </c>
      <c r="P182" s="95">
        <v>3.3076102647627329E-3</v>
      </c>
      <c r="Q182" s="94">
        <v>-1.0695498017676521E-2</v>
      </c>
      <c r="R182" s="86"/>
      <c r="S182" s="85">
        <v>44824</v>
      </c>
      <c r="T182" s="99">
        <v>3.6324918872140316E-2</v>
      </c>
      <c r="U182" s="99">
        <v>-2.2258516169766786E-3</v>
      </c>
      <c r="V182" s="99">
        <v>-4.7525265105103305E-2</v>
      </c>
      <c r="W182" s="98">
        <v>8.8909293515860681E-3</v>
      </c>
      <c r="X182" s="86"/>
      <c r="Y182" s="85">
        <v>44824</v>
      </c>
      <c r="Z182" s="97">
        <v>4.5195188497444266E-4</v>
      </c>
      <c r="AA182" s="96">
        <v>1.9813836951268976E-3</v>
      </c>
      <c r="AB182" s="86"/>
      <c r="AC182" s="85">
        <v>44824</v>
      </c>
      <c r="AD182" s="95">
        <v>-1.0548002865653319E-2</v>
      </c>
      <c r="AE182" s="95">
        <v>-2.1635685438994922E-2</v>
      </c>
      <c r="AF182" s="95">
        <v>-1.9876012243625635E-2</v>
      </c>
      <c r="AG182" s="95">
        <v>1.944475064434824E-3</v>
      </c>
      <c r="AH182" s="94">
        <v>-2.5240678522450145E-2</v>
      </c>
    </row>
    <row r="183" spans="1:34" ht="15.75" customHeight="1" x14ac:dyDescent="0.2">
      <c r="A183" s="93"/>
      <c r="B183" s="85">
        <v>44825</v>
      </c>
      <c r="C183" s="101">
        <v>4.7410297475998595E-4</v>
      </c>
      <c r="D183" s="101">
        <v>-2.0613970970056886E-3</v>
      </c>
      <c r="E183" s="101">
        <v>3.4200802242392346E-3</v>
      </c>
      <c r="F183" s="100">
        <v>3.6041681067615502E-4</v>
      </c>
      <c r="G183" s="86"/>
      <c r="H183" s="85">
        <v>44825</v>
      </c>
      <c r="I183" s="97">
        <v>2.8246505759886445E-4</v>
      </c>
      <c r="J183" s="97">
        <v>4.4852937444953944E-4</v>
      </c>
      <c r="K183" s="96">
        <v>-9.4892633146761139E-4</v>
      </c>
      <c r="L183" s="86"/>
      <c r="M183" s="85">
        <v>44825</v>
      </c>
      <c r="N183" s="95">
        <v>1.2952081948721984E-3</v>
      </c>
      <c r="O183" s="95">
        <v>-3.4601371232880537E-4</v>
      </c>
      <c r="P183" s="95">
        <v>3.50098330432758E-4</v>
      </c>
      <c r="Q183" s="94">
        <v>3.6696263463356577E-3</v>
      </c>
      <c r="R183" s="86"/>
      <c r="S183" s="85">
        <v>44825</v>
      </c>
      <c r="T183" s="99">
        <v>-6.5060907377676461E-2</v>
      </c>
      <c r="U183" s="99">
        <v>-4.9755201472495847E-2</v>
      </c>
      <c r="V183" s="99">
        <v>1.3516765816729665E-2</v>
      </c>
      <c r="W183" s="98">
        <v>-9.9942208244422293E-2</v>
      </c>
      <c r="X183" s="86"/>
      <c r="Y183" s="85">
        <v>44825</v>
      </c>
      <c r="Z183" s="97">
        <v>-4.8608909992654007E-4</v>
      </c>
      <c r="AA183" s="96">
        <v>1.1883664588222802E-2</v>
      </c>
      <c r="AB183" s="86"/>
      <c r="AC183" s="85">
        <v>44825</v>
      </c>
      <c r="AD183" s="95">
        <v>-1.5734330837457424E-2</v>
      </c>
      <c r="AE183" s="95">
        <v>-6.2959284568146999E-3</v>
      </c>
      <c r="AF183" s="95">
        <v>-2.7247762605019047E-2</v>
      </c>
      <c r="AG183" s="95">
        <v>-7.8006896104203839E-3</v>
      </c>
      <c r="AH183" s="94">
        <v>-1.8983218722315256E-2</v>
      </c>
    </row>
    <row r="184" spans="1:34" ht="15.75" customHeight="1" x14ac:dyDescent="0.2">
      <c r="A184" s="93"/>
      <c r="B184" s="85">
        <v>44826</v>
      </c>
      <c r="C184" s="101">
        <v>-9.4132912532876193E-5</v>
      </c>
      <c r="D184" s="101">
        <v>6.0126836662234995E-4</v>
      </c>
      <c r="E184" s="101">
        <v>-3.3120894646318289E-3</v>
      </c>
      <c r="F184" s="100">
        <v>-5.1945316570740849E-3</v>
      </c>
      <c r="G184" s="86"/>
      <c r="H184" s="85">
        <v>44826</v>
      </c>
      <c r="I184" s="97">
        <v>1.399980535250891E-5</v>
      </c>
      <c r="J184" s="97">
        <v>-2.8707796295830148E-4</v>
      </c>
      <c r="K184" s="96">
        <v>5.5249514115228719E-4</v>
      </c>
      <c r="L184" s="86"/>
      <c r="M184" s="85">
        <v>44826</v>
      </c>
      <c r="N184" s="95">
        <v>6.0341622778181702E-4</v>
      </c>
      <c r="O184" s="95">
        <v>5.0039424932084699E-4</v>
      </c>
      <c r="P184" s="95">
        <v>-6.7864497495136037E-4</v>
      </c>
      <c r="Q184" s="94">
        <v>-1.0126279984006684E-2</v>
      </c>
      <c r="R184" s="86"/>
      <c r="S184" s="85">
        <v>44826</v>
      </c>
      <c r="T184" s="99">
        <v>-1.8516727325077354E-2</v>
      </c>
      <c r="U184" s="99">
        <v>5.3546031918724174E-2</v>
      </c>
      <c r="V184" s="99">
        <v>-2.2789880262081771E-2</v>
      </c>
      <c r="W184" s="98">
        <v>0.16430446565112453</v>
      </c>
      <c r="X184" s="86"/>
      <c r="Y184" s="85">
        <v>44826</v>
      </c>
      <c r="Z184" s="97">
        <v>-5.208605152832676E-4</v>
      </c>
      <c r="AA184" s="96">
        <v>1.1547577689019053E-2</v>
      </c>
      <c r="AB184" s="86"/>
      <c r="AC184" s="85">
        <v>44826</v>
      </c>
      <c r="AD184" s="95">
        <v>-2.0251561085986816E-2</v>
      </c>
      <c r="AE184" s="95">
        <v>-8.0707586433052137E-3</v>
      </c>
      <c r="AF184" s="95">
        <v>-2.7292142288007623E-2</v>
      </c>
      <c r="AG184" s="95">
        <v>-5.6719174744836341E-3</v>
      </c>
      <c r="AH184" s="94">
        <v>-4.9097143458228173E-2</v>
      </c>
    </row>
    <row r="185" spans="1:34" ht="15.75" customHeight="1" x14ac:dyDescent="0.2">
      <c r="A185" s="93"/>
      <c r="B185" s="85">
        <v>44827</v>
      </c>
      <c r="C185" s="101">
        <v>-2.4184881028109628E-4</v>
      </c>
      <c r="D185" s="101">
        <v>1.1096501019394051E-3</v>
      </c>
      <c r="E185" s="101">
        <v>-1.7806378953756762E-3</v>
      </c>
      <c r="F185" s="100">
        <v>2.4950957828202776E-4</v>
      </c>
      <c r="G185" s="86"/>
      <c r="H185" s="85">
        <v>44827</v>
      </c>
      <c r="I185" s="97">
        <v>2.6064353028798764E-4</v>
      </c>
      <c r="J185" s="97">
        <v>-4.6102203750632616E-3</v>
      </c>
      <c r="K185" s="96">
        <v>2.2996695867011159E-3</v>
      </c>
      <c r="L185" s="86"/>
      <c r="M185" s="85">
        <v>44827</v>
      </c>
      <c r="N185" s="95">
        <v>-1.6649506430144471E-4</v>
      </c>
      <c r="O185" s="95">
        <v>1.9266959284991803E-3</v>
      </c>
      <c r="P185" s="95">
        <v>-6.8011573497587705E-4</v>
      </c>
      <c r="Q185" s="94">
        <v>1.559834998442007E-3</v>
      </c>
      <c r="R185" s="86"/>
      <c r="S185" s="85">
        <v>44827</v>
      </c>
      <c r="T185" s="99">
        <v>3.3400304750086797E-2</v>
      </c>
      <c r="U185" s="99">
        <v>-7.2853288774341962E-4</v>
      </c>
      <c r="V185" s="99">
        <v>-1.0484966031780167E-2</v>
      </c>
      <c r="W185" s="98">
        <v>9.1452594299943984E-2</v>
      </c>
      <c r="X185" s="86"/>
      <c r="Y185" s="85">
        <v>44827</v>
      </c>
      <c r="Z185" s="97">
        <v>-7.021668534072992E-4</v>
      </c>
      <c r="AA185" s="96">
        <v>-1.0997071667476131E-2</v>
      </c>
      <c r="AB185" s="86"/>
      <c r="AC185" s="85">
        <v>44827</v>
      </c>
      <c r="AD185" s="95">
        <v>-3.3954198494509515E-2</v>
      </c>
      <c r="AE185" s="95">
        <v>-2.9964055095921701E-2</v>
      </c>
      <c r="AF185" s="95">
        <v>-4.5955522252700186E-2</v>
      </c>
      <c r="AG185" s="95">
        <v>-4.8245707617403039E-3</v>
      </c>
      <c r="AH185" s="94">
        <v>2.4236078291537691E-2</v>
      </c>
    </row>
    <row r="186" spans="1:34" ht="15.75" customHeight="1" x14ac:dyDescent="0.2">
      <c r="A186" s="93"/>
      <c r="B186" s="85">
        <v>44830</v>
      </c>
      <c r="C186" s="101">
        <v>2.7823432635482742E-4</v>
      </c>
      <c r="D186" s="101">
        <v>2.523896673129928E-3</v>
      </c>
      <c r="E186" s="101">
        <v>6.1196814073814537E-4</v>
      </c>
      <c r="F186" s="100">
        <v>3.4284007710253133E-3</v>
      </c>
      <c r="G186" s="86"/>
      <c r="H186" s="85">
        <v>44830</v>
      </c>
      <c r="I186" s="97">
        <v>-1.3684505987989124E-4</v>
      </c>
      <c r="J186" s="97">
        <v>1.9508368815625359E-3</v>
      </c>
      <c r="K186" s="96">
        <v>-4.1802629896476543E-3</v>
      </c>
      <c r="L186" s="86"/>
      <c r="M186" s="85">
        <v>44830</v>
      </c>
      <c r="N186" s="95">
        <v>5.8463257678095695E-4</v>
      </c>
      <c r="O186" s="95">
        <v>-5.8900858957523989E-4</v>
      </c>
      <c r="P186" s="95">
        <v>3.9670844861413901E-4</v>
      </c>
      <c r="Q186" s="94">
        <v>3.0061253318128877E-2</v>
      </c>
      <c r="R186" s="86"/>
      <c r="S186" s="85">
        <v>44830</v>
      </c>
      <c r="T186" s="99">
        <v>-1.9165752000470861E-2</v>
      </c>
      <c r="U186" s="99">
        <v>2.7207498483776012E-2</v>
      </c>
      <c r="V186" s="99">
        <v>-4.5160560183405273E-2</v>
      </c>
      <c r="W186" s="98">
        <v>5.8813500354037811E-2</v>
      </c>
      <c r="X186" s="86"/>
      <c r="Y186" s="85">
        <v>44830</v>
      </c>
      <c r="Z186" s="97">
        <v>2.1618554622058699E-4</v>
      </c>
      <c r="AA186" s="96">
        <v>-3.7727464304345131E-3</v>
      </c>
      <c r="AB186" s="86"/>
      <c r="AC186" s="85">
        <v>44830</v>
      </c>
      <c r="AD186" s="95">
        <v>2.1253013718331142E-2</v>
      </c>
      <c r="AE186" s="95">
        <v>-2.9046011276099078E-2</v>
      </c>
      <c r="AF186" s="95">
        <v>-1.4781394765478633E-2</v>
      </c>
      <c r="AG186" s="95">
        <v>7.4463769391199834E-3</v>
      </c>
      <c r="AH186" s="94">
        <v>6.4259707046738328E-3</v>
      </c>
    </row>
    <row r="187" spans="1:34" ht="15.75" customHeight="1" x14ac:dyDescent="0.2">
      <c r="A187" s="93"/>
      <c r="B187" s="85">
        <v>44831</v>
      </c>
      <c r="C187" s="101">
        <v>8.1282075921489041E-4</v>
      </c>
      <c r="D187" s="101">
        <v>1.6900381117832509E-3</v>
      </c>
      <c r="E187" s="101">
        <v>-1.4254440380899087E-3</v>
      </c>
      <c r="F187" s="100">
        <v>3.2417681260968928E-3</v>
      </c>
      <c r="G187" s="86"/>
      <c r="H187" s="85">
        <v>44831</v>
      </c>
      <c r="I187" s="97">
        <v>1.4863039775367519E-3</v>
      </c>
      <c r="J187" s="97">
        <v>2.6127741256401541E-3</v>
      </c>
      <c r="K187" s="96">
        <v>1.0257279931890555E-3</v>
      </c>
      <c r="L187" s="86"/>
      <c r="M187" s="85">
        <v>44831</v>
      </c>
      <c r="N187" s="95">
        <v>1.371551207182067E-4</v>
      </c>
      <c r="O187" s="95">
        <v>1.6501552513652536E-3</v>
      </c>
      <c r="P187" s="95">
        <v>-1.1593036125265286E-3</v>
      </c>
      <c r="Q187" s="94">
        <v>3.5363209559382242E-2</v>
      </c>
      <c r="R187" s="86"/>
      <c r="S187" s="85">
        <v>44831</v>
      </c>
      <c r="T187" s="99">
        <v>-2.9254265632399544E-2</v>
      </c>
      <c r="U187" s="99">
        <v>-4.7602856178925991E-2</v>
      </c>
      <c r="V187" s="99">
        <v>0.11398629926827684</v>
      </c>
      <c r="W187" s="98">
        <v>3.0481936548535718E-2</v>
      </c>
      <c r="X187" s="86"/>
      <c r="Y187" s="85">
        <v>44831</v>
      </c>
      <c r="Z187" s="97">
        <v>2.199457073664898E-4</v>
      </c>
      <c r="AA187" s="96">
        <v>-1.3879897477697789E-3</v>
      </c>
      <c r="AB187" s="86"/>
      <c r="AC187" s="85">
        <v>44831</v>
      </c>
      <c r="AD187" s="95">
        <v>1.1071358603032148E-2</v>
      </c>
      <c r="AE187" s="95">
        <v>9.1678344064404244E-3</v>
      </c>
      <c r="AF187" s="95">
        <v>4.1509043671293586E-2</v>
      </c>
      <c r="AG187" s="95">
        <v>7.3913379978650393E-3</v>
      </c>
      <c r="AH187" s="94">
        <v>2.2767662679480053E-2</v>
      </c>
    </row>
    <row r="188" spans="1:34" ht="15.75" customHeight="1" x14ac:dyDescent="0.2">
      <c r="A188" s="93"/>
      <c r="B188" s="85">
        <v>44832</v>
      </c>
      <c r="C188" s="101">
        <v>3.2479490803773056E-5</v>
      </c>
      <c r="D188" s="101">
        <v>-3.8883475310650824E-3</v>
      </c>
      <c r="E188" s="101">
        <v>-2.1279438858237535E-3</v>
      </c>
      <c r="F188" s="100">
        <v>-4.2146516174152637E-3</v>
      </c>
      <c r="G188" s="86"/>
      <c r="H188" s="85">
        <v>44832</v>
      </c>
      <c r="I188" s="97">
        <v>6.6445169765490838E-4</v>
      </c>
      <c r="J188" s="97">
        <v>-9.3969763435909767E-4</v>
      </c>
      <c r="K188" s="96">
        <v>1.005069652170543E-3</v>
      </c>
      <c r="L188" s="86"/>
      <c r="M188" s="85">
        <v>44832</v>
      </c>
      <c r="N188" s="95">
        <v>6.2578389956618064E-4</v>
      </c>
      <c r="O188" s="95">
        <v>-9.2526702210785712E-4</v>
      </c>
      <c r="P188" s="95">
        <v>6.8475854527487012E-4</v>
      </c>
      <c r="Q188" s="94">
        <v>-2.1495100917631248E-3</v>
      </c>
      <c r="R188" s="86"/>
      <c r="S188" s="85">
        <v>44832</v>
      </c>
      <c r="T188" s="99">
        <v>4.9987491223416912E-2</v>
      </c>
      <c r="U188" s="99">
        <v>2.3973688814963885E-2</v>
      </c>
      <c r="V188" s="99">
        <v>9.7827569731022246E-2</v>
      </c>
      <c r="W188" s="98">
        <v>-3.4718689092667308E-2</v>
      </c>
      <c r="X188" s="86"/>
      <c r="Y188" s="85">
        <v>44832</v>
      </c>
      <c r="Z188" s="97">
        <v>-1.5728345871123477E-4</v>
      </c>
      <c r="AA188" s="96">
        <v>1.5873904867420713E-2</v>
      </c>
      <c r="AB188" s="86"/>
      <c r="AC188" s="85">
        <v>44832</v>
      </c>
      <c r="AD188" s="95">
        <v>9.6383843600616297E-3</v>
      </c>
      <c r="AE188" s="95">
        <v>-4.3309368578667962E-2</v>
      </c>
      <c r="AF188" s="95">
        <v>-2.5975486403260677E-2</v>
      </c>
      <c r="AG188" s="95">
        <v>-2.677947560126823E-2</v>
      </c>
      <c r="AH188" s="94">
        <v>-4.5909701304077968E-2</v>
      </c>
    </row>
    <row r="189" spans="1:34" ht="15.75" customHeight="1" x14ac:dyDescent="0.2">
      <c r="A189" s="93"/>
      <c r="B189" s="85">
        <v>44833</v>
      </c>
      <c r="C189" s="101">
        <v>-4.1752052087136481E-4</v>
      </c>
      <c r="D189" s="101">
        <v>2.5512396182159718E-3</v>
      </c>
      <c r="E189" s="101">
        <v>3.0983052410027711E-3</v>
      </c>
      <c r="F189" s="100">
        <v>-2.765370220011742E-3</v>
      </c>
      <c r="G189" s="86"/>
      <c r="H189" s="85">
        <v>44833</v>
      </c>
      <c r="I189" s="97">
        <v>3.9171462518069794E-4</v>
      </c>
      <c r="J189" s="97">
        <v>-1.6957672194911773E-3</v>
      </c>
      <c r="K189" s="96">
        <v>-3.5287219418184733E-3</v>
      </c>
      <c r="L189" s="86"/>
      <c r="M189" s="85">
        <v>44833</v>
      </c>
      <c r="N189" s="95">
        <v>-3.2042404318117118E-4</v>
      </c>
      <c r="O189" s="95">
        <v>-2.1038396879464092E-3</v>
      </c>
      <c r="P189" s="95">
        <v>3.9044611035748408E-4</v>
      </c>
      <c r="Q189" s="94">
        <v>1.2768696503483588E-2</v>
      </c>
      <c r="R189" s="86"/>
      <c r="S189" s="85">
        <v>44833</v>
      </c>
      <c r="T189" s="99">
        <v>-2.3495685777792691E-3</v>
      </c>
      <c r="U189" s="99">
        <v>0.11495862907800042</v>
      </c>
      <c r="V189" s="99">
        <v>7.7209520523716726E-2</v>
      </c>
      <c r="W189" s="98">
        <v>-0.10888954267484481</v>
      </c>
      <c r="X189" s="86"/>
      <c r="Y189" s="85">
        <v>44833</v>
      </c>
      <c r="Z189" s="97">
        <v>9.9890774906587771E-5</v>
      </c>
      <c r="AA189" s="96">
        <v>1.9269821153546283E-2</v>
      </c>
      <c r="AB189" s="86"/>
      <c r="AC189" s="85">
        <v>44833</v>
      </c>
      <c r="AD189" s="95">
        <v>2.0784121462261263E-2</v>
      </c>
      <c r="AE189" s="95">
        <v>-2.2920570708505721E-2</v>
      </c>
      <c r="AF189" s="95">
        <v>-2.5125036899355548E-2</v>
      </c>
      <c r="AG189" s="95">
        <v>-1.6373585488329113E-2</v>
      </c>
      <c r="AH189" s="94">
        <v>-7.677280168273461E-3</v>
      </c>
    </row>
    <row r="190" spans="1:34" ht="15.75" customHeight="1" x14ac:dyDescent="0.2">
      <c r="A190" s="93"/>
      <c r="B190" s="85">
        <v>44834</v>
      </c>
      <c r="C190" s="101">
        <v>5.3143253669195583E-4</v>
      </c>
      <c r="D190" s="101">
        <v>-2.4392585962116496E-3</v>
      </c>
      <c r="E190" s="101">
        <v>6.4874454366865824E-3</v>
      </c>
      <c r="F190" s="100">
        <v>-3.2705229845335767E-3</v>
      </c>
      <c r="G190" s="86"/>
      <c r="H190" s="85">
        <v>44834</v>
      </c>
      <c r="I190" s="97">
        <v>-9.1157704742808197E-4</v>
      </c>
      <c r="J190" s="97">
        <v>-3.4102834893432669E-3</v>
      </c>
      <c r="K190" s="96">
        <v>-1.0054662237509524E-3</v>
      </c>
      <c r="L190" s="86"/>
      <c r="M190" s="85">
        <v>44834</v>
      </c>
      <c r="N190" s="95">
        <v>2.5360965831828794E-3</v>
      </c>
      <c r="O190" s="95">
        <v>-4.1769469740973481E-4</v>
      </c>
      <c r="P190" s="95">
        <v>6.9437022628554757E-5</v>
      </c>
      <c r="Q190" s="94">
        <v>-2.457055133828338E-2</v>
      </c>
      <c r="R190" s="86"/>
      <c r="S190" s="85">
        <v>44834</v>
      </c>
      <c r="T190" s="99">
        <v>4.8918750072458023E-2</v>
      </c>
      <c r="U190" s="99">
        <v>-9.9048045046924108E-3</v>
      </c>
      <c r="V190" s="99">
        <v>3.1667769645632449E-2</v>
      </c>
      <c r="W190" s="98">
        <v>0.11456707805935243</v>
      </c>
      <c r="X190" s="86"/>
      <c r="Y190" s="85">
        <v>44834</v>
      </c>
      <c r="Z190" s="97">
        <v>6.1374699556310372E-4</v>
      </c>
      <c r="AA190" s="96">
        <v>-7.0671586173852814E-3</v>
      </c>
      <c r="AB190" s="86"/>
      <c r="AC190" s="85">
        <v>44834</v>
      </c>
      <c r="AD190" s="95">
        <v>2.8563622441096059E-2</v>
      </c>
      <c r="AE190" s="95">
        <v>2.9674500983186611E-2</v>
      </c>
      <c r="AF190" s="95">
        <v>4.9267342220955183E-2</v>
      </c>
      <c r="AG190" s="95">
        <v>3.2702280145879802E-2</v>
      </c>
      <c r="AH190" s="94">
        <v>5.6415416554857753E-2</v>
      </c>
    </row>
    <row r="191" spans="1:34" ht="15.75" customHeight="1" x14ac:dyDescent="0.2">
      <c r="A191" s="93"/>
      <c r="B191" s="85">
        <v>44837</v>
      </c>
      <c r="C191" s="101">
        <v>-2.8048880740380556E-5</v>
      </c>
      <c r="D191" s="101">
        <v>-1.9830458657354032E-3</v>
      </c>
      <c r="E191" s="101">
        <v>-9.193187575361075E-3</v>
      </c>
      <c r="F191" s="100">
        <v>-7.5694708267072036E-3</v>
      </c>
      <c r="G191" s="86"/>
      <c r="H191" s="85">
        <v>44837</v>
      </c>
      <c r="I191" s="97">
        <v>1.8332557818086447E-5</v>
      </c>
      <c r="J191" s="97">
        <v>-4.0943490686287803E-3</v>
      </c>
      <c r="K191" s="96">
        <v>-3.3333169580938731E-3</v>
      </c>
      <c r="L191" s="86"/>
      <c r="M191" s="85">
        <v>44837</v>
      </c>
      <c r="N191" s="95">
        <v>-4.5929925636767924E-4</v>
      </c>
      <c r="O191" s="95">
        <v>3.0344933925849499E-3</v>
      </c>
      <c r="P191" s="95">
        <v>9.1447108554386424E-4</v>
      </c>
      <c r="Q191" s="94">
        <v>3.0465094017113736E-3</v>
      </c>
      <c r="R191" s="86"/>
      <c r="S191" s="85">
        <v>44837</v>
      </c>
      <c r="T191" s="99">
        <v>1.9470303568157696E-2</v>
      </c>
      <c r="U191" s="99">
        <v>-2.1654359296579467E-2</v>
      </c>
      <c r="V191" s="99">
        <v>-9.8907789556486034E-2</v>
      </c>
      <c r="W191" s="98">
        <v>-2.1019237905209685E-2</v>
      </c>
      <c r="X191" s="86"/>
      <c r="Y191" s="85">
        <v>44837</v>
      </c>
      <c r="Z191" s="97">
        <v>-3.7776341079891421E-5</v>
      </c>
      <c r="AA191" s="96">
        <v>3.8218270137750647E-3</v>
      </c>
      <c r="AB191" s="86"/>
      <c r="AC191" s="85">
        <v>44837</v>
      </c>
      <c r="AD191" s="95">
        <v>3.6981857919405697E-2</v>
      </c>
      <c r="AE191" s="95">
        <v>2.0404622143801544E-2</v>
      </c>
      <c r="AF191" s="95">
        <v>5.2888351881945066E-2</v>
      </c>
      <c r="AG191" s="95">
        <v>4.7236048841689533E-2</v>
      </c>
      <c r="AH191" s="94">
        <v>5.4950934801289389E-2</v>
      </c>
    </row>
    <row r="192" spans="1:34" ht="15.75" customHeight="1" x14ac:dyDescent="0.2">
      <c r="A192" s="93"/>
      <c r="B192" s="85">
        <v>44838</v>
      </c>
      <c r="C192" s="101">
        <v>-4.8482433927658775E-4</v>
      </c>
      <c r="D192" s="101">
        <v>-9.5245367613816783E-4</v>
      </c>
      <c r="E192" s="101">
        <v>3.5732596653982756E-3</v>
      </c>
      <c r="F192" s="100">
        <v>1.7740175903083005E-2</v>
      </c>
      <c r="G192" s="86"/>
      <c r="H192" s="85">
        <v>44838</v>
      </c>
      <c r="I192" s="97">
        <v>1.1048273057001714E-3</v>
      </c>
      <c r="J192" s="97">
        <v>7.6273035962908734E-4</v>
      </c>
      <c r="K192" s="96">
        <v>1.4363662890090039E-3</v>
      </c>
      <c r="L192" s="86"/>
      <c r="M192" s="85">
        <v>44838</v>
      </c>
      <c r="N192" s="95">
        <v>4.0506187609919299E-4</v>
      </c>
      <c r="O192" s="95">
        <v>-4.3639832326390138E-4</v>
      </c>
      <c r="P192" s="95">
        <v>-1.6782855741674218E-3</v>
      </c>
      <c r="Q192" s="94">
        <v>-1.6030257239223605E-2</v>
      </c>
      <c r="R192" s="86"/>
      <c r="S192" s="85">
        <v>44838</v>
      </c>
      <c r="T192" s="99">
        <v>-4.9307679808916836E-2</v>
      </c>
      <c r="U192" s="99">
        <v>4.5442037692744269E-2</v>
      </c>
      <c r="V192" s="99">
        <v>7.1327054384042327E-2</v>
      </c>
      <c r="W192" s="98">
        <v>0.11262015310447482</v>
      </c>
      <c r="X192" s="86"/>
      <c r="Y192" s="85">
        <v>44838</v>
      </c>
      <c r="Z192" s="97">
        <v>3.0145082211150944E-4</v>
      </c>
      <c r="AA192" s="96">
        <v>9.0227453791033481E-3</v>
      </c>
      <c r="AB192" s="86"/>
      <c r="AC192" s="85">
        <v>44838</v>
      </c>
      <c r="AD192" s="95">
        <v>1.1052889533129186E-2</v>
      </c>
      <c r="AE192" s="95">
        <v>-2.2088833068231971E-2</v>
      </c>
      <c r="AF192" s="95">
        <v>-4.1855659291793208E-3</v>
      </c>
      <c r="AG192" s="95">
        <v>1.224208670039148E-2</v>
      </c>
      <c r="AH192" s="94">
        <v>-1.1747357511942577E-2</v>
      </c>
    </row>
    <row r="193" spans="1:34" ht="15.75" customHeight="1" x14ac:dyDescent="0.2">
      <c r="A193" s="93"/>
      <c r="B193" s="85">
        <v>44839</v>
      </c>
      <c r="C193" s="101">
        <v>-5.8303671607417141E-4</v>
      </c>
      <c r="D193" s="101">
        <v>3.4831483727156812E-4</v>
      </c>
      <c r="E193" s="101">
        <v>-7.6685199403882746E-3</v>
      </c>
      <c r="F193" s="100">
        <v>1.6163904846640564E-3</v>
      </c>
      <c r="G193" s="86"/>
      <c r="H193" s="85">
        <v>44839</v>
      </c>
      <c r="I193" s="97">
        <v>-1.0394783932356425E-3</v>
      </c>
      <c r="J193" s="97">
        <v>-2.5559894793386216E-4</v>
      </c>
      <c r="K193" s="96">
        <v>-8.3290875566628469E-4</v>
      </c>
      <c r="L193" s="86"/>
      <c r="M193" s="85">
        <v>44839</v>
      </c>
      <c r="N193" s="95">
        <v>-5.685559010083003E-4</v>
      </c>
      <c r="O193" s="95">
        <v>4.2788520971849672E-3</v>
      </c>
      <c r="P193" s="95">
        <v>1.5118064507570834E-3</v>
      </c>
      <c r="Q193" s="94">
        <v>-3.7509656263699551E-2</v>
      </c>
      <c r="R193" s="86"/>
      <c r="S193" s="85">
        <v>44839</v>
      </c>
      <c r="T193" s="99">
        <v>-1.4853244627160807E-2</v>
      </c>
      <c r="U193" s="99">
        <v>-7.3520742014155385E-2</v>
      </c>
      <c r="V193" s="99">
        <v>5.2341236050847097E-2</v>
      </c>
      <c r="W193" s="98">
        <v>7.3273843335481315E-2</v>
      </c>
      <c r="X193" s="86"/>
      <c r="Y193" s="85">
        <v>44839</v>
      </c>
      <c r="Z193" s="97">
        <v>-3.7554157849876323E-4</v>
      </c>
      <c r="AA193" s="96">
        <v>-6.8531502124550584E-3</v>
      </c>
      <c r="AB193" s="86"/>
      <c r="AC193" s="85">
        <v>44839</v>
      </c>
      <c r="AD193" s="95">
        <v>-6.3404761000926653E-3</v>
      </c>
      <c r="AE193" s="95">
        <v>-3.4730178601133276E-2</v>
      </c>
      <c r="AF193" s="95">
        <v>-1.2662849469568921E-2</v>
      </c>
      <c r="AG193" s="95">
        <v>5.5527134958097855E-3</v>
      </c>
      <c r="AH193" s="94">
        <v>7.6585255904561634E-3</v>
      </c>
    </row>
    <row r="194" spans="1:34" ht="15.75" customHeight="1" x14ac:dyDescent="0.2">
      <c r="A194" s="93"/>
      <c r="B194" s="85">
        <v>44840</v>
      </c>
      <c r="C194" s="101">
        <v>5.4430732581967349E-4</v>
      </c>
      <c r="D194" s="101">
        <v>-1.3135322677829142E-3</v>
      </c>
      <c r="E194" s="101">
        <v>-4.6574111664124326E-3</v>
      </c>
      <c r="F194" s="100">
        <v>8.0049692164149578E-3</v>
      </c>
      <c r="G194" s="86"/>
      <c r="H194" s="85">
        <v>44840</v>
      </c>
      <c r="I194" s="97">
        <v>2.7809961089482016E-4</v>
      </c>
      <c r="J194" s="97">
        <v>1.0145530955571326E-3</v>
      </c>
      <c r="K194" s="96">
        <v>4.1266804721901452E-3</v>
      </c>
      <c r="L194" s="86"/>
      <c r="M194" s="85">
        <v>44840</v>
      </c>
      <c r="N194" s="95">
        <v>-1.0163870411804971E-3</v>
      </c>
      <c r="O194" s="95">
        <v>-4.3738519894430275E-5</v>
      </c>
      <c r="P194" s="95">
        <v>2.7288881741753877E-3</v>
      </c>
      <c r="Q194" s="94">
        <v>-3.651903638295503E-3</v>
      </c>
      <c r="R194" s="86"/>
      <c r="S194" s="85">
        <v>44840</v>
      </c>
      <c r="T194" s="99">
        <v>-3.1688912400655807E-2</v>
      </c>
      <c r="U194" s="99">
        <v>-4.3936204800552429E-3</v>
      </c>
      <c r="V194" s="99">
        <v>9.8721682821589038E-2</v>
      </c>
      <c r="W194" s="98">
        <v>-4.901785509470518E-2</v>
      </c>
      <c r="X194" s="86"/>
      <c r="Y194" s="85">
        <v>44840</v>
      </c>
      <c r="Z194" s="97">
        <v>-8.6818542427406591E-4</v>
      </c>
      <c r="AA194" s="96">
        <v>4.3878073777109134E-3</v>
      </c>
      <c r="AB194" s="86"/>
      <c r="AC194" s="85">
        <v>44840</v>
      </c>
      <c r="AD194" s="95">
        <v>-2.1618434168133423E-2</v>
      </c>
      <c r="AE194" s="95">
        <v>-2.6526754333428711E-2</v>
      </c>
      <c r="AF194" s="95">
        <v>-4.0084803185726901E-2</v>
      </c>
      <c r="AG194" s="95">
        <v>-2.0721835528724183E-2</v>
      </c>
      <c r="AH194" s="94">
        <v>-1.7243034981767512E-2</v>
      </c>
    </row>
    <row r="195" spans="1:34" ht="15.75" customHeight="1" x14ac:dyDescent="0.2">
      <c r="A195" s="93"/>
      <c r="B195" s="85">
        <v>44841</v>
      </c>
      <c r="C195" s="101">
        <v>5.550503653559037E-4</v>
      </c>
      <c r="D195" s="101">
        <v>-1.3227487695625208E-3</v>
      </c>
      <c r="E195" s="101">
        <v>-2.0986132405334782E-3</v>
      </c>
      <c r="F195" s="100">
        <v>-2.2729082411743593E-3</v>
      </c>
      <c r="G195" s="86"/>
      <c r="H195" s="85">
        <v>44841</v>
      </c>
      <c r="I195" s="97">
        <v>-1.2723675540726831E-3</v>
      </c>
      <c r="J195" s="97">
        <v>5.9268303835845247E-4</v>
      </c>
      <c r="K195" s="96">
        <v>-3.8901220761774036E-3</v>
      </c>
      <c r="L195" s="86"/>
      <c r="M195" s="85">
        <v>44841</v>
      </c>
      <c r="N195" s="95">
        <v>2.3939549171158786E-5</v>
      </c>
      <c r="O195" s="95">
        <v>2.5816187747627222E-3</v>
      </c>
      <c r="P195" s="95">
        <v>-3.1826589354155404E-4</v>
      </c>
      <c r="Q195" s="94">
        <v>-6.2905772138752269E-3</v>
      </c>
      <c r="R195" s="86"/>
      <c r="S195" s="85">
        <v>44841</v>
      </c>
      <c r="T195" s="99">
        <v>2.954009925615508E-2</v>
      </c>
      <c r="U195" s="99">
        <v>4.6031884038359644E-2</v>
      </c>
      <c r="V195" s="99">
        <v>0.12083636483571912</v>
      </c>
      <c r="W195" s="98">
        <v>9.0521321795968848E-2</v>
      </c>
      <c r="X195" s="86"/>
      <c r="Y195" s="85">
        <v>44841</v>
      </c>
      <c r="Z195" s="97">
        <v>-4.8786560827840416E-5</v>
      </c>
      <c r="AA195" s="96">
        <v>-3.4953644612020886E-3</v>
      </c>
      <c r="AB195" s="86"/>
      <c r="AC195" s="85">
        <v>44841</v>
      </c>
      <c r="AD195" s="95">
        <v>1.4495040338726749E-2</v>
      </c>
      <c r="AE195" s="95">
        <v>-4.9404996067740356E-3</v>
      </c>
      <c r="AF195" s="95">
        <v>-1.260676688991204E-2</v>
      </c>
      <c r="AG195" s="95">
        <v>-5.1557809664850011E-2</v>
      </c>
      <c r="AH195" s="94">
        <v>-1.7106824825545177E-2</v>
      </c>
    </row>
    <row r="196" spans="1:34" ht="15.75" customHeight="1" x14ac:dyDescent="0.2">
      <c r="A196" s="93"/>
      <c r="B196" s="85">
        <v>44844</v>
      </c>
      <c r="C196" s="101">
        <v>7.8485185010983489E-4</v>
      </c>
      <c r="D196" s="101">
        <v>-5.6801797899716563E-3</v>
      </c>
      <c r="E196" s="101">
        <v>-2.7225259465357837E-3</v>
      </c>
      <c r="F196" s="100">
        <v>6.0165270885056662E-3</v>
      </c>
      <c r="G196" s="86"/>
      <c r="H196" s="85">
        <v>44844</v>
      </c>
      <c r="I196" s="97">
        <v>1.4491981829978999E-4</v>
      </c>
      <c r="J196" s="97">
        <v>1.1684221082966892E-3</v>
      </c>
      <c r="K196" s="96">
        <v>1.5630153233312364E-3</v>
      </c>
      <c r="L196" s="86"/>
      <c r="M196" s="85">
        <v>44844</v>
      </c>
      <c r="N196" s="95">
        <v>-1.2728143676028644E-4</v>
      </c>
      <c r="O196" s="95">
        <v>-3.8892705247285458E-4</v>
      </c>
      <c r="P196" s="95">
        <v>-4.8928693062018965E-4</v>
      </c>
      <c r="Q196" s="94">
        <v>-1.8179411801203953E-2</v>
      </c>
      <c r="R196" s="86"/>
      <c r="S196" s="85">
        <v>44844</v>
      </c>
      <c r="T196" s="99">
        <v>4.5501811078855689E-2</v>
      </c>
      <c r="U196" s="99">
        <v>0.14014848850625561</v>
      </c>
      <c r="V196" s="99">
        <v>-9.4275048209708515E-2</v>
      </c>
      <c r="W196" s="98">
        <v>0.17856699379695057</v>
      </c>
      <c r="X196" s="86"/>
      <c r="Y196" s="85">
        <v>44844</v>
      </c>
      <c r="Z196" s="97">
        <v>-9.311177426831142E-4</v>
      </c>
      <c r="AA196" s="96">
        <v>1.7611641671681562E-2</v>
      </c>
      <c r="AB196" s="86"/>
      <c r="AC196" s="85">
        <v>44844</v>
      </c>
      <c r="AD196" s="95">
        <v>-2.6029576842277352E-3</v>
      </c>
      <c r="AE196" s="95">
        <v>2.314299995811581E-2</v>
      </c>
      <c r="AF196" s="95">
        <v>1.4914245866701199E-3</v>
      </c>
      <c r="AG196" s="95">
        <v>-1.8692133012152522E-2</v>
      </c>
      <c r="AH196" s="94">
        <v>4.3856443945395929E-4</v>
      </c>
    </row>
    <row r="197" spans="1:34" ht="15.75" customHeight="1" x14ac:dyDescent="0.2">
      <c r="A197" s="93"/>
      <c r="B197" s="85">
        <v>44845</v>
      </c>
      <c r="C197" s="101">
        <v>-3.1201456171216137E-4</v>
      </c>
      <c r="D197" s="101">
        <v>4.3690868610269312E-4</v>
      </c>
      <c r="E197" s="101">
        <v>5.9904031847305764E-3</v>
      </c>
      <c r="F197" s="100">
        <v>3.925277226252662E-3</v>
      </c>
      <c r="G197" s="86"/>
      <c r="H197" s="85">
        <v>44845</v>
      </c>
      <c r="I197" s="97">
        <v>1.3638214742977578E-3</v>
      </c>
      <c r="J197" s="97">
        <v>-2.5102465691533354E-3</v>
      </c>
      <c r="K197" s="96">
        <v>3.9203120815769533E-4</v>
      </c>
      <c r="L197" s="86"/>
      <c r="M197" s="85">
        <v>44845</v>
      </c>
      <c r="N197" s="95">
        <v>6.9048340390139408E-4</v>
      </c>
      <c r="O197" s="95">
        <v>5.5138426607603667E-4</v>
      </c>
      <c r="P197" s="95">
        <v>-2.4314667580180014E-3</v>
      </c>
      <c r="Q197" s="94">
        <v>-4.9539769097009363E-2</v>
      </c>
      <c r="R197" s="86"/>
      <c r="S197" s="85">
        <v>44845</v>
      </c>
      <c r="T197" s="99">
        <v>4.2249757512967882E-2</v>
      </c>
      <c r="U197" s="99">
        <v>5.2517976924836868E-2</v>
      </c>
      <c r="V197" s="99">
        <v>-1.4969003808385844E-2</v>
      </c>
      <c r="W197" s="98">
        <v>-0.13761381857685581</v>
      </c>
      <c r="X197" s="86"/>
      <c r="Y197" s="85">
        <v>44845</v>
      </c>
      <c r="Z197" s="97">
        <v>3.6134877752496861E-4</v>
      </c>
      <c r="AA197" s="96">
        <v>4.1924055234931618E-3</v>
      </c>
      <c r="AB197" s="86"/>
      <c r="AC197" s="85">
        <v>44845</v>
      </c>
      <c r="AD197" s="95">
        <v>-2.1546677287149048E-2</v>
      </c>
      <c r="AE197" s="95">
        <v>-2.1568373606446679E-2</v>
      </c>
      <c r="AF197" s="95">
        <v>8.9021359405932511E-3</v>
      </c>
      <c r="AG197" s="95">
        <v>6.2696130135951739E-3</v>
      </c>
      <c r="AH197" s="94">
        <v>-1.1317824932661461E-2</v>
      </c>
    </row>
    <row r="198" spans="1:34" ht="15.75" customHeight="1" x14ac:dyDescent="0.2">
      <c r="A198" s="93"/>
      <c r="B198" s="85">
        <v>44846</v>
      </c>
      <c r="C198" s="101">
        <v>-9.2056881275413919E-5</v>
      </c>
      <c r="D198" s="101">
        <v>1.4251122808887106E-3</v>
      </c>
      <c r="E198" s="101">
        <v>9.5106128953598048E-4</v>
      </c>
      <c r="F198" s="100">
        <v>3.5055408183982989E-3</v>
      </c>
      <c r="G198" s="86"/>
      <c r="H198" s="85">
        <v>44846</v>
      </c>
      <c r="I198" s="97">
        <v>5.7881271041338638E-4</v>
      </c>
      <c r="J198" s="97">
        <v>-9.2632254388348094E-4</v>
      </c>
      <c r="K198" s="96">
        <v>3.2034392936239266E-4</v>
      </c>
      <c r="L198" s="86"/>
      <c r="M198" s="85">
        <v>44846</v>
      </c>
      <c r="N198" s="95">
        <v>-4.7905630687524343E-4</v>
      </c>
      <c r="O198" s="95">
        <v>2.7599454293304039E-3</v>
      </c>
      <c r="P198" s="95">
        <v>2.330305613973718E-4</v>
      </c>
      <c r="Q198" s="94">
        <v>2.0684686478315649E-4</v>
      </c>
      <c r="R198" s="86"/>
      <c r="S198" s="85">
        <v>44846</v>
      </c>
      <c r="T198" s="99">
        <v>1.6054958436761014E-3</v>
      </c>
      <c r="U198" s="99">
        <v>2.1355197472181564E-2</v>
      </c>
      <c r="V198" s="99">
        <v>4.3350461108250506E-2</v>
      </c>
      <c r="W198" s="98">
        <v>-0.16036867887669259</v>
      </c>
      <c r="X198" s="86"/>
      <c r="Y198" s="85">
        <v>44846</v>
      </c>
      <c r="Z198" s="97">
        <v>3.4930180068491398E-4</v>
      </c>
      <c r="AA198" s="96">
        <v>-8.0787557808749688E-3</v>
      </c>
      <c r="AB198" s="86"/>
      <c r="AC198" s="85">
        <v>44846</v>
      </c>
      <c r="AD198" s="95">
        <v>3.3574949618356158E-2</v>
      </c>
      <c r="AE198" s="95">
        <v>2.6833853082208654E-2</v>
      </c>
      <c r="AF198" s="95">
        <v>3.7685618898389929E-2</v>
      </c>
      <c r="AG198" s="95">
        <v>1.6382921214654188E-2</v>
      </c>
      <c r="AH198" s="94">
        <v>1.8308823402815911E-2</v>
      </c>
    </row>
    <row r="199" spans="1:34" ht="15.75" customHeight="1" x14ac:dyDescent="0.2">
      <c r="A199" s="93"/>
      <c r="B199" s="85">
        <v>44847</v>
      </c>
      <c r="C199" s="101">
        <v>1.0199415526466836E-4</v>
      </c>
      <c r="D199" s="101">
        <v>-1.0664789700082823E-3</v>
      </c>
      <c r="E199" s="101">
        <v>6.180205458385872E-3</v>
      </c>
      <c r="F199" s="100">
        <v>1.0567940356532326E-2</v>
      </c>
      <c r="G199" s="86"/>
      <c r="H199" s="85">
        <v>44847</v>
      </c>
      <c r="I199" s="97">
        <v>-3.9375761925091932E-4</v>
      </c>
      <c r="J199" s="97">
        <v>1.4301170977844583E-4</v>
      </c>
      <c r="K199" s="96">
        <v>1.541807138872648E-5</v>
      </c>
      <c r="L199" s="86"/>
      <c r="M199" s="85">
        <v>44847</v>
      </c>
      <c r="N199" s="95">
        <v>1.3773540690715739E-3</v>
      </c>
      <c r="O199" s="95">
        <v>-6.1856899616043198E-5</v>
      </c>
      <c r="P199" s="95">
        <v>-5.6425879781160022E-5</v>
      </c>
      <c r="Q199" s="94">
        <v>5.7359210490596189E-2</v>
      </c>
      <c r="R199" s="86"/>
      <c r="S199" s="85">
        <v>44847</v>
      </c>
      <c r="T199" s="99">
        <v>-1.2313081875774642E-2</v>
      </c>
      <c r="U199" s="99">
        <v>2.0640422151721766E-2</v>
      </c>
      <c r="V199" s="99">
        <v>3.9839704028330314E-2</v>
      </c>
      <c r="W199" s="98">
        <v>0.11322983664737439</v>
      </c>
      <c r="X199" s="86"/>
      <c r="Y199" s="85">
        <v>44847</v>
      </c>
      <c r="Z199" s="97">
        <v>-1.2277183547624621E-3</v>
      </c>
      <c r="AA199" s="96">
        <v>6.120944850084656E-3</v>
      </c>
      <c r="AB199" s="86"/>
      <c r="AC199" s="85">
        <v>44847</v>
      </c>
      <c r="AD199" s="95">
        <v>-3.0062009855657264E-2</v>
      </c>
      <c r="AE199" s="95">
        <v>-1.2772690710355656E-2</v>
      </c>
      <c r="AF199" s="95">
        <v>-3.0693870084967E-2</v>
      </c>
      <c r="AG199" s="95">
        <v>-3.5993602647905368E-2</v>
      </c>
      <c r="AH199" s="94">
        <v>-1.2560410491951888E-2</v>
      </c>
    </row>
    <row r="200" spans="1:34" ht="15.75" customHeight="1" x14ac:dyDescent="0.2">
      <c r="A200" s="93"/>
      <c r="B200" s="85">
        <v>44848</v>
      </c>
      <c r="C200" s="101">
        <v>5.8151565546819676E-4</v>
      </c>
      <c r="D200" s="101">
        <v>1.9150660690253645E-4</v>
      </c>
      <c r="E200" s="101">
        <v>-5.4961383291451827E-3</v>
      </c>
      <c r="F200" s="100">
        <v>-2.4466198210416635E-4</v>
      </c>
      <c r="G200" s="86"/>
      <c r="H200" s="85">
        <v>44848</v>
      </c>
      <c r="I200" s="97">
        <v>-7.5345751989987849E-4</v>
      </c>
      <c r="J200" s="97">
        <v>-1.2145750203537036E-3</v>
      </c>
      <c r="K200" s="96">
        <v>1.0886492382442966E-3</v>
      </c>
      <c r="L200" s="86"/>
      <c r="M200" s="85">
        <v>44848</v>
      </c>
      <c r="N200" s="95">
        <v>2.9478449992362428E-5</v>
      </c>
      <c r="O200" s="95">
        <v>-8.2080487695758637E-4</v>
      </c>
      <c r="P200" s="95">
        <v>-1.1012621846450876E-3</v>
      </c>
      <c r="Q200" s="94">
        <v>-2.0541031866287827E-2</v>
      </c>
      <c r="R200" s="86"/>
      <c r="S200" s="85">
        <v>44848</v>
      </c>
      <c r="T200" s="99">
        <v>3.234560019462681E-2</v>
      </c>
      <c r="U200" s="99">
        <v>-4.5794686326740129E-2</v>
      </c>
      <c r="V200" s="99">
        <v>-5.4330356159762692E-3</v>
      </c>
      <c r="W200" s="98">
        <v>0.10233099905069841</v>
      </c>
      <c r="X200" s="86"/>
      <c r="Y200" s="85">
        <v>44848</v>
      </c>
      <c r="Z200" s="97">
        <v>2.4653200818198617E-4</v>
      </c>
      <c r="AA200" s="96">
        <v>-6.2857671519073524E-3</v>
      </c>
      <c r="AB200" s="86"/>
      <c r="AC200" s="85">
        <v>44848</v>
      </c>
      <c r="AD200" s="95">
        <v>3.9125930915401688E-2</v>
      </c>
      <c r="AE200" s="95">
        <v>4.3584133745836057E-2</v>
      </c>
      <c r="AF200" s="95">
        <v>2.8914193516294071E-2</v>
      </c>
      <c r="AG200" s="95">
        <v>3.1812718573457452E-2</v>
      </c>
      <c r="AH200" s="94">
        <v>3.4665516100344164E-2</v>
      </c>
    </row>
    <row r="201" spans="1:34" ht="15.75" customHeight="1" x14ac:dyDescent="0.2">
      <c r="A201" s="93"/>
      <c r="B201" s="85">
        <v>44851</v>
      </c>
      <c r="C201" s="101">
        <v>1.2239715262864863E-4</v>
      </c>
      <c r="D201" s="101">
        <v>-1.9957356523733079E-3</v>
      </c>
      <c r="E201" s="101">
        <v>1.8387748118967712E-3</v>
      </c>
      <c r="F201" s="100">
        <v>-2.1593962580776405E-3</v>
      </c>
      <c r="G201" s="86"/>
      <c r="H201" s="85">
        <v>44851</v>
      </c>
      <c r="I201" s="97">
        <v>-8.2805349409680203E-5</v>
      </c>
      <c r="J201" s="97">
        <v>-3.9056832667027342E-3</v>
      </c>
      <c r="K201" s="96">
        <v>-1.240340249035525E-3</v>
      </c>
      <c r="L201" s="86"/>
      <c r="M201" s="85">
        <v>44851</v>
      </c>
      <c r="N201" s="95">
        <v>4.3679854028310587E-4</v>
      </c>
      <c r="O201" s="95">
        <v>-1.9670645637860805E-3</v>
      </c>
      <c r="P201" s="95">
        <v>-1.6907302093212555E-4</v>
      </c>
      <c r="Q201" s="94">
        <v>1.8184089638578389E-2</v>
      </c>
      <c r="R201" s="86"/>
      <c r="S201" s="85">
        <v>44851</v>
      </c>
      <c r="T201" s="99">
        <v>1.5404438644172919E-2</v>
      </c>
      <c r="U201" s="99">
        <v>-3.9219683770954569E-3</v>
      </c>
      <c r="V201" s="99">
        <v>-2.866439705884884E-2</v>
      </c>
      <c r="W201" s="98">
        <v>-4.9513103193171329E-2</v>
      </c>
      <c r="X201" s="86"/>
      <c r="Y201" s="85">
        <v>44851</v>
      </c>
      <c r="Z201" s="97">
        <v>-1.9864941771348242E-4</v>
      </c>
      <c r="AA201" s="96">
        <v>-1.09818623561771E-2</v>
      </c>
      <c r="AB201" s="86"/>
      <c r="AC201" s="85">
        <v>44851</v>
      </c>
      <c r="AD201" s="95">
        <v>6.5407209925510794E-3</v>
      </c>
      <c r="AE201" s="95">
        <v>1.8082914934514683E-2</v>
      </c>
      <c r="AF201" s="95">
        <v>-4.7793155113763336E-2</v>
      </c>
      <c r="AG201" s="95">
        <v>1.488318126800439E-2</v>
      </c>
      <c r="AH201" s="94">
        <v>2.0097647852345846E-2</v>
      </c>
    </row>
    <row r="202" spans="1:34" ht="15.75" customHeight="1" x14ac:dyDescent="0.2">
      <c r="A202" s="93"/>
      <c r="B202" s="85">
        <v>44852</v>
      </c>
      <c r="C202" s="101">
        <v>3.7101974678239037E-4</v>
      </c>
      <c r="D202" s="101">
        <v>4.9029212533493473E-4</v>
      </c>
      <c r="E202" s="101">
        <v>-5.0319225161265635E-4</v>
      </c>
      <c r="F202" s="100">
        <v>-1.6355152377245344E-3</v>
      </c>
      <c r="G202" s="86"/>
      <c r="H202" s="85">
        <v>44852</v>
      </c>
      <c r="I202" s="97">
        <v>1.4311314966982329E-3</v>
      </c>
      <c r="J202" s="97">
        <v>4.5859336584746352E-4</v>
      </c>
      <c r="K202" s="96">
        <v>2.0807390010744017E-3</v>
      </c>
      <c r="L202" s="86"/>
      <c r="M202" s="85">
        <v>44852</v>
      </c>
      <c r="N202" s="95">
        <v>1.4554940669269031E-3</v>
      </c>
      <c r="O202" s="95">
        <v>-4.9806751614871565E-3</v>
      </c>
      <c r="P202" s="95">
        <v>1.4136864592452004E-4</v>
      </c>
      <c r="Q202" s="94">
        <v>-1.4560372042130443E-2</v>
      </c>
      <c r="R202" s="86"/>
      <c r="S202" s="85">
        <v>44852</v>
      </c>
      <c r="T202" s="99">
        <v>-1.7583774827760138E-2</v>
      </c>
      <c r="U202" s="99">
        <v>-3.0289609230166423E-2</v>
      </c>
      <c r="V202" s="99">
        <v>2.0674941183929211E-2</v>
      </c>
      <c r="W202" s="98">
        <v>7.7266351481880519E-2</v>
      </c>
      <c r="X202" s="86"/>
      <c r="Y202" s="85">
        <v>44852</v>
      </c>
      <c r="Z202" s="97">
        <v>1.7280126019831698E-4</v>
      </c>
      <c r="AA202" s="96">
        <v>1.403099839259736E-2</v>
      </c>
      <c r="AB202" s="86"/>
      <c r="AC202" s="85">
        <v>44852</v>
      </c>
      <c r="AD202" s="95">
        <v>-6.8141816387109096E-3</v>
      </c>
      <c r="AE202" s="95">
        <v>-1.0052440671324242E-2</v>
      </c>
      <c r="AF202" s="95">
        <v>-8.2537096594708717E-2</v>
      </c>
      <c r="AG202" s="95">
        <v>-1.3781252781847868E-2</v>
      </c>
      <c r="AH202" s="94">
        <v>5.5640563405138653E-4</v>
      </c>
    </row>
    <row r="203" spans="1:34" ht="15.75" customHeight="1" x14ac:dyDescent="0.2">
      <c r="A203" s="93"/>
      <c r="B203" s="85">
        <v>44853</v>
      </c>
      <c r="C203" s="101">
        <v>-3.1863274468261029E-5</v>
      </c>
      <c r="D203" s="101">
        <v>6.6257273695966923E-4</v>
      </c>
      <c r="E203" s="101">
        <v>-1.8741400769091039E-3</v>
      </c>
      <c r="F203" s="100">
        <v>-3.9518826509633998E-3</v>
      </c>
      <c r="G203" s="86"/>
      <c r="H203" s="85">
        <v>44853</v>
      </c>
      <c r="I203" s="97">
        <v>-4.2243235227909374E-4</v>
      </c>
      <c r="J203" s="97">
        <v>3.9901331157333846E-4</v>
      </c>
      <c r="K203" s="96">
        <v>-1.5569610152102015E-3</v>
      </c>
      <c r="L203" s="86"/>
      <c r="M203" s="85">
        <v>44853</v>
      </c>
      <c r="N203" s="95">
        <v>-9.8603907801135147E-4</v>
      </c>
      <c r="O203" s="95">
        <v>-1.8842447019378162E-3</v>
      </c>
      <c r="P203" s="95">
        <v>-1.3218778877891902E-3</v>
      </c>
      <c r="Q203" s="94">
        <v>3.8597607552095847E-2</v>
      </c>
      <c r="R203" s="86"/>
      <c r="S203" s="85">
        <v>44853</v>
      </c>
      <c r="T203" s="99">
        <v>1.4296819308529997E-2</v>
      </c>
      <c r="U203" s="99">
        <v>7.829012479265883E-2</v>
      </c>
      <c r="V203" s="99">
        <v>3.0477709213103991E-2</v>
      </c>
      <c r="W203" s="98">
        <v>-0.11023598279314158</v>
      </c>
      <c r="X203" s="86"/>
      <c r="Y203" s="85">
        <v>44853</v>
      </c>
      <c r="Z203" s="97">
        <v>-5.8171589467225133E-4</v>
      </c>
      <c r="AA203" s="96">
        <v>-1.0287262555962018E-2</v>
      </c>
      <c r="AB203" s="86"/>
      <c r="AC203" s="85">
        <v>44853</v>
      </c>
      <c r="AD203" s="95">
        <v>-2.9794950096727998E-2</v>
      </c>
      <c r="AE203" s="95">
        <v>-1.6767876678858276E-2</v>
      </c>
      <c r="AF203" s="95">
        <v>-6.5146810211937538E-3</v>
      </c>
      <c r="AG203" s="95">
        <v>-1.0628975177059794E-2</v>
      </c>
      <c r="AH203" s="94">
        <v>-2.2643538297783448E-2</v>
      </c>
    </row>
    <row r="204" spans="1:34" ht="15.75" customHeight="1" x14ac:dyDescent="0.2">
      <c r="A204" s="93"/>
      <c r="B204" s="85">
        <v>44854</v>
      </c>
      <c r="C204" s="101">
        <v>8.3827005988142036E-4</v>
      </c>
      <c r="D204" s="101">
        <v>8.5893670077820342E-3</v>
      </c>
      <c r="E204" s="101">
        <v>-3.6838373255747071E-3</v>
      </c>
      <c r="F204" s="100">
        <v>1.0443894448109682E-2</v>
      </c>
      <c r="G204" s="86"/>
      <c r="H204" s="85">
        <v>44854</v>
      </c>
      <c r="I204" s="97">
        <v>6.8480094526810338E-5</v>
      </c>
      <c r="J204" s="97">
        <v>-7.873525609131825E-4</v>
      </c>
      <c r="K204" s="96">
        <v>3.4046954402819707E-3</v>
      </c>
      <c r="L204" s="86"/>
      <c r="M204" s="85">
        <v>44854</v>
      </c>
      <c r="N204" s="95">
        <v>-2.1041550230979492E-3</v>
      </c>
      <c r="O204" s="95">
        <v>-1.0422180087632746E-4</v>
      </c>
      <c r="P204" s="95">
        <v>3.3881063044274688E-4</v>
      </c>
      <c r="Q204" s="94">
        <v>3.2465827000522612E-2</v>
      </c>
      <c r="R204" s="86"/>
      <c r="S204" s="85">
        <v>44854</v>
      </c>
      <c r="T204" s="99">
        <v>-5.8735471856440243E-2</v>
      </c>
      <c r="U204" s="99">
        <v>-4.0701108318001264E-2</v>
      </c>
      <c r="V204" s="99">
        <v>-8.9975696945131314E-2</v>
      </c>
      <c r="W204" s="98">
        <v>0.11690082286940431</v>
      </c>
      <c r="X204" s="86"/>
      <c r="Y204" s="85">
        <v>44854</v>
      </c>
      <c r="Z204" s="97">
        <v>6.198583489308401E-4</v>
      </c>
      <c r="AA204" s="96">
        <v>-2.7201705001289645E-2</v>
      </c>
      <c r="AB204" s="86"/>
      <c r="AC204" s="85">
        <v>44854</v>
      </c>
      <c r="AD204" s="95">
        <v>3.0068410742887585E-2</v>
      </c>
      <c r="AE204" s="95">
        <v>3.2430721676914007E-2</v>
      </c>
      <c r="AF204" s="95">
        <v>-7.3801072976225337E-3</v>
      </c>
      <c r="AG204" s="95">
        <v>1.8527217201300027E-2</v>
      </c>
      <c r="AH204" s="94">
        <v>4.0150360774441569E-2</v>
      </c>
    </row>
    <row r="205" spans="1:34" ht="15.75" customHeight="1" x14ac:dyDescent="0.2">
      <c r="A205" s="93"/>
      <c r="B205" s="85">
        <v>44855</v>
      </c>
      <c r="C205" s="101">
        <v>-9.0814723087154789E-4</v>
      </c>
      <c r="D205" s="101">
        <v>7.9501371064065007E-4</v>
      </c>
      <c r="E205" s="101">
        <v>-4.1490679101544286E-3</v>
      </c>
      <c r="F205" s="100">
        <v>-4.9168104549562972E-3</v>
      </c>
      <c r="G205" s="86"/>
      <c r="H205" s="85">
        <v>44855</v>
      </c>
      <c r="I205" s="97">
        <v>2.8325858889569782E-4</v>
      </c>
      <c r="J205" s="97">
        <v>3.1853621827168134E-4</v>
      </c>
      <c r="K205" s="96">
        <v>-1.6559870630934413E-3</v>
      </c>
      <c r="L205" s="86"/>
      <c r="M205" s="85">
        <v>44855</v>
      </c>
      <c r="N205" s="95">
        <v>-6.7380410700205475E-4</v>
      </c>
      <c r="O205" s="95">
        <v>-5.5823090186481834E-4</v>
      </c>
      <c r="P205" s="95">
        <v>-2.712584935879236E-4</v>
      </c>
      <c r="Q205" s="94">
        <v>1.3762121859746143E-2</v>
      </c>
      <c r="R205" s="86"/>
      <c r="S205" s="85">
        <v>44855</v>
      </c>
      <c r="T205" s="99">
        <v>-3.1892115303530998E-2</v>
      </c>
      <c r="U205" s="99">
        <v>-1.6109553052745952E-2</v>
      </c>
      <c r="V205" s="99">
        <v>3.6318871451540481E-2</v>
      </c>
      <c r="W205" s="98">
        <v>-3.0784783469217057E-2</v>
      </c>
      <c r="X205" s="86"/>
      <c r="Y205" s="85">
        <v>44855</v>
      </c>
      <c r="Z205" s="97">
        <v>2.4751443230848881E-4</v>
      </c>
      <c r="AA205" s="96">
        <v>-9.0335010706861854E-4</v>
      </c>
      <c r="AB205" s="86"/>
      <c r="AC205" s="85">
        <v>44855</v>
      </c>
      <c r="AD205" s="95">
        <v>3.2019236815994834E-2</v>
      </c>
      <c r="AE205" s="95">
        <v>7.6375642188087961E-3</v>
      </c>
      <c r="AF205" s="95">
        <v>1.9560525854493572E-2</v>
      </c>
      <c r="AG205" s="95">
        <v>1.4750809758148218E-2</v>
      </c>
      <c r="AH205" s="94">
        <v>3.2004883042248099E-2</v>
      </c>
    </row>
    <row r="206" spans="1:34" ht="15.75" customHeight="1" x14ac:dyDescent="0.2">
      <c r="A206" s="93"/>
      <c r="B206" s="85">
        <v>44858</v>
      </c>
      <c r="C206" s="101">
        <v>-4.9032512113642685E-6</v>
      </c>
      <c r="D206" s="101">
        <v>3.0725390996274535E-4</v>
      </c>
      <c r="E206" s="101">
        <v>-1.771299954027044E-3</v>
      </c>
      <c r="F206" s="100">
        <v>-6.4851358697057444E-3</v>
      </c>
      <c r="G206" s="86"/>
      <c r="H206" s="85">
        <v>44858</v>
      </c>
      <c r="I206" s="97">
        <v>1.2200226528948238E-3</v>
      </c>
      <c r="J206" s="97">
        <v>-2.1757221732655579E-3</v>
      </c>
      <c r="K206" s="96">
        <v>-2.1229330232525028E-3</v>
      </c>
      <c r="L206" s="86"/>
      <c r="M206" s="85">
        <v>44858</v>
      </c>
      <c r="N206" s="95">
        <v>5.9412598431990752E-4</v>
      </c>
      <c r="O206" s="95">
        <v>3.7947525939904607E-4</v>
      </c>
      <c r="P206" s="95">
        <v>-8.7569509035027155E-4</v>
      </c>
      <c r="Q206" s="94">
        <v>-2.2496111384941824E-2</v>
      </c>
      <c r="R206" s="86"/>
      <c r="S206" s="85">
        <v>44858</v>
      </c>
      <c r="T206" s="99">
        <v>3.3295884274705492E-2</v>
      </c>
      <c r="U206" s="99">
        <v>0.11279683302671092</v>
      </c>
      <c r="V206" s="99">
        <v>5.886561633922148E-2</v>
      </c>
      <c r="W206" s="98">
        <v>9.4889933674619426E-2</v>
      </c>
      <c r="X206" s="86"/>
      <c r="Y206" s="85">
        <v>44858</v>
      </c>
      <c r="Z206" s="97">
        <v>1.4396258722887645E-4</v>
      </c>
      <c r="AA206" s="96">
        <v>1.0837338376899969E-4</v>
      </c>
      <c r="AB206" s="86"/>
      <c r="AC206" s="85">
        <v>44858</v>
      </c>
      <c r="AD206" s="95">
        <v>8.525650410919192E-3</v>
      </c>
      <c r="AE206" s="95">
        <v>1.0025659423192418E-2</v>
      </c>
      <c r="AF206" s="95">
        <v>1.9976693077660274E-2</v>
      </c>
      <c r="AG206" s="95">
        <v>2.0461071871340025E-2</v>
      </c>
      <c r="AH206" s="94">
        <v>8.9592167126377673E-3</v>
      </c>
    </row>
    <row r="207" spans="1:34" ht="15.75" customHeight="1" x14ac:dyDescent="0.2">
      <c r="A207" s="93"/>
      <c r="B207" s="85">
        <v>44859</v>
      </c>
      <c r="C207" s="101">
        <v>1.2066736860613787E-4</v>
      </c>
      <c r="D207" s="101">
        <v>3.0866495263086927E-3</v>
      </c>
      <c r="E207" s="101">
        <v>-2.0331993726993799E-3</v>
      </c>
      <c r="F207" s="100">
        <v>-6.8485849262190615E-4</v>
      </c>
      <c r="G207" s="86"/>
      <c r="H207" s="85">
        <v>44859</v>
      </c>
      <c r="I207" s="97">
        <v>-8.2311410479475285E-6</v>
      </c>
      <c r="J207" s="97">
        <v>-8.3259402587857292E-4</v>
      </c>
      <c r="K207" s="96">
        <v>-2.4229176267751354E-3</v>
      </c>
      <c r="L207" s="86"/>
      <c r="M207" s="85">
        <v>44859</v>
      </c>
      <c r="N207" s="95">
        <v>1.0789406071182695E-3</v>
      </c>
      <c r="O207" s="95">
        <v>-2.3962889236464257E-3</v>
      </c>
      <c r="P207" s="95">
        <v>-3.3156734446521173E-4</v>
      </c>
      <c r="Q207" s="94">
        <v>-7.4225013673387729E-3</v>
      </c>
      <c r="R207" s="86"/>
      <c r="S207" s="85">
        <v>44859</v>
      </c>
      <c r="T207" s="99">
        <v>2.4077582677776536E-2</v>
      </c>
      <c r="U207" s="99">
        <v>-7.9679426030976858E-2</v>
      </c>
      <c r="V207" s="99">
        <v>-1.1073628078629614E-2</v>
      </c>
      <c r="W207" s="98">
        <v>4.4207934894559273E-3</v>
      </c>
      <c r="X207" s="86"/>
      <c r="Y207" s="85">
        <v>44859</v>
      </c>
      <c r="Z207" s="97">
        <v>7.942013537843612E-4</v>
      </c>
      <c r="AA207" s="96">
        <v>4.2027279093712795E-3</v>
      </c>
      <c r="AB207" s="86"/>
      <c r="AC207" s="85">
        <v>44859</v>
      </c>
      <c r="AD207" s="95">
        <v>5.5856315583935005E-3</v>
      </c>
      <c r="AE207" s="95">
        <v>1.0127694424767984E-2</v>
      </c>
      <c r="AF207" s="95">
        <v>2.3706056143362221E-3</v>
      </c>
      <c r="AG207" s="95">
        <v>-6.1369359890810276E-3</v>
      </c>
      <c r="AH207" s="94">
        <v>-6.051853755491856E-3</v>
      </c>
    </row>
    <row r="208" spans="1:34" ht="15.75" customHeight="1" x14ac:dyDescent="0.2">
      <c r="A208" s="93"/>
      <c r="B208" s="85">
        <v>44860</v>
      </c>
      <c r="C208" s="101">
        <v>-5.1643364438675062E-4</v>
      </c>
      <c r="D208" s="101">
        <v>-1.78228579088632E-3</v>
      </c>
      <c r="E208" s="101">
        <v>4.3401208502356885E-3</v>
      </c>
      <c r="F208" s="100">
        <v>-2.3574056321836964E-3</v>
      </c>
      <c r="G208" s="86"/>
      <c r="H208" s="85">
        <v>44860</v>
      </c>
      <c r="I208" s="97">
        <v>-1.1045685041093144E-3</v>
      </c>
      <c r="J208" s="97">
        <v>-1.7498450633694144E-3</v>
      </c>
      <c r="K208" s="96">
        <v>9.35594614178985E-4</v>
      </c>
      <c r="L208" s="86"/>
      <c r="M208" s="85">
        <v>44860</v>
      </c>
      <c r="N208" s="95">
        <v>2.4912036065200476E-4</v>
      </c>
      <c r="O208" s="95">
        <v>-2.275242857538017E-3</v>
      </c>
      <c r="P208" s="95">
        <v>-1.8795718914635002E-5</v>
      </c>
      <c r="Q208" s="94">
        <v>-4.465367950420128E-2</v>
      </c>
      <c r="R208" s="86"/>
      <c r="S208" s="85">
        <v>44860</v>
      </c>
      <c r="T208" s="99">
        <v>9.8531080024462717E-3</v>
      </c>
      <c r="U208" s="99">
        <v>-4.4404084981340491E-2</v>
      </c>
      <c r="V208" s="99">
        <v>-0.13640955231364266</v>
      </c>
      <c r="W208" s="98">
        <v>7.4588868599744174E-2</v>
      </c>
      <c r="X208" s="86"/>
      <c r="Y208" s="85">
        <v>44860</v>
      </c>
      <c r="Z208" s="97">
        <v>8.0461982562389219E-4</v>
      </c>
      <c r="AA208" s="96">
        <v>-8.6402738447352682E-3</v>
      </c>
      <c r="AB208" s="86"/>
      <c r="AC208" s="85">
        <v>44860</v>
      </c>
      <c r="AD208" s="95">
        <v>3.6824458875200083E-2</v>
      </c>
      <c r="AE208" s="95">
        <v>1.6786964949256911E-2</v>
      </c>
      <c r="AF208" s="95">
        <v>3.9455514419913608E-4</v>
      </c>
      <c r="AG208" s="95">
        <v>9.0861692200980906E-3</v>
      </c>
      <c r="AH208" s="94">
        <v>7.4936260741866869E-3</v>
      </c>
    </row>
    <row r="209" spans="1:34" ht="15.75" customHeight="1" x14ac:dyDescent="0.2">
      <c r="A209" s="93"/>
      <c r="B209" s="85">
        <v>44861</v>
      </c>
      <c r="C209" s="101">
        <v>4.572250583866871E-4</v>
      </c>
      <c r="D209" s="101">
        <v>-2.8319068972284317E-3</v>
      </c>
      <c r="E209" s="101">
        <v>-2.0639191710073281E-3</v>
      </c>
      <c r="F209" s="100">
        <v>-8.5485692494346212E-3</v>
      </c>
      <c r="G209" s="86"/>
      <c r="H209" s="85">
        <v>44861</v>
      </c>
      <c r="I209" s="97">
        <v>1.0910168052979381E-4</v>
      </c>
      <c r="J209" s="97">
        <v>3.200041185245478E-4</v>
      </c>
      <c r="K209" s="96">
        <v>8.0544034466259397E-4</v>
      </c>
      <c r="L209" s="86"/>
      <c r="M209" s="85">
        <v>44861</v>
      </c>
      <c r="N209" s="95">
        <v>8.5136077949736976E-4</v>
      </c>
      <c r="O209" s="95">
        <v>-9.9334918211945139E-4</v>
      </c>
      <c r="P209" s="95">
        <v>1.3101265363706467E-3</v>
      </c>
      <c r="Q209" s="94">
        <v>-5.9697669319830497E-2</v>
      </c>
      <c r="R209" s="86"/>
      <c r="S209" s="85">
        <v>44861</v>
      </c>
      <c r="T209" s="99">
        <v>-1.2312816393978986E-2</v>
      </c>
      <c r="U209" s="99">
        <v>-3.3607399073827357E-2</v>
      </c>
      <c r="V209" s="99">
        <v>5.3091845323065531E-2</v>
      </c>
      <c r="W209" s="98">
        <v>-2.8063655879289551E-2</v>
      </c>
      <c r="X209" s="86"/>
      <c r="Y209" s="85">
        <v>44861</v>
      </c>
      <c r="Z209" s="97">
        <v>3.6303963048687436E-4</v>
      </c>
      <c r="AA209" s="96">
        <v>-1.2141687593057837E-2</v>
      </c>
      <c r="AB209" s="86"/>
      <c r="AC209" s="85">
        <v>44861</v>
      </c>
      <c r="AD209" s="95">
        <v>4.6226372995871914E-2</v>
      </c>
      <c r="AE209" s="95">
        <v>4.2675210855251527E-2</v>
      </c>
      <c r="AF209" s="95">
        <v>3.9448270328003181E-2</v>
      </c>
      <c r="AG209" s="95">
        <v>2.9840589591973828E-2</v>
      </c>
      <c r="AH209" s="94">
        <v>5.3556394748579652E-3</v>
      </c>
    </row>
    <row r="210" spans="1:34" ht="15.75" customHeight="1" x14ac:dyDescent="0.2">
      <c r="A210" s="93"/>
      <c r="B210" s="85">
        <v>44862</v>
      </c>
      <c r="C210" s="101">
        <v>1.7323437435198344E-4</v>
      </c>
      <c r="D210" s="101">
        <v>1.4652352861441295E-3</v>
      </c>
      <c r="E210" s="101">
        <v>6.0243449927827111E-3</v>
      </c>
      <c r="F210" s="100">
        <v>2.2154743670985792E-3</v>
      </c>
      <c r="G210" s="86"/>
      <c r="H210" s="85">
        <v>44862</v>
      </c>
      <c r="I210" s="97">
        <v>3.9341147687844231E-4</v>
      </c>
      <c r="J210" s="97">
        <v>-3.2425767959962462E-4</v>
      </c>
      <c r="K210" s="96">
        <v>-7.2806995520972005E-4</v>
      </c>
      <c r="L210" s="86"/>
      <c r="M210" s="85">
        <v>44862</v>
      </c>
      <c r="N210" s="95">
        <v>-6.8063335218981891E-4</v>
      </c>
      <c r="O210" s="95">
        <v>-7.8863082678366162E-4</v>
      </c>
      <c r="P210" s="95">
        <v>-4.444454146304159E-4</v>
      </c>
      <c r="Q210" s="94">
        <v>-2.0565682275793275E-2</v>
      </c>
      <c r="R210" s="86"/>
      <c r="S210" s="85">
        <v>44862</v>
      </c>
      <c r="T210" s="99">
        <v>4.7869392102771316E-2</v>
      </c>
      <c r="U210" s="99">
        <v>-1.9116880599176381E-2</v>
      </c>
      <c r="V210" s="99">
        <v>1.1187473414106669E-2</v>
      </c>
      <c r="W210" s="98">
        <v>-0.18197105062181507</v>
      </c>
      <c r="X210" s="86"/>
      <c r="Y210" s="85">
        <v>44862</v>
      </c>
      <c r="Z210" s="97">
        <v>5.1271245843728566E-4</v>
      </c>
      <c r="AA210" s="96">
        <v>4.3031810480221363E-3</v>
      </c>
      <c r="AB210" s="86"/>
      <c r="AC210" s="85">
        <v>44862</v>
      </c>
      <c r="AD210" s="95">
        <v>-2.0063774728205395E-2</v>
      </c>
      <c r="AE210" s="95">
        <v>-1.4922794619920061E-2</v>
      </c>
      <c r="AF210" s="95">
        <v>-1.5284974690538298E-2</v>
      </c>
      <c r="AG210" s="95">
        <v>1.4281344873504659E-3</v>
      </c>
      <c r="AH210" s="94">
        <v>-1.1731735686960909E-3</v>
      </c>
    </row>
    <row r="211" spans="1:34" ht="15.75" customHeight="1" x14ac:dyDescent="0.2">
      <c r="A211" s="93"/>
      <c r="B211" s="85">
        <v>44865</v>
      </c>
      <c r="C211" s="101">
        <v>5.2131700313811898E-4</v>
      </c>
      <c r="D211" s="101">
        <v>-9.5870333562858329E-4</v>
      </c>
      <c r="E211" s="101">
        <v>-1.5277828435825705E-4</v>
      </c>
      <c r="F211" s="100">
        <v>8.2925961827166206E-3</v>
      </c>
      <c r="G211" s="86"/>
      <c r="H211" s="85">
        <v>44865</v>
      </c>
      <c r="I211" s="97">
        <v>-7.7525796344000595E-4</v>
      </c>
      <c r="J211" s="97">
        <v>-1.0811989547565423E-3</v>
      </c>
      <c r="K211" s="96">
        <v>-6.480354761543405E-4</v>
      </c>
      <c r="L211" s="86"/>
      <c r="M211" s="85">
        <v>44865</v>
      </c>
      <c r="N211" s="95">
        <v>4.1112154356866016E-5</v>
      </c>
      <c r="O211" s="95">
        <v>-5.5349516891272949E-4</v>
      </c>
      <c r="P211" s="95">
        <v>6.9788451688580224E-4</v>
      </c>
      <c r="Q211" s="94">
        <v>-1.1020535468354086E-2</v>
      </c>
      <c r="R211" s="86"/>
      <c r="S211" s="85">
        <v>44865</v>
      </c>
      <c r="T211" s="99">
        <v>5.0512764558145922E-3</v>
      </c>
      <c r="U211" s="99">
        <v>-5.032837728616224E-2</v>
      </c>
      <c r="V211" s="99">
        <v>-6.2428755830711856E-2</v>
      </c>
      <c r="W211" s="98">
        <v>9.4862367221527522E-2</v>
      </c>
      <c r="X211" s="86"/>
      <c r="Y211" s="85">
        <v>44865</v>
      </c>
      <c r="Z211" s="97">
        <v>6.759257932394693E-4</v>
      </c>
      <c r="AA211" s="96">
        <v>5.0775187263497551E-3</v>
      </c>
      <c r="AB211" s="86"/>
      <c r="AC211" s="85">
        <v>44865</v>
      </c>
      <c r="AD211" s="95">
        <v>4.2086210997022484E-2</v>
      </c>
      <c r="AE211" s="95">
        <v>-2.1225285344331512E-3</v>
      </c>
      <c r="AF211" s="95">
        <v>3.843202270753352E-3</v>
      </c>
      <c r="AG211" s="95">
        <v>-9.6282624373456582E-3</v>
      </c>
      <c r="AH211" s="94">
        <v>7.6658596673322924E-3</v>
      </c>
    </row>
    <row r="212" spans="1:34" ht="15.75" customHeight="1" x14ac:dyDescent="0.2">
      <c r="A212" s="93"/>
      <c r="B212" s="85">
        <v>44866</v>
      </c>
      <c r="C212" s="101">
        <v>6.8813931077940009E-4</v>
      </c>
      <c r="D212" s="101">
        <v>-1.1868762221546895E-3</v>
      </c>
      <c r="E212" s="101">
        <v>6.8306645531703274E-3</v>
      </c>
      <c r="F212" s="100">
        <v>1.152568613782296E-2</v>
      </c>
      <c r="G212" s="86"/>
      <c r="H212" s="85">
        <v>44866</v>
      </c>
      <c r="I212" s="97">
        <v>8.5556166889324387E-7</v>
      </c>
      <c r="J212" s="97">
        <v>-2.7348229542864945E-4</v>
      </c>
      <c r="K212" s="96">
        <v>-1.6266047025685479E-3</v>
      </c>
      <c r="L212" s="86"/>
      <c r="M212" s="85">
        <v>44866</v>
      </c>
      <c r="N212" s="95">
        <v>6.9022644536774963E-5</v>
      </c>
      <c r="O212" s="95">
        <v>3.046813384760524E-3</v>
      </c>
      <c r="P212" s="95">
        <v>5.3895686769252042E-4</v>
      </c>
      <c r="Q212" s="94">
        <v>-3.0189967390393629E-2</v>
      </c>
      <c r="R212" s="86"/>
      <c r="S212" s="85">
        <v>44866</v>
      </c>
      <c r="T212" s="99">
        <v>6.7844883366448153E-3</v>
      </c>
      <c r="U212" s="99">
        <v>1.2829507798274601E-2</v>
      </c>
      <c r="V212" s="99">
        <v>-0.10008088128402433</v>
      </c>
      <c r="W212" s="98">
        <v>-3.726186962528974E-2</v>
      </c>
      <c r="X212" s="86"/>
      <c r="Y212" s="85">
        <v>44866</v>
      </c>
      <c r="Z212" s="97">
        <v>-5.1991558670433672E-4</v>
      </c>
      <c r="AA212" s="96">
        <v>-1.7466283253515014E-2</v>
      </c>
      <c r="AB212" s="86"/>
      <c r="AC212" s="85">
        <v>44866</v>
      </c>
      <c r="AD212" s="95">
        <v>-3.6138419804191524E-2</v>
      </c>
      <c r="AE212" s="95">
        <v>-2.2661645687823431E-2</v>
      </c>
      <c r="AF212" s="95">
        <v>-3.7120886345412413E-2</v>
      </c>
      <c r="AG212" s="95">
        <v>-3.1788540274809929E-2</v>
      </c>
      <c r="AH212" s="94">
        <v>-2.3043700983156282E-2</v>
      </c>
    </row>
    <row r="213" spans="1:34" ht="15.75" customHeight="1" x14ac:dyDescent="0.2">
      <c r="A213" s="93"/>
      <c r="B213" s="85">
        <v>44867</v>
      </c>
      <c r="C213" s="101">
        <v>-1.3605276477467092E-4</v>
      </c>
      <c r="D213" s="101">
        <v>-7.8044165610368559E-5</v>
      </c>
      <c r="E213" s="101">
        <v>-8.5136900352043485E-4</v>
      </c>
      <c r="F213" s="100">
        <v>6.3826515523620333E-3</v>
      </c>
      <c r="G213" s="86"/>
      <c r="H213" s="85">
        <v>44867</v>
      </c>
      <c r="I213" s="97">
        <v>-1.2828008980646379E-4</v>
      </c>
      <c r="J213" s="97">
        <v>-2.8422721003064247E-4</v>
      </c>
      <c r="K213" s="96">
        <v>4.1836972556790839E-3</v>
      </c>
      <c r="L213" s="86"/>
      <c r="M213" s="85">
        <v>44867</v>
      </c>
      <c r="N213" s="95">
        <v>-1.8020911573461403E-4</v>
      </c>
      <c r="O213" s="95">
        <v>1.0241936384916724E-3</v>
      </c>
      <c r="P213" s="95">
        <v>-1.5050852709486695E-3</v>
      </c>
      <c r="Q213" s="94">
        <v>-6.0109213441517529E-4</v>
      </c>
      <c r="R213" s="86"/>
      <c r="S213" s="85">
        <v>44867</v>
      </c>
      <c r="T213" s="99">
        <v>-2.2635991213103543E-2</v>
      </c>
      <c r="U213" s="99">
        <v>8.5486283707621749E-2</v>
      </c>
      <c r="V213" s="99">
        <v>-7.6964722730695323E-2</v>
      </c>
      <c r="W213" s="98">
        <v>6.2006018329405985E-3</v>
      </c>
      <c r="X213" s="86"/>
      <c r="Y213" s="85">
        <v>44867</v>
      </c>
      <c r="Z213" s="97">
        <v>-6.2502184778573996E-4</v>
      </c>
      <c r="AA213" s="96">
        <v>1.6566928723141835E-3</v>
      </c>
      <c r="AB213" s="86"/>
      <c r="AC213" s="85">
        <v>44867</v>
      </c>
      <c r="AD213" s="95">
        <v>-4.0625635334289565E-4</v>
      </c>
      <c r="AE213" s="95">
        <v>-1.2926499968609652E-2</v>
      </c>
      <c r="AF213" s="95">
        <v>-5.6924271152325699E-2</v>
      </c>
      <c r="AG213" s="95">
        <v>-3.3051933952525731E-2</v>
      </c>
      <c r="AH213" s="94">
        <v>1.8525875352776646E-3</v>
      </c>
    </row>
    <row r="214" spans="1:34" ht="15.75" customHeight="1" x14ac:dyDescent="0.2">
      <c r="A214" s="93"/>
      <c r="B214" s="85">
        <v>44868</v>
      </c>
      <c r="C214" s="101">
        <v>6.777049524444446E-4</v>
      </c>
      <c r="D214" s="101">
        <v>5.078636393640955E-3</v>
      </c>
      <c r="E214" s="101">
        <v>-2.3876852504700445E-4</v>
      </c>
      <c r="F214" s="100">
        <v>-1.4731193641011781E-4</v>
      </c>
      <c r="G214" s="86"/>
      <c r="H214" s="85">
        <v>44868</v>
      </c>
      <c r="I214" s="97">
        <v>-2.0976343325236781E-5</v>
      </c>
      <c r="J214" s="97">
        <v>1.7835773720811944E-3</v>
      </c>
      <c r="K214" s="96">
        <v>-1.5905790189820782E-3</v>
      </c>
      <c r="L214" s="86"/>
      <c r="M214" s="85">
        <v>44868</v>
      </c>
      <c r="N214" s="95">
        <v>-1.924536361405092E-5</v>
      </c>
      <c r="O214" s="95">
        <v>1.1274382350152145E-3</v>
      </c>
      <c r="P214" s="95">
        <v>4.531035511388706E-4</v>
      </c>
      <c r="Q214" s="94">
        <v>2.4017354411911399E-2</v>
      </c>
      <c r="R214" s="86"/>
      <c r="S214" s="85">
        <v>44868</v>
      </c>
      <c r="T214" s="99">
        <v>1.1862019342262029E-2</v>
      </c>
      <c r="U214" s="99">
        <v>2.4033197024120181E-2</v>
      </c>
      <c r="V214" s="99">
        <v>3.0903658303337671E-2</v>
      </c>
      <c r="W214" s="98">
        <v>-6.8591420167970749E-2</v>
      </c>
      <c r="X214" s="86"/>
      <c r="Y214" s="85">
        <v>44868</v>
      </c>
      <c r="Z214" s="97">
        <v>-4.6367262560228025E-4</v>
      </c>
      <c r="AA214" s="96">
        <v>8.8143124052086005E-3</v>
      </c>
      <c r="AB214" s="86"/>
      <c r="AC214" s="85">
        <v>44868</v>
      </c>
      <c r="AD214" s="95">
        <v>5.1876585498534297E-3</v>
      </c>
      <c r="AE214" s="95">
        <v>2.0014539094573285E-2</v>
      </c>
      <c r="AF214" s="95">
        <v>1.9612562714968369E-2</v>
      </c>
      <c r="AG214" s="95">
        <v>-8.7892776477798622E-4</v>
      </c>
      <c r="AH214" s="94">
        <v>6.1774922731385268E-2</v>
      </c>
    </row>
    <row r="215" spans="1:34" ht="15.75" customHeight="1" x14ac:dyDescent="0.2">
      <c r="A215" s="93"/>
      <c r="B215" s="85">
        <v>44869</v>
      </c>
      <c r="C215" s="101">
        <v>-1.7485523968259299E-4</v>
      </c>
      <c r="D215" s="101">
        <v>8.0666961106458257E-5</v>
      </c>
      <c r="E215" s="101">
        <v>-1.7851716064227162E-5</v>
      </c>
      <c r="F215" s="100">
        <v>8.890912427359985E-3</v>
      </c>
      <c r="G215" s="86"/>
      <c r="H215" s="85">
        <v>44869</v>
      </c>
      <c r="I215" s="97">
        <v>-8.164554494334386E-4</v>
      </c>
      <c r="J215" s="97">
        <v>-6.248604612673033E-4</v>
      </c>
      <c r="K215" s="96">
        <v>2.0008642640660925E-3</v>
      </c>
      <c r="L215" s="86"/>
      <c r="M215" s="85">
        <v>44869</v>
      </c>
      <c r="N215" s="95">
        <v>1.2479986154736518E-3</v>
      </c>
      <c r="O215" s="95">
        <v>5.8635693307393952E-4</v>
      </c>
      <c r="P215" s="95">
        <v>1.9956191920690943E-3</v>
      </c>
      <c r="Q215" s="94">
        <v>3.2238597605508193E-2</v>
      </c>
      <c r="R215" s="86"/>
      <c r="S215" s="85">
        <v>44869</v>
      </c>
      <c r="T215" s="99">
        <v>-2.4802770105478815E-2</v>
      </c>
      <c r="U215" s="99">
        <v>1.3900874637888317E-2</v>
      </c>
      <c r="V215" s="99">
        <v>-6.3765728381306092E-2</v>
      </c>
      <c r="W215" s="98">
        <v>-0.18968445086931379</v>
      </c>
      <c r="X215" s="86"/>
      <c r="Y215" s="85">
        <v>44869</v>
      </c>
      <c r="Z215" s="97">
        <v>-4.9033145313707397E-4</v>
      </c>
      <c r="AA215" s="96">
        <v>1.296712897798593E-2</v>
      </c>
      <c r="AB215" s="86"/>
      <c r="AC215" s="85">
        <v>44869</v>
      </c>
      <c r="AD215" s="95">
        <v>1.1255042839731749E-2</v>
      </c>
      <c r="AE215" s="95">
        <v>-1.7016635380317037E-2</v>
      </c>
      <c r="AF215" s="95">
        <v>5.3575236327905902E-3</v>
      </c>
      <c r="AG215" s="95">
        <v>2.2389806068550899E-2</v>
      </c>
      <c r="AH215" s="94">
        <v>-2.8626567560773798E-3</v>
      </c>
    </row>
    <row r="216" spans="1:34" ht="15.75" customHeight="1" x14ac:dyDescent="0.2">
      <c r="A216" s="93"/>
      <c r="B216" s="85">
        <v>44872</v>
      </c>
      <c r="C216" s="101">
        <v>-3.0660696083399273E-4</v>
      </c>
      <c r="D216" s="101">
        <v>-1.0097358469437782E-3</v>
      </c>
      <c r="E216" s="101">
        <v>-8.751346181868026E-3</v>
      </c>
      <c r="F216" s="100">
        <v>-1.3849768585574881E-3</v>
      </c>
      <c r="G216" s="86"/>
      <c r="H216" s="85">
        <v>44872</v>
      </c>
      <c r="I216" s="97">
        <v>-1.4337920990255902E-4</v>
      </c>
      <c r="J216" s="97">
        <v>-1.0707031193764767E-3</v>
      </c>
      <c r="K216" s="96">
        <v>2.1703098692344895E-3</v>
      </c>
      <c r="L216" s="86"/>
      <c r="M216" s="85">
        <v>44872</v>
      </c>
      <c r="N216" s="95">
        <v>-2.2068149441468181E-3</v>
      </c>
      <c r="O216" s="95">
        <v>5.6222968845647187E-5</v>
      </c>
      <c r="P216" s="95">
        <v>-7.3556333435309453E-4</v>
      </c>
      <c r="Q216" s="94">
        <v>1.7375042937148397E-2</v>
      </c>
      <c r="R216" s="86"/>
      <c r="S216" s="85">
        <v>44872</v>
      </c>
      <c r="T216" s="99">
        <v>-6.643230608495229E-3</v>
      </c>
      <c r="U216" s="99">
        <v>-8.7619959265196716E-3</v>
      </c>
      <c r="V216" s="99">
        <v>7.9332278941083786E-2</v>
      </c>
      <c r="W216" s="98">
        <v>-6.839764616448081E-2</v>
      </c>
      <c r="X216" s="86"/>
      <c r="Y216" s="85">
        <v>44872</v>
      </c>
      <c r="Z216" s="97">
        <v>-3.9382348609994536E-4</v>
      </c>
      <c r="AA216" s="96">
        <v>-1.4297147501237412E-3</v>
      </c>
      <c r="AB216" s="86"/>
      <c r="AC216" s="85">
        <v>44872</v>
      </c>
      <c r="AD216" s="95">
        <v>-1.1335893387538154E-2</v>
      </c>
      <c r="AE216" s="95">
        <v>4.1820234205517271E-3</v>
      </c>
      <c r="AF216" s="95">
        <v>-8.223684673991892E-4</v>
      </c>
      <c r="AG216" s="95">
        <v>8.594757727187018E-4</v>
      </c>
      <c r="AH216" s="94">
        <v>5.4692491833183265E-3</v>
      </c>
    </row>
    <row r="217" spans="1:34" ht="15.75" customHeight="1" x14ac:dyDescent="0.2">
      <c r="A217" s="93"/>
      <c r="B217" s="85">
        <v>44873</v>
      </c>
      <c r="C217" s="101">
        <v>3.8536011043052471E-4</v>
      </c>
      <c r="D217" s="101">
        <v>4.3972740987876233E-5</v>
      </c>
      <c r="E217" s="101">
        <v>-5.8629713509613657E-3</v>
      </c>
      <c r="F217" s="100">
        <v>-5.6173890966450778E-4</v>
      </c>
      <c r="G217" s="86"/>
      <c r="H217" s="85">
        <v>44873</v>
      </c>
      <c r="I217" s="97">
        <v>8.996046645060662E-4</v>
      </c>
      <c r="J217" s="97">
        <v>2.679284964322116E-4</v>
      </c>
      <c r="K217" s="96">
        <v>1.9925373589387879E-3</v>
      </c>
      <c r="L217" s="86"/>
      <c r="M217" s="85">
        <v>44873</v>
      </c>
      <c r="N217" s="95">
        <v>2.0814354998735375E-3</v>
      </c>
      <c r="O217" s="95">
        <v>-9.6079185829789631E-4</v>
      </c>
      <c r="P217" s="95">
        <v>-1.2352741505548457E-3</v>
      </c>
      <c r="Q217" s="94">
        <v>-1.2751564293269539E-2</v>
      </c>
      <c r="R217" s="86"/>
      <c r="S217" s="85">
        <v>44873</v>
      </c>
      <c r="T217" s="99">
        <v>3.4692170956822942E-2</v>
      </c>
      <c r="U217" s="99">
        <v>-7.5401354539932866E-2</v>
      </c>
      <c r="V217" s="99">
        <v>8.381842188696273E-2</v>
      </c>
      <c r="W217" s="98">
        <v>-3.3591455861049023E-2</v>
      </c>
      <c r="X217" s="86"/>
      <c r="Y217" s="85">
        <v>44873</v>
      </c>
      <c r="Z217" s="97">
        <v>5.6531332497033787E-4</v>
      </c>
      <c r="AA217" s="96">
        <v>1.0083605344004227E-2</v>
      </c>
      <c r="AB217" s="86"/>
      <c r="AC217" s="85">
        <v>44873</v>
      </c>
      <c r="AD217" s="95">
        <v>-2.3475139286695127E-3</v>
      </c>
      <c r="AE217" s="95">
        <v>4.7540235025391467E-2</v>
      </c>
      <c r="AF217" s="95">
        <v>-3.8151765964376291E-2</v>
      </c>
      <c r="AG217" s="95">
        <v>-4.2335524782003808E-2</v>
      </c>
      <c r="AH217" s="94">
        <v>-3.3145243193972516E-2</v>
      </c>
    </row>
    <row r="218" spans="1:34" ht="15.75" customHeight="1" x14ac:dyDescent="0.2">
      <c r="A218" s="93"/>
      <c r="B218" s="85">
        <v>44874</v>
      </c>
      <c r="C218" s="101">
        <v>8.6539447298464257E-4</v>
      </c>
      <c r="D218" s="101">
        <v>-2.3284148358384371E-3</v>
      </c>
      <c r="E218" s="101">
        <v>-1.9884666956084284E-3</v>
      </c>
      <c r="F218" s="100">
        <v>1.2204934129286702E-2</v>
      </c>
      <c r="G218" s="86"/>
      <c r="H218" s="85">
        <v>44874</v>
      </c>
      <c r="I218" s="97">
        <v>-2.8464693437293823E-4</v>
      </c>
      <c r="J218" s="97">
        <v>1.025734408140012E-3</v>
      </c>
      <c r="K218" s="96">
        <v>-8.6448911004413382E-4</v>
      </c>
      <c r="L218" s="86"/>
      <c r="M218" s="85">
        <v>44874</v>
      </c>
      <c r="N218" s="95">
        <v>-6.3655735451336739E-4</v>
      </c>
      <c r="O218" s="95">
        <v>3.488155856445191E-3</v>
      </c>
      <c r="P218" s="95">
        <v>-1.3741769652068594E-4</v>
      </c>
      <c r="Q218" s="94">
        <v>-3.996077864299858E-2</v>
      </c>
      <c r="R218" s="86"/>
      <c r="S218" s="85">
        <v>44874</v>
      </c>
      <c r="T218" s="99">
        <v>4.9182563613046772E-2</v>
      </c>
      <c r="U218" s="99">
        <v>1.3361472936025848E-2</v>
      </c>
      <c r="V218" s="99">
        <v>-7.1221832372795973E-2</v>
      </c>
      <c r="W218" s="98">
        <v>-0.11352125636354148</v>
      </c>
      <c r="X218" s="86"/>
      <c r="Y218" s="85">
        <v>44874</v>
      </c>
      <c r="Z218" s="97">
        <v>-1.1690225723747905E-4</v>
      </c>
      <c r="AA218" s="96">
        <v>1.8485786251351728E-2</v>
      </c>
      <c r="AB218" s="86"/>
      <c r="AC218" s="85">
        <v>44874</v>
      </c>
      <c r="AD218" s="95">
        <v>2.3468299036944223E-2</v>
      </c>
      <c r="AE218" s="95">
        <v>6.5639393068208776E-2</v>
      </c>
      <c r="AF218" s="95">
        <v>0.14384131016839716</v>
      </c>
      <c r="AG218" s="95">
        <v>7.1752522688268788E-2</v>
      </c>
      <c r="AH218" s="94">
        <v>7.4428269392294952E-2</v>
      </c>
    </row>
    <row r="219" spans="1:34" ht="15.75" customHeight="1" x14ac:dyDescent="0.2">
      <c r="A219" s="93"/>
      <c r="B219" s="85">
        <v>44875</v>
      </c>
      <c r="C219" s="101">
        <v>8.2481032677094693E-4</v>
      </c>
      <c r="D219" s="101">
        <v>-1.5885547854833039E-3</v>
      </c>
      <c r="E219" s="101">
        <v>7.2371844566091192E-3</v>
      </c>
      <c r="F219" s="100">
        <v>4.369910254374448E-3</v>
      </c>
      <c r="G219" s="86"/>
      <c r="H219" s="85">
        <v>44875</v>
      </c>
      <c r="I219" s="97">
        <v>7.1022185062534225E-5</v>
      </c>
      <c r="J219" s="97">
        <v>3.5042543014443209E-3</v>
      </c>
      <c r="K219" s="96">
        <v>-3.1412730685976143E-4</v>
      </c>
      <c r="L219" s="86"/>
      <c r="M219" s="85">
        <v>44875</v>
      </c>
      <c r="N219" s="95">
        <v>-8.2390780061542576E-4</v>
      </c>
      <c r="O219" s="95">
        <v>2.1646483056331871E-3</v>
      </c>
      <c r="P219" s="95">
        <v>-8.0189202446021653E-4</v>
      </c>
      <c r="Q219" s="94">
        <v>2.2486956368668761E-2</v>
      </c>
      <c r="R219" s="86"/>
      <c r="S219" s="85">
        <v>44875</v>
      </c>
      <c r="T219" s="99">
        <v>2.7557772919770455E-2</v>
      </c>
      <c r="U219" s="99">
        <v>9.0958208731673235E-2</v>
      </c>
      <c r="V219" s="99">
        <v>7.9818684416466085E-2</v>
      </c>
      <c r="W219" s="98">
        <v>3.850533071158808E-4</v>
      </c>
      <c r="X219" s="86"/>
      <c r="Y219" s="85">
        <v>44875</v>
      </c>
      <c r="Z219" s="97">
        <v>2.060611770632519E-4</v>
      </c>
      <c r="AA219" s="96">
        <v>-6.1601819088873905E-3</v>
      </c>
      <c r="AB219" s="86"/>
      <c r="AC219" s="85">
        <v>44875</v>
      </c>
      <c r="AD219" s="95">
        <v>-1.2266183264746293E-2</v>
      </c>
      <c r="AE219" s="95">
        <v>-6.9450906885048435E-3</v>
      </c>
      <c r="AF219" s="95">
        <v>2.8098911222359434E-2</v>
      </c>
      <c r="AG219" s="95">
        <v>1.7161591458327043E-2</v>
      </c>
      <c r="AH219" s="94">
        <v>5.220085409185676E-3</v>
      </c>
    </row>
    <row r="220" spans="1:34" ht="15.75" customHeight="1" x14ac:dyDescent="0.2">
      <c r="A220" s="93"/>
      <c r="B220" s="85">
        <v>44876</v>
      </c>
      <c r="C220" s="101">
        <v>-5.2467339256311691E-4</v>
      </c>
      <c r="D220" s="101">
        <v>3.3529177306086764E-3</v>
      </c>
      <c r="E220" s="101">
        <v>6.466253313716518E-3</v>
      </c>
      <c r="F220" s="100">
        <v>4.0337251411764661E-4</v>
      </c>
      <c r="G220" s="86"/>
      <c r="H220" s="85">
        <v>44876</v>
      </c>
      <c r="I220" s="97">
        <v>-1.4101773897416683E-3</v>
      </c>
      <c r="J220" s="97">
        <v>-1.0708105631699525E-3</v>
      </c>
      <c r="K220" s="96">
        <v>1.1007433135323477E-5</v>
      </c>
      <c r="L220" s="86"/>
      <c r="M220" s="85">
        <v>44876</v>
      </c>
      <c r="N220" s="95">
        <v>-1.7370628664948288E-4</v>
      </c>
      <c r="O220" s="95">
        <v>1.4632342568875157E-3</v>
      </c>
      <c r="P220" s="95">
        <v>1.8051232425921808E-4</v>
      </c>
      <c r="Q220" s="94">
        <v>-1.0202349986604745E-2</v>
      </c>
      <c r="R220" s="86"/>
      <c r="S220" s="85">
        <v>44876</v>
      </c>
      <c r="T220" s="99">
        <v>2.8525072732684793E-2</v>
      </c>
      <c r="U220" s="99">
        <v>2.1545202479528503E-2</v>
      </c>
      <c r="V220" s="99">
        <v>-1.8754856022529069E-2</v>
      </c>
      <c r="W220" s="98">
        <v>0.1763508753894113</v>
      </c>
      <c r="X220" s="86"/>
      <c r="Y220" s="85">
        <v>44876</v>
      </c>
      <c r="Z220" s="97">
        <v>-3.9124924309827212E-4</v>
      </c>
      <c r="AA220" s="96">
        <v>6.8480482701219788E-4</v>
      </c>
      <c r="AB220" s="86"/>
      <c r="AC220" s="85">
        <v>44876</v>
      </c>
      <c r="AD220" s="95">
        <v>-1.6843797846390659E-3</v>
      </c>
      <c r="AE220" s="95">
        <v>3.8216745333449355E-2</v>
      </c>
      <c r="AF220" s="95">
        <v>-5.1312233602141946E-2</v>
      </c>
      <c r="AG220" s="95">
        <v>-1.2307693861327348E-3</v>
      </c>
      <c r="AH220" s="94">
        <v>-1.5262010798387149E-2</v>
      </c>
    </row>
    <row r="221" spans="1:34" ht="15.75" customHeight="1" x14ac:dyDescent="0.2">
      <c r="A221" s="93"/>
      <c r="B221" s="85">
        <v>44879</v>
      </c>
      <c r="C221" s="101">
        <v>-1.47606576659637E-4</v>
      </c>
      <c r="D221" s="101">
        <v>2.6095883299445755E-3</v>
      </c>
      <c r="E221" s="101">
        <v>-2.6540600165786427E-3</v>
      </c>
      <c r="F221" s="100">
        <v>3.6474037122354063E-5</v>
      </c>
      <c r="G221" s="86"/>
      <c r="H221" s="85">
        <v>44879</v>
      </c>
      <c r="I221" s="97">
        <v>6.1654614188486555E-4</v>
      </c>
      <c r="J221" s="97">
        <v>-9.7142008598470316E-4</v>
      </c>
      <c r="K221" s="96">
        <v>1.9028657312591653E-3</v>
      </c>
      <c r="L221" s="86"/>
      <c r="M221" s="85">
        <v>44879</v>
      </c>
      <c r="N221" s="95">
        <v>-1.7799787303295297E-3</v>
      </c>
      <c r="O221" s="95">
        <v>-1.6133303562107207E-3</v>
      </c>
      <c r="P221" s="95">
        <v>-9.1783326869437605E-4</v>
      </c>
      <c r="Q221" s="94">
        <v>-2.3240550521815163E-2</v>
      </c>
      <c r="R221" s="86"/>
      <c r="S221" s="85">
        <v>44879</v>
      </c>
      <c r="T221" s="99">
        <v>2.6861099244212844E-2</v>
      </c>
      <c r="U221" s="99">
        <v>2.584428550774326E-3</v>
      </c>
      <c r="V221" s="99">
        <v>4.7353047272847761E-2</v>
      </c>
      <c r="W221" s="98">
        <v>-2.149960867213413E-2</v>
      </c>
      <c r="X221" s="86"/>
      <c r="Y221" s="85">
        <v>44879</v>
      </c>
      <c r="Z221" s="97">
        <v>-7.2461387880834056E-5</v>
      </c>
      <c r="AA221" s="96">
        <v>2.9787657397000252E-3</v>
      </c>
      <c r="AB221" s="86"/>
      <c r="AC221" s="85">
        <v>44879</v>
      </c>
      <c r="AD221" s="95">
        <v>2.9425519363247499E-2</v>
      </c>
      <c r="AE221" s="95">
        <v>1.7898713571903719E-2</v>
      </c>
      <c r="AF221" s="95">
        <v>-2.6483988874472241E-2</v>
      </c>
      <c r="AG221" s="95">
        <v>2.7332402940211744E-2</v>
      </c>
      <c r="AH221" s="94">
        <v>1.1230703465480862E-2</v>
      </c>
    </row>
    <row r="222" spans="1:34" ht="15.75" customHeight="1" x14ac:dyDescent="0.2">
      <c r="A222" s="93"/>
      <c r="B222" s="85">
        <v>44880</v>
      </c>
      <c r="C222" s="101">
        <v>8.6792635633995915E-4</v>
      </c>
      <c r="D222" s="101">
        <v>6.3128742067271012E-4</v>
      </c>
      <c r="E222" s="101">
        <v>-2.4445830381915996E-4</v>
      </c>
      <c r="F222" s="100">
        <v>6.3955007089262651E-3</v>
      </c>
      <c r="G222" s="86"/>
      <c r="H222" s="85">
        <v>44880</v>
      </c>
      <c r="I222" s="97">
        <v>-3.934702125754357E-4</v>
      </c>
      <c r="J222" s="97">
        <v>4.3248437528359848E-4</v>
      </c>
      <c r="K222" s="96">
        <v>1.7487429663520404E-3</v>
      </c>
      <c r="L222" s="86"/>
      <c r="M222" s="85">
        <v>44880</v>
      </c>
      <c r="N222" s="95">
        <v>5.8912464257064535E-4</v>
      </c>
      <c r="O222" s="95">
        <v>4.8383641390245015E-4</v>
      </c>
      <c r="P222" s="95">
        <v>-9.9715867669895528E-4</v>
      </c>
      <c r="Q222" s="94">
        <v>-1.2627253935725235E-2</v>
      </c>
      <c r="R222" s="86"/>
      <c r="S222" s="85">
        <v>44880</v>
      </c>
      <c r="T222" s="99">
        <v>2.3541762488399006E-2</v>
      </c>
      <c r="U222" s="99">
        <v>-8.8079018201241231E-3</v>
      </c>
      <c r="V222" s="99">
        <v>-2.8430870077561721E-2</v>
      </c>
      <c r="W222" s="98">
        <v>0.12115879788939275</v>
      </c>
      <c r="X222" s="86"/>
      <c r="Y222" s="85">
        <v>44880</v>
      </c>
      <c r="Z222" s="97">
        <v>3.8755218659452699E-4</v>
      </c>
      <c r="AA222" s="96">
        <v>-1.2871538194434585E-2</v>
      </c>
      <c r="AB222" s="86"/>
      <c r="AC222" s="85">
        <v>44880</v>
      </c>
      <c r="AD222" s="95">
        <v>-8.68992042198697E-3</v>
      </c>
      <c r="AE222" s="95">
        <v>8.2443471928718547E-3</v>
      </c>
      <c r="AF222" s="95">
        <v>-8.5938028897741374E-3</v>
      </c>
      <c r="AG222" s="95">
        <v>-1.8952180161296479E-2</v>
      </c>
      <c r="AH222" s="94">
        <v>-2.331836424068057E-2</v>
      </c>
    </row>
    <row r="223" spans="1:34" ht="15.75" customHeight="1" x14ac:dyDescent="0.2">
      <c r="A223" s="93"/>
      <c r="B223" s="85">
        <v>44881</v>
      </c>
      <c r="C223" s="101">
        <v>-2.9774309932882652E-5</v>
      </c>
      <c r="D223" s="101">
        <v>3.6823659491616156E-3</v>
      </c>
      <c r="E223" s="101">
        <v>-3.5226984529865973E-3</v>
      </c>
      <c r="F223" s="100">
        <v>-7.6653133315875673E-3</v>
      </c>
      <c r="G223" s="86"/>
      <c r="H223" s="85">
        <v>44881</v>
      </c>
      <c r="I223" s="97">
        <v>-9.3503283193938785E-4</v>
      </c>
      <c r="J223" s="97">
        <v>1.2778250954045456E-3</v>
      </c>
      <c r="K223" s="96">
        <v>1.1890101991915841E-3</v>
      </c>
      <c r="L223" s="86"/>
      <c r="M223" s="85">
        <v>44881</v>
      </c>
      <c r="N223" s="95">
        <v>3.7661663069625431E-4</v>
      </c>
      <c r="O223" s="95">
        <v>8.5828748722171816E-4</v>
      </c>
      <c r="P223" s="95">
        <v>1.9248696907856187E-3</v>
      </c>
      <c r="Q223" s="94">
        <v>3.7502276059309626E-3</v>
      </c>
      <c r="R223" s="86"/>
      <c r="S223" s="85">
        <v>44881</v>
      </c>
      <c r="T223" s="99">
        <v>-6.1509289117155155E-3</v>
      </c>
      <c r="U223" s="99">
        <v>5.1849592965906403E-2</v>
      </c>
      <c r="V223" s="99">
        <v>9.9645162383592417E-2</v>
      </c>
      <c r="W223" s="98">
        <v>-1.4680983749132841E-2</v>
      </c>
      <c r="X223" s="86"/>
      <c r="Y223" s="85">
        <v>44881</v>
      </c>
      <c r="Z223" s="97">
        <v>6.7976855024096832E-4</v>
      </c>
      <c r="AA223" s="96">
        <v>2.1063576022847547E-2</v>
      </c>
      <c r="AB223" s="86"/>
      <c r="AC223" s="85">
        <v>44881</v>
      </c>
      <c r="AD223" s="95">
        <v>-7.0790894528269266E-4</v>
      </c>
      <c r="AE223" s="95">
        <v>5.0255466339557502E-4</v>
      </c>
      <c r="AF223" s="95">
        <v>-3.1482974754092494E-2</v>
      </c>
      <c r="AG223" s="95">
        <v>-3.1007031367787853E-2</v>
      </c>
      <c r="AH223" s="94">
        <v>-5.4874840463078845E-3</v>
      </c>
    </row>
    <row r="224" spans="1:34" ht="15.75" customHeight="1" x14ac:dyDescent="0.2">
      <c r="A224" s="93"/>
      <c r="B224" s="85">
        <v>44882</v>
      </c>
      <c r="C224" s="101">
        <v>6.2021614136334837E-4</v>
      </c>
      <c r="D224" s="101">
        <v>1.6126263279560597E-3</v>
      </c>
      <c r="E224" s="101">
        <v>4.9499561189365812E-3</v>
      </c>
      <c r="F224" s="100">
        <v>-1.7646209338643335E-3</v>
      </c>
      <c r="G224" s="86"/>
      <c r="H224" s="85">
        <v>44882</v>
      </c>
      <c r="I224" s="97">
        <v>4.6569066691267227E-4</v>
      </c>
      <c r="J224" s="97">
        <v>3.2287978970301986E-4</v>
      </c>
      <c r="K224" s="96">
        <v>-1.7412641753958623E-3</v>
      </c>
      <c r="L224" s="86"/>
      <c r="M224" s="85">
        <v>44882</v>
      </c>
      <c r="N224" s="95">
        <v>6.3148976003791471E-4</v>
      </c>
      <c r="O224" s="95">
        <v>2.0078776936246195E-3</v>
      </c>
      <c r="P224" s="95">
        <v>-1.2699530929957765E-3</v>
      </c>
      <c r="Q224" s="94">
        <v>-2.7716195371460862E-3</v>
      </c>
      <c r="R224" s="86"/>
      <c r="S224" s="85">
        <v>44882</v>
      </c>
      <c r="T224" s="99">
        <v>-6.3634675604911381E-3</v>
      </c>
      <c r="U224" s="99">
        <v>-0.13160425212308471</v>
      </c>
      <c r="V224" s="99">
        <v>-7.0598168385341095E-2</v>
      </c>
      <c r="W224" s="98">
        <v>-4.4126826587864376E-2</v>
      </c>
      <c r="X224" s="86"/>
      <c r="Y224" s="85">
        <v>44882</v>
      </c>
      <c r="Z224" s="97">
        <v>1.2648315886588345E-3</v>
      </c>
      <c r="AA224" s="96">
        <v>2.0351961029601794E-3</v>
      </c>
      <c r="AB224" s="86"/>
      <c r="AC224" s="85">
        <v>44882</v>
      </c>
      <c r="AD224" s="95">
        <v>4.8665716141916421E-3</v>
      </c>
      <c r="AE224" s="95">
        <v>1.4465295040190215E-2</v>
      </c>
      <c r="AF224" s="95">
        <v>-7.7220460939101659E-3</v>
      </c>
      <c r="AG224" s="95">
        <v>-1.1402150557305823E-2</v>
      </c>
      <c r="AH224" s="94">
        <v>2.4519617174318661E-2</v>
      </c>
    </row>
    <row r="225" spans="1:34" ht="15.75" customHeight="1" x14ac:dyDescent="0.2">
      <c r="A225" s="93"/>
      <c r="B225" s="85">
        <v>44883</v>
      </c>
      <c r="C225" s="101">
        <v>-8.3498341098234529E-5</v>
      </c>
      <c r="D225" s="101">
        <v>6.1850173400956983E-3</v>
      </c>
      <c r="E225" s="101">
        <v>-1.1700924718652201E-4</v>
      </c>
      <c r="F225" s="100">
        <v>3.9803231446412562E-4</v>
      </c>
      <c r="G225" s="86"/>
      <c r="H225" s="85">
        <v>44883</v>
      </c>
      <c r="I225" s="97">
        <v>-7.8437898177277795E-4</v>
      </c>
      <c r="J225" s="97">
        <v>-9.922354290876382E-4</v>
      </c>
      <c r="K225" s="96">
        <v>-3.0366901427538923E-3</v>
      </c>
      <c r="L225" s="86"/>
      <c r="M225" s="85">
        <v>44883</v>
      </c>
      <c r="N225" s="95">
        <v>-8.1658597205055972E-4</v>
      </c>
      <c r="O225" s="95">
        <v>2.1160514194303727E-3</v>
      </c>
      <c r="P225" s="95">
        <v>2.5195060729195809E-3</v>
      </c>
      <c r="Q225" s="94">
        <v>-1.4294593354042737E-2</v>
      </c>
      <c r="R225" s="86"/>
      <c r="S225" s="85">
        <v>44883</v>
      </c>
      <c r="T225" s="99">
        <v>-1.605454937920325E-2</v>
      </c>
      <c r="U225" s="99">
        <v>-0.10677085872017486</v>
      </c>
      <c r="V225" s="99">
        <v>-8.3105764056722962E-3</v>
      </c>
      <c r="W225" s="98">
        <v>5.5775413998925792E-3</v>
      </c>
      <c r="X225" s="86"/>
      <c r="Y225" s="85">
        <v>44883</v>
      </c>
      <c r="Z225" s="97">
        <v>8.8711034873248005E-5</v>
      </c>
      <c r="AA225" s="96">
        <v>6.5902175581109175E-3</v>
      </c>
      <c r="AB225" s="86"/>
      <c r="AC225" s="85">
        <v>44883</v>
      </c>
      <c r="AD225" s="95">
        <v>4.765075610033729E-3</v>
      </c>
      <c r="AE225" s="95">
        <v>1.0672459890771759E-2</v>
      </c>
      <c r="AF225" s="95">
        <v>-4.9079853121923121E-3</v>
      </c>
      <c r="AG225" s="95">
        <v>-2.7776573135324015E-2</v>
      </c>
      <c r="AH225" s="94">
        <v>-8.748333102903294E-3</v>
      </c>
    </row>
    <row r="226" spans="1:34" ht="15.75" customHeight="1" x14ac:dyDescent="0.2">
      <c r="A226" s="93"/>
      <c r="B226" s="85">
        <v>44886</v>
      </c>
      <c r="C226" s="101">
        <v>9.3764283214444632E-5</v>
      </c>
      <c r="D226" s="101">
        <v>1.7847850167943384E-3</v>
      </c>
      <c r="E226" s="101">
        <v>6.6934023253270736E-3</v>
      </c>
      <c r="F226" s="100">
        <v>-3.6135004665866109E-3</v>
      </c>
      <c r="G226" s="86"/>
      <c r="H226" s="85">
        <v>44886</v>
      </c>
      <c r="I226" s="97">
        <v>9.311603823225626E-4</v>
      </c>
      <c r="J226" s="97">
        <v>1.5660498783052162E-3</v>
      </c>
      <c r="K226" s="96">
        <v>2.4142909775433552E-3</v>
      </c>
      <c r="L226" s="86"/>
      <c r="M226" s="85">
        <v>44886</v>
      </c>
      <c r="N226" s="95">
        <v>-2.1478198751144883E-3</v>
      </c>
      <c r="O226" s="95">
        <v>6.9626086597052476E-4</v>
      </c>
      <c r="P226" s="95">
        <v>-1.133043682211449E-3</v>
      </c>
      <c r="Q226" s="94">
        <v>9.824662262312359E-3</v>
      </c>
      <c r="R226" s="86"/>
      <c r="S226" s="85">
        <v>44886</v>
      </c>
      <c r="T226" s="99">
        <v>-1.7191546839143328E-3</v>
      </c>
      <c r="U226" s="99">
        <v>-3.198450116778831E-2</v>
      </c>
      <c r="V226" s="99">
        <v>-1.210895267654144E-2</v>
      </c>
      <c r="W226" s="98">
        <v>-5.6661860810355069E-2</v>
      </c>
      <c r="X226" s="86"/>
      <c r="Y226" s="85">
        <v>44886</v>
      </c>
      <c r="Z226" s="97">
        <v>1.4137385818532519E-4</v>
      </c>
      <c r="AA226" s="96">
        <v>1.8739459072976226E-2</v>
      </c>
      <c r="AB226" s="86"/>
      <c r="AC226" s="85">
        <v>44886</v>
      </c>
      <c r="AD226" s="95">
        <v>5.052675058095521E-3</v>
      </c>
      <c r="AE226" s="95">
        <v>6.8359641204901525E-3</v>
      </c>
      <c r="AF226" s="95">
        <v>1.3439420361661146E-2</v>
      </c>
      <c r="AG226" s="95">
        <v>1.1073829372521417E-2</v>
      </c>
      <c r="AH226" s="94">
        <v>1.600034134644112E-2</v>
      </c>
    </row>
    <row r="227" spans="1:34" ht="15.75" customHeight="1" x14ac:dyDescent="0.2">
      <c r="A227" s="93"/>
      <c r="B227" s="85">
        <v>44887</v>
      </c>
      <c r="C227" s="101">
        <v>4.0130196922800695E-4</v>
      </c>
      <c r="D227" s="101">
        <v>2.174203562385923E-3</v>
      </c>
      <c r="E227" s="101">
        <v>7.2607391506302799E-4</v>
      </c>
      <c r="F227" s="100">
        <v>4.3873441249528871E-3</v>
      </c>
      <c r="G227" s="86"/>
      <c r="H227" s="85">
        <v>44887</v>
      </c>
      <c r="I227" s="97">
        <v>-5.7084818355098083E-4</v>
      </c>
      <c r="J227" s="97">
        <v>3.508187892319705E-4</v>
      </c>
      <c r="K227" s="96">
        <v>1.6902187826836833E-3</v>
      </c>
      <c r="L227" s="86"/>
      <c r="M227" s="85">
        <v>44887</v>
      </c>
      <c r="N227" s="95">
        <v>-4.8285871216553685E-4</v>
      </c>
      <c r="O227" s="95">
        <v>-5.2495263326858554E-4</v>
      </c>
      <c r="P227" s="95">
        <v>9.3678096288037625E-4</v>
      </c>
      <c r="Q227" s="94">
        <v>-6.6679415278223105E-4</v>
      </c>
      <c r="R227" s="86"/>
      <c r="S227" s="85">
        <v>44887</v>
      </c>
      <c r="T227" s="99">
        <v>-4.1759656758574563E-2</v>
      </c>
      <c r="U227" s="99">
        <v>-3.3210397654983133E-2</v>
      </c>
      <c r="V227" s="99">
        <v>-0.15300816208828727</v>
      </c>
      <c r="W227" s="98">
        <v>-8.2174189831114963E-2</v>
      </c>
      <c r="X227" s="86"/>
      <c r="Y227" s="85">
        <v>44887</v>
      </c>
      <c r="Z227" s="97">
        <v>2.7371739284428784E-4</v>
      </c>
      <c r="AA227" s="96">
        <v>6.361328683453201E-4</v>
      </c>
      <c r="AB227" s="86"/>
      <c r="AC227" s="85">
        <v>44887</v>
      </c>
      <c r="AD227" s="95">
        <v>-2.3263929382579755E-4</v>
      </c>
      <c r="AE227" s="95">
        <v>-4.2262741709483149E-3</v>
      </c>
      <c r="AF227" s="95">
        <v>1.1263192278710869E-2</v>
      </c>
      <c r="AG227" s="95">
        <v>2.0094733447091135E-2</v>
      </c>
      <c r="AH227" s="94">
        <v>-4.9875415110390512E-3</v>
      </c>
    </row>
    <row r="228" spans="1:34" ht="15.75" customHeight="1" x14ac:dyDescent="0.2">
      <c r="A228" s="93"/>
      <c r="B228" s="85">
        <v>44888</v>
      </c>
      <c r="C228" s="101">
        <v>2.4963879447928189E-4</v>
      </c>
      <c r="D228" s="101">
        <v>5.3407962972537668E-4</v>
      </c>
      <c r="E228" s="101">
        <v>-9.3428073600415563E-4</v>
      </c>
      <c r="F228" s="100">
        <v>-4.7050911202228823E-4</v>
      </c>
      <c r="G228" s="86"/>
      <c r="H228" s="85">
        <v>44888</v>
      </c>
      <c r="I228" s="97">
        <v>-4.552770262247495E-4</v>
      </c>
      <c r="J228" s="97">
        <v>1.1443409244439053E-3</v>
      </c>
      <c r="K228" s="96">
        <v>7.4796641664201047E-4</v>
      </c>
      <c r="L228" s="86"/>
      <c r="M228" s="85">
        <v>44888</v>
      </c>
      <c r="N228" s="95">
        <v>1.5850799047375888E-3</v>
      </c>
      <c r="O228" s="95">
        <v>-2.1589450817059231E-3</v>
      </c>
      <c r="P228" s="95">
        <v>-7.3868938180049698E-4</v>
      </c>
      <c r="Q228" s="94">
        <v>6.9209798474914484E-3</v>
      </c>
      <c r="R228" s="86"/>
      <c r="S228" s="85">
        <v>44888</v>
      </c>
      <c r="T228" s="99">
        <v>-7.6591904344560272E-2</v>
      </c>
      <c r="U228" s="99">
        <v>9.555857224776157E-3</v>
      </c>
      <c r="V228" s="99">
        <v>-3.162241910882805E-2</v>
      </c>
      <c r="W228" s="98">
        <v>-0.13248393172983683</v>
      </c>
      <c r="X228" s="86"/>
      <c r="Y228" s="85">
        <v>44888</v>
      </c>
      <c r="Z228" s="97">
        <v>5.5661483139708842E-4</v>
      </c>
      <c r="AA228" s="96">
        <v>4.7831821464568445E-3</v>
      </c>
      <c r="AB228" s="86"/>
      <c r="AC228" s="85">
        <v>44888</v>
      </c>
      <c r="AD228" s="95">
        <v>9.186770906191865E-3</v>
      </c>
      <c r="AE228" s="95">
        <v>1.5997755740252157E-2</v>
      </c>
      <c r="AF228" s="95">
        <v>5.1865266872999326E-3</v>
      </c>
      <c r="AG228" s="95">
        <v>1.0576415581354454E-3</v>
      </c>
      <c r="AH228" s="94">
        <v>4.6321123265615849E-3</v>
      </c>
    </row>
    <row r="229" spans="1:34" ht="15.75" customHeight="1" x14ac:dyDescent="0.2">
      <c r="A229" s="93"/>
      <c r="B229" s="85">
        <v>44890</v>
      </c>
      <c r="C229" s="101">
        <v>-7.4339291036766705E-4</v>
      </c>
      <c r="D229" s="101">
        <v>-4.2872795012734504E-3</v>
      </c>
      <c r="E229" s="101">
        <v>-2.9199670573434541E-3</v>
      </c>
      <c r="F229" s="100">
        <v>4.5127201853174343E-4</v>
      </c>
      <c r="G229" s="86"/>
      <c r="H229" s="85">
        <v>44890</v>
      </c>
      <c r="I229" s="97">
        <v>5.7250357931144715E-4</v>
      </c>
      <c r="J229" s="97">
        <v>1.3653601196134975E-5</v>
      </c>
      <c r="K229" s="96">
        <v>2.3086156680538839E-3</v>
      </c>
      <c r="L229" s="86"/>
      <c r="M229" s="85">
        <v>44890</v>
      </c>
      <c r="N229" s="95">
        <v>1.7536192710528883E-3</v>
      </c>
      <c r="O229" s="95">
        <v>9.4707512384406285E-4</v>
      </c>
      <c r="P229" s="95">
        <v>-4.2431546516057817E-4</v>
      </c>
      <c r="Q229" s="94">
        <v>1.0647480153431354E-2</v>
      </c>
      <c r="R229" s="86"/>
      <c r="S229" s="85">
        <v>44890</v>
      </c>
      <c r="T229" s="99">
        <v>2.7038264624332974E-2</v>
      </c>
      <c r="U229" s="99">
        <v>-3.5097090510978854E-2</v>
      </c>
      <c r="V229" s="99">
        <v>-6.688732653551617E-2</v>
      </c>
      <c r="W229" s="98">
        <v>4.9880739344470681E-2</v>
      </c>
      <c r="X229" s="86"/>
      <c r="Y229" s="85">
        <v>44890</v>
      </c>
      <c r="Z229" s="97">
        <v>1.9616439932084584E-4</v>
      </c>
      <c r="AA229" s="96">
        <v>-6.4706310760705467E-3</v>
      </c>
      <c r="AB229" s="86"/>
      <c r="AC229" s="85">
        <v>44890</v>
      </c>
      <c r="AD229" s="95">
        <v>-1.5176443046933342E-2</v>
      </c>
      <c r="AE229" s="95">
        <v>-8.8560276091799225E-3</v>
      </c>
      <c r="AF229" s="95">
        <v>-2.2536165022413058E-2</v>
      </c>
      <c r="AG229" s="95">
        <v>-1.4480661890276218E-2</v>
      </c>
      <c r="AH229" s="94">
        <v>-1.5283879604940218E-2</v>
      </c>
    </row>
    <row r="230" spans="1:34" ht="15.75" customHeight="1" x14ac:dyDescent="0.2">
      <c r="A230" s="93"/>
      <c r="B230" s="85">
        <v>44893</v>
      </c>
      <c r="C230" s="101">
        <v>2.5650681962752068E-4</v>
      </c>
      <c r="D230" s="101">
        <v>-2.9399856622178681E-4</v>
      </c>
      <c r="E230" s="101">
        <v>-5.2387843639017297E-3</v>
      </c>
      <c r="F230" s="100">
        <v>-3.5055337154355631E-3</v>
      </c>
      <c r="G230" s="86"/>
      <c r="H230" s="85">
        <v>44893</v>
      </c>
      <c r="I230" s="97">
        <v>-4.3229193411275016E-4</v>
      </c>
      <c r="J230" s="97">
        <v>-7.6946949464535782E-4</v>
      </c>
      <c r="K230" s="96">
        <v>-2.0445876420094587E-3</v>
      </c>
      <c r="L230" s="86"/>
      <c r="M230" s="85">
        <v>44893</v>
      </c>
      <c r="N230" s="95">
        <v>-6.0151583586385787E-5</v>
      </c>
      <c r="O230" s="95">
        <v>-3.8349807593019293E-4</v>
      </c>
      <c r="P230" s="95">
        <v>9.9620882728207374E-4</v>
      </c>
      <c r="Q230" s="94">
        <v>3.0515002578981435E-2</v>
      </c>
      <c r="R230" s="86"/>
      <c r="S230" s="85">
        <v>44893</v>
      </c>
      <c r="T230" s="99">
        <v>-2.2115977671706019E-2</v>
      </c>
      <c r="U230" s="99">
        <v>3.8579481563098039E-2</v>
      </c>
      <c r="V230" s="99">
        <v>2.0463087248181615E-2</v>
      </c>
      <c r="W230" s="98">
        <v>0.14757634816253432</v>
      </c>
      <c r="X230" s="86"/>
      <c r="Y230" s="85">
        <v>44893</v>
      </c>
      <c r="Z230" s="97">
        <v>-1.2622993331521797E-4</v>
      </c>
      <c r="AA230" s="96">
        <v>-6.7751969291632071E-3</v>
      </c>
      <c r="AB230" s="86"/>
      <c r="AC230" s="85">
        <v>44893</v>
      </c>
      <c r="AD230" s="95">
        <v>-4.6138889279232946E-3</v>
      </c>
      <c r="AE230" s="95">
        <v>-6.4714449758910251E-4</v>
      </c>
      <c r="AF230" s="95">
        <v>1.6549318164343955E-2</v>
      </c>
      <c r="AG230" s="95">
        <v>4.0672217043683338E-3</v>
      </c>
      <c r="AH230" s="94">
        <v>-3.0125949156792524E-3</v>
      </c>
    </row>
    <row r="231" spans="1:34" ht="15.75" customHeight="1" x14ac:dyDescent="0.2">
      <c r="A231" s="93"/>
      <c r="B231" s="85">
        <v>44894</v>
      </c>
      <c r="C231" s="101">
        <v>-9.6900078890534212E-7</v>
      </c>
      <c r="D231" s="101">
        <v>-3.8462697815465148E-3</v>
      </c>
      <c r="E231" s="101">
        <v>7.6790605017358409E-4</v>
      </c>
      <c r="F231" s="100">
        <v>-1.4508752136430838E-3</v>
      </c>
      <c r="G231" s="86"/>
      <c r="H231" s="85">
        <v>44894</v>
      </c>
      <c r="I231" s="97">
        <v>-4.0922604644293571E-4</v>
      </c>
      <c r="J231" s="97">
        <v>-3.1616957914787219E-3</v>
      </c>
      <c r="K231" s="96">
        <v>-2.8913645008526467E-3</v>
      </c>
      <c r="L231" s="86"/>
      <c r="M231" s="85">
        <v>44894</v>
      </c>
      <c r="N231" s="95">
        <v>1.6558117675238258E-3</v>
      </c>
      <c r="O231" s="95">
        <v>1.9163821455823031E-4</v>
      </c>
      <c r="P231" s="95">
        <v>-1.3399152411853492E-3</v>
      </c>
      <c r="Q231" s="94">
        <v>-6.6192809858514525E-4</v>
      </c>
      <c r="R231" s="86"/>
      <c r="S231" s="85">
        <v>44894</v>
      </c>
      <c r="T231" s="99">
        <v>-9.9887251960098424E-3</v>
      </c>
      <c r="U231" s="99">
        <v>-2.2992335871858411E-2</v>
      </c>
      <c r="V231" s="99">
        <v>1.1147120695696362E-3</v>
      </c>
      <c r="W231" s="98">
        <v>6.8405297423836053E-2</v>
      </c>
      <c r="X231" s="86"/>
      <c r="Y231" s="85">
        <v>44894</v>
      </c>
      <c r="Z231" s="97">
        <v>3.4151108291154549E-4</v>
      </c>
      <c r="AA231" s="96">
        <v>-6.1188590446953238E-3</v>
      </c>
      <c r="AB231" s="86"/>
      <c r="AC231" s="85">
        <v>44894</v>
      </c>
      <c r="AD231" s="95">
        <v>2.4161001816366878E-2</v>
      </c>
      <c r="AE231" s="95">
        <v>-1.457608161546032E-3</v>
      </c>
      <c r="AF231" s="95">
        <v>1.8640238299100078E-2</v>
      </c>
      <c r="AG231" s="95">
        <v>4.7150994789832784E-2</v>
      </c>
      <c r="AH231" s="94">
        <v>2.5381165861279108E-2</v>
      </c>
    </row>
    <row r="232" spans="1:34" ht="15.75" customHeight="1" x14ac:dyDescent="0.2">
      <c r="A232" s="93"/>
      <c r="B232" s="85">
        <v>44895</v>
      </c>
      <c r="C232" s="101">
        <v>6.6077744414362821E-4</v>
      </c>
      <c r="D232" s="101">
        <v>-1.7031193462619569E-4</v>
      </c>
      <c r="E232" s="101">
        <v>-3.2277499915936967E-3</v>
      </c>
      <c r="F232" s="100">
        <v>-2.3339754757427272E-3</v>
      </c>
      <c r="G232" s="86"/>
      <c r="H232" s="85">
        <v>44895</v>
      </c>
      <c r="I232" s="97">
        <v>-6.3894504633091244E-4</v>
      </c>
      <c r="J232" s="97">
        <v>-8.859419951396294E-5</v>
      </c>
      <c r="K232" s="96">
        <v>3.4554308737513818E-3</v>
      </c>
      <c r="L232" s="86"/>
      <c r="M232" s="85">
        <v>44895</v>
      </c>
      <c r="N232" s="95">
        <v>1.6442211600581989E-3</v>
      </c>
      <c r="O232" s="95">
        <v>-1.4420771747827652E-3</v>
      </c>
      <c r="P232" s="95">
        <v>-2.707527941601126E-3</v>
      </c>
      <c r="Q232" s="94">
        <v>-6.0753546958100153E-3</v>
      </c>
      <c r="R232" s="86"/>
      <c r="S232" s="85">
        <v>44895</v>
      </c>
      <c r="T232" s="99">
        <v>-2.5053876426033128E-2</v>
      </c>
      <c r="U232" s="99">
        <v>1.2479134756859191E-2</v>
      </c>
      <c r="V232" s="99">
        <v>-0.12058868947249195</v>
      </c>
      <c r="W232" s="98">
        <v>0.15425729941477873</v>
      </c>
      <c r="X232" s="86"/>
      <c r="Y232" s="85">
        <v>44895</v>
      </c>
      <c r="Z232" s="97">
        <v>-4.7664340881595067E-4</v>
      </c>
      <c r="AA232" s="96">
        <v>-3.7567833930739142E-3</v>
      </c>
      <c r="AB232" s="86"/>
      <c r="AC232" s="85">
        <v>44895</v>
      </c>
      <c r="AD232" s="95">
        <v>-2.9883934733615767E-3</v>
      </c>
      <c r="AE232" s="95">
        <v>-3.2467560988699812E-3</v>
      </c>
      <c r="AF232" s="95">
        <v>-4.1313274313972984E-2</v>
      </c>
      <c r="AG232" s="95">
        <v>2.4757227003881475E-2</v>
      </c>
      <c r="AH232" s="94">
        <v>-1.7327753742719897E-2</v>
      </c>
    </row>
    <row r="233" spans="1:34" ht="15.75" customHeight="1" x14ac:dyDescent="0.2">
      <c r="A233" s="93"/>
      <c r="B233" s="85">
        <v>44896</v>
      </c>
      <c r="C233" s="101">
        <v>2.8970282921033877E-4</v>
      </c>
      <c r="D233" s="101">
        <v>4.364707453174241E-4</v>
      </c>
      <c r="E233" s="101">
        <v>6.0278554341649908E-3</v>
      </c>
      <c r="F233" s="100">
        <v>5.7055323851276608E-3</v>
      </c>
      <c r="G233" s="86"/>
      <c r="H233" s="85">
        <v>44896</v>
      </c>
      <c r="I233" s="97">
        <v>5.8346822163104963E-4</v>
      </c>
      <c r="J233" s="97">
        <v>9.4664326817768031E-4</v>
      </c>
      <c r="K233" s="96">
        <v>-6.8996858066673985E-4</v>
      </c>
      <c r="L233" s="86"/>
      <c r="M233" s="85">
        <v>44896</v>
      </c>
      <c r="N233" s="95">
        <v>1.35045418378196E-4</v>
      </c>
      <c r="O233" s="95">
        <v>-5.5431698096825358E-4</v>
      </c>
      <c r="P233" s="95">
        <v>1.3439231933320499E-3</v>
      </c>
      <c r="Q233" s="94">
        <v>5.3471513296455119E-3</v>
      </c>
      <c r="R233" s="86"/>
      <c r="S233" s="85">
        <v>44896</v>
      </c>
      <c r="T233" s="99">
        <v>-3.9043397276387892E-2</v>
      </c>
      <c r="U233" s="99">
        <v>2.9191995184244701E-2</v>
      </c>
      <c r="V233" s="99">
        <v>-3.3541484812972845E-2</v>
      </c>
      <c r="W233" s="98">
        <v>6.2477792678016057E-2</v>
      </c>
      <c r="X233" s="86"/>
      <c r="Y233" s="85">
        <v>44896</v>
      </c>
      <c r="Z233" s="97">
        <v>-5.719547975841932E-4</v>
      </c>
      <c r="AA233" s="96">
        <v>1.291440252608228E-2</v>
      </c>
      <c r="AB233" s="86"/>
      <c r="AC233" s="85">
        <v>44896</v>
      </c>
      <c r="AD233" s="95">
        <v>-4.6921358344165281E-3</v>
      </c>
      <c r="AE233" s="95">
        <v>-1.3016597997958037E-3</v>
      </c>
      <c r="AF233" s="95">
        <v>7.7503957204058558E-3</v>
      </c>
      <c r="AG233" s="95">
        <v>-8.384956293857727E-3</v>
      </c>
      <c r="AH233" s="94">
        <v>-1.1317240945189206E-2</v>
      </c>
    </row>
    <row r="234" spans="1:34" ht="15.75" customHeight="1" x14ac:dyDescent="0.2">
      <c r="A234" s="93"/>
      <c r="B234" s="85">
        <v>44897</v>
      </c>
      <c r="C234" s="101">
        <v>-9.4692327040771777E-5</v>
      </c>
      <c r="D234" s="101">
        <v>-2.0050118408403033E-3</v>
      </c>
      <c r="E234" s="101">
        <v>2.66269456795963E-3</v>
      </c>
      <c r="F234" s="100">
        <v>1.8462702411219504E-3</v>
      </c>
      <c r="G234" s="86"/>
      <c r="H234" s="85">
        <v>44897</v>
      </c>
      <c r="I234" s="97">
        <v>-1.8823345698769961E-4</v>
      </c>
      <c r="J234" s="97">
        <v>-1.2702630268478087E-3</v>
      </c>
      <c r="K234" s="96">
        <v>3.5533818867959609E-3</v>
      </c>
      <c r="L234" s="86"/>
      <c r="M234" s="85">
        <v>44897</v>
      </c>
      <c r="N234" s="95">
        <v>-3.4049548091077427E-4</v>
      </c>
      <c r="O234" s="95">
        <v>1.2205971419284602E-3</v>
      </c>
      <c r="P234" s="95">
        <v>5.352649372608189E-4</v>
      </c>
      <c r="Q234" s="94">
        <v>-7.867437850184204E-3</v>
      </c>
      <c r="R234" s="86"/>
      <c r="S234" s="85">
        <v>44897</v>
      </c>
      <c r="T234" s="99">
        <v>-1.5935931575746163E-2</v>
      </c>
      <c r="U234" s="99">
        <v>-8.5830085227814861E-3</v>
      </c>
      <c r="V234" s="99">
        <v>2.6723457422582239E-2</v>
      </c>
      <c r="W234" s="98">
        <v>0.12226382228326205</v>
      </c>
      <c r="X234" s="86"/>
      <c r="Y234" s="85">
        <v>44897</v>
      </c>
      <c r="Z234" s="97">
        <v>1.7754997859313772E-4</v>
      </c>
      <c r="AA234" s="96">
        <v>1.0460406852199171E-3</v>
      </c>
      <c r="AB234" s="86"/>
      <c r="AC234" s="85">
        <v>44897</v>
      </c>
      <c r="AD234" s="95">
        <v>-2.3638811826857009E-2</v>
      </c>
      <c r="AE234" s="95">
        <v>-1.3033563265707627E-3</v>
      </c>
      <c r="AF234" s="95">
        <v>-3.9789749465022603E-2</v>
      </c>
      <c r="AG234" s="95">
        <v>-3.5091319811270172E-2</v>
      </c>
      <c r="AH234" s="94">
        <v>-2.290223177727212E-2</v>
      </c>
    </row>
    <row r="235" spans="1:34" ht="15.75" customHeight="1" x14ac:dyDescent="0.2">
      <c r="A235" s="93"/>
      <c r="B235" s="85">
        <v>44900</v>
      </c>
      <c r="C235" s="101">
        <v>-7.4712810666359918E-4</v>
      </c>
      <c r="D235" s="101">
        <v>-4.6138841287761785E-3</v>
      </c>
      <c r="E235" s="101">
        <v>-1.6624630404280523E-3</v>
      </c>
      <c r="F235" s="100">
        <v>2.5291545105825385E-3</v>
      </c>
      <c r="G235" s="86"/>
      <c r="H235" s="85">
        <v>44900</v>
      </c>
      <c r="I235" s="97">
        <v>6.182064928073578E-4</v>
      </c>
      <c r="J235" s="97">
        <v>-4.2314400477628394E-4</v>
      </c>
      <c r="K235" s="96">
        <v>1.6655188956353466E-3</v>
      </c>
      <c r="L235" s="86"/>
      <c r="M235" s="85">
        <v>44900</v>
      </c>
      <c r="N235" s="95">
        <v>-1.6348366807388882E-4</v>
      </c>
      <c r="O235" s="95">
        <v>4.4967986276236603E-3</v>
      </c>
      <c r="P235" s="95">
        <v>7.5440324314713335E-4</v>
      </c>
      <c r="Q235" s="94">
        <v>1.3186826173975364E-2</v>
      </c>
      <c r="R235" s="86"/>
      <c r="S235" s="85">
        <v>44900</v>
      </c>
      <c r="T235" s="99">
        <v>-5.428220007306498E-2</v>
      </c>
      <c r="U235" s="99">
        <v>2.2293009135903104E-2</v>
      </c>
      <c r="V235" s="99">
        <v>7.247353079842353E-2</v>
      </c>
      <c r="W235" s="98">
        <v>-0.14991441636135872</v>
      </c>
      <c r="X235" s="86"/>
      <c r="Y235" s="85">
        <v>44900</v>
      </c>
      <c r="Z235" s="97">
        <v>1.3644176581159104E-4</v>
      </c>
      <c r="AA235" s="96">
        <v>2.6493566114164045E-4</v>
      </c>
      <c r="AB235" s="86"/>
      <c r="AC235" s="85">
        <v>44900</v>
      </c>
      <c r="AD235" s="95">
        <v>-1.5995248114836651E-2</v>
      </c>
      <c r="AE235" s="95">
        <v>-1.2632437693249652E-2</v>
      </c>
      <c r="AF235" s="95">
        <v>1.0096846399776262E-2</v>
      </c>
      <c r="AG235" s="95">
        <v>-1.4641549992948005E-2</v>
      </c>
      <c r="AH235" s="94">
        <v>6.19233408851425E-4</v>
      </c>
    </row>
    <row r="236" spans="1:34" ht="15.75" customHeight="1" x14ac:dyDescent="0.2">
      <c r="A236" s="93"/>
      <c r="B236" s="85">
        <v>44901</v>
      </c>
      <c r="C236" s="101">
        <v>7.2597829074483094E-7</v>
      </c>
      <c r="D236" s="101">
        <v>-1.8331228806527514E-3</v>
      </c>
      <c r="E236" s="101">
        <v>3.0071530426374143E-3</v>
      </c>
      <c r="F236" s="100">
        <v>-8.2531667154220906E-3</v>
      </c>
      <c r="G236" s="86"/>
      <c r="H236" s="85">
        <v>44901</v>
      </c>
      <c r="I236" s="97">
        <v>3.6908276243710289E-4</v>
      </c>
      <c r="J236" s="97">
        <v>-1.838586220897793E-3</v>
      </c>
      <c r="K236" s="96">
        <v>1.4752710290755686E-3</v>
      </c>
      <c r="L236" s="86"/>
      <c r="M236" s="85">
        <v>44901</v>
      </c>
      <c r="N236" s="95">
        <v>5.1470765479262679E-4</v>
      </c>
      <c r="O236" s="95">
        <v>9.4352406830846647E-4</v>
      </c>
      <c r="P236" s="95">
        <v>-4.8462543570828974E-4</v>
      </c>
      <c r="Q236" s="94">
        <v>1.6225500929574737E-2</v>
      </c>
      <c r="R236" s="86"/>
      <c r="S236" s="85">
        <v>44901</v>
      </c>
      <c r="T236" s="99">
        <v>-9.0286030501073086E-3</v>
      </c>
      <c r="U236" s="99">
        <v>-1.4443002797567786E-2</v>
      </c>
      <c r="V236" s="99">
        <v>2.2987287135956099E-2</v>
      </c>
      <c r="W236" s="98">
        <v>8.467981355406029E-2</v>
      </c>
      <c r="X236" s="86"/>
      <c r="Y236" s="85">
        <v>44901</v>
      </c>
      <c r="Z236" s="97">
        <v>-5.8460625881130485E-4</v>
      </c>
      <c r="AA236" s="96">
        <v>-1.7090382719418592E-3</v>
      </c>
      <c r="AB236" s="86"/>
      <c r="AC236" s="85">
        <v>44901</v>
      </c>
      <c r="AD236" s="95">
        <v>-4.4217622392746748E-3</v>
      </c>
      <c r="AE236" s="95">
        <v>-3.8044872619407717E-3</v>
      </c>
      <c r="AF236" s="95">
        <v>-1.4334140875291404E-2</v>
      </c>
      <c r="AG236" s="95">
        <v>1.0480079151695994E-2</v>
      </c>
      <c r="AH236" s="94">
        <v>-3.1696780033942336E-2</v>
      </c>
    </row>
    <row r="237" spans="1:34" ht="15.75" customHeight="1" x14ac:dyDescent="0.2">
      <c r="A237" s="93"/>
      <c r="B237" s="85">
        <v>44902</v>
      </c>
      <c r="C237" s="101">
        <v>2.7359173092263107E-4</v>
      </c>
      <c r="D237" s="101">
        <v>-1.8264236604974605E-3</v>
      </c>
      <c r="E237" s="101">
        <v>-2.7536274875934559E-3</v>
      </c>
      <c r="F237" s="100">
        <v>-3.6244858545175817E-5</v>
      </c>
      <c r="G237" s="86"/>
      <c r="H237" s="85">
        <v>44902</v>
      </c>
      <c r="I237" s="97">
        <v>-1.660555597054647E-4</v>
      </c>
      <c r="J237" s="97">
        <v>-7.9608451376229753E-4</v>
      </c>
      <c r="K237" s="96">
        <v>3.1629006441600935E-3</v>
      </c>
      <c r="L237" s="86"/>
      <c r="M237" s="85">
        <v>44902</v>
      </c>
      <c r="N237" s="95">
        <v>1.6359364694445095E-3</v>
      </c>
      <c r="O237" s="95">
        <v>2.2479136866002864E-3</v>
      </c>
      <c r="P237" s="95">
        <v>3.6747672618975887E-4</v>
      </c>
      <c r="Q237" s="94">
        <v>-1.4779359579149529E-2</v>
      </c>
      <c r="R237" s="86"/>
      <c r="S237" s="85">
        <v>44902</v>
      </c>
      <c r="T237" s="99">
        <v>-1.7538384951596649E-2</v>
      </c>
      <c r="U237" s="99">
        <v>-0.10488481519858128</v>
      </c>
      <c r="V237" s="99">
        <v>-6.0905912856248114E-2</v>
      </c>
      <c r="W237" s="98">
        <v>-5.6842357040708981E-2</v>
      </c>
      <c r="X237" s="86"/>
      <c r="Y237" s="85">
        <v>44902</v>
      </c>
      <c r="Z237" s="97">
        <v>6.5946366823800334E-4</v>
      </c>
      <c r="AA237" s="96">
        <v>2.6842766066782438E-2</v>
      </c>
      <c r="AB237" s="86"/>
      <c r="AC237" s="85">
        <v>44902</v>
      </c>
      <c r="AD237" s="95">
        <v>1.7887564692773434E-2</v>
      </c>
      <c r="AE237" s="95">
        <v>-6.6312999777540672E-4</v>
      </c>
      <c r="AF237" s="95">
        <v>-6.8172398663390961E-3</v>
      </c>
      <c r="AG237" s="95">
        <v>2.2909517465557624E-3</v>
      </c>
      <c r="AH237" s="94">
        <v>-7.6706728383992657E-4</v>
      </c>
    </row>
    <row r="238" spans="1:34" ht="15.75" customHeight="1" x14ac:dyDescent="0.2">
      <c r="A238" s="93"/>
      <c r="B238" s="85">
        <v>44903</v>
      </c>
      <c r="C238" s="101">
        <v>1.178338425626347E-3</v>
      </c>
      <c r="D238" s="101">
        <v>1.5475465375969374E-3</v>
      </c>
      <c r="E238" s="101">
        <v>-5.015153543421056E-3</v>
      </c>
      <c r="F238" s="100">
        <v>5.0346248354853952E-4</v>
      </c>
      <c r="G238" s="86"/>
      <c r="H238" s="85">
        <v>44903</v>
      </c>
      <c r="I238" s="97">
        <v>5.6364880943001989E-5</v>
      </c>
      <c r="J238" s="97">
        <v>2.021627451978845E-5</v>
      </c>
      <c r="K238" s="96">
        <v>-2.3015877956410625E-3</v>
      </c>
      <c r="L238" s="86"/>
      <c r="M238" s="85">
        <v>44903</v>
      </c>
      <c r="N238" s="95">
        <v>-1.3076198834855426E-3</v>
      </c>
      <c r="O238" s="95">
        <v>9.166330690614635E-4</v>
      </c>
      <c r="P238" s="95">
        <v>-2.1271811384880547E-4</v>
      </c>
      <c r="Q238" s="94">
        <v>-4.2407186182088524E-2</v>
      </c>
      <c r="R238" s="86"/>
      <c r="S238" s="85">
        <v>44903</v>
      </c>
      <c r="T238" s="99">
        <v>3.0452161080468016E-2</v>
      </c>
      <c r="U238" s="99">
        <v>-5.0310275099289738E-2</v>
      </c>
      <c r="V238" s="99">
        <v>-5.3396092501680939E-2</v>
      </c>
      <c r="W238" s="98">
        <v>3.0296080660043023E-2</v>
      </c>
      <c r="X238" s="86"/>
      <c r="Y238" s="85">
        <v>44903</v>
      </c>
      <c r="Z238" s="97">
        <v>7.7378820202032904E-4</v>
      </c>
      <c r="AA238" s="96">
        <v>-1.3286209232824149E-3</v>
      </c>
      <c r="AB238" s="86"/>
      <c r="AC238" s="85">
        <v>44903</v>
      </c>
      <c r="AD238" s="95">
        <v>-4.2830014711636652E-3</v>
      </c>
      <c r="AE238" s="95">
        <v>4.632701865951507E-3</v>
      </c>
      <c r="AF238" s="95">
        <v>7.241778187298307E-3</v>
      </c>
      <c r="AG238" s="95">
        <v>-1.2139119344838826E-2</v>
      </c>
      <c r="AH238" s="94">
        <v>-1.845809099692344E-2</v>
      </c>
    </row>
    <row r="239" spans="1:34" ht="15.75" customHeight="1" x14ac:dyDescent="0.2">
      <c r="A239" s="93"/>
      <c r="B239" s="85">
        <v>44904</v>
      </c>
      <c r="C239" s="101">
        <v>7.3303421938679132E-4</v>
      </c>
      <c r="D239" s="101">
        <v>-9.2996534264073276E-3</v>
      </c>
      <c r="E239" s="101">
        <v>-4.470111245210396E-3</v>
      </c>
      <c r="F239" s="100">
        <v>3.267398368726691E-3</v>
      </c>
      <c r="G239" s="86"/>
      <c r="H239" s="85">
        <v>44904</v>
      </c>
      <c r="I239" s="97">
        <v>-4.0357611733170056E-4</v>
      </c>
      <c r="J239" s="97">
        <v>1.9817685762074434E-3</v>
      </c>
      <c r="K239" s="96">
        <v>-6.5330678769853095E-4</v>
      </c>
      <c r="L239" s="86"/>
      <c r="M239" s="85">
        <v>44904</v>
      </c>
      <c r="N239" s="95">
        <v>-3.6008905760150106E-4</v>
      </c>
      <c r="O239" s="95">
        <v>4.118682298834284E-4</v>
      </c>
      <c r="P239" s="95">
        <v>-4.8758555667302036E-4</v>
      </c>
      <c r="Q239" s="94">
        <v>1.1414986569864812E-2</v>
      </c>
      <c r="R239" s="86"/>
      <c r="S239" s="85">
        <v>44904</v>
      </c>
      <c r="T239" s="99">
        <v>-1.8726181321600806E-2</v>
      </c>
      <c r="U239" s="99">
        <v>1.7130738892254932E-3</v>
      </c>
      <c r="V239" s="99">
        <v>-3.8441828751700553E-2</v>
      </c>
      <c r="W239" s="98">
        <v>-1.897610478254436E-2</v>
      </c>
      <c r="X239" s="86"/>
      <c r="Y239" s="85">
        <v>44904</v>
      </c>
      <c r="Z239" s="97">
        <v>1.0850854503505383E-4</v>
      </c>
      <c r="AA239" s="96">
        <v>-6.4754074211922988E-3</v>
      </c>
      <c r="AB239" s="86"/>
      <c r="AC239" s="85">
        <v>44904</v>
      </c>
      <c r="AD239" s="95">
        <v>6.8913893073995506E-3</v>
      </c>
      <c r="AE239" s="95">
        <v>5.7608586613118896E-3</v>
      </c>
      <c r="AF239" s="95">
        <v>2.8453802417727686E-2</v>
      </c>
      <c r="AG239" s="95">
        <v>4.2105263779931992E-4</v>
      </c>
      <c r="AH239" s="94">
        <v>2.1267799103331299E-2</v>
      </c>
    </row>
    <row r="240" spans="1:34" ht="15.75" customHeight="1" x14ac:dyDescent="0.2">
      <c r="A240" s="93"/>
      <c r="B240" s="85">
        <v>44907</v>
      </c>
      <c r="C240" s="101">
        <v>6.9650694383275626E-4</v>
      </c>
      <c r="D240" s="101">
        <v>8.3771467466555588E-4</v>
      </c>
      <c r="E240" s="101">
        <v>3.8865644110579684E-3</v>
      </c>
      <c r="F240" s="100">
        <v>5.0756250175971436E-3</v>
      </c>
      <c r="G240" s="86"/>
      <c r="H240" s="85">
        <v>44907</v>
      </c>
      <c r="I240" s="97">
        <v>-1.4512667147605475E-4</v>
      </c>
      <c r="J240" s="97">
        <v>-3.2701879174176643E-4</v>
      </c>
      <c r="K240" s="96">
        <v>-7.4864990637996131E-4</v>
      </c>
      <c r="L240" s="86"/>
      <c r="M240" s="85">
        <v>44907</v>
      </c>
      <c r="N240" s="95">
        <v>-3.3060500820293934E-4</v>
      </c>
      <c r="O240" s="95">
        <v>8.7444477305541834E-4</v>
      </c>
      <c r="P240" s="95">
        <v>6.2584238497104399E-5</v>
      </c>
      <c r="Q240" s="94">
        <v>2.012355783959735E-2</v>
      </c>
      <c r="R240" s="86"/>
      <c r="S240" s="85">
        <v>44907</v>
      </c>
      <c r="T240" s="99">
        <v>3.2190019082003189E-2</v>
      </c>
      <c r="U240" s="99">
        <v>-6.1189992226932444E-2</v>
      </c>
      <c r="V240" s="99">
        <v>0.15040047719479116</v>
      </c>
      <c r="W240" s="98">
        <v>-0.14419649172787111</v>
      </c>
      <c r="X240" s="86"/>
      <c r="Y240" s="85">
        <v>44907</v>
      </c>
      <c r="Z240" s="97">
        <v>-7.0828471399832151E-4</v>
      </c>
      <c r="AA240" s="96">
        <v>1.0164434644251454E-2</v>
      </c>
      <c r="AB240" s="86"/>
      <c r="AC240" s="85">
        <v>44907</v>
      </c>
      <c r="AD240" s="95">
        <v>3.6246198378236116E-3</v>
      </c>
      <c r="AE240" s="95">
        <v>1.967536296310668E-3</v>
      </c>
      <c r="AF240" s="95">
        <v>8.2169731022810246E-3</v>
      </c>
      <c r="AG240" s="95">
        <v>2.6175154523131388E-2</v>
      </c>
      <c r="AH240" s="94">
        <v>-3.5773642341776334E-3</v>
      </c>
    </row>
    <row r="241" spans="1:34" ht="15.75" customHeight="1" x14ac:dyDescent="0.2">
      <c r="A241" s="93"/>
      <c r="B241" s="85">
        <v>44908</v>
      </c>
      <c r="C241" s="101">
        <v>1.4704188361808207E-4</v>
      </c>
      <c r="D241" s="101">
        <v>9.0278656802685934E-5</v>
      </c>
      <c r="E241" s="101">
        <v>6.2411413338587217E-4</v>
      </c>
      <c r="F241" s="100">
        <v>-6.4580061497137627E-3</v>
      </c>
      <c r="G241" s="86"/>
      <c r="H241" s="85">
        <v>44908</v>
      </c>
      <c r="I241" s="97">
        <v>6.1563527932456739E-4</v>
      </c>
      <c r="J241" s="97">
        <v>1.1739935427832206E-4</v>
      </c>
      <c r="K241" s="96">
        <v>5.8460507389684977E-4</v>
      </c>
      <c r="L241" s="86"/>
      <c r="M241" s="85">
        <v>44908</v>
      </c>
      <c r="N241" s="95">
        <v>1.8263364744169261E-3</v>
      </c>
      <c r="O241" s="95">
        <v>3.3735025280678558E-4</v>
      </c>
      <c r="P241" s="95">
        <v>-1.6884632163138935E-3</v>
      </c>
      <c r="Q241" s="94">
        <v>1.1956732101008853E-2</v>
      </c>
      <c r="R241" s="86"/>
      <c r="S241" s="85">
        <v>44908</v>
      </c>
      <c r="T241" s="99">
        <v>-3.8781826569909625E-2</v>
      </c>
      <c r="U241" s="99">
        <v>-9.1172066333615895E-2</v>
      </c>
      <c r="V241" s="99">
        <v>1.5073091944237935E-2</v>
      </c>
      <c r="W241" s="98">
        <v>5.9153827145187104E-2</v>
      </c>
      <c r="X241" s="86"/>
      <c r="Y241" s="85">
        <v>44908</v>
      </c>
      <c r="Z241" s="97">
        <v>-4.4810212217411544E-5</v>
      </c>
      <c r="AA241" s="96">
        <v>-3.253283132135484E-3</v>
      </c>
      <c r="AB241" s="86"/>
      <c r="AC241" s="85">
        <v>44908</v>
      </c>
      <c r="AD241" s="95">
        <v>-9.0863027857243598E-3</v>
      </c>
      <c r="AE241" s="95">
        <v>-7.5633375998158635E-3</v>
      </c>
      <c r="AF241" s="95">
        <v>-1.7750724070232683E-2</v>
      </c>
      <c r="AG241" s="95">
        <v>-1.5706047179112299E-2</v>
      </c>
      <c r="AH241" s="94">
        <v>-1.05507926762695E-2</v>
      </c>
    </row>
    <row r="242" spans="1:34" ht="15.75" customHeight="1" x14ac:dyDescent="0.2">
      <c r="A242" s="93"/>
      <c r="B242" s="85">
        <v>44909</v>
      </c>
      <c r="C242" s="101">
        <v>-1.9952516434572937E-4</v>
      </c>
      <c r="D242" s="101">
        <v>-2.6917574043086524E-4</v>
      </c>
      <c r="E242" s="101">
        <v>-3.1867249021374578E-3</v>
      </c>
      <c r="F242" s="100">
        <v>-4.4445477634142919E-3</v>
      </c>
      <c r="G242" s="86"/>
      <c r="H242" s="85">
        <v>44909</v>
      </c>
      <c r="I242" s="97">
        <v>-1.3755883021182114E-4</v>
      </c>
      <c r="J242" s="97">
        <v>-1.0013411057163738E-3</v>
      </c>
      <c r="K242" s="96">
        <v>6.8235481886718164E-5</v>
      </c>
      <c r="L242" s="86"/>
      <c r="M242" s="85">
        <v>44909</v>
      </c>
      <c r="N242" s="95">
        <v>-2.2431520990740607E-4</v>
      </c>
      <c r="O242" s="95">
        <v>4.4050379895735972E-3</v>
      </c>
      <c r="P242" s="95">
        <v>3.5592801781843654E-4</v>
      </c>
      <c r="Q242" s="94">
        <v>9.4925472123457144E-3</v>
      </c>
      <c r="R242" s="86"/>
      <c r="S242" s="85">
        <v>44909</v>
      </c>
      <c r="T242" s="99">
        <v>6.9034767926826708E-3</v>
      </c>
      <c r="U242" s="99">
        <v>-4.1124248943680344E-2</v>
      </c>
      <c r="V242" s="99">
        <v>-3.7132567355481448E-2</v>
      </c>
      <c r="W242" s="98">
        <v>-5.615421895033719E-2</v>
      </c>
      <c r="X242" s="86"/>
      <c r="Y242" s="85">
        <v>44909</v>
      </c>
      <c r="Z242" s="97">
        <v>1.7587504889148605E-4</v>
      </c>
      <c r="AA242" s="96">
        <v>-5.3045260409331088E-3</v>
      </c>
      <c r="AB242" s="86"/>
      <c r="AC242" s="85">
        <v>44909</v>
      </c>
      <c r="AD242" s="95">
        <v>-2.6949304158979646E-2</v>
      </c>
      <c r="AE242" s="95">
        <v>-1.7145655141089424E-2</v>
      </c>
      <c r="AF242" s="95">
        <v>-2.1895611562340607E-2</v>
      </c>
      <c r="AG242" s="95">
        <v>-4.472636428171832E-2</v>
      </c>
      <c r="AH242" s="94">
        <v>-2.3425791495138241E-2</v>
      </c>
    </row>
    <row r="243" spans="1:34" ht="15.75" customHeight="1" x14ac:dyDescent="0.2">
      <c r="A243" s="93"/>
      <c r="B243" s="85">
        <v>44910</v>
      </c>
      <c r="C243" s="101">
        <v>3.4020828829917288E-4</v>
      </c>
      <c r="D243" s="101">
        <v>-4.2459874097616852E-3</v>
      </c>
      <c r="E243" s="101">
        <v>-3.8805213787596624E-4</v>
      </c>
      <c r="F243" s="100">
        <v>-3.2301345685717721E-3</v>
      </c>
      <c r="G243" s="86"/>
      <c r="H243" s="85">
        <v>44910</v>
      </c>
      <c r="I243" s="97">
        <v>-4.2910789354527875E-4</v>
      </c>
      <c r="J243" s="97">
        <v>-1.6223244014455999E-3</v>
      </c>
      <c r="K243" s="96">
        <v>3.4177588181190164E-3</v>
      </c>
      <c r="L243" s="86"/>
      <c r="M243" s="85">
        <v>44910</v>
      </c>
      <c r="N243" s="95">
        <v>5.2030117898374301E-4</v>
      </c>
      <c r="O243" s="95">
        <v>-6.9543754927742772E-4</v>
      </c>
      <c r="P243" s="95">
        <v>6.9935917106426988E-5</v>
      </c>
      <c r="Q243" s="94">
        <v>3.1572265654293526E-3</v>
      </c>
      <c r="R243" s="86"/>
      <c r="S243" s="85">
        <v>44910</v>
      </c>
      <c r="T243" s="99">
        <v>4.0105866467313379E-2</v>
      </c>
      <c r="U243" s="99">
        <v>-2.9077104140869482E-2</v>
      </c>
      <c r="V243" s="99">
        <v>7.9260901536780573E-2</v>
      </c>
      <c r="W243" s="98">
        <v>-4.2694462771559319E-2</v>
      </c>
      <c r="X243" s="86"/>
      <c r="Y243" s="85">
        <v>44910</v>
      </c>
      <c r="Z243" s="97">
        <v>-1.0816284759536646E-4</v>
      </c>
      <c r="AA243" s="96">
        <v>-6.6560008283633306E-3</v>
      </c>
      <c r="AB243" s="86"/>
      <c r="AC243" s="85">
        <v>44910</v>
      </c>
      <c r="AD243" s="95">
        <v>-7.6942345700771264E-3</v>
      </c>
      <c r="AE243" s="95">
        <v>-2.3533377813466805E-3</v>
      </c>
      <c r="AF243" s="95">
        <v>-1.5444322427473631E-2</v>
      </c>
      <c r="AG243" s="95">
        <v>-2.0687357478514613E-2</v>
      </c>
      <c r="AH243" s="94">
        <v>-3.1612020941306579E-2</v>
      </c>
    </row>
    <row r="244" spans="1:34" ht="15.75" customHeight="1" x14ac:dyDescent="0.2">
      <c r="A244" s="93"/>
      <c r="B244" s="85">
        <v>44911</v>
      </c>
      <c r="C244" s="101">
        <v>3.6834722131896304E-4</v>
      </c>
      <c r="D244" s="101">
        <v>4.6081748077423075E-3</v>
      </c>
      <c r="E244" s="101">
        <v>-1.112835453736883E-2</v>
      </c>
      <c r="F244" s="100">
        <v>4.1182804648479242E-3</v>
      </c>
      <c r="G244" s="86"/>
      <c r="H244" s="85">
        <v>44911</v>
      </c>
      <c r="I244" s="97">
        <v>4.3498804079448539E-4</v>
      </c>
      <c r="J244" s="97">
        <v>-3.2142498778056604E-3</v>
      </c>
      <c r="K244" s="96">
        <v>6.2474482750255595E-4</v>
      </c>
      <c r="L244" s="86"/>
      <c r="M244" s="85">
        <v>44911</v>
      </c>
      <c r="N244" s="95">
        <v>4.8878916646147969E-4</v>
      </c>
      <c r="O244" s="95">
        <v>9.696975122514375E-4</v>
      </c>
      <c r="P244" s="95">
        <v>7.9546427320482396E-4</v>
      </c>
      <c r="Q244" s="94">
        <v>2.3225839924119376E-2</v>
      </c>
      <c r="R244" s="86"/>
      <c r="S244" s="85">
        <v>44911</v>
      </c>
      <c r="T244" s="99">
        <v>1.886815724495456E-2</v>
      </c>
      <c r="U244" s="99">
        <v>-0.11410419298422245</v>
      </c>
      <c r="V244" s="99">
        <v>-3.4144531644504164E-2</v>
      </c>
      <c r="W244" s="98">
        <v>5.2859399661534072E-2</v>
      </c>
      <c r="X244" s="86"/>
      <c r="Y244" s="85">
        <v>44911</v>
      </c>
      <c r="Z244" s="97">
        <v>2.7180997903848518E-4</v>
      </c>
      <c r="AA244" s="96">
        <v>-1.1246723904288304E-2</v>
      </c>
      <c r="AB244" s="86"/>
      <c r="AC244" s="85">
        <v>44911</v>
      </c>
      <c r="AD244" s="95">
        <v>2.3800741671646431E-3</v>
      </c>
      <c r="AE244" s="95">
        <v>3.0247040368424098E-3</v>
      </c>
      <c r="AF244" s="95">
        <v>-4.5100481373992841E-2</v>
      </c>
      <c r="AG244" s="95">
        <v>-2.0670248400427541E-2</v>
      </c>
      <c r="AH244" s="94">
        <v>-5.3443087119248818E-3</v>
      </c>
    </row>
    <row r="245" spans="1:34" ht="15.75" customHeight="1" x14ac:dyDescent="0.2">
      <c r="A245" s="93"/>
      <c r="B245" s="85">
        <v>44914</v>
      </c>
      <c r="C245" s="101">
        <v>9.7019131068823514E-4</v>
      </c>
      <c r="D245" s="101">
        <v>-3.2359211477982084E-4</v>
      </c>
      <c r="E245" s="101">
        <v>1.1086327377310755E-3</v>
      </c>
      <c r="F245" s="100">
        <v>-1.0540545967262221E-3</v>
      </c>
      <c r="G245" s="86"/>
      <c r="H245" s="85">
        <v>44914</v>
      </c>
      <c r="I245" s="97">
        <v>5.0737888771058902E-4</v>
      </c>
      <c r="J245" s="97">
        <v>-1.4843863176829406E-3</v>
      </c>
      <c r="K245" s="96">
        <v>4.2457826837998796E-3</v>
      </c>
      <c r="L245" s="86"/>
      <c r="M245" s="85">
        <v>44914</v>
      </c>
      <c r="N245" s="95">
        <v>1.0072747042181331E-3</v>
      </c>
      <c r="O245" s="95">
        <v>4.5051699326321829E-4</v>
      </c>
      <c r="P245" s="95">
        <v>1.4577465566009903E-3</v>
      </c>
      <c r="Q245" s="94">
        <v>-1.1783502771984295E-2</v>
      </c>
      <c r="R245" s="86"/>
      <c r="S245" s="85">
        <v>44914</v>
      </c>
      <c r="T245" s="99">
        <v>1.8549173971486227E-2</v>
      </c>
      <c r="U245" s="99">
        <v>5.1017514819817009E-3</v>
      </c>
      <c r="V245" s="99">
        <v>5.9786049768391275E-2</v>
      </c>
      <c r="W245" s="98">
        <v>1.4590256300542039E-2</v>
      </c>
      <c r="X245" s="86"/>
      <c r="Y245" s="85">
        <v>44914</v>
      </c>
      <c r="Z245" s="97">
        <v>3.4471139546952674E-4</v>
      </c>
      <c r="AA245" s="96">
        <v>2.8788850847950836E-3</v>
      </c>
      <c r="AB245" s="86"/>
      <c r="AC245" s="85">
        <v>44914</v>
      </c>
      <c r="AD245" s="95">
        <v>1.6745635977163924E-2</v>
      </c>
      <c r="AE245" s="95">
        <v>2.6809667532577425E-3</v>
      </c>
      <c r="AF245" s="95">
        <v>4.521817847792319E-4</v>
      </c>
      <c r="AG245" s="95">
        <v>1.1959975575534222E-2</v>
      </c>
      <c r="AH245" s="94">
        <v>7.8013124049769265E-3</v>
      </c>
    </row>
    <row r="246" spans="1:34" ht="15.75" customHeight="1" x14ac:dyDescent="0.2">
      <c r="A246" s="93"/>
      <c r="B246" s="85">
        <v>44915</v>
      </c>
      <c r="C246" s="101">
        <v>7.0513900251461506E-4</v>
      </c>
      <c r="D246" s="101">
        <v>3.9415107023163884E-4</v>
      </c>
      <c r="E246" s="101">
        <v>7.5606532047620464E-3</v>
      </c>
      <c r="F246" s="100">
        <v>5.2071266183147651E-3</v>
      </c>
      <c r="G246" s="86"/>
      <c r="H246" s="85">
        <v>44915</v>
      </c>
      <c r="I246" s="97">
        <v>4.824658954248487E-4</v>
      </c>
      <c r="J246" s="97">
        <v>3.0270013148817683E-4</v>
      </c>
      <c r="K246" s="96">
        <v>2.0196323803381617E-4</v>
      </c>
      <c r="L246" s="86"/>
      <c r="M246" s="85">
        <v>44915</v>
      </c>
      <c r="N246" s="95">
        <v>4.2044341793681488E-4</v>
      </c>
      <c r="O246" s="95">
        <v>3.4399122372945823E-4</v>
      </c>
      <c r="P246" s="95">
        <v>-2.2176049225339674E-3</v>
      </c>
      <c r="Q246" s="94">
        <v>3.3491851338108738E-2</v>
      </c>
      <c r="R246" s="86"/>
      <c r="S246" s="85">
        <v>44915</v>
      </c>
      <c r="T246" s="99">
        <v>2.984981770912875E-3</v>
      </c>
      <c r="U246" s="99">
        <v>-8.0225015349955381E-2</v>
      </c>
      <c r="V246" s="99">
        <v>-1.8742187014639398E-2</v>
      </c>
      <c r="W246" s="98">
        <v>0.14253560977045132</v>
      </c>
      <c r="X246" s="86"/>
      <c r="Y246" s="85">
        <v>44915</v>
      </c>
      <c r="Z246" s="97">
        <v>6.9222985115092593E-4</v>
      </c>
      <c r="AA246" s="96">
        <v>-7.8007841017574539E-3</v>
      </c>
      <c r="AB246" s="86"/>
      <c r="AC246" s="85">
        <v>44915</v>
      </c>
      <c r="AD246" s="95">
        <v>9.3874801793543267E-3</v>
      </c>
      <c r="AE246" s="95">
        <v>1.2306824212233844E-2</v>
      </c>
      <c r="AF246" s="95">
        <v>2.3236076680848008E-2</v>
      </c>
      <c r="AG246" s="95">
        <v>1.8887351813589068E-2</v>
      </c>
      <c r="AH246" s="94">
        <v>3.5383814816239874E-3</v>
      </c>
    </row>
    <row r="247" spans="1:34" ht="15.75" customHeight="1" x14ac:dyDescent="0.2">
      <c r="A247" s="93"/>
      <c r="B247" s="85">
        <v>44916</v>
      </c>
      <c r="C247" s="101">
        <v>2.0087195162288063E-5</v>
      </c>
      <c r="D247" s="101">
        <v>-3.9372634428707009E-3</v>
      </c>
      <c r="E247" s="101">
        <v>8.502864948974015E-4</v>
      </c>
      <c r="F247" s="100">
        <v>7.6006719193082173E-4</v>
      </c>
      <c r="G247" s="86"/>
      <c r="H247" s="85">
        <v>44916</v>
      </c>
      <c r="I247" s="97">
        <v>1.9188160854827322E-4</v>
      </c>
      <c r="J247" s="97">
        <v>-6.0141765784823675E-4</v>
      </c>
      <c r="K247" s="96">
        <v>1.4142669097909118E-3</v>
      </c>
      <c r="L247" s="86"/>
      <c r="M247" s="85">
        <v>44916</v>
      </c>
      <c r="N247" s="95">
        <v>-3.4035446672695124E-5</v>
      </c>
      <c r="O247" s="95">
        <v>-1.8444944289663129E-3</v>
      </c>
      <c r="P247" s="95">
        <v>-2.4859404701232449E-3</v>
      </c>
      <c r="Q247" s="94">
        <v>4.5277061904471505E-2</v>
      </c>
      <c r="R247" s="86"/>
      <c r="S247" s="85">
        <v>44916</v>
      </c>
      <c r="T247" s="99">
        <v>3.3429979831296509E-2</v>
      </c>
      <c r="U247" s="99">
        <v>-6.3325236153384673E-3</v>
      </c>
      <c r="V247" s="99">
        <v>-5.8264224668410129E-2</v>
      </c>
      <c r="W247" s="98">
        <v>1.1146331955948958E-2</v>
      </c>
      <c r="X247" s="86"/>
      <c r="Y247" s="85">
        <v>44916</v>
      </c>
      <c r="Z247" s="97">
        <v>4.2162564636379372E-4</v>
      </c>
      <c r="AA247" s="96">
        <v>1.0178735704342419E-2</v>
      </c>
      <c r="AB247" s="86"/>
      <c r="AC247" s="85">
        <v>44916</v>
      </c>
      <c r="AD247" s="95">
        <v>-1.1243292226078316E-2</v>
      </c>
      <c r="AE247" s="95">
        <v>-4.4727979811660708E-3</v>
      </c>
      <c r="AF247" s="95">
        <v>-2.3236076680848074E-2</v>
      </c>
      <c r="AG247" s="95">
        <v>-7.0687283510073948E-3</v>
      </c>
      <c r="AH247" s="94">
        <v>-2.7127308878103513E-2</v>
      </c>
    </row>
    <row r="248" spans="1:34" ht="15.75" customHeight="1" x14ac:dyDescent="0.2">
      <c r="A248" s="93"/>
      <c r="B248" s="85">
        <v>44917</v>
      </c>
      <c r="C248" s="101">
        <v>-9.8430176968865199E-5</v>
      </c>
      <c r="D248" s="101">
        <v>6.7218576629797153E-4</v>
      </c>
      <c r="E248" s="101">
        <v>3.5962236672747163E-3</v>
      </c>
      <c r="F248" s="100">
        <v>1.8052066808823299E-2</v>
      </c>
      <c r="G248" s="86"/>
      <c r="H248" s="85">
        <v>44917</v>
      </c>
      <c r="I248" s="97">
        <v>-1.6373346442099439E-4</v>
      </c>
      <c r="J248" s="97">
        <v>-1.7124913147300214E-3</v>
      </c>
      <c r="K248" s="96">
        <v>2.7267341787301546E-3</v>
      </c>
      <c r="L248" s="86"/>
      <c r="M248" s="85">
        <v>44917</v>
      </c>
      <c r="N248" s="95">
        <v>-9.105681704225711E-5</v>
      </c>
      <c r="O248" s="95">
        <v>2.8877584709845116E-3</v>
      </c>
      <c r="P248" s="95">
        <v>-1.7786842766496602E-3</v>
      </c>
      <c r="Q248" s="94">
        <v>1.5899709611388157E-2</v>
      </c>
      <c r="R248" s="86"/>
      <c r="S248" s="85">
        <v>44917</v>
      </c>
      <c r="T248" s="99">
        <v>-2.2392185269275382E-2</v>
      </c>
      <c r="U248" s="99">
        <v>-8.8116052554881863E-2</v>
      </c>
      <c r="V248" s="99">
        <v>5.0028395427773507E-2</v>
      </c>
      <c r="W248" s="98">
        <v>-0.11733302038311194</v>
      </c>
      <c r="X248" s="86"/>
      <c r="Y248" s="85">
        <v>44917</v>
      </c>
      <c r="Z248" s="97">
        <v>4.867716825087819E-6</v>
      </c>
      <c r="AA248" s="96">
        <v>1.6025555656041277E-2</v>
      </c>
      <c r="AB248" s="86"/>
      <c r="AC248" s="85">
        <v>44917</v>
      </c>
      <c r="AD248" s="95">
        <v>6.5204497471993616E-3</v>
      </c>
      <c r="AE248" s="95">
        <v>4.9796664652544372E-4</v>
      </c>
      <c r="AF248" s="95">
        <v>1.9252889294553252E-2</v>
      </c>
      <c r="AG248" s="95">
        <v>-1.1594332780919144E-2</v>
      </c>
      <c r="AH248" s="94">
        <v>6.9769067226979891E-4</v>
      </c>
    </row>
    <row r="249" spans="1:34" ht="15.75" customHeight="1" x14ac:dyDescent="0.2">
      <c r="A249" s="93"/>
      <c r="B249" s="85">
        <v>44918</v>
      </c>
      <c r="C249" s="101">
        <v>1.7901482606910113E-4</v>
      </c>
      <c r="D249" s="101">
        <v>6.9446416256968395E-4</v>
      </c>
      <c r="E249" s="101">
        <v>-1.996135407507869E-3</v>
      </c>
      <c r="F249" s="100">
        <v>-6.9863408630861127E-3</v>
      </c>
      <c r="G249" s="86"/>
      <c r="H249" s="85">
        <v>44918</v>
      </c>
      <c r="I249" s="97">
        <v>-7.2842896428926187E-4</v>
      </c>
      <c r="J249" s="97">
        <v>-2.6690143764010162E-3</v>
      </c>
      <c r="K249" s="96">
        <v>2.1787989537711302E-3</v>
      </c>
      <c r="L249" s="86"/>
      <c r="M249" s="85">
        <v>44918</v>
      </c>
      <c r="N249" s="95">
        <v>1.3965903769249147E-4</v>
      </c>
      <c r="O249" s="95">
        <v>6.9228894545768946E-4</v>
      </c>
      <c r="P249" s="95">
        <v>-1.6899108881857469E-3</v>
      </c>
      <c r="Q249" s="94">
        <v>1.4791581797233968E-2</v>
      </c>
      <c r="R249" s="86"/>
      <c r="S249" s="85">
        <v>44918</v>
      </c>
      <c r="T249" s="99">
        <v>-6.3479874589996196E-2</v>
      </c>
      <c r="U249" s="99">
        <v>6.5667727831370346E-3</v>
      </c>
      <c r="V249" s="99">
        <v>7.9556462514541404E-2</v>
      </c>
      <c r="W249" s="98">
        <v>1.0263310989900278E-2</v>
      </c>
      <c r="X249" s="86"/>
      <c r="Y249" s="85">
        <v>44918</v>
      </c>
      <c r="Z249" s="97">
        <v>7.5044971095506949E-4</v>
      </c>
      <c r="AA249" s="96">
        <v>-1.5446521588656687E-2</v>
      </c>
      <c r="AB249" s="86"/>
      <c r="AC249" s="85">
        <v>44918</v>
      </c>
      <c r="AD249" s="95">
        <v>7.9121291879492277E-3</v>
      </c>
      <c r="AE249" s="95">
        <v>1.4006985204668939E-2</v>
      </c>
      <c r="AF249" s="95">
        <v>-1.0700057504246302E-2</v>
      </c>
      <c r="AG249" s="95">
        <v>-1.5823114939242756E-2</v>
      </c>
      <c r="AH249" s="94">
        <v>1.3026791753296017E-2</v>
      </c>
    </row>
    <row r="250" spans="1:34" ht="15.75" customHeight="1" x14ac:dyDescent="0.2">
      <c r="A250" s="93"/>
      <c r="B250" s="85">
        <v>44922</v>
      </c>
      <c r="C250" s="101">
        <v>-6.3514580811986057E-4</v>
      </c>
      <c r="D250" s="101">
        <v>9.6043848064222902E-4</v>
      </c>
      <c r="E250" s="101">
        <v>-5.5205776966883134E-3</v>
      </c>
      <c r="F250" s="100">
        <v>3.1440627459985056E-3</v>
      </c>
      <c r="G250" s="86"/>
      <c r="H250" s="85">
        <v>44922</v>
      </c>
      <c r="I250" s="97">
        <v>1.1774619462267381E-3</v>
      </c>
      <c r="J250" s="97">
        <v>-3.6838828024535154E-4</v>
      </c>
      <c r="K250" s="96">
        <v>2.2631443266594893E-3</v>
      </c>
      <c r="L250" s="86"/>
      <c r="M250" s="85">
        <v>44922</v>
      </c>
      <c r="N250" s="95">
        <v>-1.5271127723066179E-3</v>
      </c>
      <c r="O250" s="95">
        <v>3.1461005332908904E-3</v>
      </c>
      <c r="P250" s="95">
        <v>1.1514800232473189E-3</v>
      </c>
      <c r="Q250" s="94">
        <v>-7.0488694381013557E-3</v>
      </c>
      <c r="R250" s="86"/>
      <c r="S250" s="85">
        <v>44922</v>
      </c>
      <c r="T250" s="99">
        <v>-4.0357462686928913E-2</v>
      </c>
      <c r="U250" s="99">
        <v>4.7272350022047299E-2</v>
      </c>
      <c r="V250" s="99">
        <v>-3.8728346503587321E-2</v>
      </c>
      <c r="W250" s="98">
        <v>-4.6745381314583598E-2</v>
      </c>
      <c r="X250" s="86"/>
      <c r="Y250" s="85">
        <v>44922</v>
      </c>
      <c r="Z250" s="97">
        <v>5.7739217371051698E-5</v>
      </c>
      <c r="AA250" s="96">
        <v>1.7638595470505125E-3</v>
      </c>
      <c r="AB250" s="86"/>
      <c r="AC250" s="85">
        <v>44922</v>
      </c>
      <c r="AD250" s="95">
        <v>-2.002076922145464E-2</v>
      </c>
      <c r="AE250" s="95">
        <v>-1.5169293347144758E-2</v>
      </c>
      <c r="AF250" s="95">
        <v>-6.7461465653579928E-3</v>
      </c>
      <c r="AG250" s="95">
        <v>-9.1178488195059579E-4</v>
      </c>
      <c r="AH250" s="94">
        <v>-5.7995191549865448E-3</v>
      </c>
    </row>
    <row r="251" spans="1:34" ht="15.75" customHeight="1" x14ac:dyDescent="0.2">
      <c r="A251" s="93"/>
      <c r="B251" s="85">
        <v>44923</v>
      </c>
      <c r="C251" s="101">
        <v>-3.6832865664421005E-4</v>
      </c>
      <c r="D251" s="101">
        <v>7.0133108280494936E-3</v>
      </c>
      <c r="E251" s="101">
        <v>3.1814861306923678E-3</v>
      </c>
      <c r="F251" s="100">
        <v>-1.0080701332085242E-2</v>
      </c>
      <c r="G251" s="86"/>
      <c r="H251" s="85">
        <v>44923</v>
      </c>
      <c r="I251" s="97">
        <v>-5.6698793106001405E-4</v>
      </c>
      <c r="J251" s="97">
        <v>3.7166712578421405E-4</v>
      </c>
      <c r="K251" s="96">
        <v>-5.8863359670900981E-5</v>
      </c>
      <c r="L251" s="86"/>
      <c r="M251" s="85">
        <v>44923</v>
      </c>
      <c r="N251" s="95">
        <v>4.4920890059275357E-4</v>
      </c>
      <c r="O251" s="95">
        <v>3.7921411834914197E-3</v>
      </c>
      <c r="P251" s="95">
        <v>-9.671529586057436E-4</v>
      </c>
      <c r="Q251" s="94">
        <v>-4.7605648109688408E-3</v>
      </c>
      <c r="R251" s="86"/>
      <c r="S251" s="85">
        <v>44923</v>
      </c>
      <c r="T251" s="99">
        <v>-1.3034297562354889E-2</v>
      </c>
      <c r="U251" s="99">
        <v>2.4672274918998333E-2</v>
      </c>
      <c r="V251" s="99">
        <v>3.156188895125113E-2</v>
      </c>
      <c r="W251" s="98">
        <v>-3.9010075619348945E-2</v>
      </c>
      <c r="X251" s="86"/>
      <c r="Y251" s="85">
        <v>44923</v>
      </c>
      <c r="Z251" s="97">
        <v>-5.3280110233451799E-4</v>
      </c>
      <c r="AA251" s="96">
        <v>-5.8096635851785528E-3</v>
      </c>
      <c r="AB251" s="86"/>
      <c r="AC251" s="85">
        <v>44923</v>
      </c>
      <c r="AD251" s="95">
        <v>1.6751619876076262E-2</v>
      </c>
      <c r="AE251" s="95">
        <v>1.2219438700723503E-2</v>
      </c>
      <c r="AF251" s="95">
        <v>3.5029074627471159E-2</v>
      </c>
      <c r="AG251" s="95">
        <v>4.3291007850812024E-2</v>
      </c>
      <c r="AH251" s="94">
        <v>3.2159741092613187E-2</v>
      </c>
    </row>
    <row r="252" spans="1:34" ht="15.75" customHeight="1" x14ac:dyDescent="0.2">
      <c r="A252" s="93"/>
      <c r="B252" s="85">
        <v>44924</v>
      </c>
      <c r="C252" s="101">
        <v>8.5803374404693682E-4</v>
      </c>
      <c r="D252" s="101">
        <v>-7.8613443336015307E-4</v>
      </c>
      <c r="E252" s="101">
        <v>-5.1213555821441083E-3</v>
      </c>
      <c r="F252" s="100">
        <v>4.766095374133604E-3</v>
      </c>
      <c r="G252" s="86"/>
      <c r="H252" s="85">
        <v>44924</v>
      </c>
      <c r="I252" s="97">
        <v>1.0058561495684465E-3</v>
      </c>
      <c r="J252" s="97">
        <v>3.7631653938489376E-3</v>
      </c>
      <c r="K252" s="96">
        <v>-6.1743204051161718E-4</v>
      </c>
      <c r="L252" s="86"/>
      <c r="M252" s="85">
        <v>44924</v>
      </c>
      <c r="N252" s="95">
        <v>-1.176239231577743E-4</v>
      </c>
      <c r="O252" s="95">
        <v>1.8656038027613094E-3</v>
      </c>
      <c r="P252" s="95">
        <v>-2.2476884783095992E-3</v>
      </c>
      <c r="Q252" s="94">
        <v>-3.3598722010388211E-4</v>
      </c>
      <c r="R252" s="86"/>
      <c r="S252" s="85">
        <v>44924</v>
      </c>
      <c r="T252" s="99">
        <v>-6.9492172207027839E-3</v>
      </c>
      <c r="U252" s="99">
        <v>-4.3029396122433478E-2</v>
      </c>
      <c r="V252" s="99">
        <v>-5.5907448040793062E-2</v>
      </c>
      <c r="W252" s="98">
        <v>6.2001918627219765E-2</v>
      </c>
      <c r="X252" s="86"/>
      <c r="Y252" s="85">
        <v>44924</v>
      </c>
      <c r="Z252" s="97">
        <v>4.822140929824598E-4</v>
      </c>
      <c r="AA252" s="96">
        <v>-5.7209605567373843E-4</v>
      </c>
      <c r="AB252" s="86"/>
      <c r="AC252" s="85">
        <v>44924</v>
      </c>
      <c r="AD252" s="95">
        <v>-7.0530067160101137E-3</v>
      </c>
      <c r="AE252" s="95">
        <v>-1.338309937562931E-2</v>
      </c>
      <c r="AF252" s="95">
        <v>3.9138993211363148E-3</v>
      </c>
      <c r="AG252" s="95">
        <v>-7.0129588320848885E-3</v>
      </c>
      <c r="AH252" s="94">
        <v>-1.2685730175077927E-2</v>
      </c>
    </row>
    <row r="253" spans="1:34" ht="15.75" customHeight="1" x14ac:dyDescent="0.2">
      <c r="A253" s="93"/>
      <c r="B253" s="85">
        <v>44925</v>
      </c>
      <c r="C253" s="101">
        <v>-6.2536883757778925E-5</v>
      </c>
      <c r="D253" s="101">
        <v>-9.8910601651017649E-4</v>
      </c>
      <c r="E253" s="101">
        <v>2.6609548933163906E-3</v>
      </c>
      <c r="F253" s="100">
        <v>5.4606887457303392E-4</v>
      </c>
      <c r="G253" s="86"/>
      <c r="H253" s="85">
        <v>44925</v>
      </c>
      <c r="I253" s="97">
        <v>1.4514609365861287E-4</v>
      </c>
      <c r="J253" s="97">
        <v>2.9048132948539295E-3</v>
      </c>
      <c r="K253" s="96">
        <v>-7.809793573674669E-4</v>
      </c>
      <c r="L253" s="86"/>
      <c r="M253" s="85">
        <v>44925</v>
      </c>
      <c r="N253" s="95">
        <v>1.251851676196865E-3</v>
      </c>
      <c r="O253" s="95">
        <v>3.2636527763961563E-3</v>
      </c>
      <c r="P253" s="95">
        <v>-9.9802830996445838E-4</v>
      </c>
      <c r="Q253" s="94">
        <v>-1.6698866180843635E-2</v>
      </c>
      <c r="R253" s="86"/>
      <c r="S253" s="85">
        <v>44925</v>
      </c>
      <c r="T253" s="99">
        <v>-1.1266964654300592E-2</v>
      </c>
      <c r="U253" s="99">
        <v>-5.9517232655274505E-2</v>
      </c>
      <c r="V253" s="99">
        <v>5.5910546550135803E-2</v>
      </c>
      <c r="W253" s="98">
        <v>-3.2079527831867363E-2</v>
      </c>
      <c r="X253" s="86"/>
      <c r="Y253" s="85">
        <v>44925</v>
      </c>
      <c r="Z253" s="97">
        <v>-1.1268022532642852E-4</v>
      </c>
      <c r="AA253" s="96">
        <v>1.205530072898674E-2</v>
      </c>
      <c r="AB253" s="86"/>
      <c r="AC253" s="85">
        <v>44925</v>
      </c>
      <c r="AD253" s="95">
        <v>-8.8867930148144314E-3</v>
      </c>
      <c r="AE253" s="95">
        <v>9.60113318067898E-3</v>
      </c>
      <c r="AF253" s="95">
        <v>-1.302931780415906E-3</v>
      </c>
      <c r="AG253" s="95">
        <v>1.9168524174944992E-2</v>
      </c>
      <c r="AH253" s="94">
        <v>1.2551618996710418E-2</v>
      </c>
    </row>
    <row r="254" spans="1:34" ht="15.75" customHeight="1" x14ac:dyDescent="0.2">
      <c r="A254" s="93"/>
      <c r="B254" s="85">
        <v>44929</v>
      </c>
      <c r="C254" s="101">
        <v>1.7829420600124719E-4</v>
      </c>
      <c r="D254" s="101">
        <v>5.0472834726756899E-3</v>
      </c>
      <c r="E254" s="101">
        <v>3.1907755742647849E-3</v>
      </c>
      <c r="F254" s="100">
        <v>2.2337314185001244E-3</v>
      </c>
      <c r="G254" s="86"/>
      <c r="H254" s="85">
        <v>44929</v>
      </c>
      <c r="I254" s="97">
        <v>3.9800982149347411E-4</v>
      </c>
      <c r="J254" s="97">
        <v>3.7637638391745847E-4</v>
      </c>
      <c r="K254" s="96">
        <v>4.9746802218553459E-4</v>
      </c>
      <c r="L254" s="86"/>
      <c r="M254" s="85">
        <v>44929</v>
      </c>
      <c r="N254" s="95">
        <v>-3.4231561116629638E-4</v>
      </c>
      <c r="O254" s="95">
        <v>2.9641163425355088E-3</v>
      </c>
      <c r="P254" s="95">
        <v>1.7526474483252293E-3</v>
      </c>
      <c r="Q254" s="94">
        <v>2.6235305862681814E-4</v>
      </c>
      <c r="R254" s="86"/>
      <c r="S254" s="85">
        <v>44929</v>
      </c>
      <c r="T254" s="99">
        <v>4.9014781371435039E-3</v>
      </c>
      <c r="U254" s="99">
        <v>3.8656107293752948E-2</v>
      </c>
      <c r="V254" s="99">
        <v>-5.0238753853587365E-2</v>
      </c>
      <c r="W254" s="98">
        <v>0.1143033272320752</v>
      </c>
      <c r="X254" s="86"/>
      <c r="Y254" s="85">
        <v>44929</v>
      </c>
      <c r="Z254" s="97">
        <v>-5.2304952931696161E-4</v>
      </c>
      <c r="AA254" s="96">
        <v>7.2668362678710349E-3</v>
      </c>
      <c r="AB254" s="86"/>
      <c r="AC254" s="85">
        <v>44929</v>
      </c>
      <c r="AD254" s="95">
        <v>-3.1698323774102012E-3</v>
      </c>
      <c r="AE254" s="95">
        <v>5.5856889107489364E-3</v>
      </c>
      <c r="AF254" s="95">
        <v>3.2915987215361223E-2</v>
      </c>
      <c r="AG254" s="95">
        <v>1.690060549612088E-2</v>
      </c>
      <c r="AH254" s="94">
        <v>2.9462991716319611E-3</v>
      </c>
    </row>
    <row r="255" spans="1:34" ht="15.75" customHeight="1" x14ac:dyDescent="0.2">
      <c r="A255" s="93"/>
      <c r="B255" s="85">
        <v>44930</v>
      </c>
      <c r="C255" s="101">
        <v>5.5919999398092873E-4</v>
      </c>
      <c r="D255" s="101">
        <v>1.5737926925575548E-3</v>
      </c>
      <c r="E255" s="101">
        <v>1.853493775912035E-3</v>
      </c>
      <c r="F255" s="100">
        <v>1.1298620932541248E-3</v>
      </c>
      <c r="G255" s="86"/>
      <c r="H255" s="85">
        <v>44930</v>
      </c>
      <c r="I255" s="97">
        <v>-7.2353204104504582E-5</v>
      </c>
      <c r="J255" s="97">
        <v>2.1244520871529921E-3</v>
      </c>
      <c r="K255" s="96">
        <v>2.0762757560784722E-3</v>
      </c>
      <c r="L255" s="86"/>
      <c r="M255" s="85">
        <v>44930</v>
      </c>
      <c r="N255" s="95">
        <v>9.4338082220861517E-4</v>
      </c>
      <c r="O255" s="95">
        <v>4.9972088632807025E-3</v>
      </c>
      <c r="P255" s="95">
        <v>-6.6650560463951713E-4</v>
      </c>
      <c r="Q255" s="94">
        <v>-7.4274418750223913E-3</v>
      </c>
      <c r="R255" s="86"/>
      <c r="S255" s="85">
        <v>44930</v>
      </c>
      <c r="T255" s="99">
        <v>1.6319803239244292E-2</v>
      </c>
      <c r="U255" s="99">
        <v>2.623693759880167E-2</v>
      </c>
      <c r="V255" s="99">
        <v>-0.10738185039720165</v>
      </c>
      <c r="W255" s="98">
        <v>3.8820669839443704E-2</v>
      </c>
      <c r="X255" s="86"/>
      <c r="Y255" s="85">
        <v>44930</v>
      </c>
      <c r="Z255" s="97">
        <v>7.5918238850504493E-4</v>
      </c>
      <c r="AA255" s="96">
        <v>1.1817933649128833E-2</v>
      </c>
      <c r="AB255" s="86"/>
      <c r="AC255" s="85">
        <v>44930</v>
      </c>
      <c r="AD255" s="95">
        <v>-5.988206137299075E-2</v>
      </c>
      <c r="AE255" s="95">
        <v>-1.9353842038940961E-2</v>
      </c>
      <c r="AF255" s="95">
        <v>-5.0590327123950776E-3</v>
      </c>
      <c r="AG255" s="95">
        <v>-3.3214180987644691E-2</v>
      </c>
      <c r="AH255" s="94">
        <v>-2.8121879932642762E-3</v>
      </c>
    </row>
    <row r="256" spans="1:34" ht="15.75" customHeight="1" x14ac:dyDescent="0.2">
      <c r="A256" s="93"/>
      <c r="B256" s="85">
        <v>44931</v>
      </c>
      <c r="C256" s="101">
        <v>2.3778686125511717E-4</v>
      </c>
      <c r="D256" s="101">
        <v>-5.9556431174858358E-4</v>
      </c>
      <c r="E256" s="101">
        <v>-2.9891408127344097E-3</v>
      </c>
      <c r="F256" s="100">
        <v>4.5009183881585977E-4</v>
      </c>
      <c r="G256" s="86"/>
      <c r="H256" s="85">
        <v>44931</v>
      </c>
      <c r="I256" s="97">
        <v>1.1429242591906447E-3</v>
      </c>
      <c r="J256" s="97">
        <v>-3.9224546349927942E-3</v>
      </c>
      <c r="K256" s="96">
        <v>-2.2397540883212861E-3</v>
      </c>
      <c r="L256" s="86"/>
      <c r="M256" s="85">
        <v>44931</v>
      </c>
      <c r="N256" s="95">
        <v>4.8996925164917972E-4</v>
      </c>
      <c r="O256" s="95">
        <v>-3.9307440620836107E-3</v>
      </c>
      <c r="P256" s="95">
        <v>1.5871486032101702E-3</v>
      </c>
      <c r="Q256" s="94">
        <v>-9.0506725047651854E-3</v>
      </c>
      <c r="R256" s="86"/>
      <c r="S256" s="85">
        <v>44931</v>
      </c>
      <c r="T256" s="99">
        <v>-8.1472266321989039E-4</v>
      </c>
      <c r="U256" s="99">
        <v>3.3426578175866764E-2</v>
      </c>
      <c r="V256" s="99">
        <v>-0.12107686635036419</v>
      </c>
      <c r="W256" s="98">
        <v>3.503105417962931E-2</v>
      </c>
      <c r="X256" s="86"/>
      <c r="Y256" s="85">
        <v>44931</v>
      </c>
      <c r="Z256" s="97">
        <v>-1.5153266758482006E-4</v>
      </c>
      <c r="AA256" s="96">
        <v>1.8099743317130174E-2</v>
      </c>
      <c r="AB256" s="86"/>
      <c r="AC256" s="85">
        <v>44931</v>
      </c>
      <c r="AD256" s="95">
        <v>2.8122858911898512E-2</v>
      </c>
      <c r="AE256" s="95">
        <v>1.8534371371104318E-2</v>
      </c>
      <c r="AF256" s="95">
        <v>3.7333244728701032E-2</v>
      </c>
      <c r="AG256" s="95">
        <v>2.9175489133931472E-2</v>
      </c>
      <c r="AH256" s="94">
        <v>1.1864432980461026E-2</v>
      </c>
    </row>
    <row r="257" spans="1:34" ht="15.75" customHeight="1" x14ac:dyDescent="0.2">
      <c r="A257" s="93"/>
      <c r="B257" s="85">
        <v>44932</v>
      </c>
      <c r="C257" s="101">
        <v>6.5477483525990584E-4</v>
      </c>
      <c r="D257" s="101">
        <v>9.1954077137636377E-4</v>
      </c>
      <c r="E257" s="101">
        <v>4.1789109920963323E-4</v>
      </c>
      <c r="F257" s="100">
        <v>8.0563657591199694E-3</v>
      </c>
      <c r="G257" s="86"/>
      <c r="H257" s="85">
        <v>44932</v>
      </c>
      <c r="I257" s="97">
        <v>2.9914635801439821E-4</v>
      </c>
      <c r="J257" s="97">
        <v>3.1595662197226801E-3</v>
      </c>
      <c r="K257" s="96">
        <v>3.1421624330255997E-3</v>
      </c>
      <c r="L257" s="86"/>
      <c r="M257" s="85">
        <v>44932</v>
      </c>
      <c r="N257" s="95">
        <v>-1.5894798866290935E-4</v>
      </c>
      <c r="O257" s="95">
        <v>-3.1212225334414476E-3</v>
      </c>
      <c r="P257" s="95">
        <v>1.4027380614474027E-3</v>
      </c>
      <c r="Q257" s="94">
        <v>1.8591794534706229E-2</v>
      </c>
      <c r="R257" s="86"/>
      <c r="S257" s="85">
        <v>44932</v>
      </c>
      <c r="T257" s="99">
        <v>1.766401094269198E-4</v>
      </c>
      <c r="U257" s="99">
        <v>-3.2198785515833793E-2</v>
      </c>
      <c r="V257" s="99">
        <v>6.0420801560680505E-2</v>
      </c>
      <c r="W257" s="98">
        <v>-7.5681781205954493E-2</v>
      </c>
      <c r="X257" s="86"/>
      <c r="Y257" s="85">
        <v>44932</v>
      </c>
      <c r="Z257" s="97">
        <v>1.1879044331295306E-4</v>
      </c>
      <c r="AA257" s="96">
        <v>-7.2689506039188617E-3</v>
      </c>
      <c r="AB257" s="86"/>
      <c r="AC257" s="85">
        <v>44932</v>
      </c>
      <c r="AD257" s="95">
        <v>1.0199904499486698E-2</v>
      </c>
      <c r="AE257" s="95">
        <v>-1.4767415925136288E-3</v>
      </c>
      <c r="AF257" s="95">
        <v>5.2792000781464793E-3</v>
      </c>
      <c r="AG257" s="95">
        <v>2.5445595346293627E-2</v>
      </c>
      <c r="AH257" s="94">
        <v>2.6469046687188995E-3</v>
      </c>
    </row>
    <row r="258" spans="1:34" ht="15.75" customHeight="1" x14ac:dyDescent="0.2">
      <c r="A258" s="93"/>
      <c r="B258" s="85">
        <v>44935</v>
      </c>
      <c r="C258" s="101">
        <v>8.6495412387077955E-4</v>
      </c>
      <c r="D258" s="101">
        <v>1.2177933205271233E-4</v>
      </c>
      <c r="E258" s="101">
        <v>4.9377060629158722E-3</v>
      </c>
      <c r="F258" s="100">
        <v>4.5575649358250356E-3</v>
      </c>
      <c r="G258" s="86"/>
      <c r="H258" s="85">
        <v>44935</v>
      </c>
      <c r="I258" s="97">
        <v>2.036657489644592E-4</v>
      </c>
      <c r="J258" s="97">
        <v>1.5834706109954199E-3</v>
      </c>
      <c r="K258" s="96">
        <v>-1.8064317511907963E-3</v>
      </c>
      <c r="L258" s="86"/>
      <c r="M258" s="85">
        <v>44935</v>
      </c>
      <c r="N258" s="95">
        <v>-5.3445195475954803E-4</v>
      </c>
      <c r="O258" s="95">
        <v>-2.0461047275314227E-3</v>
      </c>
      <c r="P258" s="95">
        <v>6.2409107993786732E-4</v>
      </c>
      <c r="Q258" s="94">
        <v>4.5601099395600316E-2</v>
      </c>
      <c r="R258" s="86"/>
      <c r="S258" s="85">
        <v>44935</v>
      </c>
      <c r="T258" s="99">
        <v>6.0655365814934713E-2</v>
      </c>
      <c r="U258" s="99">
        <v>3.8640681358828623E-2</v>
      </c>
      <c r="V258" s="99">
        <v>-7.5306250400647687E-2</v>
      </c>
      <c r="W258" s="98">
        <v>0.15472608864693096</v>
      </c>
      <c r="X258" s="86"/>
      <c r="Y258" s="85">
        <v>44935</v>
      </c>
      <c r="Z258" s="97">
        <v>-1.8125701177739394E-4</v>
      </c>
      <c r="AA258" s="96">
        <v>3.3051370266673455E-3</v>
      </c>
      <c r="AB258" s="86"/>
      <c r="AC258" s="85">
        <v>44935</v>
      </c>
      <c r="AD258" s="95">
        <v>2.2433643241689363E-3</v>
      </c>
      <c r="AE258" s="95">
        <v>1.6406894574600179E-3</v>
      </c>
      <c r="AF258" s="95">
        <v>1.9254505790136305E-2</v>
      </c>
      <c r="AG258" s="95">
        <v>1.5248595480260802E-2</v>
      </c>
      <c r="AH258" s="94">
        <v>1.5847863855715451E-3</v>
      </c>
    </row>
    <row r="259" spans="1:34" ht="15.75" customHeight="1" x14ac:dyDescent="0.2">
      <c r="A259" s="93"/>
      <c r="B259" s="85">
        <v>44936</v>
      </c>
      <c r="C259" s="101">
        <v>-4.17499239464477E-4</v>
      </c>
      <c r="D259" s="101">
        <v>2.4445988745098448E-3</v>
      </c>
      <c r="E259" s="101">
        <v>-7.8296232827172914E-3</v>
      </c>
      <c r="F259" s="100">
        <v>-9.1067284290483885E-3</v>
      </c>
      <c r="G259" s="86"/>
      <c r="H259" s="85">
        <v>44936</v>
      </c>
      <c r="I259" s="97">
        <v>-1.4008071627022307E-4</v>
      </c>
      <c r="J259" s="97">
        <v>1.1289828727702751E-3</v>
      </c>
      <c r="K259" s="96">
        <v>1.4734503907402161E-3</v>
      </c>
      <c r="L259" s="86"/>
      <c r="M259" s="85">
        <v>44936</v>
      </c>
      <c r="N259" s="95">
        <v>-4.8148632600007263E-4</v>
      </c>
      <c r="O259" s="95">
        <v>4.456269956007221E-3</v>
      </c>
      <c r="P259" s="95">
        <v>9.0905204634730277E-4</v>
      </c>
      <c r="Q259" s="94">
        <v>1.0424516236190201E-2</v>
      </c>
      <c r="R259" s="86"/>
      <c r="S259" s="85">
        <v>44936</v>
      </c>
      <c r="T259" s="99">
        <v>-4.6793064895098106E-3</v>
      </c>
      <c r="U259" s="99">
        <v>-2.3960523363887085E-2</v>
      </c>
      <c r="V259" s="99">
        <v>2.158351262048426E-2</v>
      </c>
      <c r="W259" s="98">
        <v>-2.3277446039972841E-3</v>
      </c>
      <c r="X259" s="86"/>
      <c r="Y259" s="85">
        <v>44936</v>
      </c>
      <c r="Z259" s="97">
        <v>7.7499591642692469E-4</v>
      </c>
      <c r="AA259" s="96">
        <v>1.7467222274015412E-2</v>
      </c>
      <c r="AB259" s="86"/>
      <c r="AC259" s="85">
        <v>44936</v>
      </c>
      <c r="AD259" s="95">
        <v>1.5237291879233896E-2</v>
      </c>
      <c r="AE259" s="95">
        <v>9.4632783230431256E-3</v>
      </c>
      <c r="AF259" s="95">
        <v>1.9280550040265892E-2</v>
      </c>
      <c r="AG259" s="95">
        <v>1.2195273093818206E-2</v>
      </c>
      <c r="AH259" s="94">
        <v>1.8694576730269596E-2</v>
      </c>
    </row>
    <row r="260" spans="1:34" ht="15.75" customHeight="1" x14ac:dyDescent="0.2">
      <c r="A260" s="93"/>
      <c r="B260" s="85">
        <v>44937</v>
      </c>
      <c r="C260" s="101">
        <v>5.9651898554010361E-4</v>
      </c>
      <c r="D260" s="101">
        <v>-4.677214548499615E-4</v>
      </c>
      <c r="E260" s="101">
        <v>7.1043592670850721E-3</v>
      </c>
      <c r="F260" s="100">
        <v>4.8661924059550032E-3</v>
      </c>
      <c r="G260" s="86"/>
      <c r="H260" s="85">
        <v>44937</v>
      </c>
      <c r="I260" s="97">
        <v>1.2758287316723396E-4</v>
      </c>
      <c r="J260" s="97">
        <v>-5.526611450002042E-4</v>
      </c>
      <c r="K260" s="96">
        <v>1.7179601227447904E-3</v>
      </c>
      <c r="L260" s="86"/>
      <c r="M260" s="85">
        <v>44937</v>
      </c>
      <c r="N260" s="95">
        <v>4.7554061706237032E-4</v>
      </c>
      <c r="O260" s="95">
        <v>3.4222748310069866E-3</v>
      </c>
      <c r="P260" s="95">
        <v>1.3938433430631476E-3</v>
      </c>
      <c r="Q260" s="94">
        <v>-4.7375880451753128E-4</v>
      </c>
      <c r="R260" s="86"/>
      <c r="S260" s="85">
        <v>44937</v>
      </c>
      <c r="T260" s="99">
        <v>1.2043064234756956E-2</v>
      </c>
      <c r="U260" s="99">
        <v>-1.0327630967627659E-2</v>
      </c>
      <c r="V260" s="99">
        <v>6.4578516733807614E-2</v>
      </c>
      <c r="W260" s="98">
        <v>-7.1927480376695871E-2</v>
      </c>
      <c r="X260" s="86"/>
      <c r="Y260" s="85">
        <v>44937</v>
      </c>
      <c r="Z260" s="97">
        <v>1.2573158516573127E-4</v>
      </c>
      <c r="AA260" s="96">
        <v>3.8892996457920445E-3</v>
      </c>
      <c r="AB260" s="86"/>
      <c r="AC260" s="85">
        <v>44937</v>
      </c>
      <c r="AD260" s="95">
        <v>5.5428899658033067E-3</v>
      </c>
      <c r="AE260" s="95">
        <v>-1.1373792760773764E-3</v>
      </c>
      <c r="AF260" s="95">
        <v>-7.0395284835278078E-3</v>
      </c>
      <c r="AG260" s="95">
        <v>7.0458268332026543E-3</v>
      </c>
      <c r="AH260" s="94">
        <v>-2.8534390307661736E-3</v>
      </c>
    </row>
    <row r="261" spans="1:34" ht="15.75" customHeight="1" x14ac:dyDescent="0.2">
      <c r="A261" s="93"/>
      <c r="B261" s="85">
        <v>44938</v>
      </c>
      <c r="C261" s="101">
        <v>-5.0395481313197216E-4</v>
      </c>
      <c r="D261" s="101">
        <v>-2.5670116284749007E-3</v>
      </c>
      <c r="E261" s="101">
        <v>1.0710244916523359E-3</v>
      </c>
      <c r="F261" s="100">
        <v>9.7250896176920656E-4</v>
      </c>
      <c r="G261" s="86"/>
      <c r="H261" s="85">
        <v>44938</v>
      </c>
      <c r="I261" s="97">
        <v>2.4490456413247946E-5</v>
      </c>
      <c r="J261" s="97">
        <v>8.7130836855175454E-4</v>
      </c>
      <c r="K261" s="96">
        <v>3.4398862823526951E-3</v>
      </c>
      <c r="L261" s="86"/>
      <c r="M261" s="85">
        <v>44938</v>
      </c>
      <c r="N261" s="95">
        <v>-1.4373583216393214E-4</v>
      </c>
      <c r="O261" s="95">
        <v>3.4171836018815033E-3</v>
      </c>
      <c r="P261" s="95">
        <v>9.2569874349823994E-4</v>
      </c>
      <c r="Q261" s="94">
        <v>2.6462092365746613E-2</v>
      </c>
      <c r="R261" s="86"/>
      <c r="S261" s="85">
        <v>44938</v>
      </c>
      <c r="T261" s="99">
        <v>-3.1914235600957137E-2</v>
      </c>
      <c r="U261" s="99">
        <v>1.1248024007249195E-2</v>
      </c>
      <c r="V261" s="99">
        <v>-6.9983891221376271E-2</v>
      </c>
      <c r="W261" s="98">
        <v>0.16469398748052883</v>
      </c>
      <c r="X261" s="86"/>
      <c r="Y261" s="85">
        <v>44938</v>
      </c>
      <c r="Z261" s="97">
        <v>4.4169564118706626E-5</v>
      </c>
      <c r="AA261" s="96">
        <v>-3.5009708286411157E-3</v>
      </c>
      <c r="AB261" s="86"/>
      <c r="AC261" s="85">
        <v>44938</v>
      </c>
      <c r="AD261" s="95">
        <v>1.0994451895521054E-2</v>
      </c>
      <c r="AE261" s="95">
        <v>-8.6538216601682368E-3</v>
      </c>
      <c r="AF261" s="95">
        <v>7.8462146041792578E-4</v>
      </c>
      <c r="AG261" s="95">
        <v>-1.4051994684014433E-3</v>
      </c>
      <c r="AH261" s="94">
        <v>3.2419142703554783E-3</v>
      </c>
    </row>
    <row r="262" spans="1:34" ht="15.75" customHeight="1" x14ac:dyDescent="0.2">
      <c r="A262" s="93"/>
      <c r="B262" s="85">
        <v>44939</v>
      </c>
      <c r="C262" s="101">
        <v>-2.8228840066221879E-4</v>
      </c>
      <c r="D262" s="101">
        <v>3.0480578613310106E-4</v>
      </c>
      <c r="E262" s="101">
        <v>-2.9581477714518364E-3</v>
      </c>
      <c r="F262" s="100">
        <v>-1.1818229304515662E-2</v>
      </c>
      <c r="G262" s="86"/>
      <c r="H262" s="85">
        <v>44939</v>
      </c>
      <c r="I262" s="97">
        <v>-7.1541230751123079E-4</v>
      </c>
      <c r="J262" s="97">
        <v>-2.9401608022906647E-3</v>
      </c>
      <c r="K262" s="96">
        <v>3.4551354580407271E-3</v>
      </c>
      <c r="L262" s="86"/>
      <c r="M262" s="85">
        <v>44939</v>
      </c>
      <c r="N262" s="95">
        <v>-1.003259627673162E-3</v>
      </c>
      <c r="O262" s="95">
        <v>-1.1380737048936247E-3</v>
      </c>
      <c r="P262" s="95">
        <v>2.1384470277362897E-3</v>
      </c>
      <c r="Q262" s="94">
        <v>-1.2133452206549213E-2</v>
      </c>
      <c r="R262" s="86"/>
      <c r="S262" s="85">
        <v>44939</v>
      </c>
      <c r="T262" s="99">
        <v>5.5539791506260171E-2</v>
      </c>
      <c r="U262" s="99">
        <v>-7.0579128966895985E-2</v>
      </c>
      <c r="V262" s="99">
        <v>-3.3353651993065368E-3</v>
      </c>
      <c r="W262" s="98">
        <v>3.4668086877253606E-3</v>
      </c>
      <c r="X262" s="86"/>
      <c r="Y262" s="85">
        <v>44939</v>
      </c>
      <c r="Z262" s="97">
        <v>-8.5688556040318365E-4</v>
      </c>
      <c r="AA262" s="96">
        <v>1.4604164306543922E-2</v>
      </c>
      <c r="AB262" s="86"/>
      <c r="AC262" s="85">
        <v>44939</v>
      </c>
      <c r="AD262" s="95">
        <v>-1.1319655150419564E-2</v>
      </c>
      <c r="AE262" s="95">
        <v>-1.9697970912836479E-3</v>
      </c>
      <c r="AF262" s="95">
        <v>-7.8462146041781791E-4</v>
      </c>
      <c r="AG262" s="95">
        <v>8.0032439988302045E-3</v>
      </c>
      <c r="AH262" s="94">
        <v>9.9195660399081353E-3</v>
      </c>
    </row>
    <row r="263" spans="1:34" ht="15.75" customHeight="1" x14ac:dyDescent="0.2">
      <c r="A263" s="93"/>
      <c r="B263" s="85">
        <v>44943</v>
      </c>
      <c r="C263" s="101">
        <v>1.1495859376925771E-4</v>
      </c>
      <c r="D263" s="101">
        <v>-1.1299784585875464E-3</v>
      </c>
      <c r="E263" s="101">
        <v>-7.0527290788345706E-4</v>
      </c>
      <c r="F263" s="100">
        <v>4.0579045653076186E-3</v>
      </c>
      <c r="G263" s="86"/>
      <c r="H263" s="85">
        <v>44943</v>
      </c>
      <c r="I263" s="97">
        <v>3.5184279988100453E-4</v>
      </c>
      <c r="J263" s="97">
        <v>-5.4330293691909242E-3</v>
      </c>
      <c r="K263" s="96">
        <v>1.4999655148385123E-3</v>
      </c>
      <c r="L263" s="86"/>
      <c r="M263" s="85">
        <v>44943</v>
      </c>
      <c r="N263" s="95">
        <v>2.3346849864727785E-3</v>
      </c>
      <c r="O263" s="95">
        <v>-3.2395799713387753E-3</v>
      </c>
      <c r="P263" s="95">
        <v>2.3529881129706045E-3</v>
      </c>
      <c r="Q263" s="94">
        <v>2.3854821191161418E-2</v>
      </c>
      <c r="R263" s="86"/>
      <c r="S263" s="85">
        <v>44943</v>
      </c>
      <c r="T263" s="99">
        <v>3.1627889848059769E-3</v>
      </c>
      <c r="U263" s="99">
        <v>5.1049983980456497E-3</v>
      </c>
      <c r="V263" s="99">
        <v>-0.1632203840887767</v>
      </c>
      <c r="W263" s="98">
        <v>0.17445209791268432</v>
      </c>
      <c r="X263" s="86"/>
      <c r="Y263" s="85">
        <v>44943</v>
      </c>
      <c r="Z263" s="97">
        <v>3.4603092246681945E-4</v>
      </c>
      <c r="AA263" s="96">
        <v>-1.3833945998893461E-3</v>
      </c>
      <c r="AB263" s="86"/>
      <c r="AC263" s="85">
        <v>44943</v>
      </c>
      <c r="AD263" s="95">
        <v>-1.087367129579196E-2</v>
      </c>
      <c r="AE263" s="95">
        <v>-2.5966838465145282E-2</v>
      </c>
      <c r="AF263" s="95">
        <v>-1.1780877074309387E-3</v>
      </c>
      <c r="AG263" s="95">
        <v>7.9397003035428029E-3</v>
      </c>
      <c r="AH263" s="94">
        <v>-1.2819691063012081E-4</v>
      </c>
    </row>
    <row r="264" spans="1:34" ht="15.75" customHeight="1" x14ac:dyDescent="0.2">
      <c r="A264" s="93"/>
      <c r="B264" s="85">
        <v>44944</v>
      </c>
      <c r="C264" s="101">
        <v>-3.7875423998018538E-4</v>
      </c>
      <c r="D264" s="101">
        <v>8.8891605769096551E-4</v>
      </c>
      <c r="E264" s="101">
        <v>4.6181992011706547E-3</v>
      </c>
      <c r="F264" s="100">
        <v>-1.1910660152896353E-4</v>
      </c>
      <c r="G264" s="86"/>
      <c r="H264" s="85">
        <v>44944</v>
      </c>
      <c r="I264" s="97">
        <v>-3.7596838941858599E-4</v>
      </c>
      <c r="J264" s="97">
        <v>-9.8218776431992813E-4</v>
      </c>
      <c r="K264" s="96">
        <v>-2.3305883839132009E-3</v>
      </c>
      <c r="L264" s="86"/>
      <c r="M264" s="85">
        <v>44944</v>
      </c>
      <c r="N264" s="95">
        <v>5.5535778409727683E-4</v>
      </c>
      <c r="O264" s="95">
        <v>9.8594329302307648E-4</v>
      </c>
      <c r="P264" s="95">
        <v>-8.8905626797922759E-5</v>
      </c>
      <c r="Q264" s="94">
        <v>-2.5680080658036342E-2</v>
      </c>
      <c r="R264" s="86"/>
      <c r="S264" s="85">
        <v>44944</v>
      </c>
      <c r="T264" s="99">
        <v>-9.1159726845431721E-3</v>
      </c>
      <c r="U264" s="99">
        <v>9.7534644002264734E-3</v>
      </c>
      <c r="V264" s="99">
        <v>-6.5145233051372275E-3</v>
      </c>
      <c r="W264" s="98">
        <v>-0.14732940620227888</v>
      </c>
      <c r="X264" s="86"/>
      <c r="Y264" s="85">
        <v>44944</v>
      </c>
      <c r="Z264" s="97">
        <v>4.3617064972430896E-4</v>
      </c>
      <c r="AA264" s="96">
        <v>-1.3612835193169446E-2</v>
      </c>
      <c r="AB264" s="86"/>
      <c r="AC264" s="85">
        <v>44944</v>
      </c>
      <c r="AD264" s="95">
        <v>-2.2360767077632081E-2</v>
      </c>
      <c r="AE264" s="95">
        <v>-1.518859459994969E-3</v>
      </c>
      <c r="AF264" s="95">
        <v>-3.0722543959344623E-2</v>
      </c>
      <c r="AG264" s="95">
        <v>1.471913533039261E-2</v>
      </c>
      <c r="AH264" s="94">
        <v>-1.1475852844722452E-2</v>
      </c>
    </row>
    <row r="265" spans="1:34" ht="15.75" customHeight="1" x14ac:dyDescent="0.2">
      <c r="A265" s="93"/>
      <c r="B265" s="85">
        <v>44945</v>
      </c>
      <c r="C265" s="101">
        <v>-1.0497337655879808E-3</v>
      </c>
      <c r="D265" s="101">
        <v>-2.6912077331225056E-3</v>
      </c>
      <c r="E265" s="101">
        <v>9.0345767207476238E-3</v>
      </c>
      <c r="F265" s="100">
        <v>6.9990701757220242E-3</v>
      </c>
      <c r="G265" s="86"/>
      <c r="H265" s="85">
        <v>44945</v>
      </c>
      <c r="I265" s="97">
        <v>-1.2299707678919898E-5</v>
      </c>
      <c r="J265" s="97">
        <v>-1.9758240613296948E-4</v>
      </c>
      <c r="K265" s="96">
        <v>2.2070033904497879E-3</v>
      </c>
      <c r="L265" s="86"/>
      <c r="M265" s="85">
        <v>44945</v>
      </c>
      <c r="N265" s="95">
        <v>-2.4083380871486355E-4</v>
      </c>
      <c r="O265" s="95">
        <v>-1.4823468668594545E-3</v>
      </c>
      <c r="P265" s="95">
        <v>2.0139009765754399E-5</v>
      </c>
      <c r="Q265" s="94">
        <v>-2.3769141276628155E-2</v>
      </c>
      <c r="R265" s="86"/>
      <c r="S265" s="85">
        <v>44945</v>
      </c>
      <c r="T265" s="99">
        <v>-8.2823142533074209E-3</v>
      </c>
      <c r="U265" s="99">
        <v>-6.3488103223410253E-2</v>
      </c>
      <c r="V265" s="99">
        <v>-1.9929716962614252E-2</v>
      </c>
      <c r="W265" s="98">
        <v>-0.10375026181716361</v>
      </c>
      <c r="X265" s="86"/>
      <c r="Y265" s="85">
        <v>44945</v>
      </c>
      <c r="Z265" s="97">
        <v>-6.4203682081085778E-4</v>
      </c>
      <c r="AA265" s="96">
        <v>1.329240889781752E-2</v>
      </c>
      <c r="AB265" s="86"/>
      <c r="AC265" s="85">
        <v>44945</v>
      </c>
      <c r="AD265" s="95">
        <v>1.4023602107746443E-2</v>
      </c>
      <c r="AE265" s="95">
        <v>1.041676085825558E-2</v>
      </c>
      <c r="AF265" s="95">
        <v>0.18211894307631293</v>
      </c>
      <c r="AG265" s="95">
        <v>1.162128128401585E-2</v>
      </c>
      <c r="AH265" s="94">
        <v>2.0156019675989147E-2</v>
      </c>
    </row>
    <row r="266" spans="1:34" ht="15.75" customHeight="1" x14ac:dyDescent="0.2">
      <c r="A266" s="93"/>
      <c r="B266" s="85">
        <v>44946</v>
      </c>
      <c r="C266" s="101">
        <v>5.9312172591819117E-4</v>
      </c>
      <c r="D266" s="101">
        <v>3.0327620160866533E-3</v>
      </c>
      <c r="E266" s="101">
        <v>8.2890090997346233E-3</v>
      </c>
      <c r="F266" s="100">
        <v>-2.0625926368340671E-3</v>
      </c>
      <c r="G266" s="86"/>
      <c r="H266" s="85">
        <v>44946</v>
      </c>
      <c r="I266" s="97">
        <v>2.6326656237468746E-4</v>
      </c>
      <c r="J266" s="97">
        <v>3.8584761819905687E-4</v>
      </c>
      <c r="K266" s="96">
        <v>1.807244988759533E-4</v>
      </c>
      <c r="L266" s="86"/>
      <c r="M266" s="85">
        <v>44946</v>
      </c>
      <c r="N266" s="95">
        <v>5.937573807445342E-4</v>
      </c>
      <c r="O266" s="95">
        <v>1.2617339359165106E-3</v>
      </c>
      <c r="P266" s="95">
        <v>5.9495523632990778E-4</v>
      </c>
      <c r="Q266" s="94">
        <v>-8.6376088648500004E-3</v>
      </c>
      <c r="R266" s="86"/>
      <c r="S266" s="85">
        <v>44946</v>
      </c>
      <c r="T266" s="99">
        <v>3.9249270776527817E-3</v>
      </c>
      <c r="U266" s="99">
        <v>1.5428798045204473E-2</v>
      </c>
      <c r="V266" s="99">
        <v>-4.5931961564878984E-2</v>
      </c>
      <c r="W266" s="98">
        <v>5.1170354741942271E-3</v>
      </c>
      <c r="X266" s="86"/>
      <c r="Y266" s="85">
        <v>44946</v>
      </c>
      <c r="Z266" s="97">
        <v>1.4046158286327846E-4</v>
      </c>
      <c r="AA266" s="96">
        <v>9.111204437479415E-3</v>
      </c>
      <c r="AB266" s="86"/>
      <c r="AC266" s="85">
        <v>44946</v>
      </c>
      <c r="AD266" s="95">
        <v>-1.6592006461129051E-3</v>
      </c>
      <c r="AE266" s="95">
        <v>-1.6515373695654645E-2</v>
      </c>
      <c r="AF266" s="95">
        <v>2.7316821795379871E-2</v>
      </c>
      <c r="AG266" s="95">
        <v>3.0345586549062328E-2</v>
      </c>
      <c r="AH266" s="94">
        <v>3.6195140368554056E-2</v>
      </c>
    </row>
    <row r="267" spans="1:34" ht="15.75" customHeight="1" x14ac:dyDescent="0.2">
      <c r="A267" s="93"/>
      <c r="B267" s="85">
        <v>44949</v>
      </c>
      <c r="C267" s="101">
        <v>6.9936645270929994E-4</v>
      </c>
      <c r="D267" s="101">
        <v>4.8810302600277395E-3</v>
      </c>
      <c r="E267" s="101">
        <v>-2.0885001509037839E-4</v>
      </c>
      <c r="F267" s="100">
        <v>-1.1628827904630157E-2</v>
      </c>
      <c r="G267" s="86"/>
      <c r="H267" s="85">
        <v>44949</v>
      </c>
      <c r="I267" s="97">
        <v>5.187217554003603E-4</v>
      </c>
      <c r="J267" s="97">
        <v>1.4764495274963748E-3</v>
      </c>
      <c r="K267" s="96">
        <v>1.6598144946311458E-3</v>
      </c>
      <c r="L267" s="86"/>
      <c r="M267" s="85">
        <v>44949</v>
      </c>
      <c r="N267" s="95">
        <v>-1.5502162709426072E-3</v>
      </c>
      <c r="O267" s="95">
        <v>1.0886114360176755E-3</v>
      </c>
      <c r="P267" s="95">
        <v>-3.7339362489102545E-4</v>
      </c>
      <c r="Q267" s="94">
        <v>-1.6371116003997099E-2</v>
      </c>
      <c r="R267" s="86"/>
      <c r="S267" s="85">
        <v>44949</v>
      </c>
      <c r="T267" s="99">
        <v>-2.1562463772980524E-2</v>
      </c>
      <c r="U267" s="99">
        <v>-1.7923797366388574E-2</v>
      </c>
      <c r="V267" s="99">
        <v>4.1368576189161579E-2</v>
      </c>
      <c r="W267" s="98">
        <v>-0.11597167365933443</v>
      </c>
      <c r="X267" s="86"/>
      <c r="Y267" s="85">
        <v>44949</v>
      </c>
      <c r="Z267" s="97">
        <v>-4.8159223651344376E-5</v>
      </c>
      <c r="AA267" s="96">
        <v>7.1298069544783787E-4</v>
      </c>
      <c r="AB267" s="86"/>
      <c r="AC267" s="85">
        <v>44949</v>
      </c>
      <c r="AD267" s="95">
        <v>1.5763059637593098E-3</v>
      </c>
      <c r="AE267" s="95">
        <v>-1.3514875109801859E-2</v>
      </c>
      <c r="AF267" s="95">
        <v>-2.9345220056772477E-2</v>
      </c>
      <c r="AG267" s="95">
        <v>-2.0954046510029675E-2</v>
      </c>
      <c r="AH267" s="94">
        <v>-1.4818744868357384E-2</v>
      </c>
    </row>
    <row r="268" spans="1:34" ht="15.75" customHeight="1" x14ac:dyDescent="0.2">
      <c r="A268" s="93"/>
      <c r="B268" s="85">
        <v>44950</v>
      </c>
      <c r="C268" s="101">
        <v>-1.4595078777508857E-4</v>
      </c>
      <c r="D268" s="101">
        <v>2.0949410830303629E-3</v>
      </c>
      <c r="E268" s="101">
        <v>2.5061801289023885E-3</v>
      </c>
      <c r="F268" s="100">
        <v>1.8686005370310123E-3</v>
      </c>
      <c r="G268" s="86"/>
      <c r="H268" s="85">
        <v>44950</v>
      </c>
      <c r="I268" s="97">
        <v>1.5705881104256626E-5</v>
      </c>
      <c r="J268" s="97">
        <v>2.2393343830469899E-3</v>
      </c>
      <c r="K268" s="96">
        <v>3.6643913374245249E-3</v>
      </c>
      <c r="L268" s="86"/>
      <c r="M268" s="85">
        <v>44950</v>
      </c>
      <c r="N268" s="95">
        <v>-6.732464619678539E-4</v>
      </c>
      <c r="O268" s="95">
        <v>2.8589262523283079E-3</v>
      </c>
      <c r="P268" s="95">
        <v>-1.7921844409308091E-3</v>
      </c>
      <c r="Q268" s="94">
        <v>-2.1083267804744136E-3</v>
      </c>
      <c r="R268" s="86"/>
      <c r="S268" s="85">
        <v>44950</v>
      </c>
      <c r="T268" s="99">
        <v>-0.10204567329477458</v>
      </c>
      <c r="U268" s="99">
        <v>1.862052211224861E-2</v>
      </c>
      <c r="V268" s="99">
        <v>-0.10708617048806865</v>
      </c>
      <c r="W268" s="98">
        <v>-2.9398083847466335E-2</v>
      </c>
      <c r="X268" s="86"/>
      <c r="Y268" s="85">
        <v>44950</v>
      </c>
      <c r="Z268" s="97">
        <v>-8.8211156913124613E-4</v>
      </c>
      <c r="AA268" s="96">
        <v>1.8518791527934058E-3</v>
      </c>
      <c r="AB268" s="86"/>
      <c r="AC268" s="85">
        <v>44950</v>
      </c>
      <c r="AD268" s="95">
        <v>1.7393469411789762E-3</v>
      </c>
      <c r="AE268" s="95">
        <v>-1.1606886476212623E-2</v>
      </c>
      <c r="AF268" s="95">
        <v>4.0781384558625934E-2</v>
      </c>
      <c r="AG268" s="95">
        <v>2.667176281094817E-3</v>
      </c>
      <c r="AH268" s="94">
        <v>-3.732968375334308E-4</v>
      </c>
    </row>
    <row r="269" spans="1:34" ht="15.75" customHeight="1" x14ac:dyDescent="0.2">
      <c r="A269" s="93"/>
      <c r="B269" s="85">
        <v>44951</v>
      </c>
      <c r="C269" s="101">
        <v>-6.1386027749813171E-4</v>
      </c>
      <c r="D269" s="101">
        <v>-1.9827306552692779E-3</v>
      </c>
      <c r="E269" s="101">
        <v>-9.8187337426532267E-3</v>
      </c>
      <c r="F269" s="100">
        <v>-1.4784758947129908E-4</v>
      </c>
      <c r="G269" s="86"/>
      <c r="H269" s="85">
        <v>44951</v>
      </c>
      <c r="I269" s="97">
        <v>5.4166236014369562E-4</v>
      </c>
      <c r="J269" s="97">
        <v>1.9326205898048754E-3</v>
      </c>
      <c r="K269" s="96">
        <v>1.4160979889338548E-3</v>
      </c>
      <c r="L269" s="86"/>
      <c r="M269" s="85">
        <v>44951</v>
      </c>
      <c r="N269" s="95">
        <v>4.1124440876263041E-4</v>
      </c>
      <c r="O269" s="95">
        <v>-2.853176972484867E-4</v>
      </c>
      <c r="P269" s="95">
        <v>5.9544345182923621E-4</v>
      </c>
      <c r="Q269" s="94">
        <v>-6.1828985898729915E-5</v>
      </c>
      <c r="R269" s="86"/>
      <c r="S269" s="85">
        <v>44951</v>
      </c>
      <c r="T269" s="99">
        <v>-1.4229804316276034E-2</v>
      </c>
      <c r="U269" s="99">
        <v>-4.1409835790714812E-2</v>
      </c>
      <c r="V269" s="99">
        <v>-5.2711694609908682E-2</v>
      </c>
      <c r="W269" s="98">
        <v>0.14670233269599189</v>
      </c>
      <c r="X269" s="86"/>
      <c r="Y269" s="85">
        <v>44951</v>
      </c>
      <c r="Z269" s="97">
        <v>1.7322626984833293E-4</v>
      </c>
      <c r="AA269" s="96">
        <v>-1.2378328768919426E-2</v>
      </c>
      <c r="AB269" s="86"/>
      <c r="AC269" s="85">
        <v>44951</v>
      </c>
      <c r="AD269" s="95">
        <v>0.1075428397061666</v>
      </c>
      <c r="AE269" s="95">
        <v>-6.6433810767807583E-3</v>
      </c>
      <c r="AF269" s="95">
        <v>-1.2093626721459973E-2</v>
      </c>
      <c r="AG269" s="95">
        <v>1.7108644036293876E-3</v>
      </c>
      <c r="AH269" s="94">
        <v>1.604972723295274E-2</v>
      </c>
    </row>
    <row r="270" spans="1:34" ht="15.75" customHeight="1" x14ac:dyDescent="0.2">
      <c r="A270" s="93"/>
      <c r="B270" s="85">
        <v>44952</v>
      </c>
      <c r="C270" s="101">
        <v>6.5073535401766885E-5</v>
      </c>
      <c r="D270" s="101">
        <v>3.5181846846382573E-4</v>
      </c>
      <c r="E270" s="101">
        <v>6.7010890824757505E-3</v>
      </c>
      <c r="F270" s="100">
        <v>-5.8227791100494723E-3</v>
      </c>
      <c r="G270" s="86"/>
      <c r="H270" s="85">
        <v>44952</v>
      </c>
      <c r="I270" s="97">
        <v>-3.7890740914060361E-4</v>
      </c>
      <c r="J270" s="97">
        <v>6.3863737793662986E-4</v>
      </c>
      <c r="K270" s="96">
        <v>6.3322889039158956E-4</v>
      </c>
      <c r="L270" s="86"/>
      <c r="M270" s="85">
        <v>44952</v>
      </c>
      <c r="N270" s="95">
        <v>-1.6092501916762362E-4</v>
      </c>
      <c r="O270" s="95">
        <v>3.6024277790647885E-4</v>
      </c>
      <c r="P270" s="95">
        <v>-1.1109546464243617E-3</v>
      </c>
      <c r="Q270" s="94">
        <v>-2.0703867403517921E-2</v>
      </c>
      <c r="R270" s="86"/>
      <c r="S270" s="85">
        <v>44952</v>
      </c>
      <c r="T270" s="99">
        <v>1.488036189884649E-2</v>
      </c>
      <c r="U270" s="99">
        <v>6.598047093862483E-2</v>
      </c>
      <c r="V270" s="99">
        <v>3.4243887171962611E-2</v>
      </c>
      <c r="W270" s="98">
        <v>-8.00799296186969E-3</v>
      </c>
      <c r="X270" s="86"/>
      <c r="Y270" s="85">
        <v>44952</v>
      </c>
      <c r="Z270" s="97">
        <v>-7.4347513998405617E-5</v>
      </c>
      <c r="AA270" s="96">
        <v>7.9799128991601964E-3</v>
      </c>
      <c r="AB270" s="86"/>
      <c r="AC270" s="85">
        <v>44952</v>
      </c>
      <c r="AD270" s="95">
        <v>2.8282345189079194E-2</v>
      </c>
      <c r="AE270" s="95">
        <v>-2.6345848206367822E-3</v>
      </c>
      <c r="AF270" s="95">
        <v>1.6428457777425856E-3</v>
      </c>
      <c r="AG270" s="95">
        <v>1.1519341805801745E-2</v>
      </c>
      <c r="AH270" s="94">
        <v>8.8439220169489532E-2</v>
      </c>
    </row>
    <row r="271" spans="1:34" ht="15.75" customHeight="1" x14ac:dyDescent="0.2">
      <c r="A271" s="93"/>
      <c r="B271" s="85">
        <v>44953</v>
      </c>
      <c r="C271" s="101">
        <v>1.1523012063364169E-4</v>
      </c>
      <c r="D271" s="101">
        <v>3.5394013968463752E-4</v>
      </c>
      <c r="E271" s="101">
        <v>1.1330614100274212E-3</v>
      </c>
      <c r="F271" s="100">
        <v>4.2537538517623168E-3</v>
      </c>
      <c r="G271" s="86"/>
      <c r="H271" s="85">
        <v>44953</v>
      </c>
      <c r="I271" s="97">
        <v>1.8001807782836056E-4</v>
      </c>
      <c r="J271" s="97">
        <v>9.2482929663496925E-4</v>
      </c>
      <c r="K271" s="96">
        <v>4.7292247794992947E-5</v>
      </c>
      <c r="L271" s="86"/>
      <c r="M271" s="85">
        <v>44953</v>
      </c>
      <c r="N271" s="95">
        <v>2.5541439982110735E-4</v>
      </c>
      <c r="O271" s="95">
        <v>-3.7929082385301251E-4</v>
      </c>
      <c r="P271" s="95">
        <v>1.0498573469295168E-3</v>
      </c>
      <c r="Q271" s="94">
        <v>7.5340626871765832E-3</v>
      </c>
      <c r="R271" s="86"/>
      <c r="S271" s="85">
        <v>44953</v>
      </c>
      <c r="T271" s="99">
        <v>3.1183177257777278E-2</v>
      </c>
      <c r="U271" s="99">
        <v>-6.5758117648466813E-2</v>
      </c>
      <c r="V271" s="99">
        <v>-1.6268710507305651E-2</v>
      </c>
      <c r="W271" s="98">
        <v>-0.13564925942842609</v>
      </c>
      <c r="X271" s="86"/>
      <c r="Y271" s="85">
        <v>44953</v>
      </c>
      <c r="Z271" s="97">
        <v>-1.8747155308341954E-4</v>
      </c>
      <c r="AA271" s="96">
        <v>-3.4287060932609685E-5</v>
      </c>
      <c r="AB271" s="86"/>
      <c r="AC271" s="85">
        <v>44953</v>
      </c>
      <c r="AD271" s="95">
        <v>-2.2206902333255674E-2</v>
      </c>
      <c r="AE271" s="95">
        <v>-1.0786065138324186E-2</v>
      </c>
      <c r="AF271" s="95">
        <v>-2.2913172439330765E-2</v>
      </c>
      <c r="AG271" s="95">
        <v>-1.8571691629764953E-2</v>
      </c>
      <c r="AH271" s="94">
        <v>-1.9242246222394947E-2</v>
      </c>
    </row>
    <row r="272" spans="1:34" ht="15.75" customHeight="1" x14ac:dyDescent="0.2">
      <c r="A272" s="93"/>
      <c r="B272" s="85">
        <v>44956</v>
      </c>
      <c r="C272" s="101">
        <v>-9.4462815115573266E-4</v>
      </c>
      <c r="D272" s="101">
        <v>-4.3182098911898585E-4</v>
      </c>
      <c r="E272" s="101">
        <v>1.3075212141816486E-3</v>
      </c>
      <c r="F272" s="100">
        <v>1.3373041109482316E-3</v>
      </c>
      <c r="G272" s="86"/>
      <c r="H272" s="85">
        <v>44956</v>
      </c>
      <c r="I272" s="97">
        <v>7.3527485827364991E-4</v>
      </c>
      <c r="J272" s="97">
        <v>1.0122139518265322E-3</v>
      </c>
      <c r="K272" s="96">
        <v>5.7913777972857996E-4</v>
      </c>
      <c r="L272" s="86"/>
      <c r="M272" s="85">
        <v>44956</v>
      </c>
      <c r="N272" s="95">
        <v>-2.1642828256270554E-3</v>
      </c>
      <c r="O272" s="95">
        <v>-5.9344654300968699E-4</v>
      </c>
      <c r="P272" s="95">
        <v>9.7685470041572334E-4</v>
      </c>
      <c r="Q272" s="94">
        <v>1.0142041772657097E-2</v>
      </c>
      <c r="R272" s="86"/>
      <c r="S272" s="85">
        <v>44956</v>
      </c>
      <c r="T272" s="99">
        <v>2.3325295326951642E-2</v>
      </c>
      <c r="U272" s="99">
        <v>8.526890796204438E-2</v>
      </c>
      <c r="V272" s="99">
        <v>8.6980011714107963E-2</v>
      </c>
      <c r="W272" s="98">
        <v>4.8120632602145309E-2</v>
      </c>
      <c r="X272" s="86"/>
      <c r="Y272" s="85">
        <v>44956</v>
      </c>
      <c r="Z272" s="97">
        <v>1.9844637981339253E-4</v>
      </c>
      <c r="AA272" s="96">
        <v>6.5968270110533793E-4</v>
      </c>
      <c r="AB272" s="86"/>
      <c r="AC272" s="85">
        <v>44956</v>
      </c>
      <c r="AD272" s="95">
        <v>4.2658097775188336E-2</v>
      </c>
      <c r="AE272" s="95">
        <v>2.4584205630538588E-2</v>
      </c>
      <c r="AF272" s="95">
        <v>3.7255008876014691E-2</v>
      </c>
      <c r="AG272" s="95">
        <v>1.5563039491871902E-2</v>
      </c>
      <c r="AH272" s="94">
        <v>1.2154406457922715E-2</v>
      </c>
    </row>
    <row r="273" spans="1:34" ht="15.75" customHeight="1" x14ac:dyDescent="0.2">
      <c r="A273" s="93"/>
      <c r="B273" s="85">
        <v>44957</v>
      </c>
      <c r="C273" s="101">
        <v>5.8200117188517359E-4</v>
      </c>
      <c r="D273" s="101">
        <v>1.3214067193456403E-4</v>
      </c>
      <c r="E273" s="101">
        <v>1.0978337806635398E-3</v>
      </c>
      <c r="F273" s="100">
        <v>1.7645348965260252E-2</v>
      </c>
      <c r="G273" s="86"/>
      <c r="H273" s="85">
        <v>44957</v>
      </c>
      <c r="I273" s="97">
        <v>8.5583365198584397E-4</v>
      </c>
      <c r="J273" s="97">
        <v>5.2918052155476885E-4</v>
      </c>
      <c r="K273" s="96">
        <v>-1.8745569951935063E-3</v>
      </c>
      <c r="L273" s="86"/>
      <c r="M273" s="85">
        <v>44957</v>
      </c>
      <c r="N273" s="95">
        <v>3.8824872675136661E-4</v>
      </c>
      <c r="O273" s="95">
        <v>-4.2260843274720687E-4</v>
      </c>
      <c r="P273" s="95">
        <v>-9.4820261546964377E-4</v>
      </c>
      <c r="Q273" s="94">
        <v>4.0903061732398644E-3</v>
      </c>
      <c r="R273" s="86"/>
      <c r="S273" s="85">
        <v>44957</v>
      </c>
      <c r="T273" s="99">
        <v>-2.2619196341287361E-2</v>
      </c>
      <c r="U273" s="99">
        <v>-0.12419004156110797</v>
      </c>
      <c r="V273" s="99">
        <v>6.4146604640654886E-2</v>
      </c>
      <c r="W273" s="98">
        <v>-4.1981409561896679E-2</v>
      </c>
      <c r="X273" s="86"/>
      <c r="Y273" s="85">
        <v>44957</v>
      </c>
      <c r="Z273" s="97">
        <v>-2.1122268929969247E-4</v>
      </c>
      <c r="AA273" s="96">
        <v>1.1846559168494177E-2</v>
      </c>
      <c r="AB273" s="86"/>
      <c r="AC273" s="85">
        <v>44957</v>
      </c>
      <c r="AD273" s="95">
        <v>1.7331942821809939E-2</v>
      </c>
      <c r="AE273" s="95">
        <v>8.9795112076021064E-3</v>
      </c>
      <c r="AF273" s="95">
        <v>4.0899661407016917E-2</v>
      </c>
      <c r="AG273" s="95">
        <v>3.4610653624675747E-2</v>
      </c>
      <c r="AH273" s="94">
        <v>-6.0019431632306035E-3</v>
      </c>
    </row>
    <row r="274" spans="1:34" ht="15.75" customHeight="1" x14ac:dyDescent="0.2">
      <c r="A274" s="93"/>
      <c r="B274" s="85">
        <v>44958</v>
      </c>
      <c r="C274" s="101">
        <v>8.4817516005083592E-4</v>
      </c>
      <c r="D274" s="101">
        <v>-3.5029351257991597E-3</v>
      </c>
      <c r="E274" s="101">
        <v>2.475491836469355E-3</v>
      </c>
      <c r="F274" s="100">
        <v>-4.8521054410209435E-3</v>
      </c>
      <c r="G274" s="86"/>
      <c r="H274" s="85">
        <v>44958</v>
      </c>
      <c r="I274" s="97">
        <v>5.8843786233567881E-4</v>
      </c>
      <c r="J274" s="97">
        <v>-1.6677309925334078E-3</v>
      </c>
      <c r="K274" s="96">
        <v>2.0082483328506561E-3</v>
      </c>
      <c r="L274" s="86"/>
      <c r="M274" s="85">
        <v>44958</v>
      </c>
      <c r="N274" s="95">
        <v>1.4233648634263531E-4</v>
      </c>
      <c r="O274" s="95">
        <v>-4.4170543373286682E-4</v>
      </c>
      <c r="P274" s="95">
        <v>-1.5018271521337028E-3</v>
      </c>
      <c r="Q274" s="94">
        <v>-3.1991959981420799E-2</v>
      </c>
      <c r="R274" s="86"/>
      <c r="S274" s="85">
        <v>44958</v>
      </c>
      <c r="T274" s="99">
        <v>-1.8018404801840343E-3</v>
      </c>
      <c r="U274" s="99">
        <v>7.9960610494609272E-3</v>
      </c>
      <c r="V274" s="99">
        <v>-3.6143041105433524E-2</v>
      </c>
      <c r="W274" s="98">
        <v>0.16998962640778872</v>
      </c>
      <c r="X274" s="86"/>
      <c r="Y274" s="85">
        <v>44958</v>
      </c>
      <c r="Z274" s="97">
        <v>-3.7756406325337291E-4</v>
      </c>
      <c r="AA274" s="96">
        <v>1.9406749384533921E-3</v>
      </c>
      <c r="AB274" s="86"/>
      <c r="AC274" s="85">
        <v>44958</v>
      </c>
      <c r="AD274" s="95">
        <v>1.3208664021983651E-3</v>
      </c>
      <c r="AE274" s="95">
        <v>1.4676031329927879E-2</v>
      </c>
      <c r="AF274" s="95">
        <v>3.9292400310557828E-2</v>
      </c>
      <c r="AG274" s="95">
        <v>7.2612532963709217E-2</v>
      </c>
      <c r="AH274" s="94">
        <v>3.5149421074443707E-3</v>
      </c>
    </row>
    <row r="275" spans="1:34" ht="15.75" customHeight="1" x14ac:dyDescent="0.2">
      <c r="A275" s="93"/>
      <c r="B275" s="85">
        <v>44959</v>
      </c>
      <c r="C275" s="101">
        <v>1.3177640117006121E-4</v>
      </c>
      <c r="D275" s="101">
        <v>-2.5800473940777793E-3</v>
      </c>
      <c r="E275" s="101">
        <v>1.0352843856616186E-2</v>
      </c>
      <c r="F275" s="100">
        <v>1.7484352456614573E-3</v>
      </c>
      <c r="G275" s="86"/>
      <c r="H275" s="85">
        <v>44959</v>
      </c>
      <c r="I275" s="97">
        <v>6.1444854578062195E-4</v>
      </c>
      <c r="J275" s="97">
        <v>-3.1034128938395951E-4</v>
      </c>
      <c r="K275" s="96">
        <v>-2.1838153264607806E-4</v>
      </c>
      <c r="L275" s="86"/>
      <c r="M275" s="85">
        <v>44959</v>
      </c>
      <c r="N275" s="95">
        <v>-6.8973881067853663E-4</v>
      </c>
      <c r="O275" s="95">
        <v>1.8916319019667556E-3</v>
      </c>
      <c r="P275" s="95">
        <v>2.2032812055286925E-4</v>
      </c>
      <c r="Q275" s="94">
        <v>-1.1230628151895005E-3</v>
      </c>
      <c r="R275" s="86"/>
      <c r="S275" s="85">
        <v>44959</v>
      </c>
      <c r="T275" s="99">
        <v>5.458678078758325E-2</v>
      </c>
      <c r="U275" s="99">
        <v>3.8806024510142312E-2</v>
      </c>
      <c r="V275" s="99">
        <v>-6.138143993147447E-2</v>
      </c>
      <c r="W275" s="98">
        <v>1.6187774344909384E-2</v>
      </c>
      <c r="X275" s="86"/>
      <c r="Y275" s="85">
        <v>44959</v>
      </c>
      <c r="Z275" s="97">
        <v>-2.4930978502767613E-4</v>
      </c>
      <c r="AA275" s="96">
        <v>4.2410333429693612E-3</v>
      </c>
      <c r="AB275" s="86"/>
      <c r="AC275" s="85">
        <v>44959</v>
      </c>
      <c r="AD275" s="95">
        <v>-5.5035145355341181E-3</v>
      </c>
      <c r="AE275" s="95">
        <v>-1.0901146957151765E-2</v>
      </c>
      <c r="AF275" s="95">
        <v>-1.2624153228396291E-2</v>
      </c>
      <c r="AG275" s="95">
        <v>-2.2930505043103858E-2</v>
      </c>
      <c r="AH275" s="94">
        <v>-1.7814791109551795E-2</v>
      </c>
    </row>
    <row r="276" spans="1:34" ht="15.75" customHeight="1" x14ac:dyDescent="0.2">
      <c r="A276" s="93"/>
      <c r="B276" s="85">
        <v>44960</v>
      </c>
      <c r="C276" s="101">
        <v>-1.8434676322623425E-4</v>
      </c>
      <c r="D276" s="101">
        <v>-2.6217302105705693E-3</v>
      </c>
      <c r="E276" s="101">
        <v>-3.496029455340644E-3</v>
      </c>
      <c r="F276" s="100">
        <v>1.6668703387332788E-3</v>
      </c>
      <c r="G276" s="86"/>
      <c r="H276" s="85">
        <v>44960</v>
      </c>
      <c r="I276" s="97">
        <v>3.576035020030354E-6</v>
      </c>
      <c r="J276" s="97">
        <v>5.6456307378600814E-4</v>
      </c>
      <c r="K276" s="96">
        <v>1.0501964355742674E-3</v>
      </c>
      <c r="L276" s="86"/>
      <c r="M276" s="85">
        <v>44960</v>
      </c>
      <c r="N276" s="95">
        <v>-1.4779310740827155E-5</v>
      </c>
      <c r="O276" s="95">
        <v>-6.7826052365093357E-4</v>
      </c>
      <c r="P276" s="95">
        <v>-6.9373534000290811E-4</v>
      </c>
      <c r="Q276" s="94">
        <v>2.7654196236626443E-2</v>
      </c>
      <c r="R276" s="86"/>
      <c r="S276" s="85">
        <v>44960</v>
      </c>
      <c r="T276" s="99">
        <v>3.3657899834785378E-2</v>
      </c>
      <c r="U276" s="99">
        <v>8.8277830838216081E-3</v>
      </c>
      <c r="V276" s="99">
        <v>-4.6942759252358614E-2</v>
      </c>
      <c r="W276" s="98">
        <v>4.2488763552130819E-2</v>
      </c>
      <c r="X276" s="86"/>
      <c r="Y276" s="85">
        <v>44960</v>
      </c>
      <c r="Z276" s="97">
        <v>-2.9484354036163332E-5</v>
      </c>
      <c r="AA276" s="96">
        <v>3.8833311717263179E-3</v>
      </c>
      <c r="AB276" s="86"/>
      <c r="AC276" s="85">
        <v>44960</v>
      </c>
      <c r="AD276" s="95">
        <v>-2.4479816386400017E-3</v>
      </c>
      <c r="AE276" s="95">
        <v>-2.4005498496363288E-3</v>
      </c>
      <c r="AF276" s="95">
        <v>-3.8543386631825452E-2</v>
      </c>
      <c r="AG276" s="95">
        <v>-1.2191025244557513E-2</v>
      </c>
      <c r="AH276" s="94">
        <v>2.8763754514791466E-3</v>
      </c>
    </row>
    <row r="277" spans="1:34" ht="15.75" customHeight="1" x14ac:dyDescent="0.2">
      <c r="A277" s="93"/>
      <c r="B277" s="85">
        <v>44963</v>
      </c>
      <c r="C277" s="101">
        <v>5.3958849751479713E-5</v>
      </c>
      <c r="D277" s="101">
        <v>9.46704789532279E-4</v>
      </c>
      <c r="E277" s="101">
        <v>1.8515058257559478E-3</v>
      </c>
      <c r="F277" s="100">
        <v>7.7605502761830319E-3</v>
      </c>
      <c r="G277" s="86"/>
      <c r="H277" s="85">
        <v>44963</v>
      </c>
      <c r="I277" s="97">
        <v>-1.2902711886874727E-4</v>
      </c>
      <c r="J277" s="97">
        <v>1.0842269723470195E-3</v>
      </c>
      <c r="K277" s="96">
        <v>-2.5464392714758205E-4</v>
      </c>
      <c r="L277" s="86"/>
      <c r="M277" s="85">
        <v>44963</v>
      </c>
      <c r="N277" s="95">
        <v>-6.2111484519590914E-5</v>
      </c>
      <c r="O277" s="95">
        <v>-1.436397604939489E-3</v>
      </c>
      <c r="P277" s="95">
        <v>7.295299443888342E-4</v>
      </c>
      <c r="Q277" s="94">
        <v>-6.6270401964507791E-3</v>
      </c>
      <c r="R277" s="86"/>
      <c r="S277" s="85">
        <v>44963</v>
      </c>
      <c r="T277" s="99">
        <v>-1.7959121476310177E-2</v>
      </c>
      <c r="U277" s="99">
        <v>7.2902263130773512E-2</v>
      </c>
      <c r="V277" s="99">
        <v>-6.036494807313339E-2</v>
      </c>
      <c r="W277" s="98">
        <v>8.3670116966754263E-2</v>
      </c>
      <c r="X277" s="86"/>
      <c r="Y277" s="85">
        <v>44963</v>
      </c>
      <c r="Z277" s="97">
        <v>6.5567436483701962E-4</v>
      </c>
      <c r="AA277" s="96">
        <v>1.1999023640758038E-2</v>
      </c>
      <c r="AB277" s="86"/>
      <c r="AC277" s="85">
        <v>44963</v>
      </c>
      <c r="AD277" s="95">
        <v>1.3286689844417266E-2</v>
      </c>
      <c r="AE277" s="95">
        <v>-3.6116644298228645E-3</v>
      </c>
      <c r="AF277" s="95">
        <v>3.2779681915075243E-2</v>
      </c>
      <c r="AG277" s="95">
        <v>1.8231254153465409E-2</v>
      </c>
      <c r="AH277" s="94">
        <v>1.3465911569161059E-2</v>
      </c>
    </row>
    <row r="278" spans="1:34" ht="15.75" customHeight="1" x14ac:dyDescent="0.2">
      <c r="A278" s="93"/>
      <c r="B278" s="85">
        <v>44964</v>
      </c>
      <c r="C278" s="101">
        <v>-1.0946431814480725E-5</v>
      </c>
      <c r="D278" s="101">
        <v>-1.9575507002848153E-4</v>
      </c>
      <c r="E278" s="101">
        <v>-3.0055715590997598E-3</v>
      </c>
      <c r="F278" s="100">
        <v>9.3253667159551149E-4</v>
      </c>
      <c r="G278" s="86"/>
      <c r="H278" s="85">
        <v>44964</v>
      </c>
      <c r="I278" s="97">
        <v>-7.1902895298621661E-5</v>
      </c>
      <c r="J278" s="97">
        <v>1.2154635204661656E-3</v>
      </c>
      <c r="K278" s="96">
        <v>2.9338717020881556E-3</v>
      </c>
      <c r="L278" s="86"/>
      <c r="M278" s="85">
        <v>44964</v>
      </c>
      <c r="N278" s="95">
        <v>-2.6733399946174917E-4</v>
      </c>
      <c r="O278" s="95">
        <v>-1.9386699654560359E-3</v>
      </c>
      <c r="P278" s="95">
        <v>8.8656756025349041E-4</v>
      </c>
      <c r="Q278" s="94">
        <v>3.1477530085696766E-2</v>
      </c>
      <c r="R278" s="86"/>
      <c r="S278" s="85">
        <v>44964</v>
      </c>
      <c r="T278" s="99">
        <v>-6.8398234850437258E-4</v>
      </c>
      <c r="U278" s="99">
        <v>1.5280653189652377E-2</v>
      </c>
      <c r="V278" s="99">
        <v>0.10574152827034494</v>
      </c>
      <c r="W278" s="98">
        <v>-0.14089780196952992</v>
      </c>
      <c r="X278" s="86"/>
      <c r="Y278" s="85">
        <v>44964</v>
      </c>
      <c r="Z278" s="97">
        <v>2.9565582486059061E-4</v>
      </c>
      <c r="AA278" s="96">
        <v>2.0150870674386315E-3</v>
      </c>
      <c r="AB278" s="86"/>
      <c r="AC278" s="85">
        <v>44964</v>
      </c>
      <c r="AD278" s="95">
        <v>-2.0032077983948935E-2</v>
      </c>
      <c r="AE278" s="95">
        <v>-2.1068072706956986E-2</v>
      </c>
      <c r="AF278" s="95">
        <v>-2.682448487640144E-2</v>
      </c>
      <c r="AG278" s="95">
        <v>-2.4559276676145471E-2</v>
      </c>
      <c r="AH278" s="94">
        <v>-7.737862914044295E-3</v>
      </c>
    </row>
    <row r="279" spans="1:34" ht="15.75" customHeight="1" x14ac:dyDescent="0.2">
      <c r="A279" s="93"/>
      <c r="B279" s="85">
        <v>44965</v>
      </c>
      <c r="C279" s="101">
        <v>5.7253348962492596E-4</v>
      </c>
      <c r="D279" s="101">
        <v>1.5451407179383283E-3</v>
      </c>
      <c r="E279" s="101">
        <v>3.8551749686275591E-3</v>
      </c>
      <c r="F279" s="100">
        <v>-5.3409479171131883E-4</v>
      </c>
      <c r="G279" s="86"/>
      <c r="H279" s="85">
        <v>44965</v>
      </c>
      <c r="I279" s="97">
        <v>-2.3209165583719472E-4</v>
      </c>
      <c r="J279" s="97">
        <v>3.3797699653723063E-3</v>
      </c>
      <c r="K279" s="96">
        <v>4.1376038187483286E-4</v>
      </c>
      <c r="L279" s="86"/>
      <c r="M279" s="85">
        <v>44965</v>
      </c>
      <c r="N279" s="95">
        <v>-4.6472978179871142E-4</v>
      </c>
      <c r="O279" s="95">
        <v>1.1441344834447044E-3</v>
      </c>
      <c r="P279" s="95">
        <v>2.9985761763275814E-4</v>
      </c>
      <c r="Q279" s="94">
        <v>7.7375988655192891E-3</v>
      </c>
      <c r="R279" s="86"/>
      <c r="S279" s="85">
        <v>44965</v>
      </c>
      <c r="T279" s="99">
        <v>3.427220943903396E-2</v>
      </c>
      <c r="U279" s="99">
        <v>1.5161580324952406E-2</v>
      </c>
      <c r="V279" s="99">
        <v>-5.9559721021747676E-2</v>
      </c>
      <c r="W279" s="98">
        <v>1.6301074614543821E-2</v>
      </c>
      <c r="X279" s="86"/>
      <c r="Y279" s="85">
        <v>44965</v>
      </c>
      <c r="Z279" s="97">
        <v>2.9168074856169776E-4</v>
      </c>
      <c r="AA279" s="96">
        <v>9.1676375812984323E-3</v>
      </c>
      <c r="AB279" s="86"/>
      <c r="AC279" s="85">
        <v>44965</v>
      </c>
      <c r="AD279" s="95">
        <v>-8.8518086741364698E-3</v>
      </c>
      <c r="AE279" s="95">
        <v>-1.8648973109687227E-2</v>
      </c>
      <c r="AF279" s="95">
        <v>-2.8528083614538052E-2</v>
      </c>
      <c r="AG279" s="95">
        <v>-1.2351126404722744E-3</v>
      </c>
      <c r="AH279" s="94">
        <v>6.0361210546186995E-3</v>
      </c>
    </row>
    <row r="280" spans="1:34" ht="15.75" customHeight="1" x14ac:dyDescent="0.2">
      <c r="A280" s="93"/>
      <c r="B280" s="85">
        <v>44966</v>
      </c>
      <c r="C280" s="101">
        <v>3.111035472596796E-4</v>
      </c>
      <c r="D280" s="101">
        <v>-1.1660326855915063E-3</v>
      </c>
      <c r="E280" s="101">
        <v>-2.8048318463567475E-3</v>
      </c>
      <c r="F280" s="100">
        <v>6.3428352002336211E-3</v>
      </c>
      <c r="G280" s="86"/>
      <c r="H280" s="85">
        <v>44966</v>
      </c>
      <c r="I280" s="97">
        <v>2.4370318621067192E-5</v>
      </c>
      <c r="J280" s="97">
        <v>-8.4136887638381729E-4</v>
      </c>
      <c r="K280" s="96">
        <v>1.7777904060467376E-4</v>
      </c>
      <c r="L280" s="86"/>
      <c r="M280" s="85">
        <v>44966</v>
      </c>
      <c r="N280" s="95">
        <v>-2.820118554157868E-4</v>
      </c>
      <c r="O280" s="95">
        <v>2.7229325900062673E-3</v>
      </c>
      <c r="P280" s="95">
        <v>4.3273181380542686E-4</v>
      </c>
      <c r="Q280" s="94">
        <v>-5.3213453199214465E-2</v>
      </c>
      <c r="R280" s="86"/>
      <c r="S280" s="85">
        <v>44966</v>
      </c>
      <c r="T280" s="99">
        <v>1.9137389369104005E-2</v>
      </c>
      <c r="U280" s="99">
        <v>-0.10619886131603479</v>
      </c>
      <c r="V280" s="99">
        <v>-6.2807997567488416E-3</v>
      </c>
      <c r="W280" s="98">
        <v>0.11586771016268527</v>
      </c>
      <c r="X280" s="86"/>
      <c r="Y280" s="85">
        <v>44966</v>
      </c>
      <c r="Z280" s="97">
        <v>9.4059369107089743E-4</v>
      </c>
      <c r="AA280" s="96">
        <v>-9.5344570551701043E-3</v>
      </c>
      <c r="AB280" s="86"/>
      <c r="AC280" s="85">
        <v>44966</v>
      </c>
      <c r="AD280" s="95">
        <v>-1.1589770593325424E-2</v>
      </c>
      <c r="AE280" s="95">
        <v>8.3906588851864923E-3</v>
      </c>
      <c r="AF280" s="95">
        <v>-4.8348200545834047E-3</v>
      </c>
      <c r="AG280" s="95">
        <v>-1.4583221277288264E-2</v>
      </c>
      <c r="AH280" s="94">
        <v>-2.5064545039234644E-2</v>
      </c>
    </row>
    <row r="281" spans="1:34" ht="15.75" customHeight="1" x14ac:dyDescent="0.2">
      <c r="A281" s="93"/>
      <c r="B281" s="85">
        <v>44967</v>
      </c>
      <c r="C281" s="101">
        <v>1.9823626435047545E-4</v>
      </c>
      <c r="D281" s="101">
        <v>2.1991575280289784E-3</v>
      </c>
      <c r="E281" s="101">
        <v>3.1651645489571304E-3</v>
      </c>
      <c r="F281" s="100">
        <v>-4.7662301456939376E-3</v>
      </c>
      <c r="G281" s="86"/>
      <c r="H281" s="85">
        <v>44967</v>
      </c>
      <c r="I281" s="97">
        <v>8.6381669672417488E-4</v>
      </c>
      <c r="J281" s="97">
        <v>-2.01453642567637E-3</v>
      </c>
      <c r="K281" s="96">
        <v>-2.2823386295563967E-3</v>
      </c>
      <c r="L281" s="86"/>
      <c r="M281" s="85">
        <v>44967</v>
      </c>
      <c r="N281" s="95">
        <v>2.7880277619789897E-3</v>
      </c>
      <c r="O281" s="95">
        <v>-4.9202632388137572E-4</v>
      </c>
      <c r="P281" s="95">
        <v>-1.6777012502552924E-4</v>
      </c>
      <c r="Q281" s="94">
        <v>4.2766789194453462E-3</v>
      </c>
      <c r="R281" s="86"/>
      <c r="S281" s="85">
        <v>44967</v>
      </c>
      <c r="T281" s="99">
        <v>-5.0074202069370563E-3</v>
      </c>
      <c r="U281" s="99">
        <v>-5.7589791216057666E-2</v>
      </c>
      <c r="V281" s="99">
        <v>-1.8069958368448012E-2</v>
      </c>
      <c r="W281" s="98">
        <v>8.4947270824434956E-2</v>
      </c>
      <c r="X281" s="86"/>
      <c r="Y281" s="85">
        <v>44967</v>
      </c>
      <c r="Z281" s="97">
        <v>1.4829980310089033E-4</v>
      </c>
      <c r="AA281" s="96">
        <v>1.2250156137377143E-2</v>
      </c>
      <c r="AB281" s="86"/>
      <c r="AC281" s="85">
        <v>44967</v>
      </c>
      <c r="AD281" s="95">
        <v>1.9242326892768977E-2</v>
      </c>
      <c r="AE281" s="95">
        <v>2.8404066673551995E-3</v>
      </c>
      <c r="AF281" s="95">
        <v>2.0467615683388691E-2</v>
      </c>
      <c r="AG281" s="95">
        <v>2.0743585738732119E-2</v>
      </c>
      <c r="AH281" s="94">
        <v>1.0308772592071372E-2</v>
      </c>
    </row>
    <row r="282" spans="1:34" ht="15.75" customHeight="1" x14ac:dyDescent="0.2">
      <c r="A282" s="93"/>
      <c r="B282" s="85">
        <v>44970</v>
      </c>
      <c r="C282" s="101">
        <v>1.021774825197585E-3</v>
      </c>
      <c r="D282" s="101">
        <v>3.1579009080873561E-3</v>
      </c>
      <c r="E282" s="101">
        <v>1.0115290943470943E-3</v>
      </c>
      <c r="F282" s="100">
        <v>-1.0939062625093742E-2</v>
      </c>
      <c r="G282" s="86"/>
      <c r="H282" s="85">
        <v>44970</v>
      </c>
      <c r="I282" s="97">
        <v>-1.0044567499590581E-3</v>
      </c>
      <c r="J282" s="97">
        <v>7.2221226221508891E-4</v>
      </c>
      <c r="K282" s="96">
        <v>2.6246941792399019E-3</v>
      </c>
      <c r="L282" s="86"/>
      <c r="M282" s="85">
        <v>44970</v>
      </c>
      <c r="N282" s="95">
        <v>1.04468137713553E-3</v>
      </c>
      <c r="O282" s="95">
        <v>-2.8364523707609846E-3</v>
      </c>
      <c r="P282" s="95">
        <v>-7.0401597143423091E-4</v>
      </c>
      <c r="Q282" s="94">
        <v>-3.2015301590011258E-2</v>
      </c>
      <c r="R282" s="86"/>
      <c r="S282" s="85">
        <v>44970</v>
      </c>
      <c r="T282" s="99">
        <v>3.4355136641339531E-2</v>
      </c>
      <c r="U282" s="99">
        <v>2.0611113900387633E-2</v>
      </c>
      <c r="V282" s="99">
        <v>-7.4649935040829812E-2</v>
      </c>
      <c r="W282" s="98">
        <v>4.0149633554961622E-2</v>
      </c>
      <c r="X282" s="86"/>
      <c r="Y282" s="85">
        <v>44970</v>
      </c>
      <c r="Z282" s="97">
        <v>-4.0236295631745667E-4</v>
      </c>
      <c r="AA282" s="96">
        <v>-4.7336912825657641E-3</v>
      </c>
      <c r="AB282" s="86"/>
      <c r="AC282" s="85">
        <v>44970</v>
      </c>
      <c r="AD282" s="95">
        <v>-6.7993745910950735E-3</v>
      </c>
      <c r="AE282" s="95">
        <v>-1.5723032498368854E-2</v>
      </c>
      <c r="AF282" s="95">
        <v>-1.8208457065601022E-2</v>
      </c>
      <c r="AG282" s="95">
        <v>8.5612473639157978E-3</v>
      </c>
      <c r="AH282" s="94">
        <v>2.7617969223293951E-3</v>
      </c>
    </row>
    <row r="283" spans="1:34" ht="15.75" customHeight="1" x14ac:dyDescent="0.2">
      <c r="A283" s="93"/>
      <c r="B283" s="85">
        <v>44971</v>
      </c>
      <c r="C283" s="101">
        <v>-5.6881238929924261E-4</v>
      </c>
      <c r="D283" s="101">
        <v>8.5515661052632495E-4</v>
      </c>
      <c r="E283" s="101">
        <v>-3.5018761361790074E-3</v>
      </c>
      <c r="F283" s="100">
        <v>-3.2139136470019379E-4</v>
      </c>
      <c r="G283" s="86"/>
      <c r="H283" s="85">
        <v>44971</v>
      </c>
      <c r="I283" s="97">
        <v>1.0549621568380647E-3</v>
      </c>
      <c r="J283" s="97">
        <v>-3.5859181115383641E-3</v>
      </c>
      <c r="K283" s="96">
        <v>1.9670434087728497E-3</v>
      </c>
      <c r="L283" s="86"/>
      <c r="M283" s="85">
        <v>44971</v>
      </c>
      <c r="N283" s="95">
        <v>1.139011017134852E-3</v>
      </c>
      <c r="O283" s="95">
        <v>3.3864877746386073E-3</v>
      </c>
      <c r="P283" s="95">
        <v>9.9885700202107311E-4</v>
      </c>
      <c r="Q283" s="94">
        <v>1.4043650273739595E-2</v>
      </c>
      <c r="R283" s="86"/>
      <c r="S283" s="85">
        <v>44971</v>
      </c>
      <c r="T283" s="99">
        <v>-1.1888700277011093E-3</v>
      </c>
      <c r="U283" s="99">
        <v>1.0677368337016411E-2</v>
      </c>
      <c r="V283" s="99">
        <v>-4.0423660021105867E-2</v>
      </c>
      <c r="W283" s="98">
        <v>-7.5492016448252749E-2</v>
      </c>
      <c r="X283" s="86"/>
      <c r="Y283" s="85">
        <v>44971</v>
      </c>
      <c r="Z283" s="97">
        <v>1.9234127189749685E-5</v>
      </c>
      <c r="AA283" s="96">
        <v>3.1888773188789156E-3</v>
      </c>
      <c r="AB283" s="86"/>
      <c r="AC283" s="85">
        <v>44971</v>
      </c>
      <c r="AD283" s="95">
        <v>-6.3981802914912962E-4</v>
      </c>
      <c r="AE283" s="95">
        <v>-4.5122357941013739E-3</v>
      </c>
      <c r="AF283" s="95">
        <v>-1.1347179622232497E-2</v>
      </c>
      <c r="AG283" s="95">
        <v>1.2104591856231374E-2</v>
      </c>
      <c r="AH283" s="94">
        <v>-7.2660489217412222E-3</v>
      </c>
    </row>
    <row r="284" spans="1:34" ht="15.75" customHeight="1" x14ac:dyDescent="0.2">
      <c r="A284" s="93"/>
      <c r="B284" s="85">
        <v>44972</v>
      </c>
      <c r="C284" s="101">
        <v>2.8764140515873918E-4</v>
      </c>
      <c r="D284" s="101">
        <v>-1.1547717240518382E-3</v>
      </c>
      <c r="E284" s="101">
        <v>5.7826447531126261E-3</v>
      </c>
      <c r="F284" s="100">
        <v>-9.7678135327570787E-4</v>
      </c>
      <c r="G284" s="86"/>
      <c r="H284" s="85">
        <v>44972</v>
      </c>
      <c r="I284" s="97">
        <v>8.8073697249043835E-4</v>
      </c>
      <c r="J284" s="97">
        <v>2.1422993887686262E-4</v>
      </c>
      <c r="K284" s="96">
        <v>9.6837918928396481E-4</v>
      </c>
      <c r="L284" s="86"/>
      <c r="M284" s="85">
        <v>44972</v>
      </c>
      <c r="N284" s="95">
        <v>-4.2868966722275291E-4</v>
      </c>
      <c r="O284" s="95">
        <v>-7.2746353956069942E-4</v>
      </c>
      <c r="P284" s="95">
        <v>-7.5444762357541019E-5</v>
      </c>
      <c r="Q284" s="94">
        <v>-8.0559341740962156E-3</v>
      </c>
      <c r="R284" s="86"/>
      <c r="S284" s="85">
        <v>44972</v>
      </c>
      <c r="T284" s="99">
        <v>-1.5853656343628415E-2</v>
      </c>
      <c r="U284" s="99">
        <v>-1.1849543379093297E-2</v>
      </c>
      <c r="V284" s="99">
        <v>-8.9913097702393474E-2</v>
      </c>
      <c r="W284" s="98">
        <v>8.7771343737743368E-2</v>
      </c>
      <c r="X284" s="86"/>
      <c r="Y284" s="85">
        <v>44972</v>
      </c>
      <c r="Z284" s="97">
        <v>-3.5658307823848058E-4</v>
      </c>
      <c r="AA284" s="96">
        <v>9.7100435494083814E-4</v>
      </c>
      <c r="AB284" s="86"/>
      <c r="AC284" s="85">
        <v>44972</v>
      </c>
      <c r="AD284" s="95">
        <v>-5.7768587712820211E-3</v>
      </c>
      <c r="AE284" s="95">
        <v>2.2006434182337463E-2</v>
      </c>
      <c r="AF284" s="95">
        <v>-3.011976816126909E-2</v>
      </c>
      <c r="AG284" s="95">
        <v>-1.8737536405090991E-2</v>
      </c>
      <c r="AH284" s="94">
        <v>-6.5033326406642028E-3</v>
      </c>
    </row>
    <row r="285" spans="1:34" ht="15.75" customHeight="1" x14ac:dyDescent="0.2">
      <c r="A285" s="93"/>
      <c r="B285" s="85">
        <v>44973</v>
      </c>
      <c r="C285" s="101">
        <v>4.7483661883039835E-4</v>
      </c>
      <c r="D285" s="101">
        <v>3.3344372489357088E-3</v>
      </c>
      <c r="E285" s="101">
        <v>2.0114730423190673E-3</v>
      </c>
      <c r="F285" s="100">
        <v>-3.1447572178224777E-3</v>
      </c>
      <c r="G285" s="86"/>
      <c r="H285" s="85">
        <v>44973</v>
      </c>
      <c r="I285" s="97">
        <v>1.4783875275949903E-3</v>
      </c>
      <c r="J285" s="97">
        <v>-8.4421732956678171E-4</v>
      </c>
      <c r="K285" s="96">
        <v>-7.5146681442668397E-4</v>
      </c>
      <c r="L285" s="86"/>
      <c r="M285" s="85">
        <v>44973</v>
      </c>
      <c r="N285" s="95">
        <v>5.4791523515218044E-4</v>
      </c>
      <c r="O285" s="95">
        <v>-1.8961402819661103E-3</v>
      </c>
      <c r="P285" s="95">
        <v>-5.4487612898415346E-4</v>
      </c>
      <c r="Q285" s="94">
        <v>-7.8409838787384632E-3</v>
      </c>
      <c r="R285" s="86"/>
      <c r="S285" s="85">
        <v>44973</v>
      </c>
      <c r="T285" s="99">
        <v>8.1907200072159556E-3</v>
      </c>
      <c r="U285" s="99">
        <v>-2.1127778237499006E-2</v>
      </c>
      <c r="V285" s="99">
        <v>9.3095611495521299E-2</v>
      </c>
      <c r="W285" s="98">
        <v>0.2020302853848728</v>
      </c>
      <c r="X285" s="86"/>
      <c r="Y285" s="85">
        <v>44973</v>
      </c>
      <c r="Z285" s="97">
        <v>1.286402733223396E-4</v>
      </c>
      <c r="AA285" s="96">
        <v>-2.7253844868850986E-4</v>
      </c>
      <c r="AB285" s="86"/>
      <c r="AC285" s="85">
        <v>44973</v>
      </c>
      <c r="AD285" s="95">
        <v>2.2490339745022611E-2</v>
      </c>
      <c r="AE285" s="95">
        <v>2.9467741095640248E-2</v>
      </c>
      <c r="AF285" s="95">
        <v>-7.4199328616574231E-3</v>
      </c>
      <c r="AG285" s="95">
        <v>-2.7340598775821529E-2</v>
      </c>
      <c r="AH285" s="94">
        <v>1.2734601360844524E-2</v>
      </c>
    </row>
    <row r="286" spans="1:34" ht="15.75" customHeight="1" x14ac:dyDescent="0.2">
      <c r="A286" s="93"/>
      <c r="B286" s="85">
        <v>44974</v>
      </c>
      <c r="C286" s="101">
        <v>-7.9137905728208618E-5</v>
      </c>
      <c r="D286" s="101">
        <v>-7.292000890864079E-4</v>
      </c>
      <c r="E286" s="101">
        <v>3.5627029597128314E-3</v>
      </c>
      <c r="F286" s="100">
        <v>1.2297232131607438E-2</v>
      </c>
      <c r="G286" s="86"/>
      <c r="H286" s="85">
        <v>44974</v>
      </c>
      <c r="I286" s="97">
        <v>3.8451363426756659E-4</v>
      </c>
      <c r="J286" s="97">
        <v>9.4460791180144159E-5</v>
      </c>
      <c r="K286" s="96">
        <v>-3.1360500734088577E-5</v>
      </c>
      <c r="L286" s="86"/>
      <c r="M286" s="85">
        <v>44974</v>
      </c>
      <c r="N286" s="95">
        <v>-7.7863862689279745E-4</v>
      </c>
      <c r="O286" s="95">
        <v>3.1509317483731343E-3</v>
      </c>
      <c r="P286" s="95">
        <v>-1.1064370188888103E-3</v>
      </c>
      <c r="Q286" s="94">
        <v>-4.5347059971746068E-2</v>
      </c>
      <c r="R286" s="86"/>
      <c r="S286" s="85">
        <v>44974</v>
      </c>
      <c r="T286" s="99">
        <v>1.4506119929256692E-2</v>
      </c>
      <c r="U286" s="99">
        <v>-6.5704429162504283E-2</v>
      </c>
      <c r="V286" s="99">
        <v>-4.2976204680781329E-3</v>
      </c>
      <c r="W286" s="98">
        <v>1.7205664110892655E-2</v>
      </c>
      <c r="X286" s="86"/>
      <c r="Y286" s="85">
        <v>44974</v>
      </c>
      <c r="Z286" s="97">
        <v>1.8262274466066079E-4</v>
      </c>
      <c r="AA286" s="96">
        <v>-2.8423451788226386E-3</v>
      </c>
      <c r="AB286" s="86"/>
      <c r="AC286" s="85">
        <v>44974</v>
      </c>
      <c r="AD286" s="95">
        <v>-2.9884752273353118E-2</v>
      </c>
      <c r="AE286" s="95">
        <v>8.5873770841780449E-4</v>
      </c>
      <c r="AF286" s="95">
        <v>-4.1118246929472579E-2</v>
      </c>
      <c r="AG286" s="95">
        <v>-1.5965506030394261E-2</v>
      </c>
      <c r="AH286" s="94">
        <v>-2.3033523946086611E-3</v>
      </c>
    </row>
    <row r="287" spans="1:34" ht="15.75" customHeight="1" x14ac:dyDescent="0.2">
      <c r="A287" s="93"/>
      <c r="B287" s="85">
        <v>44978</v>
      </c>
      <c r="C287" s="101">
        <v>-1.8484819517071169E-4</v>
      </c>
      <c r="D287" s="101">
        <v>2.8766774246860643E-3</v>
      </c>
      <c r="E287" s="101">
        <v>6.2405364280819497E-3</v>
      </c>
      <c r="F287" s="100">
        <v>1.0320690530424347E-2</v>
      </c>
      <c r="G287" s="86"/>
      <c r="H287" s="85">
        <v>44978</v>
      </c>
      <c r="I287" s="97">
        <v>3.6498966303277487E-4</v>
      </c>
      <c r="J287" s="97">
        <v>3.3433881192367326E-4</v>
      </c>
      <c r="K287" s="96">
        <v>3.8295923175072823E-3</v>
      </c>
      <c r="L287" s="86"/>
      <c r="M287" s="85">
        <v>44978</v>
      </c>
      <c r="N287" s="95">
        <v>8.1970490223008728E-4</v>
      </c>
      <c r="O287" s="95">
        <v>-1.4142801357204186E-3</v>
      </c>
      <c r="P287" s="95">
        <v>4.451403641136307E-4</v>
      </c>
      <c r="Q287" s="94">
        <v>-1.3972988555532617E-2</v>
      </c>
      <c r="R287" s="86"/>
      <c r="S287" s="85">
        <v>44978</v>
      </c>
      <c r="T287" s="99">
        <v>-1.7617084562306668E-2</v>
      </c>
      <c r="U287" s="99">
        <v>-4.2298916189390124E-3</v>
      </c>
      <c r="V287" s="99">
        <v>-1.9226171429157463E-2</v>
      </c>
      <c r="W287" s="98">
        <v>-3.5185663430081365E-2</v>
      </c>
      <c r="X287" s="86"/>
      <c r="Y287" s="85">
        <v>44978</v>
      </c>
      <c r="Z287" s="97">
        <v>6.7238553532364024E-5</v>
      </c>
      <c r="AA287" s="96">
        <v>1.0944143373272864E-2</v>
      </c>
      <c r="AB287" s="86"/>
      <c r="AC287" s="85">
        <v>44978</v>
      </c>
      <c r="AD287" s="95">
        <v>-5.0567181362849434E-3</v>
      </c>
      <c r="AE287" s="95">
        <v>2.057966769889597E-3</v>
      </c>
      <c r="AF287" s="95">
        <v>8.4299761604594015E-3</v>
      </c>
      <c r="AG287" s="95">
        <v>1.4619885644991885E-3</v>
      </c>
      <c r="AH287" s="94">
        <v>2.4183808642816527E-3</v>
      </c>
    </row>
    <row r="288" spans="1:34" ht="15.75" customHeight="1" x14ac:dyDescent="0.2">
      <c r="A288" s="93"/>
      <c r="B288" s="85">
        <v>44979</v>
      </c>
      <c r="C288" s="101">
        <v>4.1798930423775653E-4</v>
      </c>
      <c r="D288" s="101">
        <v>-1.603517596917873E-3</v>
      </c>
      <c r="E288" s="101">
        <v>1.0067200267243025E-2</v>
      </c>
      <c r="F288" s="100">
        <v>-2.9749320557388935E-3</v>
      </c>
      <c r="G288" s="86"/>
      <c r="H288" s="85">
        <v>44979</v>
      </c>
      <c r="I288" s="97">
        <v>-5.7511054253401184E-4</v>
      </c>
      <c r="J288" s="97">
        <v>1.1456074524041904E-3</v>
      </c>
      <c r="K288" s="96">
        <v>9.0751734354266409E-4</v>
      </c>
      <c r="L288" s="86"/>
      <c r="M288" s="85">
        <v>44979</v>
      </c>
      <c r="N288" s="95">
        <v>1.6135570352314558E-3</v>
      </c>
      <c r="O288" s="95">
        <v>-1.9143691259101594E-3</v>
      </c>
      <c r="P288" s="95">
        <v>7.5484748316998417E-4</v>
      </c>
      <c r="Q288" s="94">
        <v>1.9152024157417544E-2</v>
      </c>
      <c r="R288" s="86"/>
      <c r="S288" s="85">
        <v>44979</v>
      </c>
      <c r="T288" s="99">
        <v>-3.969064245514934E-2</v>
      </c>
      <c r="U288" s="99">
        <v>-1.2528430946669004E-2</v>
      </c>
      <c r="V288" s="99">
        <v>8.7865074097132637E-2</v>
      </c>
      <c r="W288" s="98">
        <v>-7.3804882601559083E-2</v>
      </c>
      <c r="X288" s="86"/>
      <c r="Y288" s="85">
        <v>44979</v>
      </c>
      <c r="Z288" s="97">
        <v>6.131161113233888E-4</v>
      </c>
      <c r="AA288" s="96">
        <v>3.3782902791030913E-3</v>
      </c>
      <c r="AB288" s="86"/>
      <c r="AC288" s="85">
        <v>44979</v>
      </c>
      <c r="AD288" s="95">
        <v>7.2419162141929087E-5</v>
      </c>
      <c r="AE288" s="95">
        <v>-8.7757596677106153E-3</v>
      </c>
      <c r="AF288" s="95">
        <v>1.4238823652253516E-2</v>
      </c>
      <c r="AG288" s="95">
        <v>3.2518808934816207E-2</v>
      </c>
      <c r="AH288" s="94">
        <v>1.1663940125914287E-2</v>
      </c>
    </row>
    <row r="289" spans="1:34" ht="15.75" customHeight="1" x14ac:dyDescent="0.2">
      <c r="A289" s="93"/>
      <c r="B289" s="85">
        <v>44980</v>
      </c>
      <c r="C289" s="101">
        <v>-3.6888563630599217E-4</v>
      </c>
      <c r="D289" s="101">
        <v>1.160826120439302E-3</v>
      </c>
      <c r="E289" s="101">
        <v>-2.8045462538478605E-3</v>
      </c>
      <c r="F289" s="100">
        <v>4.9638718164361235E-3</v>
      </c>
      <c r="G289" s="86"/>
      <c r="H289" s="85">
        <v>44980</v>
      </c>
      <c r="I289" s="97">
        <v>-1.0507785622181532E-3</v>
      </c>
      <c r="J289" s="97">
        <v>-2.0825378537061888E-3</v>
      </c>
      <c r="K289" s="96">
        <v>-2.4605937457405453E-3</v>
      </c>
      <c r="L289" s="86"/>
      <c r="M289" s="85">
        <v>44980</v>
      </c>
      <c r="N289" s="95">
        <v>8.8039131114836912E-4</v>
      </c>
      <c r="O289" s="95">
        <v>3.7290193202372756E-3</v>
      </c>
      <c r="P289" s="95">
        <v>4.3922148284654274E-5</v>
      </c>
      <c r="Q289" s="94">
        <v>5.5533814617706193E-2</v>
      </c>
      <c r="R289" s="86"/>
      <c r="S289" s="85">
        <v>44980</v>
      </c>
      <c r="T289" s="99">
        <v>-1.4682358703407864E-2</v>
      </c>
      <c r="U289" s="99">
        <v>6.1919799060854035E-2</v>
      </c>
      <c r="V289" s="99">
        <v>1.5278778845867837E-2</v>
      </c>
      <c r="W289" s="98">
        <v>-6.6056300594048477E-3</v>
      </c>
      <c r="X289" s="86"/>
      <c r="Y289" s="85">
        <v>44980</v>
      </c>
      <c r="Z289" s="97">
        <v>3.6607876471022005E-4</v>
      </c>
      <c r="AA289" s="96">
        <v>-1.031738173576327E-2</v>
      </c>
      <c r="AB289" s="86"/>
      <c r="AC289" s="85">
        <v>44980</v>
      </c>
      <c r="AD289" s="95">
        <v>-5.6645031635993983E-3</v>
      </c>
      <c r="AE289" s="95">
        <v>1.7281603775835182E-4</v>
      </c>
      <c r="AF289" s="95">
        <v>-8.6580627431145415E-3</v>
      </c>
      <c r="AG289" s="95">
        <v>0.1161908194863057</v>
      </c>
      <c r="AH289" s="94">
        <v>-1.2513510534542516E-3</v>
      </c>
    </row>
    <row r="290" spans="1:34" ht="15.75" customHeight="1" x14ac:dyDescent="0.2">
      <c r="A290" s="93"/>
      <c r="B290" s="85">
        <v>44981</v>
      </c>
      <c r="C290" s="101">
        <v>9.9833672304177126E-4</v>
      </c>
      <c r="D290" s="101">
        <v>2.2812069144779643E-3</v>
      </c>
      <c r="E290" s="101">
        <v>1.1504133877537227E-2</v>
      </c>
      <c r="F290" s="100">
        <v>5.6090591395298109E-3</v>
      </c>
      <c r="G290" s="86"/>
      <c r="H290" s="85">
        <v>44981</v>
      </c>
      <c r="I290" s="97">
        <v>-1.1762225315688909E-3</v>
      </c>
      <c r="J290" s="97">
        <v>4.04949418642878E-4</v>
      </c>
      <c r="K290" s="96">
        <v>-1.372942654911739E-3</v>
      </c>
      <c r="L290" s="86"/>
      <c r="M290" s="85">
        <v>44981</v>
      </c>
      <c r="N290" s="95">
        <v>2.266547283149773E-3</v>
      </c>
      <c r="O290" s="95">
        <v>-1.5651578957948794E-3</v>
      </c>
      <c r="P290" s="95">
        <v>-9.5499905262419319E-4</v>
      </c>
      <c r="Q290" s="94">
        <v>9.415853802898012E-3</v>
      </c>
      <c r="R290" s="86"/>
      <c r="S290" s="85">
        <v>44981</v>
      </c>
      <c r="T290" s="99">
        <v>2.4509508239935085E-2</v>
      </c>
      <c r="U290" s="99">
        <v>-4.0882749309069065E-2</v>
      </c>
      <c r="V290" s="99">
        <v>0.13815774241014389</v>
      </c>
      <c r="W290" s="98">
        <v>-5.9568401898634875E-2</v>
      </c>
      <c r="X290" s="86"/>
      <c r="Y290" s="85">
        <v>44981</v>
      </c>
      <c r="Z290" s="97">
        <v>4.8690229674026034E-4</v>
      </c>
      <c r="AA290" s="96">
        <v>1.0724629607943428E-2</v>
      </c>
      <c r="AB290" s="86"/>
      <c r="AC290" s="85">
        <v>44981</v>
      </c>
      <c r="AD290" s="95">
        <v>2.2539207966571079E-2</v>
      </c>
      <c r="AE290" s="95">
        <v>6.9096565195112013E-4</v>
      </c>
      <c r="AF290" s="95">
        <v>-2.0380185355078104E-2</v>
      </c>
      <c r="AG290" s="95">
        <v>2.1794137833329771E-2</v>
      </c>
      <c r="AH290" s="94">
        <v>1.9389627853997761E-2</v>
      </c>
    </row>
    <row r="291" spans="1:34" ht="15.75" customHeight="1" x14ac:dyDescent="0.2">
      <c r="A291" s="93"/>
      <c r="B291" s="85">
        <v>44984</v>
      </c>
      <c r="C291" s="101">
        <v>1.0482007765379088E-4</v>
      </c>
      <c r="D291" s="101">
        <v>-1.8614294077311524E-3</v>
      </c>
      <c r="E291" s="101">
        <v>-5.7972702744714701E-3</v>
      </c>
      <c r="F291" s="100">
        <v>-1.031263234706821E-2</v>
      </c>
      <c r="G291" s="86"/>
      <c r="H291" s="85">
        <v>44984</v>
      </c>
      <c r="I291" s="97">
        <v>-1.4716190988366788E-4</v>
      </c>
      <c r="J291" s="97">
        <v>-2.2449227660471158E-3</v>
      </c>
      <c r="K291" s="96">
        <v>-3.3739906704050816E-3</v>
      </c>
      <c r="L291" s="86"/>
      <c r="M291" s="85">
        <v>44984</v>
      </c>
      <c r="N291" s="95">
        <v>-5.6710286330678185E-4</v>
      </c>
      <c r="O291" s="95">
        <v>1.4327849990835413E-3</v>
      </c>
      <c r="P291" s="95">
        <v>8.5232025771001278E-4</v>
      </c>
      <c r="Q291" s="94">
        <v>1.7466360068708765E-2</v>
      </c>
      <c r="R291" s="86"/>
      <c r="S291" s="85">
        <v>44984</v>
      </c>
      <c r="T291" s="99">
        <v>3.2062157836591679E-2</v>
      </c>
      <c r="U291" s="99">
        <v>3.7870093197046699E-2</v>
      </c>
      <c r="V291" s="99">
        <v>-6.3703486463591731E-4</v>
      </c>
      <c r="W291" s="98">
        <v>-0.12754040599850633</v>
      </c>
      <c r="X291" s="86"/>
      <c r="Y291" s="85">
        <v>44984</v>
      </c>
      <c r="Z291" s="97">
        <v>-1.4235897720077628E-4</v>
      </c>
      <c r="AA291" s="96">
        <v>5.8600077786521102E-3</v>
      </c>
      <c r="AB291" s="86"/>
      <c r="AC291" s="85">
        <v>44984</v>
      </c>
      <c r="AD291" s="95">
        <v>5.9633855554184463E-3</v>
      </c>
      <c r="AE291" s="95">
        <v>-3.9795882610047864E-3</v>
      </c>
      <c r="AF291" s="95">
        <v>1.4449590613440071E-2</v>
      </c>
      <c r="AG291" s="95">
        <v>-1.3643622493687784E-2</v>
      </c>
      <c r="AH291" s="94">
        <v>-6.271719516263677E-3</v>
      </c>
    </row>
    <row r="292" spans="1:34" ht="15.75" customHeight="1" x14ac:dyDescent="0.2">
      <c r="A292" s="93"/>
      <c r="B292" s="85">
        <v>44985</v>
      </c>
      <c r="C292" s="101">
        <v>-5.8448092598341198E-4</v>
      </c>
      <c r="D292" s="101">
        <v>7.8586549211851449E-5</v>
      </c>
      <c r="E292" s="101">
        <v>7.8560659308683778E-4</v>
      </c>
      <c r="F292" s="100">
        <v>-4.2853203519593172E-3</v>
      </c>
      <c r="G292" s="86"/>
      <c r="H292" s="85">
        <v>44985</v>
      </c>
      <c r="I292" s="97">
        <v>5.5344873249505886E-4</v>
      </c>
      <c r="J292" s="97">
        <v>9.0409798826364429E-4</v>
      </c>
      <c r="K292" s="96">
        <v>-4.4208544447940537E-4</v>
      </c>
      <c r="L292" s="86"/>
      <c r="M292" s="85">
        <v>44985</v>
      </c>
      <c r="N292" s="95">
        <v>2.9868690891753427E-4</v>
      </c>
      <c r="O292" s="95">
        <v>-2.8601979278838519E-3</v>
      </c>
      <c r="P292" s="95">
        <v>4.9857505070787032E-4</v>
      </c>
      <c r="Q292" s="94">
        <v>-1.8188153504831708E-3</v>
      </c>
      <c r="R292" s="86"/>
      <c r="S292" s="85">
        <v>44985</v>
      </c>
      <c r="T292" s="99">
        <v>7.3090977704814975E-4</v>
      </c>
      <c r="U292" s="99">
        <v>4.705307002425721E-2</v>
      </c>
      <c r="V292" s="99">
        <v>-7.8615768165599578E-2</v>
      </c>
      <c r="W292" s="98">
        <v>6.140247258693813E-2</v>
      </c>
      <c r="X292" s="86"/>
      <c r="Y292" s="85">
        <v>44985</v>
      </c>
      <c r="Z292" s="97">
        <v>5.6885264999949747E-5</v>
      </c>
      <c r="AA292" s="96">
        <v>-1.1903753590595972E-3</v>
      </c>
      <c r="AB292" s="86"/>
      <c r="AC292" s="85">
        <v>44985</v>
      </c>
      <c r="AD292" s="95">
        <v>7.7558028200772735E-3</v>
      </c>
      <c r="AE292" s="95">
        <v>3.4668053736035221E-4</v>
      </c>
      <c r="AF292" s="95">
        <v>6.9954532408571669E-4</v>
      </c>
      <c r="AG292" s="95">
        <v>9.9410573258427518E-3</v>
      </c>
      <c r="AH292" s="94">
        <v>1.5716758895618906E-2</v>
      </c>
    </row>
    <row r="293" spans="1:34" ht="15.75" customHeight="1" x14ac:dyDescent="0.2">
      <c r="A293" s="93"/>
      <c r="B293" s="85">
        <v>44986</v>
      </c>
      <c r="C293" s="101">
        <v>2.5953175340429069E-4</v>
      </c>
      <c r="D293" s="101">
        <v>8.7273310367664224E-4</v>
      </c>
      <c r="E293" s="101">
        <v>-2.153001883309582E-3</v>
      </c>
      <c r="F293" s="100">
        <v>-1.7328197147273349E-3</v>
      </c>
      <c r="G293" s="86"/>
      <c r="H293" s="85">
        <v>44986</v>
      </c>
      <c r="I293" s="97">
        <v>-1.0640561820910595E-3</v>
      </c>
      <c r="J293" s="97">
        <v>-9.5988012916315747E-4</v>
      </c>
      <c r="K293" s="96">
        <v>-1.4039576301043994E-3</v>
      </c>
      <c r="L293" s="86"/>
      <c r="M293" s="85">
        <v>44986</v>
      </c>
      <c r="N293" s="95">
        <v>7.3129452208373763E-4</v>
      </c>
      <c r="O293" s="95">
        <v>-4.7955303220336082E-3</v>
      </c>
      <c r="P293" s="95">
        <v>2.1073886322531192E-3</v>
      </c>
      <c r="Q293" s="94">
        <v>-7.3158913579020332E-3</v>
      </c>
      <c r="R293" s="86"/>
      <c r="S293" s="85">
        <v>44986</v>
      </c>
      <c r="T293" s="99">
        <v>-1.5526362979332612E-2</v>
      </c>
      <c r="U293" s="99">
        <v>2.5137906268301327E-2</v>
      </c>
      <c r="V293" s="99">
        <v>6.4174658260976541E-2</v>
      </c>
      <c r="W293" s="98">
        <v>0.10859286687053685</v>
      </c>
      <c r="X293" s="86"/>
      <c r="Y293" s="85">
        <v>44986</v>
      </c>
      <c r="Z293" s="97">
        <v>-4.883875235429816E-4</v>
      </c>
      <c r="AA293" s="96">
        <v>-1.1232459670495656E-2</v>
      </c>
      <c r="AB293" s="86"/>
      <c r="AC293" s="85">
        <v>44986</v>
      </c>
      <c r="AD293" s="95">
        <v>-1.4146508373451746E-2</v>
      </c>
      <c r="AE293" s="95">
        <v>6.3920058699046154E-3</v>
      </c>
      <c r="AF293" s="95">
        <v>4.5351551653911425E-3</v>
      </c>
      <c r="AG293" s="95">
        <v>7.5448814295930649E-3</v>
      </c>
      <c r="AH293" s="94">
        <v>-8.5522818153171403E-3</v>
      </c>
    </row>
    <row r="294" spans="1:34" ht="15.75" customHeight="1" x14ac:dyDescent="0.2">
      <c r="A294" s="93"/>
      <c r="B294" s="85">
        <v>44987</v>
      </c>
      <c r="C294" s="101">
        <v>-7.6283169475152703E-5</v>
      </c>
      <c r="D294" s="101">
        <v>-2.573688082220027E-3</v>
      </c>
      <c r="E294" s="101">
        <v>5.7306586889137659E-3</v>
      </c>
      <c r="F294" s="100">
        <v>4.2449907880091767E-3</v>
      </c>
      <c r="G294" s="86"/>
      <c r="H294" s="85">
        <v>44987</v>
      </c>
      <c r="I294" s="97">
        <v>1.9745788418325084E-4</v>
      </c>
      <c r="J294" s="97">
        <v>2.8512546338367185E-3</v>
      </c>
      <c r="K294" s="96">
        <v>8.10737579823363E-4</v>
      </c>
      <c r="L294" s="86"/>
      <c r="M294" s="85">
        <v>44987</v>
      </c>
      <c r="N294" s="95">
        <v>1.3834417079217179E-4</v>
      </c>
      <c r="O294" s="95">
        <v>-1.3781980707747027E-4</v>
      </c>
      <c r="P294" s="95">
        <v>-1.2215543825713805E-3</v>
      </c>
      <c r="Q294" s="94">
        <v>-3.0811600700283524E-2</v>
      </c>
      <c r="R294" s="86"/>
      <c r="S294" s="85">
        <v>44987</v>
      </c>
      <c r="T294" s="99">
        <v>-1.8087444483137038E-2</v>
      </c>
      <c r="U294" s="99">
        <v>-1.4325633050822546E-3</v>
      </c>
      <c r="V294" s="99">
        <v>5.1125586512685638E-2</v>
      </c>
      <c r="W294" s="98">
        <v>-0.13933738285726305</v>
      </c>
      <c r="X294" s="86"/>
      <c r="Y294" s="85">
        <v>44987</v>
      </c>
      <c r="Z294" s="97">
        <v>-5.8981739099155288E-5</v>
      </c>
      <c r="AA294" s="96">
        <v>-4.3874831073130484E-3</v>
      </c>
      <c r="AB294" s="86"/>
      <c r="AC294" s="85">
        <v>44987</v>
      </c>
      <c r="AD294" s="95">
        <v>1.6741817233844176E-2</v>
      </c>
      <c r="AE294" s="95">
        <v>1.0449773890822564E-2</v>
      </c>
      <c r="AF294" s="95">
        <v>1.0732316965397016E-2</v>
      </c>
      <c r="AG294" s="95">
        <v>8.2493593390370323E-3</v>
      </c>
      <c r="AH294" s="94">
        <v>1.9441681614585371E-2</v>
      </c>
    </row>
    <row r="295" spans="1:34" ht="15.75" customHeight="1" x14ac:dyDescent="0.2">
      <c r="A295" s="93"/>
      <c r="B295" s="85">
        <v>44988</v>
      </c>
      <c r="C295" s="101">
        <v>6.3789175714644951E-4</v>
      </c>
      <c r="D295" s="101">
        <v>5.1455085969194124E-4</v>
      </c>
      <c r="E295" s="101">
        <v>-9.4857190956741688E-5</v>
      </c>
      <c r="F295" s="100">
        <v>-2.1965941361742902E-3</v>
      </c>
      <c r="G295" s="86"/>
      <c r="H295" s="85">
        <v>44988</v>
      </c>
      <c r="I295" s="97">
        <v>1.0826268315835383E-3</v>
      </c>
      <c r="J295" s="97">
        <v>4.8494734413628343E-3</v>
      </c>
      <c r="K295" s="96">
        <v>-7.5106022596076627E-4</v>
      </c>
      <c r="L295" s="86"/>
      <c r="M295" s="85">
        <v>44988</v>
      </c>
      <c r="N295" s="95">
        <v>8.7054898921378539E-4</v>
      </c>
      <c r="O295" s="95">
        <v>1.0413636635834026E-3</v>
      </c>
      <c r="P295" s="95">
        <v>-7.0271530779854893E-4</v>
      </c>
      <c r="Q295" s="94">
        <v>1.384985521730655E-3</v>
      </c>
      <c r="R295" s="86"/>
      <c r="S295" s="85">
        <v>44988</v>
      </c>
      <c r="T295" s="99">
        <v>-4.0090721619179093E-2</v>
      </c>
      <c r="U295" s="99">
        <v>5.036443086610564E-2</v>
      </c>
      <c r="V295" s="99">
        <v>9.3763679150550491E-2</v>
      </c>
      <c r="W295" s="98">
        <v>9.9029674392642967E-4</v>
      </c>
      <c r="X295" s="86"/>
      <c r="Y295" s="85">
        <v>44988</v>
      </c>
      <c r="Z295" s="97">
        <v>-1.4467855719760454E-4</v>
      </c>
      <c r="AA295" s="96">
        <v>-1.0283699301572601E-3</v>
      </c>
      <c r="AB295" s="86"/>
      <c r="AC295" s="85">
        <v>44988</v>
      </c>
      <c r="AD295" s="95">
        <v>-4.2120104391107586E-3</v>
      </c>
      <c r="AE295" s="95">
        <v>-7.1832017434924188E-3</v>
      </c>
      <c r="AF295" s="95">
        <v>-1.5617183622374881E-2</v>
      </c>
      <c r="AG295" s="95">
        <v>8.936068551554455E-3</v>
      </c>
      <c r="AH295" s="94">
        <v>1.1096719610959014E-2</v>
      </c>
    </row>
    <row r="296" spans="1:34" ht="15.75" customHeight="1" x14ac:dyDescent="0.2">
      <c r="A296" s="93"/>
      <c r="B296" s="85">
        <v>44991</v>
      </c>
      <c r="C296" s="101">
        <v>-2.7017327772136269E-4</v>
      </c>
      <c r="D296" s="101">
        <v>-3.0235694808429148E-3</v>
      </c>
      <c r="E296" s="101">
        <v>2.5457688505734952E-3</v>
      </c>
      <c r="F296" s="100">
        <v>-6.3704731229463794E-3</v>
      </c>
      <c r="G296" s="86"/>
      <c r="H296" s="85">
        <v>44991</v>
      </c>
      <c r="I296" s="97">
        <v>6.0679348414019322E-4</v>
      </c>
      <c r="J296" s="97">
        <v>3.0218747973557807E-4</v>
      </c>
      <c r="K296" s="96">
        <v>1.3237701520959189E-3</v>
      </c>
      <c r="L296" s="86"/>
      <c r="M296" s="85">
        <v>44991</v>
      </c>
      <c r="N296" s="95">
        <v>1.8781278125726318E-3</v>
      </c>
      <c r="O296" s="95">
        <v>1.6432004172809011E-3</v>
      </c>
      <c r="P296" s="95">
        <v>-1.6630980500732986E-3</v>
      </c>
      <c r="Q296" s="94">
        <v>3.6861859309344925E-3</v>
      </c>
      <c r="R296" s="86"/>
      <c r="S296" s="85">
        <v>44991</v>
      </c>
      <c r="T296" s="99">
        <v>2.4207485969386221E-2</v>
      </c>
      <c r="U296" s="99">
        <v>-6.9845333663401177E-2</v>
      </c>
      <c r="V296" s="99">
        <v>-6.485440113256366E-2</v>
      </c>
      <c r="W296" s="98">
        <v>6.8964839202715914E-2</v>
      </c>
      <c r="X296" s="86"/>
      <c r="Y296" s="85">
        <v>44991</v>
      </c>
      <c r="Z296" s="97">
        <v>6.2467598494123295E-4</v>
      </c>
      <c r="AA296" s="96">
        <v>-1.0114681276133439E-2</v>
      </c>
      <c r="AB296" s="86"/>
      <c r="AC296" s="85">
        <v>44991</v>
      </c>
      <c r="AD296" s="95">
        <v>-1.445500971386866E-2</v>
      </c>
      <c r="AE296" s="95">
        <v>-1.906139846962188E-2</v>
      </c>
      <c r="AF296" s="95">
        <v>-2.1567037096885275E-2</v>
      </c>
      <c r="AG296" s="95">
        <v>1.8077739180545626E-3</v>
      </c>
      <c r="AH296" s="94">
        <v>-1.449379701077373E-2</v>
      </c>
    </row>
    <row r="297" spans="1:34" ht="15.75" customHeight="1" x14ac:dyDescent="0.2">
      <c r="A297" s="93"/>
      <c r="B297" s="85">
        <v>44992</v>
      </c>
      <c r="C297" s="101">
        <v>5.3368644450322135E-5</v>
      </c>
      <c r="D297" s="101">
        <v>-3.4785254239292169E-3</v>
      </c>
      <c r="E297" s="101">
        <v>8.9670303720904756E-3</v>
      </c>
      <c r="F297" s="100">
        <v>6.0306021803218021E-3</v>
      </c>
      <c r="G297" s="86"/>
      <c r="H297" s="85">
        <v>44992</v>
      </c>
      <c r="I297" s="97">
        <v>2.2163470958390437E-4</v>
      </c>
      <c r="J297" s="97">
        <v>1.2519421832830402E-3</v>
      </c>
      <c r="K297" s="96">
        <v>2.6595052522893374E-3</v>
      </c>
      <c r="L297" s="86"/>
      <c r="M297" s="85">
        <v>44992</v>
      </c>
      <c r="N297" s="95">
        <v>4.2218246892967674E-5</v>
      </c>
      <c r="O297" s="95">
        <v>1.0122887007276661E-3</v>
      </c>
      <c r="P297" s="95">
        <v>-9.2111812150796416E-5</v>
      </c>
      <c r="Q297" s="94">
        <v>-5.7271210097889335E-3</v>
      </c>
      <c r="R297" s="86"/>
      <c r="S297" s="85">
        <v>44992</v>
      </c>
      <c r="T297" s="99">
        <v>3.9985267513892614E-2</v>
      </c>
      <c r="U297" s="99">
        <v>-1.070826361714002E-2</v>
      </c>
      <c r="V297" s="99">
        <v>-2.2089892911694487E-2</v>
      </c>
      <c r="W297" s="98">
        <v>-1.7393543598022395E-3</v>
      </c>
      <c r="X297" s="86"/>
      <c r="Y297" s="85">
        <v>44992</v>
      </c>
      <c r="Z297" s="97">
        <v>5.3502021863894428E-4</v>
      </c>
      <c r="AA297" s="96">
        <v>3.3814149679968352E-3</v>
      </c>
      <c r="AB297" s="86"/>
      <c r="AC297" s="85">
        <v>44992</v>
      </c>
      <c r="AD297" s="95">
        <v>1.7827223318742293E-3</v>
      </c>
      <c r="AE297" s="95">
        <v>1.493342563159139E-2</v>
      </c>
      <c r="AF297" s="95">
        <v>7.1454093786885034E-4</v>
      </c>
      <c r="AG297" s="95">
        <v>1.2415087292420253E-2</v>
      </c>
      <c r="AH297" s="94">
        <v>1.2544478654723972E-2</v>
      </c>
    </row>
    <row r="298" spans="1:34" ht="15.75" customHeight="1" x14ac:dyDescent="0.2">
      <c r="A298" s="93"/>
      <c r="B298" s="85">
        <v>44993</v>
      </c>
      <c r="C298" s="101">
        <v>6.8516001438047585E-4</v>
      </c>
      <c r="D298" s="101">
        <v>3.1902957509444764E-3</v>
      </c>
      <c r="E298" s="101">
        <v>-4.1321554441771922E-4</v>
      </c>
      <c r="F298" s="100">
        <v>2.9299290068451082E-3</v>
      </c>
      <c r="G298" s="86"/>
      <c r="H298" s="85">
        <v>44993</v>
      </c>
      <c r="I298" s="97">
        <v>1.9838645302594932E-4</v>
      </c>
      <c r="J298" s="97">
        <v>-5.0665435101824349E-4</v>
      </c>
      <c r="K298" s="96">
        <v>-1.2779028034547043E-3</v>
      </c>
      <c r="L298" s="86"/>
      <c r="M298" s="85">
        <v>44993</v>
      </c>
      <c r="N298" s="95">
        <v>8.9899167686245619E-4</v>
      </c>
      <c r="O298" s="95">
        <v>-2.0934990038524058E-3</v>
      </c>
      <c r="P298" s="95">
        <v>2.9971628961191242E-4</v>
      </c>
      <c r="Q298" s="94">
        <v>3.6748023982307795E-2</v>
      </c>
      <c r="R298" s="86"/>
      <c r="S298" s="85">
        <v>44993</v>
      </c>
      <c r="T298" s="99">
        <v>-1.0679935644107916E-2</v>
      </c>
      <c r="U298" s="99">
        <v>1.4918081938170675E-2</v>
      </c>
      <c r="V298" s="99">
        <v>-4.1557279430090188E-2</v>
      </c>
      <c r="W298" s="98">
        <v>2.1076097653337039E-2</v>
      </c>
      <c r="X298" s="86"/>
      <c r="Y298" s="85">
        <v>44993</v>
      </c>
      <c r="Z298" s="97">
        <v>-1.3721042231830107E-4</v>
      </c>
      <c r="AA298" s="96">
        <v>-6.2910819478129544E-3</v>
      </c>
      <c r="AB298" s="86"/>
      <c r="AC298" s="85">
        <v>44993</v>
      </c>
      <c r="AD298" s="95">
        <v>4.9859326507451689E-4</v>
      </c>
      <c r="AE298" s="95">
        <v>-7.2652109914124133E-3</v>
      </c>
      <c r="AF298" s="95">
        <v>-7.2570692834835498E-2</v>
      </c>
      <c r="AG298" s="95">
        <v>-2.2398531276603489E-2</v>
      </c>
      <c r="AH298" s="94">
        <v>-1.8489668465763793E-2</v>
      </c>
    </row>
    <row r="299" spans="1:34" ht="15.75" customHeight="1" x14ac:dyDescent="0.2">
      <c r="A299" s="93"/>
      <c r="B299" s="85">
        <v>44994</v>
      </c>
      <c r="C299" s="101">
        <v>-4.8360173476128226E-4</v>
      </c>
      <c r="D299" s="101">
        <v>-2.8510171418621891E-3</v>
      </c>
      <c r="E299" s="101">
        <v>-1.9445756122833955E-3</v>
      </c>
      <c r="F299" s="100">
        <v>1.7237030590207866E-4</v>
      </c>
      <c r="G299" s="86"/>
      <c r="H299" s="85">
        <v>44994</v>
      </c>
      <c r="I299" s="97">
        <v>1.0952435303496211E-3</v>
      </c>
      <c r="J299" s="97">
        <v>3.8509400770504157E-4</v>
      </c>
      <c r="K299" s="96">
        <v>-1.5321427914129987E-3</v>
      </c>
      <c r="L299" s="86"/>
      <c r="M299" s="85">
        <v>44994</v>
      </c>
      <c r="N299" s="95">
        <v>9.6805835185034199E-4</v>
      </c>
      <c r="O299" s="95">
        <v>1.7348600780657484E-4</v>
      </c>
      <c r="P299" s="95">
        <v>1.6078499157060294E-3</v>
      </c>
      <c r="Q299" s="94">
        <v>2.3321710054227524E-2</v>
      </c>
      <c r="R299" s="86"/>
      <c r="S299" s="85">
        <v>44994</v>
      </c>
      <c r="T299" s="99">
        <v>-2.9939361898737017E-2</v>
      </c>
      <c r="U299" s="99">
        <v>-9.2983335452764618E-3</v>
      </c>
      <c r="V299" s="99">
        <v>2.2149025235636572E-2</v>
      </c>
      <c r="W299" s="98">
        <v>-0.18198757867557844</v>
      </c>
      <c r="X299" s="86"/>
      <c r="Y299" s="85">
        <v>44994</v>
      </c>
      <c r="Z299" s="97">
        <v>-1.6558344096835701E-4</v>
      </c>
      <c r="AA299" s="96">
        <v>-1.0063761059762765E-2</v>
      </c>
      <c r="AB299" s="86"/>
      <c r="AC299" s="85">
        <v>44994</v>
      </c>
      <c r="AD299" s="95">
        <v>-2.2832206499600355E-2</v>
      </c>
      <c r="AE299" s="95">
        <v>-1.3106347505300547E-2</v>
      </c>
      <c r="AF299" s="95">
        <v>-5.8514714061426797E-2</v>
      </c>
      <c r="AG299" s="95">
        <v>-3.8430511610780468E-2</v>
      </c>
      <c r="AH299" s="94">
        <v>-2.0076516390479551E-2</v>
      </c>
    </row>
    <row r="300" spans="1:34" ht="15.75" customHeight="1" x14ac:dyDescent="0.2">
      <c r="A300" s="93"/>
      <c r="B300" s="85">
        <v>44995</v>
      </c>
      <c r="C300" s="101">
        <v>1.4476437979707869E-3</v>
      </c>
      <c r="D300" s="101">
        <v>-1.3340294489364555E-3</v>
      </c>
      <c r="E300" s="101">
        <v>-1.2470328763962604E-3</v>
      </c>
      <c r="F300" s="100">
        <v>3.5420769142054283E-3</v>
      </c>
      <c r="G300" s="86"/>
      <c r="H300" s="85">
        <v>44995</v>
      </c>
      <c r="I300" s="97">
        <v>-2.3091595655384402E-4</v>
      </c>
      <c r="J300" s="97">
        <v>-1.2881151129466412E-3</v>
      </c>
      <c r="K300" s="96">
        <v>3.7662189018775206E-3</v>
      </c>
      <c r="L300" s="86"/>
      <c r="M300" s="85">
        <v>44995</v>
      </c>
      <c r="N300" s="95">
        <v>-1.2274562775300599E-3</v>
      </c>
      <c r="O300" s="95">
        <v>2.9376894536758233E-3</v>
      </c>
      <c r="P300" s="95">
        <v>-8.6817628344471119E-4</v>
      </c>
      <c r="Q300" s="94">
        <v>-1.0552786351252836E-2</v>
      </c>
      <c r="R300" s="86"/>
      <c r="S300" s="85">
        <v>44995</v>
      </c>
      <c r="T300" s="99">
        <v>-3.4589408595715005E-3</v>
      </c>
      <c r="U300" s="99">
        <v>3.2209375688694405E-2</v>
      </c>
      <c r="V300" s="99">
        <v>-7.4596681263970621E-3</v>
      </c>
      <c r="W300" s="98">
        <v>-1.0934005186540908E-2</v>
      </c>
      <c r="X300" s="86"/>
      <c r="Y300" s="85">
        <v>44995</v>
      </c>
      <c r="Z300" s="97">
        <v>7.287668284896296E-4</v>
      </c>
      <c r="AA300" s="96">
        <v>-1.5325723736338597E-2</v>
      </c>
      <c r="AB300" s="86"/>
      <c r="AC300" s="85">
        <v>44995</v>
      </c>
      <c r="AD300" s="95">
        <v>-3.1903819791459766E-2</v>
      </c>
      <c r="AE300" s="95">
        <v>1.3800550934776203E-2</v>
      </c>
      <c r="AF300" s="95">
        <v>-0.11326354084914488</v>
      </c>
      <c r="AG300" s="95">
        <v>2.4191581612322325E-2</v>
      </c>
      <c r="AH300" s="94">
        <v>-2.3366880675324261E-2</v>
      </c>
    </row>
    <row r="301" spans="1:34" ht="15.75" customHeight="1" x14ac:dyDescent="0.2">
      <c r="A301" s="93"/>
      <c r="B301" s="85">
        <v>44998</v>
      </c>
      <c r="C301" s="101">
        <v>8.3556986152032978E-4</v>
      </c>
      <c r="D301" s="101">
        <v>5.792231160807221E-3</v>
      </c>
      <c r="E301" s="101">
        <v>2.6489391485504083E-4</v>
      </c>
      <c r="F301" s="100">
        <v>6.6720398669425857E-3</v>
      </c>
      <c r="G301" s="86"/>
      <c r="H301" s="85">
        <v>44998</v>
      </c>
      <c r="I301" s="97">
        <v>-4.216425621527258E-4</v>
      </c>
      <c r="J301" s="97">
        <v>2.9013689063447732E-3</v>
      </c>
      <c r="K301" s="96">
        <v>-4.3282834598953705E-5</v>
      </c>
      <c r="L301" s="86"/>
      <c r="M301" s="85">
        <v>44998</v>
      </c>
      <c r="N301" s="95">
        <v>5.4309322472626758E-5</v>
      </c>
      <c r="O301" s="95">
        <v>-3.4253216664075947E-3</v>
      </c>
      <c r="P301" s="95">
        <v>-1.9449198949186787E-4</v>
      </c>
      <c r="Q301" s="94">
        <v>1.1998307875369532E-2</v>
      </c>
      <c r="R301" s="86"/>
      <c r="S301" s="85">
        <v>44998</v>
      </c>
      <c r="T301" s="99">
        <v>-4.6104531961728701E-2</v>
      </c>
      <c r="U301" s="99">
        <v>4.4063900125109579E-2</v>
      </c>
      <c r="V301" s="99">
        <v>0.1097197836845637</v>
      </c>
      <c r="W301" s="98">
        <v>-0.12224547533973742</v>
      </c>
      <c r="X301" s="86"/>
      <c r="Y301" s="85">
        <v>44998</v>
      </c>
      <c r="Z301" s="97">
        <v>-3.4832220620564368E-4</v>
      </c>
      <c r="AA301" s="96">
        <v>8.177327397619099E-3</v>
      </c>
      <c r="AB301" s="86"/>
      <c r="AC301" s="85">
        <v>44998</v>
      </c>
      <c r="AD301" s="95">
        <v>2.1725428547203513E-2</v>
      </c>
      <c r="AE301" s="95">
        <v>2.9403827727803707E-2</v>
      </c>
      <c r="AF301" s="95">
        <v>0</v>
      </c>
      <c r="AG301" s="95">
        <v>2.5726359827877857E-2</v>
      </c>
      <c r="AH301" s="94">
        <v>2.6741082504487246E-2</v>
      </c>
    </row>
    <row r="302" spans="1:34" ht="15.75" customHeight="1" x14ac:dyDescent="0.2">
      <c r="A302" s="93"/>
      <c r="B302" s="85">
        <v>44999</v>
      </c>
      <c r="C302" s="101">
        <v>5.3404152719220088E-4</v>
      </c>
      <c r="D302" s="101">
        <v>-5.0382843000873088E-4</v>
      </c>
      <c r="E302" s="101">
        <v>-1.3964305799435319E-3</v>
      </c>
      <c r="F302" s="100">
        <v>-1.7708467417257925E-3</v>
      </c>
      <c r="G302" s="86"/>
      <c r="H302" s="85">
        <v>44999</v>
      </c>
      <c r="I302" s="97">
        <v>1.049411330212721E-3</v>
      </c>
      <c r="J302" s="97">
        <v>-2.2524662863521385E-3</v>
      </c>
      <c r="K302" s="96">
        <v>-2.8973857171548138E-4</v>
      </c>
      <c r="L302" s="86"/>
      <c r="M302" s="85">
        <v>44999</v>
      </c>
      <c r="N302" s="95">
        <v>1.9328433936576428E-4</v>
      </c>
      <c r="O302" s="95">
        <v>6.0499539377537124E-4</v>
      </c>
      <c r="P302" s="95">
        <v>4.8442586109232247E-4</v>
      </c>
      <c r="Q302" s="94">
        <v>3.0157087290036647E-2</v>
      </c>
      <c r="R302" s="86"/>
      <c r="S302" s="85">
        <v>44999</v>
      </c>
      <c r="T302" s="99">
        <v>5.3779937748727726E-2</v>
      </c>
      <c r="U302" s="99">
        <v>-4.1691231964627387E-2</v>
      </c>
      <c r="V302" s="99">
        <v>-8.534324799418655E-2</v>
      </c>
      <c r="W302" s="98">
        <v>9.2336236784977987E-2</v>
      </c>
      <c r="X302" s="86"/>
      <c r="Y302" s="85">
        <v>44999</v>
      </c>
      <c r="Z302" s="97">
        <v>4.4932126122024566E-4</v>
      </c>
      <c r="AA302" s="96">
        <v>1.5198944355579403E-3</v>
      </c>
      <c r="AB302" s="86"/>
      <c r="AC302" s="85">
        <v>44999</v>
      </c>
      <c r="AD302" s="95">
        <v>-2.8139334707952653E-2</v>
      </c>
      <c r="AE302" s="95">
        <v>4.7058910374127138E-3</v>
      </c>
      <c r="AF302" s="95">
        <v>2.0312140453982306E-2</v>
      </c>
      <c r="AG302" s="95">
        <v>6.8893488006352994E-3</v>
      </c>
      <c r="AH302" s="94">
        <v>-4.1964199099032082E-2</v>
      </c>
    </row>
    <row r="303" spans="1:34" ht="15.75" customHeight="1" x14ac:dyDescent="0.2">
      <c r="A303" s="93"/>
      <c r="B303" s="85">
        <v>45000</v>
      </c>
      <c r="C303" s="101">
        <v>6.861169431849664E-4</v>
      </c>
      <c r="D303" s="101">
        <v>2.4848601884384699E-3</v>
      </c>
      <c r="E303" s="101">
        <v>1.9121450560612024E-3</v>
      </c>
      <c r="F303" s="100">
        <v>3.5112567523809123E-4</v>
      </c>
      <c r="G303" s="86"/>
      <c r="H303" s="85">
        <v>45000</v>
      </c>
      <c r="I303" s="97">
        <v>-1.2202564916534818E-5</v>
      </c>
      <c r="J303" s="97">
        <v>7.7946470376255811E-4</v>
      </c>
      <c r="K303" s="96">
        <v>1.9582562052957351E-3</v>
      </c>
      <c r="L303" s="86"/>
      <c r="M303" s="85">
        <v>45000</v>
      </c>
      <c r="N303" s="95">
        <v>1.4625859877729045E-3</v>
      </c>
      <c r="O303" s="95">
        <v>1.3489311223042007E-3</v>
      </c>
      <c r="P303" s="95">
        <v>1.1757050683979178E-4</v>
      </c>
      <c r="Q303" s="94">
        <v>2.0145441796253192E-2</v>
      </c>
      <c r="R303" s="86"/>
      <c r="S303" s="85">
        <v>45000</v>
      </c>
      <c r="T303" s="99">
        <v>-4.8341111097405666E-2</v>
      </c>
      <c r="U303" s="99">
        <v>-7.0105139942663625E-2</v>
      </c>
      <c r="V303" s="99">
        <v>-0.10496530512490058</v>
      </c>
      <c r="W303" s="98">
        <v>-5.1664022993121866E-2</v>
      </c>
      <c r="X303" s="86"/>
      <c r="Y303" s="85">
        <v>45000</v>
      </c>
      <c r="Z303" s="97">
        <v>-6.3395334750888715E-4</v>
      </c>
      <c r="AA303" s="96">
        <v>1.4777840094303659E-2</v>
      </c>
      <c r="AB303" s="86"/>
      <c r="AC303" s="85">
        <v>45000</v>
      </c>
      <c r="AD303" s="95">
        <v>5.5109036161323614E-3</v>
      </c>
      <c r="AE303" s="95">
        <v>9.0135813053613886E-3</v>
      </c>
      <c r="AF303" s="95">
        <v>-3.5810244177060277E-3</v>
      </c>
      <c r="AG303" s="95">
        <v>1.6431425862260995E-2</v>
      </c>
      <c r="AH303" s="94">
        <v>1.8791876498009827E-2</v>
      </c>
    </row>
    <row r="304" spans="1:34" ht="15.75" customHeight="1" x14ac:dyDescent="0.2">
      <c r="A304" s="93"/>
      <c r="B304" s="85">
        <v>45001</v>
      </c>
      <c r="C304" s="101">
        <v>-1.8350852426746208E-4</v>
      </c>
      <c r="D304" s="101">
        <v>2.1862191188663825E-3</v>
      </c>
      <c r="E304" s="101">
        <v>-1.903788099680457E-3</v>
      </c>
      <c r="F304" s="100">
        <v>6.7588423221204598E-3</v>
      </c>
      <c r="G304" s="86"/>
      <c r="H304" s="85">
        <v>45001</v>
      </c>
      <c r="I304" s="97">
        <v>1.414861195326292E-4</v>
      </c>
      <c r="J304" s="97">
        <v>1.4066540642224646E-3</v>
      </c>
      <c r="K304" s="96">
        <v>-2.4339473730787615E-4</v>
      </c>
      <c r="L304" s="86"/>
      <c r="M304" s="85">
        <v>45001</v>
      </c>
      <c r="N304" s="95">
        <v>2.4788026024691415E-4</v>
      </c>
      <c r="O304" s="95">
        <v>-1.3156514029799308E-3</v>
      </c>
      <c r="P304" s="95">
        <v>1.8559227571244485E-3</v>
      </c>
      <c r="Q304" s="94">
        <v>6.3288461810109969E-3</v>
      </c>
      <c r="R304" s="86"/>
      <c r="S304" s="85">
        <v>45001</v>
      </c>
      <c r="T304" s="99">
        <v>2.4041891586871617E-3</v>
      </c>
      <c r="U304" s="99">
        <v>-4.9035799578157256E-2</v>
      </c>
      <c r="V304" s="99">
        <v>2.0200059125117568E-2</v>
      </c>
      <c r="W304" s="98">
        <v>0.12747047472958409</v>
      </c>
      <c r="X304" s="86"/>
      <c r="Y304" s="85">
        <v>45001</v>
      </c>
      <c r="Z304" s="97">
        <v>-1.3030622554742298E-4</v>
      </c>
      <c r="AA304" s="96">
        <v>-4.4400663813286096E-3</v>
      </c>
      <c r="AB304" s="86"/>
      <c r="AC304" s="85">
        <v>45001</v>
      </c>
      <c r="AD304" s="95">
        <v>-1.5706533288402252E-2</v>
      </c>
      <c r="AE304" s="95">
        <v>-3.3239156031477588E-4</v>
      </c>
      <c r="AF304" s="95">
        <v>-5.0585496788106338E-2</v>
      </c>
      <c r="AG304" s="95">
        <v>2.1209394682322837E-2</v>
      </c>
      <c r="AH304" s="94">
        <v>-2.8321920976610824E-2</v>
      </c>
    </row>
    <row r="305" spans="1:34" ht="15.75" customHeight="1" x14ac:dyDescent="0.2">
      <c r="A305" s="93"/>
      <c r="B305" s="85">
        <v>45002</v>
      </c>
      <c r="C305" s="101">
        <v>1.3648181134114369E-4</v>
      </c>
      <c r="D305" s="101">
        <v>8.1550170146386632E-4</v>
      </c>
      <c r="E305" s="101">
        <v>2.9296768369207618E-3</v>
      </c>
      <c r="F305" s="100">
        <v>-5.261052353389915E-3</v>
      </c>
      <c r="G305" s="86"/>
      <c r="H305" s="85">
        <v>45002</v>
      </c>
      <c r="I305" s="97">
        <v>-8.5797755126021955E-4</v>
      </c>
      <c r="J305" s="97">
        <v>-2.0179506897653366E-4</v>
      </c>
      <c r="K305" s="96">
        <v>-5.2433790265362388E-4</v>
      </c>
      <c r="L305" s="86"/>
      <c r="M305" s="85">
        <v>45002</v>
      </c>
      <c r="N305" s="95">
        <v>8.7886528684040228E-4</v>
      </c>
      <c r="O305" s="95">
        <v>-1.2129688172353838E-3</v>
      </c>
      <c r="P305" s="95">
        <v>3.9908797060049739E-4</v>
      </c>
      <c r="Q305" s="94">
        <v>4.2390315609728861E-3</v>
      </c>
      <c r="R305" s="86"/>
      <c r="S305" s="85">
        <v>45002</v>
      </c>
      <c r="T305" s="99">
        <v>2.0428317884715917E-2</v>
      </c>
      <c r="U305" s="99">
        <v>-4.0819542039978063E-2</v>
      </c>
      <c r="V305" s="99">
        <v>3.4042432659440493E-2</v>
      </c>
      <c r="W305" s="98">
        <v>-0.17561731301849096</v>
      </c>
      <c r="X305" s="86"/>
      <c r="Y305" s="85">
        <v>45002</v>
      </c>
      <c r="Z305" s="97">
        <v>7.6877513530963445E-4</v>
      </c>
      <c r="AA305" s="96">
        <v>2.3999705868010826E-2</v>
      </c>
      <c r="AB305" s="86"/>
      <c r="AC305" s="85">
        <v>45002</v>
      </c>
      <c r="AD305" s="95">
        <v>1.2992622840160397E-2</v>
      </c>
      <c r="AE305" s="95">
        <v>1.2225495074267002E-2</v>
      </c>
      <c r="AF305" s="95">
        <v>5.2825139381611139E-2</v>
      </c>
      <c r="AG305" s="95">
        <v>2.2972012973694425E-3</v>
      </c>
      <c r="AH305" s="94">
        <v>-8.19044284276268E-3</v>
      </c>
    </row>
    <row r="306" spans="1:34" ht="15.75" customHeight="1" x14ac:dyDescent="0.2">
      <c r="A306" s="93"/>
      <c r="B306" s="85">
        <v>45005</v>
      </c>
      <c r="C306" s="101">
        <v>9.4158120477633612E-4</v>
      </c>
      <c r="D306" s="101">
        <v>5.4120673413733146E-3</v>
      </c>
      <c r="E306" s="101">
        <v>-3.3445421205801199E-3</v>
      </c>
      <c r="F306" s="100">
        <v>-6.9321430449554066E-3</v>
      </c>
      <c r="G306" s="86"/>
      <c r="H306" s="85">
        <v>45005</v>
      </c>
      <c r="I306" s="97">
        <v>3.0917172804045096E-4</v>
      </c>
      <c r="J306" s="97">
        <v>1.5057867948394654E-3</v>
      </c>
      <c r="K306" s="96">
        <v>-1.3000233276044316E-3</v>
      </c>
      <c r="L306" s="86"/>
      <c r="M306" s="85">
        <v>45005</v>
      </c>
      <c r="N306" s="95">
        <v>-4.3522612272059073E-4</v>
      </c>
      <c r="O306" s="95">
        <v>1.8820055938507567E-3</v>
      </c>
      <c r="P306" s="95">
        <v>-1.8638556983271431E-3</v>
      </c>
      <c r="Q306" s="94">
        <v>-2.3159894792680026E-2</v>
      </c>
      <c r="R306" s="86"/>
      <c r="S306" s="85">
        <v>45005</v>
      </c>
      <c r="T306" s="99">
        <v>-8.9967905377076694E-3</v>
      </c>
      <c r="U306" s="99">
        <v>1.1822372532800001E-2</v>
      </c>
      <c r="V306" s="99">
        <v>-4.8451408666393393E-2</v>
      </c>
      <c r="W306" s="98">
        <v>4.3435897790709979E-3</v>
      </c>
      <c r="X306" s="86"/>
      <c r="Y306" s="85">
        <v>45005</v>
      </c>
      <c r="Z306" s="97">
        <v>-4.217682231669677E-4</v>
      </c>
      <c r="AA306" s="96">
        <v>6.49213799406031E-3</v>
      </c>
      <c r="AB306" s="86"/>
      <c r="AC306" s="85">
        <v>45005</v>
      </c>
      <c r="AD306" s="95">
        <v>2.3353170810125036E-2</v>
      </c>
      <c r="AE306" s="95">
        <v>-2.983305987957317E-2</v>
      </c>
      <c r="AF306" s="95">
        <v>7.413993073540262E-2</v>
      </c>
      <c r="AG306" s="95">
        <v>-3.4477839066835328E-3</v>
      </c>
      <c r="AH306" s="94">
        <v>3.1212201625010767E-2</v>
      </c>
    </row>
    <row r="307" spans="1:34" ht="15.75" customHeight="1" x14ac:dyDescent="0.2">
      <c r="A307" s="93"/>
      <c r="B307" s="85">
        <v>45006</v>
      </c>
      <c r="C307" s="101">
        <v>-2.9650438275295049E-4</v>
      </c>
      <c r="D307" s="101">
        <v>-1.5339896034611334E-3</v>
      </c>
      <c r="E307" s="101">
        <v>3.6337633900949923E-3</v>
      </c>
      <c r="F307" s="100">
        <v>2.3701500531803713E-3</v>
      </c>
      <c r="G307" s="86"/>
      <c r="H307" s="85">
        <v>45006</v>
      </c>
      <c r="I307" s="97">
        <v>-3.6849093815414841E-4</v>
      </c>
      <c r="J307" s="97">
        <v>2.5486481828926712E-4</v>
      </c>
      <c r="K307" s="96">
        <v>-4.7443771885606389E-5</v>
      </c>
      <c r="L307" s="86"/>
      <c r="M307" s="85">
        <v>45006</v>
      </c>
      <c r="N307" s="95">
        <v>-2.1572448912758235E-3</v>
      </c>
      <c r="O307" s="95">
        <v>-1.9368280955554653E-3</v>
      </c>
      <c r="P307" s="95">
        <v>1.1699362121292071E-3</v>
      </c>
      <c r="Q307" s="94">
        <v>9.7172523963322648E-3</v>
      </c>
      <c r="R307" s="86"/>
      <c r="S307" s="85">
        <v>45006</v>
      </c>
      <c r="T307" s="99">
        <v>1.9239104348506331E-2</v>
      </c>
      <c r="U307" s="99">
        <v>1.2867054732699877E-2</v>
      </c>
      <c r="V307" s="99">
        <v>-4.8428208382787448E-2</v>
      </c>
      <c r="W307" s="98">
        <v>-4.6171748362473987E-2</v>
      </c>
      <c r="X307" s="86"/>
      <c r="Y307" s="85">
        <v>45006</v>
      </c>
      <c r="Z307" s="97">
        <v>7.1395197687584226E-4</v>
      </c>
      <c r="AA307" s="96">
        <v>1.2954418718664203E-2</v>
      </c>
      <c r="AB307" s="86"/>
      <c r="AC307" s="85">
        <v>45006</v>
      </c>
      <c r="AD307" s="95">
        <v>-3.1919994743468544E-2</v>
      </c>
      <c r="AE307" s="95">
        <v>-3.599803135175212E-2</v>
      </c>
      <c r="AF307" s="95">
        <v>-3.0369267680074228E-2</v>
      </c>
      <c r="AG307" s="95">
        <v>-1.8591675659607981E-2</v>
      </c>
      <c r="AH307" s="94">
        <v>-1.6893277609301753E-2</v>
      </c>
    </row>
    <row r="308" spans="1:34" ht="15.75" customHeight="1" x14ac:dyDescent="0.2">
      <c r="A308" s="93"/>
      <c r="B308" s="85">
        <v>45007</v>
      </c>
      <c r="C308" s="101">
        <v>7.4973147607745102E-4</v>
      </c>
      <c r="D308" s="101">
        <v>2.7897710396835983E-3</v>
      </c>
      <c r="E308" s="101">
        <v>-6.1569098095335447E-4</v>
      </c>
      <c r="F308" s="100">
        <v>-1.1000527502992066E-2</v>
      </c>
      <c r="G308" s="86"/>
      <c r="H308" s="85">
        <v>45007</v>
      </c>
      <c r="I308" s="97">
        <v>-8.2587274326291921E-5</v>
      </c>
      <c r="J308" s="97">
        <v>1.1602698780192357E-3</v>
      </c>
      <c r="K308" s="96">
        <v>2.9541579411495704E-3</v>
      </c>
      <c r="L308" s="86"/>
      <c r="M308" s="85">
        <v>45007</v>
      </c>
      <c r="N308" s="95">
        <v>1.3477316243403043E-3</v>
      </c>
      <c r="O308" s="95">
        <v>-4.0113932436843219E-4</v>
      </c>
      <c r="P308" s="95">
        <v>2.3037033860847609E-4</v>
      </c>
      <c r="Q308" s="94">
        <v>-3.3963904545304659E-2</v>
      </c>
      <c r="R308" s="86"/>
      <c r="S308" s="85">
        <v>45007</v>
      </c>
      <c r="T308" s="99">
        <v>-3.2987714162825081E-2</v>
      </c>
      <c r="U308" s="99">
        <v>-2.4474792599449686E-2</v>
      </c>
      <c r="V308" s="99">
        <v>3.1918370675218994E-3</v>
      </c>
      <c r="W308" s="98">
        <v>2.355523042992666E-2</v>
      </c>
      <c r="X308" s="86"/>
      <c r="Y308" s="85">
        <v>45007</v>
      </c>
      <c r="Z308" s="97">
        <v>-1.0173281028839048E-4</v>
      </c>
      <c r="AA308" s="96">
        <v>4.2565036607436968E-5</v>
      </c>
      <c r="AB308" s="86"/>
      <c r="AC308" s="85">
        <v>45007</v>
      </c>
      <c r="AD308" s="95">
        <v>-4.7317496511338226E-3</v>
      </c>
      <c r="AE308" s="95">
        <v>4.7240049359604181E-3</v>
      </c>
      <c r="AF308" s="95">
        <v>-2.2083599327096904E-2</v>
      </c>
      <c r="AG308" s="95">
        <v>9.3390435080359432E-3</v>
      </c>
      <c r="AH308" s="94">
        <v>8.2212700619793363E-4</v>
      </c>
    </row>
    <row r="309" spans="1:34" ht="15.75" customHeight="1" x14ac:dyDescent="0.2">
      <c r="A309" s="93"/>
      <c r="B309" s="85">
        <v>45008</v>
      </c>
      <c r="C309" s="101">
        <v>-1.1020733582918702E-3</v>
      </c>
      <c r="D309" s="101">
        <v>5.2550869730187314E-5</v>
      </c>
      <c r="E309" s="101">
        <v>1.1327710573603906E-3</v>
      </c>
      <c r="F309" s="100">
        <v>5.2230458085734998E-3</v>
      </c>
      <c r="G309" s="86"/>
      <c r="H309" s="85">
        <v>45008</v>
      </c>
      <c r="I309" s="97">
        <v>-8.1016329149853107E-4</v>
      </c>
      <c r="J309" s="97">
        <v>3.1655674337431007E-3</v>
      </c>
      <c r="K309" s="96">
        <v>1.0983501135730424E-3</v>
      </c>
      <c r="L309" s="86"/>
      <c r="M309" s="85">
        <v>45008</v>
      </c>
      <c r="N309" s="95">
        <v>9.2756162158415083E-4</v>
      </c>
      <c r="O309" s="95">
        <v>-2.2350990246331921E-3</v>
      </c>
      <c r="P309" s="95">
        <v>-1.2426549046885138E-5</v>
      </c>
      <c r="Q309" s="94">
        <v>3.2357013039888458E-2</v>
      </c>
      <c r="R309" s="86"/>
      <c r="S309" s="85">
        <v>45008</v>
      </c>
      <c r="T309" s="99">
        <v>8.5000912613830155E-3</v>
      </c>
      <c r="U309" s="99">
        <v>-7.6317295254168614E-3</v>
      </c>
      <c r="V309" s="99">
        <v>-9.7837831321751921E-5</v>
      </c>
      <c r="W309" s="98">
        <v>-0.11770300157169765</v>
      </c>
      <c r="X309" s="86"/>
      <c r="Y309" s="85">
        <v>45008</v>
      </c>
      <c r="Z309" s="97">
        <v>3.4006763764117759E-6</v>
      </c>
      <c r="AA309" s="96">
        <v>2.6728519249203195E-2</v>
      </c>
      <c r="AB309" s="86"/>
      <c r="AC309" s="85">
        <v>45008</v>
      </c>
      <c r="AD309" s="95">
        <v>5.3406703580289603E-3</v>
      </c>
      <c r="AE309" s="95">
        <v>4.0703293113504187E-2</v>
      </c>
      <c r="AF309" s="95">
        <v>8.7184510398810294E-3</v>
      </c>
      <c r="AG309" s="95">
        <v>1.4523273571387388E-4</v>
      </c>
      <c r="AH309" s="94">
        <v>1.4105263875725362E-2</v>
      </c>
    </row>
    <row r="310" spans="1:34" ht="15.75" customHeight="1" x14ac:dyDescent="0.2">
      <c r="A310" s="93"/>
      <c r="B310" s="85">
        <v>45009</v>
      </c>
      <c r="C310" s="101">
        <v>-2.6168019509311509E-4</v>
      </c>
      <c r="D310" s="101">
        <v>-2.0407339073774218E-3</v>
      </c>
      <c r="E310" s="101">
        <v>-2.2904234895946424E-3</v>
      </c>
      <c r="F310" s="100">
        <v>5.0008117811376851E-5</v>
      </c>
      <c r="G310" s="86"/>
      <c r="H310" s="85">
        <v>45009</v>
      </c>
      <c r="I310" s="97">
        <v>-5.8971885384010965E-4</v>
      </c>
      <c r="J310" s="97">
        <v>2.6132788982394066E-4</v>
      </c>
      <c r="K310" s="96">
        <v>-4.9484512284490129E-4</v>
      </c>
      <c r="L310" s="86"/>
      <c r="M310" s="85">
        <v>45009</v>
      </c>
      <c r="N310" s="95">
        <v>-4.293464524675955E-4</v>
      </c>
      <c r="O310" s="95">
        <v>-1.0632912349881455E-3</v>
      </c>
      <c r="P310" s="95">
        <v>1.8385309091863357E-3</v>
      </c>
      <c r="Q310" s="94">
        <v>-1.187280791252558E-3</v>
      </c>
      <c r="R310" s="86"/>
      <c r="S310" s="85">
        <v>45009</v>
      </c>
      <c r="T310" s="99">
        <v>-2.433065017089267E-2</v>
      </c>
      <c r="U310" s="99">
        <v>0.12870242289352066</v>
      </c>
      <c r="V310" s="99">
        <v>-0.13254165521091232</v>
      </c>
      <c r="W310" s="98">
        <v>1.1653117490850299E-3</v>
      </c>
      <c r="X310" s="86"/>
      <c r="Y310" s="85">
        <v>45009</v>
      </c>
      <c r="Z310" s="97">
        <v>6.8527431790151787E-4</v>
      </c>
      <c r="AA310" s="96">
        <v>5.9412577420057764E-3</v>
      </c>
      <c r="AB310" s="86"/>
      <c r="AC310" s="85">
        <v>45009</v>
      </c>
      <c r="AD310" s="95">
        <v>2.9687337610739828E-2</v>
      </c>
      <c r="AE310" s="95">
        <v>3.3512064656782023E-4</v>
      </c>
      <c r="AF310" s="95">
        <v>0</v>
      </c>
      <c r="AG310" s="95">
        <v>4.4917847021155709E-3</v>
      </c>
      <c r="AH310" s="94">
        <v>-3.4732272418621713E-4</v>
      </c>
    </row>
    <row r="311" spans="1:34" ht="15.75" customHeight="1" x14ac:dyDescent="0.2">
      <c r="A311" s="93"/>
      <c r="B311" s="85">
        <v>45012</v>
      </c>
      <c r="C311" s="101">
        <v>1.8187953574759562E-4</v>
      </c>
      <c r="D311" s="101">
        <v>1.7345297288216487E-3</v>
      </c>
      <c r="E311" s="101">
        <v>6.0568443340571886E-4</v>
      </c>
      <c r="F311" s="100">
        <v>3.8745975215420912E-3</v>
      </c>
      <c r="G311" s="86"/>
      <c r="H311" s="85">
        <v>45012</v>
      </c>
      <c r="I311" s="97">
        <v>1.1249654156584926E-3</v>
      </c>
      <c r="J311" s="97">
        <v>1.7261044871652346E-3</v>
      </c>
      <c r="K311" s="96">
        <v>1.9415152375250012E-3</v>
      </c>
      <c r="L311" s="86"/>
      <c r="M311" s="85">
        <v>45012</v>
      </c>
      <c r="N311" s="95">
        <v>3.1023382243874502E-4</v>
      </c>
      <c r="O311" s="95">
        <v>-1.0222310758910352E-3</v>
      </c>
      <c r="P311" s="95">
        <v>-6.1921923848117614E-5</v>
      </c>
      <c r="Q311" s="94">
        <v>-1.2517141102376244E-2</v>
      </c>
      <c r="R311" s="86"/>
      <c r="S311" s="85">
        <v>45012</v>
      </c>
      <c r="T311" s="99">
        <v>-3.8747060153826812E-2</v>
      </c>
      <c r="U311" s="99">
        <v>5.4679084829937719E-2</v>
      </c>
      <c r="V311" s="99">
        <v>1.4733069134389888E-2</v>
      </c>
      <c r="W311" s="98">
        <v>-2.3546394306602717E-2</v>
      </c>
      <c r="X311" s="86"/>
      <c r="Y311" s="85">
        <v>45012</v>
      </c>
      <c r="Z311" s="97">
        <v>2.1743284371726661E-4</v>
      </c>
      <c r="AA311" s="96">
        <v>5.0709277417931714E-3</v>
      </c>
      <c r="AB311" s="86"/>
      <c r="AC311" s="85">
        <v>45012</v>
      </c>
      <c r="AD311" s="95">
        <v>1.0872866443890199E-2</v>
      </c>
      <c r="AE311" s="95">
        <v>1.1720386440032828E-3</v>
      </c>
      <c r="AF311" s="95">
        <v>4.3393361496715815E-4</v>
      </c>
      <c r="AG311" s="95">
        <v>5.334883967222123E-3</v>
      </c>
      <c r="AH311" s="94">
        <v>1.0482155528613204E-2</v>
      </c>
    </row>
    <row r="312" spans="1:34" ht="15.75" customHeight="1" x14ac:dyDescent="0.2">
      <c r="A312" s="93"/>
      <c r="B312" s="85">
        <v>45013</v>
      </c>
      <c r="C312" s="101">
        <v>8.0869117646261606E-4</v>
      </c>
      <c r="D312" s="101">
        <v>2.849306127874128E-4</v>
      </c>
      <c r="E312" s="101">
        <v>2.0729043693774071E-3</v>
      </c>
      <c r="F312" s="100">
        <v>-1.2424035977252163E-2</v>
      </c>
      <c r="G312" s="86"/>
      <c r="H312" s="85">
        <v>45013</v>
      </c>
      <c r="I312" s="97">
        <v>-3.9363130677386388E-4</v>
      </c>
      <c r="J312" s="97">
        <v>1.3284066628797898E-3</v>
      </c>
      <c r="K312" s="96">
        <v>3.0116808358101595E-3</v>
      </c>
      <c r="L312" s="86"/>
      <c r="M312" s="85">
        <v>45013</v>
      </c>
      <c r="N312" s="95">
        <v>3.6320437289575247E-4</v>
      </c>
      <c r="O312" s="95">
        <v>2.027925650824275E-4</v>
      </c>
      <c r="P312" s="95">
        <v>9.5460356381144536E-5</v>
      </c>
      <c r="Q312" s="94">
        <v>6.0852297805379634E-3</v>
      </c>
      <c r="R312" s="86"/>
      <c r="S312" s="85">
        <v>45013</v>
      </c>
      <c r="T312" s="99">
        <v>1.1306436865519702E-2</v>
      </c>
      <c r="U312" s="99">
        <v>-2.11849469630064E-2</v>
      </c>
      <c r="V312" s="99">
        <v>0.13085747595759234</v>
      </c>
      <c r="W312" s="98">
        <v>3.7265037552458462E-2</v>
      </c>
      <c r="X312" s="86"/>
      <c r="Y312" s="85">
        <v>45013</v>
      </c>
      <c r="Z312" s="97">
        <v>-3.1220569080666754E-4</v>
      </c>
      <c r="AA312" s="96">
        <v>-9.3045683430548372E-3</v>
      </c>
      <c r="AB312" s="86"/>
      <c r="AC312" s="85">
        <v>45013</v>
      </c>
      <c r="AD312" s="95">
        <v>7.0625361819958137E-3</v>
      </c>
      <c r="AE312" s="95">
        <v>7.8340262310677162E-3</v>
      </c>
      <c r="AF312" s="95">
        <v>2.8652804686867022E-2</v>
      </c>
      <c r="AG312" s="95">
        <v>5.5926151360602078E-3</v>
      </c>
      <c r="AH312" s="94">
        <v>9.2387312392045989E-3</v>
      </c>
    </row>
    <row r="313" spans="1:34" ht="15.75" customHeight="1" x14ac:dyDescent="0.2">
      <c r="A313" s="93"/>
      <c r="B313" s="85">
        <v>45014</v>
      </c>
      <c r="C313" s="101">
        <v>1.0031007768518763E-3</v>
      </c>
      <c r="D313" s="101">
        <v>3.8905593875540592E-3</v>
      </c>
      <c r="E313" s="101">
        <v>-5.6391926096042034E-3</v>
      </c>
      <c r="F313" s="100">
        <v>4.0833060627122938E-3</v>
      </c>
      <c r="G313" s="86"/>
      <c r="H313" s="85">
        <v>45014</v>
      </c>
      <c r="I313" s="97">
        <v>1.9588140286585159E-4</v>
      </c>
      <c r="J313" s="97">
        <v>1.4111747650267831E-3</v>
      </c>
      <c r="K313" s="96">
        <v>5.0884300541436289E-4</v>
      </c>
      <c r="L313" s="86"/>
      <c r="M313" s="85">
        <v>45014</v>
      </c>
      <c r="N313" s="95">
        <v>1.4701173777167686E-3</v>
      </c>
      <c r="O313" s="95">
        <v>-2.8271147284562913E-4</v>
      </c>
      <c r="P313" s="95">
        <v>-9.1385545988962105E-4</v>
      </c>
      <c r="Q313" s="94">
        <v>-1.8436119259561986E-3</v>
      </c>
      <c r="R313" s="86"/>
      <c r="S313" s="85">
        <v>45014</v>
      </c>
      <c r="T313" s="99">
        <v>-3.8263664804156772E-2</v>
      </c>
      <c r="U313" s="99">
        <v>-6.7271167510516323E-3</v>
      </c>
      <c r="V313" s="99">
        <v>-3.4968684027191992E-2</v>
      </c>
      <c r="W313" s="98">
        <v>0.12446324161888285</v>
      </c>
      <c r="X313" s="86"/>
      <c r="Y313" s="85">
        <v>45014</v>
      </c>
      <c r="Z313" s="97">
        <v>7.7915834486304194E-4</v>
      </c>
      <c r="AA313" s="96">
        <v>-1.4778728464891328E-2</v>
      </c>
      <c r="AB313" s="86"/>
      <c r="AC313" s="85">
        <v>45014</v>
      </c>
      <c r="AD313" s="95">
        <v>-8.2322979764437865E-3</v>
      </c>
      <c r="AE313" s="95">
        <v>2.3217257527050335E-3</v>
      </c>
      <c r="AF313" s="95">
        <v>7.9782073407087956E-3</v>
      </c>
      <c r="AG313" s="95">
        <v>1.2364258983898547E-2</v>
      </c>
      <c r="AH313" s="94">
        <v>1.5881394780342263E-2</v>
      </c>
    </row>
    <row r="314" spans="1:34" ht="15.75" customHeight="1" x14ac:dyDescent="0.2">
      <c r="A314" s="93"/>
      <c r="B314" s="85">
        <v>45015</v>
      </c>
      <c r="C314" s="101">
        <v>4.3773951763383909E-4</v>
      </c>
      <c r="D314" s="101">
        <v>-1.6650623734438068E-3</v>
      </c>
      <c r="E314" s="101">
        <v>-4.2644125000662718E-3</v>
      </c>
      <c r="F314" s="100">
        <v>-1.3850076214365206E-2</v>
      </c>
      <c r="G314" s="86"/>
      <c r="H314" s="85">
        <v>45015</v>
      </c>
      <c r="I314" s="97">
        <v>7.0236654704031079E-4</v>
      </c>
      <c r="J314" s="97">
        <v>-1.122070368264734E-3</v>
      </c>
      <c r="K314" s="96">
        <v>2.5599419585345079E-3</v>
      </c>
      <c r="L314" s="86"/>
      <c r="M314" s="85">
        <v>45015</v>
      </c>
      <c r="N314" s="95">
        <v>-1.1864553217541753E-3</v>
      </c>
      <c r="O314" s="95">
        <v>1.9412605764002168E-3</v>
      </c>
      <c r="P314" s="95">
        <v>1.3837126236049269E-3</v>
      </c>
      <c r="Q314" s="94">
        <v>-6.524501537770397E-3</v>
      </c>
      <c r="R314" s="86"/>
      <c r="S314" s="85">
        <v>45015</v>
      </c>
      <c r="T314" s="99">
        <v>-9.5957990645791705E-3</v>
      </c>
      <c r="U314" s="99">
        <v>3.9057338979026142E-2</v>
      </c>
      <c r="V314" s="99">
        <v>-3.5772232172561119E-2</v>
      </c>
      <c r="W314" s="98">
        <v>-0.25259347469685861</v>
      </c>
      <c r="X314" s="86"/>
      <c r="Y314" s="85">
        <v>45015</v>
      </c>
      <c r="Z314" s="97">
        <v>-1.7159574391541524E-4</v>
      </c>
      <c r="AA314" s="96">
        <v>2.3772970298392279E-3</v>
      </c>
      <c r="AB314" s="86"/>
      <c r="AC314" s="85">
        <v>45015</v>
      </c>
      <c r="AD314" s="95">
        <v>2.7774553622637088E-2</v>
      </c>
      <c r="AE314" s="95">
        <v>4.9570491458718622E-3</v>
      </c>
      <c r="AF314" s="95">
        <v>1.4119835913258771E-2</v>
      </c>
      <c r="AG314" s="95">
        <v>1.8333730228994111E-2</v>
      </c>
      <c r="AH314" s="94">
        <v>9.8961167883667121E-3</v>
      </c>
    </row>
    <row r="315" spans="1:34" ht="15.75" customHeight="1" x14ac:dyDescent="0.2">
      <c r="A315" s="93"/>
      <c r="B315" s="85">
        <v>45016</v>
      </c>
      <c r="C315" s="101">
        <v>1.0306028200871009E-4</v>
      </c>
      <c r="D315" s="101">
        <v>-2.2979508500877498E-3</v>
      </c>
      <c r="E315" s="101">
        <v>-1.0907470084777454E-3</v>
      </c>
      <c r="F315" s="100">
        <v>1.4248410896814559E-3</v>
      </c>
      <c r="G315" s="86"/>
      <c r="H315" s="85">
        <v>45016</v>
      </c>
      <c r="I315" s="97">
        <v>8.7798004839016546E-4</v>
      </c>
      <c r="J315" s="97">
        <v>4.1340554028354722E-4</v>
      </c>
      <c r="K315" s="96">
        <v>1.0052701768706951E-3</v>
      </c>
      <c r="L315" s="86"/>
      <c r="M315" s="85">
        <v>45016</v>
      </c>
      <c r="N315" s="95">
        <v>-1.5546721918587041E-3</v>
      </c>
      <c r="O315" s="95">
        <v>5.960259497230705E-4</v>
      </c>
      <c r="P315" s="95">
        <v>1.6994087178883671E-3</v>
      </c>
      <c r="Q315" s="94">
        <v>5.8268539809698521E-3</v>
      </c>
      <c r="R315" s="86"/>
      <c r="S315" s="85">
        <v>45016</v>
      </c>
      <c r="T315" s="99">
        <v>-1.0795597470665413E-2</v>
      </c>
      <c r="U315" s="99">
        <v>4.3412739253080319E-2</v>
      </c>
      <c r="V315" s="99">
        <v>-2.1868828536885345E-2</v>
      </c>
      <c r="W315" s="98">
        <v>1.3880105457619259E-2</v>
      </c>
      <c r="X315" s="86"/>
      <c r="Y315" s="85">
        <v>45016</v>
      </c>
      <c r="Z315" s="97">
        <v>7.138129590540421E-4</v>
      </c>
      <c r="AA315" s="96">
        <v>1.6405393296608704E-2</v>
      </c>
      <c r="AB315" s="86"/>
      <c r="AC315" s="85">
        <v>45016</v>
      </c>
      <c r="AD315" s="95">
        <v>2.1342439521835141E-4</v>
      </c>
      <c r="AE315" s="95">
        <v>-3.3019676690849396E-3</v>
      </c>
      <c r="AF315" s="95">
        <v>-5.3752455245074243E-3</v>
      </c>
      <c r="AG315" s="95">
        <v>-1.2278652938405618E-2</v>
      </c>
      <c r="AH315" s="94">
        <v>-5.4363033978256101E-3</v>
      </c>
    </row>
    <row r="316" spans="1:34" ht="15.75" customHeight="1" x14ac:dyDescent="0.2">
      <c r="A316" s="93"/>
      <c r="B316" s="85">
        <v>45019</v>
      </c>
      <c r="C316" s="101">
        <v>-4.0218684009070567E-4</v>
      </c>
      <c r="D316" s="101">
        <v>-3.9242530373831197E-4</v>
      </c>
      <c r="E316" s="101">
        <v>-3.5137325531819754E-3</v>
      </c>
      <c r="F316" s="100">
        <v>2.3960092103516794E-3</v>
      </c>
      <c r="G316" s="86"/>
      <c r="H316" s="85">
        <v>45019</v>
      </c>
      <c r="I316" s="97">
        <v>-1.3805307077485462E-3</v>
      </c>
      <c r="J316" s="97">
        <v>-9.6261585124829592E-4</v>
      </c>
      <c r="K316" s="96">
        <v>-1.7471593366480637E-3</v>
      </c>
      <c r="L316" s="86"/>
      <c r="M316" s="85">
        <v>45019</v>
      </c>
      <c r="N316" s="95">
        <v>-2.9034341143811702E-3</v>
      </c>
      <c r="O316" s="95">
        <v>-9.6391824997221168E-4</v>
      </c>
      <c r="P316" s="95">
        <v>2.2932005229539429E-4</v>
      </c>
      <c r="Q316" s="94">
        <v>2.6374481027971108E-3</v>
      </c>
      <c r="R316" s="86"/>
      <c r="S316" s="85">
        <v>45019</v>
      </c>
      <c r="T316" s="99">
        <v>2.2132153395747898E-2</v>
      </c>
      <c r="U316" s="99">
        <v>3.9680945690895489E-2</v>
      </c>
      <c r="V316" s="99">
        <v>-0.12608048401873956</v>
      </c>
      <c r="W316" s="98">
        <v>0.12010662334832407</v>
      </c>
      <c r="X316" s="86"/>
      <c r="Y316" s="85">
        <v>45019</v>
      </c>
      <c r="Z316" s="97">
        <v>-2.2975566556947518E-4</v>
      </c>
      <c r="AA316" s="96">
        <v>1.6633078364031731E-2</v>
      </c>
      <c r="AB316" s="86"/>
      <c r="AC316" s="85">
        <v>45019</v>
      </c>
      <c r="AD316" s="95">
        <v>-4.7638458878649835E-2</v>
      </c>
      <c r="AE316" s="95">
        <v>-5.8048094003478627E-3</v>
      </c>
      <c r="AF316" s="95">
        <v>1.9705071079332337E-2</v>
      </c>
      <c r="AG316" s="95">
        <v>8.3881380964476171E-3</v>
      </c>
      <c r="AH316" s="94">
        <v>-1.966024117146694E-2</v>
      </c>
    </row>
    <row r="317" spans="1:34" ht="15.75" customHeight="1" x14ac:dyDescent="0.2">
      <c r="A317" s="93"/>
      <c r="B317" s="85">
        <v>45020</v>
      </c>
      <c r="C317" s="101">
        <v>-4.3183946951342689E-4</v>
      </c>
      <c r="D317" s="101">
        <v>7.6188924365329074E-3</v>
      </c>
      <c r="E317" s="101">
        <v>-1.0640552571333857E-3</v>
      </c>
      <c r="F317" s="100">
        <v>4.6505698165992338E-3</v>
      </c>
      <c r="G317" s="86"/>
      <c r="H317" s="85">
        <v>45020</v>
      </c>
      <c r="I317" s="97">
        <v>4.4918377282834139E-4</v>
      </c>
      <c r="J317" s="97">
        <v>-1.5060039951772912E-4</v>
      </c>
      <c r="K317" s="96">
        <v>-1.6647415353745715E-3</v>
      </c>
      <c r="L317" s="86"/>
      <c r="M317" s="85">
        <v>45020</v>
      </c>
      <c r="N317" s="95">
        <v>-1.1518093169965087E-4</v>
      </c>
      <c r="O317" s="95">
        <v>2.177299130360329E-4</v>
      </c>
      <c r="P317" s="95">
        <v>7.7762237810736481E-4</v>
      </c>
      <c r="Q317" s="94">
        <v>1.7334616916216461E-2</v>
      </c>
      <c r="R317" s="86"/>
      <c r="S317" s="85">
        <v>45020</v>
      </c>
      <c r="T317" s="99">
        <v>6.4567533737619101E-2</v>
      </c>
      <c r="U317" s="99">
        <v>-5.4703939903587906E-2</v>
      </c>
      <c r="V317" s="99">
        <v>5.1264849338604437E-2</v>
      </c>
      <c r="W317" s="98">
        <v>-7.385409057844719E-2</v>
      </c>
      <c r="X317" s="86"/>
      <c r="Y317" s="85">
        <v>45020</v>
      </c>
      <c r="Z317" s="97">
        <v>3.076938214833335E-4</v>
      </c>
      <c r="AA317" s="96">
        <v>2.3847481465598314E-2</v>
      </c>
      <c r="AB317" s="86"/>
      <c r="AC317" s="85">
        <v>45020</v>
      </c>
      <c r="AD317" s="95">
        <v>-1.9207459770281984E-2</v>
      </c>
      <c r="AE317" s="95">
        <v>1.4203376675335026E-2</v>
      </c>
      <c r="AF317" s="95">
        <v>-1.2270092591814359E-2</v>
      </c>
      <c r="AG317" s="95">
        <v>-1.6139568635214416E-2</v>
      </c>
      <c r="AH317" s="94">
        <v>-2.6441361091397879E-2</v>
      </c>
    </row>
    <row r="318" spans="1:34" ht="15.75" customHeight="1" x14ac:dyDescent="0.2">
      <c r="A318" s="93"/>
      <c r="B318" s="85">
        <v>45021</v>
      </c>
      <c r="C318" s="101">
        <v>1.2737978928448769E-3</v>
      </c>
      <c r="D318" s="101">
        <v>1.5290180047542643E-3</v>
      </c>
      <c r="E318" s="101">
        <v>1.213962990746221E-3</v>
      </c>
      <c r="F318" s="100">
        <v>2.8358553056826905E-3</v>
      </c>
      <c r="G318" s="86"/>
      <c r="H318" s="85">
        <v>45021</v>
      </c>
      <c r="I318" s="97">
        <v>1.4243890903175267E-5</v>
      </c>
      <c r="J318" s="97">
        <v>1.4982104800246965E-3</v>
      </c>
      <c r="K318" s="96">
        <v>1.3847580601375486E-3</v>
      </c>
      <c r="L318" s="86"/>
      <c r="M318" s="85">
        <v>45021</v>
      </c>
      <c r="N318" s="95">
        <v>6.3868794291582038E-4</v>
      </c>
      <c r="O318" s="95">
        <v>1.6211901173720433E-3</v>
      </c>
      <c r="P318" s="95">
        <v>2.4351308130301521E-4</v>
      </c>
      <c r="Q318" s="94">
        <v>-1.0594350727799169E-2</v>
      </c>
      <c r="R318" s="86"/>
      <c r="S318" s="85">
        <v>45021</v>
      </c>
      <c r="T318" s="99">
        <v>-8.5050729922153071E-3</v>
      </c>
      <c r="U318" s="99">
        <v>-2.0324804230279443E-2</v>
      </c>
      <c r="V318" s="99">
        <v>-9.6027432368990071E-2</v>
      </c>
      <c r="W318" s="98">
        <v>-0.21238684494997886</v>
      </c>
      <c r="X318" s="86"/>
      <c r="Y318" s="85">
        <v>45021</v>
      </c>
      <c r="Z318" s="97">
        <v>-3.8040187402415719E-4</v>
      </c>
      <c r="AA318" s="96">
        <v>4.8026640518653175E-3</v>
      </c>
      <c r="AB318" s="86"/>
      <c r="AC318" s="85">
        <v>45021</v>
      </c>
      <c r="AD318" s="95">
        <v>-3.0265569548629002E-2</v>
      </c>
      <c r="AE318" s="95">
        <v>1.3033745930326916E-2</v>
      </c>
      <c r="AF318" s="95">
        <v>1.996399570059635E-2</v>
      </c>
      <c r="AG318" s="95">
        <v>-5.5331062636816922E-3</v>
      </c>
      <c r="AH318" s="94">
        <v>-1.3487567388935416E-2</v>
      </c>
    </row>
    <row r="319" spans="1:34" ht="15.75" customHeight="1" x14ac:dyDescent="0.2">
      <c r="A319" s="93"/>
      <c r="B319" s="85">
        <v>45022</v>
      </c>
      <c r="C319" s="101">
        <v>1.2835650267835617E-3</v>
      </c>
      <c r="D319" s="101">
        <v>-2.8620082859599624E-3</v>
      </c>
      <c r="E319" s="101">
        <v>2.5250331656105473E-3</v>
      </c>
      <c r="F319" s="100">
        <v>4.3195442024940535E-3</v>
      </c>
      <c r="G319" s="86"/>
      <c r="H319" s="85">
        <v>45022</v>
      </c>
      <c r="I319" s="97">
        <v>1.7975703955853942E-4</v>
      </c>
      <c r="J319" s="97">
        <v>3.1561423908180427E-3</v>
      </c>
      <c r="K319" s="96">
        <v>2.6792982305499429E-3</v>
      </c>
      <c r="L319" s="86"/>
      <c r="M319" s="85">
        <v>45022</v>
      </c>
      <c r="N319" s="95">
        <v>1.839955313272636E-3</v>
      </c>
      <c r="O319" s="95">
        <v>-5.7798120550738442E-4</v>
      </c>
      <c r="P319" s="95">
        <v>-1.186470704885888E-3</v>
      </c>
      <c r="Q319" s="94">
        <v>6.744342067243659E-3</v>
      </c>
      <c r="R319" s="86"/>
      <c r="S319" s="85">
        <v>45022</v>
      </c>
      <c r="T319" s="99">
        <v>-1.7746719445668739E-2</v>
      </c>
      <c r="U319" s="99">
        <v>3.102846588126013E-3</v>
      </c>
      <c r="V319" s="99">
        <v>2.5417472341312794E-2</v>
      </c>
      <c r="W319" s="98">
        <v>9.9775556144993088E-2</v>
      </c>
      <c r="X319" s="86"/>
      <c r="Y319" s="85">
        <v>45022</v>
      </c>
      <c r="Z319" s="97">
        <v>4.0369338565597428E-4</v>
      </c>
      <c r="AA319" s="96">
        <v>4.9741060319918855E-3</v>
      </c>
      <c r="AB319" s="86"/>
      <c r="AC319" s="85">
        <v>45022</v>
      </c>
      <c r="AD319" s="95">
        <v>2.5004205472899884E-2</v>
      </c>
      <c r="AE319" s="95">
        <v>-4.8677688200406358E-3</v>
      </c>
      <c r="AF319" s="95">
        <v>9.2351589916659302E-3</v>
      </c>
      <c r="AG319" s="95">
        <v>1.7906717452704331E-2</v>
      </c>
      <c r="AH319" s="94">
        <v>1.2321930236323275E-2</v>
      </c>
    </row>
    <row r="320" spans="1:34" ht="15.75" customHeight="1" x14ac:dyDescent="0.2">
      <c r="A320" s="93"/>
      <c r="B320" s="85">
        <v>45026</v>
      </c>
      <c r="C320" s="101">
        <v>1.487008882941203E-3</v>
      </c>
      <c r="D320" s="101">
        <v>-5.1679142861904932E-3</v>
      </c>
      <c r="E320" s="101">
        <v>-7.0838906387717566E-3</v>
      </c>
      <c r="F320" s="100">
        <v>1.5223452252264087E-3</v>
      </c>
      <c r="G320" s="86"/>
      <c r="H320" s="85">
        <v>45026</v>
      </c>
      <c r="I320" s="97">
        <v>1.2845658332045265E-3</v>
      </c>
      <c r="J320" s="97">
        <v>2.7140670742962932E-3</v>
      </c>
      <c r="K320" s="96">
        <v>-1.5322714355973089E-3</v>
      </c>
      <c r="L320" s="86"/>
      <c r="M320" s="85">
        <v>45026</v>
      </c>
      <c r="N320" s="95">
        <v>1.2924680999964223E-3</v>
      </c>
      <c r="O320" s="95">
        <v>-1.1373473989612442E-4</v>
      </c>
      <c r="P320" s="95">
        <v>-1.169037186855511E-3</v>
      </c>
      <c r="Q320" s="94">
        <v>-4.8117202491811895E-2</v>
      </c>
      <c r="R320" s="86"/>
      <c r="S320" s="85">
        <v>45026</v>
      </c>
      <c r="T320" s="99">
        <v>6.7320567951164702E-3</v>
      </c>
      <c r="U320" s="99">
        <v>-2.1416294172680192E-2</v>
      </c>
      <c r="V320" s="99">
        <v>-1.2090649882441504E-2</v>
      </c>
      <c r="W320" s="98">
        <v>-9.4603385441347443E-2</v>
      </c>
      <c r="X320" s="86"/>
      <c r="Y320" s="85">
        <v>45026</v>
      </c>
      <c r="Z320" s="97">
        <v>-8.9888065110057351E-5</v>
      </c>
      <c r="AA320" s="96">
        <v>-9.223087454965747E-3</v>
      </c>
      <c r="AB320" s="86"/>
      <c r="AC320" s="85">
        <v>45026</v>
      </c>
      <c r="AD320" s="95">
        <v>3.3582690698024551E-3</v>
      </c>
      <c r="AE320" s="95">
        <v>5.5150180335751184E-3</v>
      </c>
      <c r="AF320" s="95">
        <v>3.3021868304946349E-2</v>
      </c>
      <c r="AG320" s="95">
        <v>-1.3081275219687615E-2</v>
      </c>
      <c r="AH320" s="94">
        <v>7.6682146401790925E-3</v>
      </c>
    </row>
    <row r="321" spans="1:34" ht="15.75" customHeight="1" x14ac:dyDescent="0.2">
      <c r="A321" s="93"/>
      <c r="B321" s="85">
        <v>45027</v>
      </c>
      <c r="C321" s="101">
        <v>2.3984201938213439E-4</v>
      </c>
      <c r="D321" s="101">
        <v>2.6715220640487251E-3</v>
      </c>
      <c r="E321" s="101">
        <v>3.2494057483685411E-3</v>
      </c>
      <c r="F321" s="100">
        <v>3.1388937533618016E-3</v>
      </c>
      <c r="G321" s="86"/>
      <c r="H321" s="85">
        <v>45027</v>
      </c>
      <c r="I321" s="97">
        <v>3.5919563518617859E-4</v>
      </c>
      <c r="J321" s="97">
        <v>5.726079067032518E-4</v>
      </c>
      <c r="K321" s="96">
        <v>3.6527980025038168E-4</v>
      </c>
      <c r="L321" s="86"/>
      <c r="M321" s="85">
        <v>45027</v>
      </c>
      <c r="N321" s="95">
        <v>1.2077695192942561E-3</v>
      </c>
      <c r="O321" s="95">
        <v>-4.2572863146500442E-4</v>
      </c>
      <c r="P321" s="95">
        <v>-1.0377458585922642E-3</v>
      </c>
      <c r="Q321" s="94">
        <v>6.3658532558334155E-3</v>
      </c>
      <c r="R321" s="86"/>
      <c r="S321" s="85">
        <v>45027</v>
      </c>
      <c r="T321" s="99">
        <v>-1.0595980392884624E-2</v>
      </c>
      <c r="U321" s="99">
        <v>4.6131534323723855E-2</v>
      </c>
      <c r="V321" s="99">
        <v>-4.4735910585792557E-2</v>
      </c>
      <c r="W321" s="98">
        <v>-8.3081677539633372E-2</v>
      </c>
      <c r="X321" s="86"/>
      <c r="Y321" s="85">
        <v>45027</v>
      </c>
      <c r="Z321" s="97">
        <v>-4.2088213908039279E-4</v>
      </c>
      <c r="AA321" s="96">
        <v>-6.7607264722741945E-3</v>
      </c>
      <c r="AB321" s="86"/>
      <c r="AC321" s="85">
        <v>45027</v>
      </c>
      <c r="AD321" s="95">
        <v>1.4974188892132426E-2</v>
      </c>
      <c r="AE321" s="95">
        <v>-1.3189151540209259E-2</v>
      </c>
      <c r="AF321" s="95">
        <v>-3.0626657578991488E-2</v>
      </c>
      <c r="AG321" s="95">
        <v>5.5065440941109147E-3</v>
      </c>
      <c r="AH321" s="94">
        <v>-3.710579396535713E-3</v>
      </c>
    </row>
    <row r="322" spans="1:34" ht="15.75" customHeight="1" x14ac:dyDescent="0.2">
      <c r="A322" s="93"/>
      <c r="B322" s="85">
        <v>45028</v>
      </c>
      <c r="C322" s="101">
        <v>-1.0582366714914954E-4</v>
      </c>
      <c r="D322" s="101">
        <v>3.6662418690279388E-3</v>
      </c>
      <c r="E322" s="101">
        <v>-1.1040868418912288E-3</v>
      </c>
      <c r="F322" s="100">
        <v>3.5782401760794959E-3</v>
      </c>
      <c r="G322" s="86"/>
      <c r="H322" s="85">
        <v>45028</v>
      </c>
      <c r="I322" s="97">
        <v>-1.2592124153732388E-3</v>
      </c>
      <c r="J322" s="97">
        <v>-1.7336607807988925E-3</v>
      </c>
      <c r="K322" s="96">
        <v>4.3432699773320819E-3</v>
      </c>
      <c r="L322" s="86"/>
      <c r="M322" s="85">
        <v>45028</v>
      </c>
      <c r="N322" s="95">
        <v>-1.0206927472138849E-3</v>
      </c>
      <c r="O322" s="95">
        <v>3.7198551273902119E-3</v>
      </c>
      <c r="P322" s="95">
        <v>-8.6145557334183962E-4</v>
      </c>
      <c r="Q322" s="94">
        <v>1.979150180127048E-2</v>
      </c>
      <c r="R322" s="86"/>
      <c r="S322" s="85">
        <v>45028</v>
      </c>
      <c r="T322" s="99">
        <v>-6.045921620365078E-3</v>
      </c>
      <c r="U322" s="99">
        <v>-8.1387221824605324E-2</v>
      </c>
      <c r="V322" s="99">
        <v>0.10210724058228882</v>
      </c>
      <c r="W322" s="98">
        <v>-8.2915486947034919E-2</v>
      </c>
      <c r="X322" s="86"/>
      <c r="Y322" s="85">
        <v>45028</v>
      </c>
      <c r="Z322" s="97">
        <v>3.5313008126826144E-4</v>
      </c>
      <c r="AA322" s="96">
        <v>-8.7296568351440396E-3</v>
      </c>
      <c r="AB322" s="86"/>
      <c r="AC322" s="85">
        <v>45028</v>
      </c>
      <c r="AD322" s="95">
        <v>-2.8565004764875604E-3</v>
      </c>
      <c r="AE322" s="95">
        <v>-5.0940870983084635E-3</v>
      </c>
      <c r="AF322" s="95">
        <v>5.9630468882466E-3</v>
      </c>
      <c r="AG322" s="95">
        <v>1.0505033927038783E-2</v>
      </c>
      <c r="AH322" s="94">
        <v>9.365854437640252E-3</v>
      </c>
    </row>
    <row r="323" spans="1:34" ht="15.75" customHeight="1" x14ac:dyDescent="0.2">
      <c r="A323" s="93"/>
      <c r="B323" s="85">
        <v>45029</v>
      </c>
      <c r="C323" s="101">
        <v>6.5716953221713753E-4</v>
      </c>
      <c r="D323" s="101">
        <v>-6.5016964014874947E-4</v>
      </c>
      <c r="E323" s="101">
        <v>4.2087173712132969E-3</v>
      </c>
      <c r="F323" s="100">
        <v>5.2870232124228771E-3</v>
      </c>
      <c r="G323" s="86"/>
      <c r="H323" s="85">
        <v>45029</v>
      </c>
      <c r="I323" s="97">
        <v>7.5095058692526957E-4</v>
      </c>
      <c r="J323" s="97">
        <v>1.5470233697206131E-3</v>
      </c>
      <c r="K323" s="96">
        <v>7.0768764127737986E-4</v>
      </c>
      <c r="L323" s="86"/>
      <c r="M323" s="85">
        <v>45029</v>
      </c>
      <c r="N323" s="95">
        <v>5.2360282131117344E-4</v>
      </c>
      <c r="O323" s="95">
        <v>-1.3448058952062931E-4</v>
      </c>
      <c r="P323" s="95">
        <v>1.039665853525963E-3</v>
      </c>
      <c r="Q323" s="94">
        <v>3.629887146496704E-2</v>
      </c>
      <c r="R323" s="86"/>
      <c r="S323" s="85">
        <v>45029</v>
      </c>
      <c r="T323" s="99">
        <v>2.1511064088523719E-2</v>
      </c>
      <c r="U323" s="99">
        <v>-1.2775507643726003E-2</v>
      </c>
      <c r="V323" s="99">
        <v>4.7092386977875537E-2</v>
      </c>
      <c r="W323" s="98">
        <v>-9.1345020210082867E-2</v>
      </c>
      <c r="X323" s="86"/>
      <c r="Y323" s="85">
        <v>45029</v>
      </c>
      <c r="Z323" s="97">
        <v>4.6343457727929125E-4</v>
      </c>
      <c r="AA323" s="96">
        <v>8.0056907068679489E-3</v>
      </c>
      <c r="AB323" s="86"/>
      <c r="AC323" s="85">
        <v>45029</v>
      </c>
      <c r="AD323" s="95">
        <v>1.4292701872685059E-3</v>
      </c>
      <c r="AE323" s="95">
        <v>-1.5774507253832597E-2</v>
      </c>
      <c r="AF323" s="95">
        <v>1.1820468600426045E-2</v>
      </c>
      <c r="AG323" s="95">
        <v>-8.5356986443460708E-3</v>
      </c>
      <c r="AH323" s="94">
        <v>2.3319034231435842E-2</v>
      </c>
    </row>
    <row r="324" spans="1:34" ht="15.75" customHeight="1" x14ac:dyDescent="0.2">
      <c r="A324" s="93"/>
      <c r="B324" s="85">
        <v>45030</v>
      </c>
      <c r="C324" s="101">
        <v>4.4145511932705268E-4</v>
      </c>
      <c r="D324" s="101">
        <v>-4.2784191092132409E-4</v>
      </c>
      <c r="E324" s="101">
        <v>-3.7223165197918669E-3</v>
      </c>
      <c r="F324" s="100">
        <v>1.1675542149043208E-3</v>
      </c>
      <c r="G324" s="86"/>
      <c r="H324" s="85">
        <v>45030</v>
      </c>
      <c r="I324" s="97">
        <v>1.1326258060501409E-3</v>
      </c>
      <c r="J324" s="97">
        <v>-2.1838958296976382E-3</v>
      </c>
      <c r="K324" s="96">
        <v>-1.1279757827616045E-3</v>
      </c>
      <c r="L324" s="86"/>
      <c r="M324" s="85">
        <v>45030</v>
      </c>
      <c r="N324" s="95">
        <v>-1.4400183914771764E-3</v>
      </c>
      <c r="O324" s="95">
        <v>-1.2126880003563252E-3</v>
      </c>
      <c r="P324" s="95">
        <v>-3.8719311065599059E-4</v>
      </c>
      <c r="Q324" s="94">
        <v>8.953963234923883E-3</v>
      </c>
      <c r="R324" s="86"/>
      <c r="S324" s="85">
        <v>45030</v>
      </c>
      <c r="T324" s="99">
        <v>2.4383416646065609E-2</v>
      </c>
      <c r="U324" s="99">
        <v>6.1751739309180952E-3</v>
      </c>
      <c r="V324" s="99">
        <v>8.2068579071504309E-3</v>
      </c>
      <c r="W324" s="98">
        <v>5.5612393411431309E-2</v>
      </c>
      <c r="X324" s="86"/>
      <c r="Y324" s="85">
        <v>45030</v>
      </c>
      <c r="Z324" s="97">
        <v>1.2658387682335716E-3</v>
      </c>
      <c r="AA324" s="96">
        <v>-1.2173777352626154E-2</v>
      </c>
      <c r="AB324" s="86"/>
      <c r="AC324" s="85">
        <v>45030</v>
      </c>
      <c r="AD324" s="95">
        <v>1.5736611428213965E-2</v>
      </c>
      <c r="AE324" s="95">
        <v>1.3135112781952596E-2</v>
      </c>
      <c r="AF324" s="95">
        <v>9.3567934108810934E-3</v>
      </c>
      <c r="AG324" s="95">
        <v>-1.1874609420712853E-2</v>
      </c>
      <c r="AH324" s="94">
        <v>1.348314811005975E-3</v>
      </c>
    </row>
    <row r="325" spans="1:34" ht="15.75" customHeight="1" x14ac:dyDescent="0.2">
      <c r="A325" s="93"/>
      <c r="B325" s="85">
        <v>45033</v>
      </c>
      <c r="C325" s="101">
        <v>-2.922426282099197E-4</v>
      </c>
      <c r="D325" s="101">
        <v>2.4856073645354573E-3</v>
      </c>
      <c r="E325" s="101">
        <v>-1.5269340391970234E-3</v>
      </c>
      <c r="F325" s="100">
        <v>2.6063695602450377E-3</v>
      </c>
      <c r="G325" s="86"/>
      <c r="H325" s="85">
        <v>45033</v>
      </c>
      <c r="I325" s="97">
        <v>-2.8607893515828267E-4</v>
      </c>
      <c r="J325" s="97">
        <v>-1.6035722277942801E-3</v>
      </c>
      <c r="K325" s="96">
        <v>1.3360632936081354E-3</v>
      </c>
      <c r="L325" s="86"/>
      <c r="M325" s="85">
        <v>45033</v>
      </c>
      <c r="N325" s="95">
        <v>6.3301940646345054E-4</v>
      </c>
      <c r="O325" s="95">
        <v>-6.325524212656789E-4</v>
      </c>
      <c r="P325" s="95">
        <v>-2.1394537713143654E-4</v>
      </c>
      <c r="Q325" s="94">
        <v>-1.6667291202192899E-2</v>
      </c>
      <c r="R325" s="86"/>
      <c r="S325" s="85">
        <v>45033</v>
      </c>
      <c r="T325" s="99">
        <v>-1.390756826156493E-2</v>
      </c>
      <c r="U325" s="99">
        <v>8.7466025850306883E-2</v>
      </c>
      <c r="V325" s="99">
        <v>8.4529245292354546E-2</v>
      </c>
      <c r="W325" s="98">
        <v>7.8466511043329454E-2</v>
      </c>
      <c r="X325" s="86"/>
      <c r="Y325" s="85">
        <v>45033</v>
      </c>
      <c r="Z325" s="97">
        <v>3.7944821649826713E-4</v>
      </c>
      <c r="AA325" s="96">
        <v>-4.7229942948661431E-3</v>
      </c>
      <c r="AB325" s="86"/>
      <c r="AC325" s="85">
        <v>45033</v>
      </c>
      <c r="AD325" s="95">
        <v>3.029297820646178E-3</v>
      </c>
      <c r="AE325" s="95">
        <v>-7.7937547315025633E-3</v>
      </c>
      <c r="AF325" s="95">
        <v>-8.9651740598804541E-3</v>
      </c>
      <c r="AG325" s="95">
        <v>1.9889195361700311E-3</v>
      </c>
      <c r="AH325" s="94">
        <v>3.4747554997443053E-3</v>
      </c>
    </row>
    <row r="326" spans="1:34" ht="15.75" customHeight="1" x14ac:dyDescent="0.2">
      <c r="A326" s="93"/>
      <c r="B326" s="85">
        <v>45034</v>
      </c>
      <c r="C326" s="101">
        <v>1.6215150790748907E-4</v>
      </c>
      <c r="D326" s="101">
        <v>-8.3835050979877705E-4</v>
      </c>
      <c r="E326" s="101">
        <v>5.5973050585084085E-3</v>
      </c>
      <c r="F326" s="100">
        <v>1.043048471189673E-3</v>
      </c>
      <c r="G326" s="86"/>
      <c r="H326" s="85">
        <v>45034</v>
      </c>
      <c r="I326" s="97">
        <v>1.2064488230380814E-3</v>
      </c>
      <c r="J326" s="97">
        <v>-1.3062119456575723E-4</v>
      </c>
      <c r="K326" s="96">
        <v>-1.0620757366939493E-3</v>
      </c>
      <c r="L326" s="86"/>
      <c r="M326" s="85">
        <v>45034</v>
      </c>
      <c r="N326" s="95">
        <v>-1.551391311774552E-3</v>
      </c>
      <c r="O326" s="95">
        <v>-9.5362586631626606E-4</v>
      </c>
      <c r="P326" s="95">
        <v>-1.3431646906392382E-4</v>
      </c>
      <c r="Q326" s="94">
        <v>9.1191236428200921E-3</v>
      </c>
      <c r="R326" s="86"/>
      <c r="S326" s="85">
        <v>45034</v>
      </c>
      <c r="T326" s="99">
        <v>-9.8410819426090132E-3</v>
      </c>
      <c r="U326" s="99">
        <v>-2.7296707361455647E-2</v>
      </c>
      <c r="V326" s="99">
        <v>-6.6203161834081578E-2</v>
      </c>
      <c r="W326" s="98">
        <v>-0.17003165487498451</v>
      </c>
      <c r="X326" s="86"/>
      <c r="Y326" s="85">
        <v>45034</v>
      </c>
      <c r="Z326" s="97">
        <v>1.7664186439178062E-4</v>
      </c>
      <c r="AA326" s="96">
        <v>7.5670508531090986E-3</v>
      </c>
      <c r="AB326" s="86"/>
      <c r="AC326" s="85">
        <v>45034</v>
      </c>
      <c r="AD326" s="95">
        <v>-8.856742773946097E-4</v>
      </c>
      <c r="AE326" s="95">
        <v>1.0268390985693749E-2</v>
      </c>
      <c r="AF326" s="95">
        <v>2.207253210664431E-2</v>
      </c>
      <c r="AG326" s="95">
        <v>-6.5499308637325428E-3</v>
      </c>
      <c r="AH326" s="94">
        <v>6.357725949260689E-3</v>
      </c>
    </row>
    <row r="327" spans="1:34" ht="15.75" customHeight="1" x14ac:dyDescent="0.2">
      <c r="A327" s="93"/>
      <c r="B327" s="85">
        <v>45035</v>
      </c>
      <c r="C327" s="101">
        <v>6.0747359222628687E-4</v>
      </c>
      <c r="D327" s="101">
        <v>4.8722725547298718E-3</v>
      </c>
      <c r="E327" s="101">
        <v>-2.5197578824368485E-3</v>
      </c>
      <c r="F327" s="100">
        <v>-2.0284779355845815E-3</v>
      </c>
      <c r="G327" s="86"/>
      <c r="H327" s="85">
        <v>45035</v>
      </c>
      <c r="I327" s="97">
        <v>1.3651617797600002E-3</v>
      </c>
      <c r="J327" s="97">
        <v>1.9266669297723978E-3</v>
      </c>
      <c r="K327" s="96">
        <v>1.0821440040079794E-3</v>
      </c>
      <c r="L327" s="86"/>
      <c r="M327" s="85">
        <v>45035</v>
      </c>
      <c r="N327" s="95">
        <v>-1.3765586134157988E-3</v>
      </c>
      <c r="O327" s="95">
        <v>-5.2495388511138025E-3</v>
      </c>
      <c r="P327" s="95">
        <v>-3.2067135859608817E-4</v>
      </c>
      <c r="Q327" s="94">
        <v>-9.489895212905863E-3</v>
      </c>
      <c r="R327" s="86"/>
      <c r="S327" s="85">
        <v>45035</v>
      </c>
      <c r="T327" s="99">
        <v>-5.0261561132889316E-3</v>
      </c>
      <c r="U327" s="99">
        <v>2.0112158552603766E-2</v>
      </c>
      <c r="V327" s="99">
        <v>-1.5351348829139468E-2</v>
      </c>
      <c r="W327" s="98">
        <v>-1.1921870150577038E-2</v>
      </c>
      <c r="X327" s="86"/>
      <c r="Y327" s="85">
        <v>45035</v>
      </c>
      <c r="Z327" s="97">
        <v>-1.3064364290900154E-4</v>
      </c>
      <c r="AA327" s="96">
        <v>-1.1251601932483576E-2</v>
      </c>
      <c r="AB327" s="86"/>
      <c r="AC327" s="85">
        <v>45035</v>
      </c>
      <c r="AD327" s="95">
        <v>9.772663103820519E-3</v>
      </c>
      <c r="AE327" s="95">
        <v>1.6463619128673805E-3</v>
      </c>
      <c r="AF327" s="95">
        <v>-3.9849022332706485E-2</v>
      </c>
      <c r="AG327" s="95">
        <v>5.8400564816827741E-3</v>
      </c>
      <c r="AH327" s="94">
        <v>-1.0618777473790506E-2</v>
      </c>
    </row>
    <row r="328" spans="1:34" ht="15.75" customHeight="1" x14ac:dyDescent="0.2">
      <c r="A328" s="93"/>
      <c r="B328" s="85">
        <v>45036</v>
      </c>
      <c r="C328" s="101">
        <v>6.0994265457976792E-4</v>
      </c>
      <c r="D328" s="101">
        <v>3.0164141862662509E-3</v>
      </c>
      <c r="E328" s="101">
        <v>-4.7785890551486371E-3</v>
      </c>
      <c r="F328" s="100">
        <v>-1.1571268662013485E-2</v>
      </c>
      <c r="G328" s="86"/>
      <c r="H328" s="85">
        <v>45036</v>
      </c>
      <c r="I328" s="97">
        <v>-4.9852299498682356E-4</v>
      </c>
      <c r="J328" s="97">
        <v>1.8662435159055722E-3</v>
      </c>
      <c r="K328" s="96">
        <v>-7.6182605907029321E-4</v>
      </c>
      <c r="L328" s="86"/>
      <c r="M328" s="85">
        <v>45036</v>
      </c>
      <c r="N328" s="95">
        <v>-1.3118313029018814E-3</v>
      </c>
      <c r="O328" s="95">
        <v>-2.9724085181678257E-3</v>
      </c>
      <c r="P328" s="95">
        <v>-1.7391618511268614E-3</v>
      </c>
      <c r="Q328" s="94">
        <v>1.3509252827636218E-2</v>
      </c>
      <c r="R328" s="86"/>
      <c r="S328" s="85">
        <v>45036</v>
      </c>
      <c r="T328" s="99">
        <v>-5.5548484540713004E-2</v>
      </c>
      <c r="U328" s="99">
        <v>-2.3845552171342689E-3</v>
      </c>
      <c r="V328" s="99">
        <v>0.10824035095038058</v>
      </c>
      <c r="W328" s="98">
        <v>-8.006381111217542E-2</v>
      </c>
      <c r="X328" s="86"/>
      <c r="Y328" s="85">
        <v>45036</v>
      </c>
      <c r="Z328" s="97">
        <v>5.3169807340984346E-4</v>
      </c>
      <c r="AA328" s="96">
        <v>1.0628967116591406E-2</v>
      </c>
      <c r="AB328" s="86"/>
      <c r="AC328" s="85">
        <v>45036</v>
      </c>
      <c r="AD328" s="95">
        <v>2.5559585974632309E-3</v>
      </c>
      <c r="AE328" s="95">
        <v>-1.0750124200248061E-2</v>
      </c>
      <c r="AF328" s="95">
        <v>-1.9722917440013712E-2</v>
      </c>
      <c r="AG328" s="95">
        <v>5.3824492550561577E-3</v>
      </c>
      <c r="AH328" s="94">
        <v>-5.4023521934186448E-2</v>
      </c>
    </row>
    <row r="329" spans="1:34" ht="15.75" customHeight="1" x14ac:dyDescent="0.2">
      <c r="A329" s="93"/>
      <c r="B329" s="85">
        <v>45037</v>
      </c>
      <c r="C329" s="101">
        <v>-4.3671093294397309E-5</v>
      </c>
      <c r="D329" s="101">
        <v>-2.9603977226682339E-3</v>
      </c>
      <c r="E329" s="101">
        <v>8.8707349038145943E-3</v>
      </c>
      <c r="F329" s="100">
        <v>1.2686153053900725E-3</v>
      </c>
      <c r="G329" s="86"/>
      <c r="H329" s="85">
        <v>45037</v>
      </c>
      <c r="I329" s="97">
        <v>5.5596143492728613E-4</v>
      </c>
      <c r="J329" s="97">
        <v>1.1621296101498287E-3</v>
      </c>
      <c r="K329" s="96">
        <v>1.7539684498783928E-3</v>
      </c>
      <c r="L329" s="86"/>
      <c r="M329" s="85">
        <v>45037</v>
      </c>
      <c r="N329" s="95">
        <v>3.9053008469935944E-4</v>
      </c>
      <c r="O329" s="95">
        <v>-1.57557588548921E-3</v>
      </c>
      <c r="P329" s="95">
        <v>-1.2675634244450052E-3</v>
      </c>
      <c r="Q329" s="94">
        <v>-3.8987650515350331E-2</v>
      </c>
      <c r="R329" s="86"/>
      <c r="S329" s="85">
        <v>45037</v>
      </c>
      <c r="T329" s="99">
        <v>5.4747403491177361E-3</v>
      </c>
      <c r="U329" s="99">
        <v>2.6809330410383997E-2</v>
      </c>
      <c r="V329" s="99">
        <v>9.0804063126835657E-2</v>
      </c>
      <c r="W329" s="98">
        <v>9.381066989524417E-2</v>
      </c>
      <c r="X329" s="86"/>
      <c r="Y329" s="85">
        <v>45037</v>
      </c>
      <c r="Z329" s="97">
        <v>2.395044189617856E-4</v>
      </c>
      <c r="AA329" s="96">
        <v>1.59128170278082E-3</v>
      </c>
      <c r="AB329" s="86"/>
      <c r="AC329" s="85">
        <v>45037</v>
      </c>
      <c r="AD329" s="95">
        <v>-1.3067283280149413E-2</v>
      </c>
      <c r="AE329" s="95">
        <v>-1.662925089057112E-4</v>
      </c>
      <c r="AF329" s="95">
        <v>9.7088141269609032E-3</v>
      </c>
      <c r="AG329" s="95">
        <v>5.9155102079353787E-3</v>
      </c>
      <c r="AH329" s="94">
        <v>-3.9218066785370494E-3</v>
      </c>
    </row>
    <row r="330" spans="1:34" ht="15.75" customHeight="1" x14ac:dyDescent="0.2">
      <c r="A330" s="93"/>
      <c r="B330" s="85">
        <v>45040</v>
      </c>
      <c r="C330" s="101">
        <v>6.1480430516646246E-4</v>
      </c>
      <c r="D330" s="101">
        <v>-3.7543330898642071E-3</v>
      </c>
      <c r="E330" s="101">
        <v>6.954685360574803E-3</v>
      </c>
      <c r="F330" s="100">
        <v>4.0907514149883242E-3</v>
      </c>
      <c r="G330" s="86"/>
      <c r="H330" s="85">
        <v>45040</v>
      </c>
      <c r="I330" s="97">
        <v>8.0488734193838517E-5</v>
      </c>
      <c r="J330" s="97">
        <v>2.0915287458376512E-3</v>
      </c>
      <c r="K330" s="96">
        <v>1.94265037030951E-3</v>
      </c>
      <c r="L330" s="86"/>
      <c r="M330" s="85">
        <v>45040</v>
      </c>
      <c r="N330" s="95">
        <v>1.2044048737227613E-3</v>
      </c>
      <c r="O330" s="95">
        <v>-1.8444825931934476E-3</v>
      </c>
      <c r="P330" s="95">
        <v>1.0863206825868265E-4</v>
      </c>
      <c r="Q330" s="94">
        <v>3.5383116540842419E-2</v>
      </c>
      <c r="R330" s="86"/>
      <c r="S330" s="85">
        <v>45040</v>
      </c>
      <c r="T330" s="99">
        <v>-1.2144411203702942E-2</v>
      </c>
      <c r="U330" s="99">
        <v>-6.6814999649993323E-2</v>
      </c>
      <c r="V330" s="99">
        <v>8.8092484154405432E-2</v>
      </c>
      <c r="W330" s="98">
        <v>4.6226608705026484E-2</v>
      </c>
      <c r="X330" s="86"/>
      <c r="Y330" s="85">
        <v>45040</v>
      </c>
      <c r="Z330" s="97">
        <v>4.3517955136301487E-4</v>
      </c>
      <c r="AA330" s="96">
        <v>-2.318219111997259E-3</v>
      </c>
      <c r="AB330" s="86"/>
      <c r="AC330" s="85">
        <v>45040</v>
      </c>
      <c r="AD330" s="95">
        <v>-1.1145902280131214E-2</v>
      </c>
      <c r="AE330" s="95">
        <v>-5.5032240948912903E-3</v>
      </c>
      <c r="AF330" s="95">
        <v>-2.0745100269846866E-2</v>
      </c>
      <c r="AG330" s="95">
        <v>-2.9066015381539946E-2</v>
      </c>
      <c r="AH330" s="94">
        <v>-1.4754660998874959E-2</v>
      </c>
    </row>
    <row r="331" spans="1:34" ht="15.75" customHeight="1" x14ac:dyDescent="0.2">
      <c r="A331" s="93"/>
      <c r="B331" s="85">
        <v>45041</v>
      </c>
      <c r="C331" s="101">
        <v>-2.2384927369935206E-5</v>
      </c>
      <c r="D331" s="101">
        <v>-4.5463987382027751E-3</v>
      </c>
      <c r="E331" s="101">
        <v>-1.9526627445424496E-4</v>
      </c>
      <c r="F331" s="100">
        <v>-4.4015008499355239E-3</v>
      </c>
      <c r="G331" s="86"/>
      <c r="H331" s="85">
        <v>45041</v>
      </c>
      <c r="I331" s="97">
        <v>2.8903313339977621E-4</v>
      </c>
      <c r="J331" s="97">
        <v>-2.5465857317153622E-4</v>
      </c>
      <c r="K331" s="96">
        <v>-3.7342984855521795E-4</v>
      </c>
      <c r="L331" s="86"/>
      <c r="M331" s="85">
        <v>45041</v>
      </c>
      <c r="N331" s="95">
        <v>-3.2162065421978457E-6</v>
      </c>
      <c r="O331" s="95">
        <v>1.2025172663266347E-3</v>
      </c>
      <c r="P331" s="95">
        <v>4.7923016666809711E-4</v>
      </c>
      <c r="Q331" s="94">
        <v>-1.9579738620459759E-2</v>
      </c>
      <c r="R331" s="86"/>
      <c r="S331" s="85">
        <v>45041</v>
      </c>
      <c r="T331" s="99">
        <v>9.7328726674828104E-3</v>
      </c>
      <c r="U331" s="99">
        <v>4.3118406585651413E-4</v>
      </c>
      <c r="V331" s="99">
        <v>-1.0920930528546365E-2</v>
      </c>
      <c r="W331" s="98">
        <v>8.4122579693726551E-2</v>
      </c>
      <c r="X331" s="86"/>
      <c r="Y331" s="85">
        <v>45041</v>
      </c>
      <c r="Z331" s="97">
        <v>5.50339266549114E-4</v>
      </c>
      <c r="AA331" s="96">
        <v>-1.4304739510833324E-2</v>
      </c>
      <c r="AB331" s="86"/>
      <c r="AC331" s="85">
        <v>45041</v>
      </c>
      <c r="AD331" s="95">
        <v>-2.8113236203132441E-2</v>
      </c>
      <c r="AE331" s="95">
        <v>-1.822527665032583E-2</v>
      </c>
      <c r="AF331" s="95">
        <v>1.0222947342457453E-2</v>
      </c>
      <c r="AG331" s="95">
        <v>-4.7822712691546528E-3</v>
      </c>
      <c r="AH331" s="94">
        <v>3.8596115938077519E-3</v>
      </c>
    </row>
    <row r="332" spans="1:34" ht="15.75" customHeight="1" x14ac:dyDescent="0.2">
      <c r="A332" s="93"/>
      <c r="B332" s="85">
        <v>45042</v>
      </c>
      <c r="C332" s="101">
        <v>3.3831254605135513E-5</v>
      </c>
      <c r="D332" s="101">
        <v>-4.0519217325059023E-3</v>
      </c>
      <c r="E332" s="101">
        <v>1.0773198556003421E-3</v>
      </c>
      <c r="F332" s="100">
        <v>-4.2509015941414701E-4</v>
      </c>
      <c r="G332" s="86"/>
      <c r="H332" s="85">
        <v>45042</v>
      </c>
      <c r="I332" s="97">
        <v>4.307551107652669E-5</v>
      </c>
      <c r="J332" s="97">
        <v>2.4854735437719604E-3</v>
      </c>
      <c r="K332" s="96">
        <v>-4.8892847072774565E-4</v>
      </c>
      <c r="L332" s="86"/>
      <c r="M332" s="85">
        <v>45042</v>
      </c>
      <c r="N332" s="95">
        <v>1.0761513315274357E-3</v>
      </c>
      <c r="O332" s="95">
        <v>-1.6371739464057353E-3</v>
      </c>
      <c r="P332" s="95">
        <v>1.0582561856888762E-3</v>
      </c>
      <c r="Q332" s="94">
        <v>-2.3701771423795842E-2</v>
      </c>
      <c r="R332" s="86"/>
      <c r="S332" s="85">
        <v>45042</v>
      </c>
      <c r="T332" s="99">
        <v>3.2037356139042232E-2</v>
      </c>
      <c r="U332" s="99">
        <v>-9.0257906837996282E-2</v>
      </c>
      <c r="V332" s="99">
        <v>-2.9624030753797735E-2</v>
      </c>
      <c r="W332" s="98">
        <v>-7.5090295092768725E-2</v>
      </c>
      <c r="X332" s="86"/>
      <c r="Y332" s="85">
        <v>45042</v>
      </c>
      <c r="Z332" s="97">
        <v>1.1269169858327567E-4</v>
      </c>
      <c r="AA332" s="96">
        <v>1.5736035173152568E-3</v>
      </c>
      <c r="AB332" s="86"/>
      <c r="AC332" s="85">
        <v>45042</v>
      </c>
      <c r="AD332" s="95">
        <v>3.2363326483898544E-2</v>
      </c>
      <c r="AE332" s="95">
        <v>2.5512387339098534E-3</v>
      </c>
      <c r="AF332" s="95">
        <v>6.0839773954361603E-3</v>
      </c>
      <c r="AG332" s="95">
        <v>7.6695260538712723E-3</v>
      </c>
      <c r="AH332" s="94">
        <v>-9.5555610662236418E-3</v>
      </c>
    </row>
    <row r="333" spans="1:34" ht="15.75" customHeight="1" x14ac:dyDescent="0.2">
      <c r="A333" s="93"/>
      <c r="B333" s="85">
        <v>45043</v>
      </c>
      <c r="C333" s="101">
        <v>4.7816329099741723E-4</v>
      </c>
      <c r="D333" s="101">
        <v>-4.0742584898666497E-3</v>
      </c>
      <c r="E333" s="101">
        <v>2.4254854280110027E-3</v>
      </c>
      <c r="F333" s="100">
        <v>-1.0199827940895525E-2</v>
      </c>
      <c r="G333" s="86"/>
      <c r="H333" s="85">
        <v>45043</v>
      </c>
      <c r="I333" s="97">
        <v>1.5502753696189785E-3</v>
      </c>
      <c r="J333" s="97">
        <v>-1.09678716388821E-3</v>
      </c>
      <c r="K333" s="96">
        <v>2.1989642077854124E-3</v>
      </c>
      <c r="L333" s="86"/>
      <c r="M333" s="85">
        <v>45043</v>
      </c>
      <c r="N333" s="95">
        <v>-1.1868316663900419E-4</v>
      </c>
      <c r="O333" s="95">
        <v>-8.6218880503947102E-4</v>
      </c>
      <c r="P333" s="95">
        <v>1.5797421344229503E-3</v>
      </c>
      <c r="Q333" s="94">
        <v>-2.8976161882537686E-2</v>
      </c>
      <c r="R333" s="86"/>
      <c r="S333" s="85">
        <v>45043</v>
      </c>
      <c r="T333" s="99">
        <v>-1.1856556981239818E-2</v>
      </c>
      <c r="U333" s="99">
        <v>-7.4657379842451257E-2</v>
      </c>
      <c r="V333" s="99">
        <v>-2.117187089607948E-2</v>
      </c>
      <c r="W333" s="98">
        <v>-5.4529143773021017E-2</v>
      </c>
      <c r="X333" s="86"/>
      <c r="Y333" s="85">
        <v>45043</v>
      </c>
      <c r="Z333" s="97">
        <v>-1.4892823426183974E-4</v>
      </c>
      <c r="AA333" s="96">
        <v>-1.0305046967250771E-2</v>
      </c>
      <c r="AB333" s="86"/>
      <c r="AC333" s="85">
        <v>45043</v>
      </c>
      <c r="AD333" s="95">
        <v>-1.7873105740958627E-3</v>
      </c>
      <c r="AE333" s="95">
        <v>-1.1897681355887957E-3</v>
      </c>
      <c r="AF333" s="95">
        <v>2.6338314183262136E-2</v>
      </c>
      <c r="AG333" s="95">
        <v>-4.6236175419088589E-3</v>
      </c>
      <c r="AH333" s="94">
        <v>9.5555610662236209E-3</v>
      </c>
    </row>
    <row r="334" spans="1:34" ht="15.75" customHeight="1" x14ac:dyDescent="0.2">
      <c r="A334" s="93"/>
      <c r="B334" s="85">
        <v>45044</v>
      </c>
      <c r="C334" s="101">
        <v>8.609660351021409E-5</v>
      </c>
      <c r="D334" s="101">
        <v>-2.8342871352608967E-3</v>
      </c>
      <c r="E334" s="101">
        <v>-4.9701313129362837E-3</v>
      </c>
      <c r="F334" s="100">
        <v>1.6416414694775065E-3</v>
      </c>
      <c r="G334" s="86"/>
      <c r="H334" s="85">
        <v>45044</v>
      </c>
      <c r="I334" s="97">
        <v>3.0007491089976772E-4</v>
      </c>
      <c r="J334" s="97">
        <v>-1.733645184494923E-3</v>
      </c>
      <c r="K334" s="96">
        <v>1.1897708264795234E-3</v>
      </c>
      <c r="L334" s="86"/>
      <c r="M334" s="85">
        <v>45044</v>
      </c>
      <c r="N334" s="95">
        <v>3.8938026736492332E-4</v>
      </c>
      <c r="O334" s="95">
        <v>5.8404397997877172E-3</v>
      </c>
      <c r="P334" s="95">
        <v>4.8556532986687029E-4</v>
      </c>
      <c r="Q334" s="94">
        <v>9.8273215583070473E-4</v>
      </c>
      <c r="R334" s="86"/>
      <c r="S334" s="85">
        <v>45044</v>
      </c>
      <c r="T334" s="99">
        <v>-5.2317894226677819E-2</v>
      </c>
      <c r="U334" s="99">
        <v>-2.6974775984200228E-2</v>
      </c>
      <c r="V334" s="99">
        <v>0.12353201706003432</v>
      </c>
      <c r="W334" s="98">
        <v>-3.9334614780445608E-2</v>
      </c>
      <c r="X334" s="86"/>
      <c r="Y334" s="85">
        <v>45044</v>
      </c>
      <c r="Z334" s="97">
        <v>1.3734360735638161E-4</v>
      </c>
      <c r="AA334" s="96">
        <v>7.7838031941080688E-3</v>
      </c>
      <c r="AB334" s="86"/>
      <c r="AC334" s="85">
        <v>45044</v>
      </c>
      <c r="AD334" s="95">
        <v>-2.2843919971620587E-2</v>
      </c>
      <c r="AE334" s="95">
        <v>1.3345919854306438E-2</v>
      </c>
      <c r="AF334" s="95">
        <v>-1.3481568185713309E-2</v>
      </c>
      <c r="AG334" s="95">
        <v>-1.1592524121012376E-3</v>
      </c>
      <c r="AH334" s="94">
        <v>-3.0140477335589338E-3</v>
      </c>
    </row>
    <row r="335" spans="1:34" ht="15.75" customHeight="1" x14ac:dyDescent="0.2">
      <c r="A335" s="93"/>
      <c r="B335" s="85">
        <v>45047</v>
      </c>
      <c r="C335" s="101">
        <v>9.2253798276636606E-5</v>
      </c>
      <c r="D335" s="101">
        <v>3.5230538688308575E-3</v>
      </c>
      <c r="E335" s="101">
        <v>-6.99806080127974E-4</v>
      </c>
      <c r="F335" s="100">
        <v>4.3240355939925387E-3</v>
      </c>
      <c r="G335" s="86"/>
      <c r="H335" s="85">
        <v>45047</v>
      </c>
      <c r="I335" s="97">
        <v>7.7391733019765996E-4</v>
      </c>
      <c r="J335" s="97">
        <v>4.7432062267690177E-4</v>
      </c>
      <c r="K335" s="96">
        <v>1.5143727083585083E-3</v>
      </c>
      <c r="L335" s="86"/>
      <c r="M335" s="85">
        <v>45047</v>
      </c>
      <c r="N335" s="95">
        <v>7.4819591882029448E-4</v>
      </c>
      <c r="O335" s="95">
        <v>-5.0220977834275927E-4</v>
      </c>
      <c r="P335" s="95">
        <v>2.2471827158851059E-3</v>
      </c>
      <c r="Q335" s="94">
        <v>-2.3544438259679593E-3</v>
      </c>
      <c r="R335" s="86"/>
      <c r="S335" s="85">
        <v>45047</v>
      </c>
      <c r="T335" s="99">
        <v>2.4431543735914156E-2</v>
      </c>
      <c r="U335" s="99">
        <v>3.3438107901023251E-2</v>
      </c>
      <c r="V335" s="99">
        <v>7.9210066510712107E-2</v>
      </c>
      <c r="W335" s="98">
        <v>0.11700413523941673</v>
      </c>
      <c r="X335" s="86"/>
      <c r="Y335" s="85">
        <v>45047</v>
      </c>
      <c r="Z335" s="97">
        <v>9.6366734984339696E-4</v>
      </c>
      <c r="AA335" s="96">
        <v>7.2908819999262537E-3</v>
      </c>
      <c r="AB335" s="86"/>
      <c r="AC335" s="85">
        <v>45047</v>
      </c>
      <c r="AD335" s="95">
        <v>1.1432492385026938E-3</v>
      </c>
      <c r="AE335" s="95">
        <v>-1.5218420188644492E-2</v>
      </c>
      <c r="AF335" s="95">
        <v>-3.7003611861488324E-2</v>
      </c>
      <c r="AG335" s="95">
        <v>-2.1692188687884813E-2</v>
      </c>
      <c r="AH335" s="94">
        <v>-8.9751966949616884E-3</v>
      </c>
    </row>
    <row r="336" spans="1:34" ht="15.75" customHeight="1" x14ac:dyDescent="0.2">
      <c r="A336" s="93"/>
      <c r="B336" s="85">
        <v>45048</v>
      </c>
      <c r="C336" s="101">
        <v>-7.5010603929481356E-4</v>
      </c>
      <c r="D336" s="101">
        <v>3.0444430745048888E-3</v>
      </c>
      <c r="E336" s="101">
        <v>-4.36335004617322E-3</v>
      </c>
      <c r="F336" s="100">
        <v>-6.6899453484844354E-4</v>
      </c>
      <c r="G336" s="86"/>
      <c r="H336" s="85">
        <v>45048</v>
      </c>
      <c r="I336" s="97">
        <v>1.5712812051166495E-3</v>
      </c>
      <c r="J336" s="97">
        <v>2.4267817211484771E-3</v>
      </c>
      <c r="K336" s="96">
        <v>-1.4225952749973077E-3</v>
      </c>
      <c r="L336" s="86"/>
      <c r="M336" s="85">
        <v>45048</v>
      </c>
      <c r="N336" s="95">
        <v>-1.7914222031270484E-3</v>
      </c>
      <c r="O336" s="95">
        <v>1.3050336029965448E-3</v>
      </c>
      <c r="P336" s="95">
        <v>4.2978785932140583E-5</v>
      </c>
      <c r="Q336" s="94">
        <v>4.5640355272054912E-3</v>
      </c>
      <c r="R336" s="86"/>
      <c r="S336" s="85">
        <v>45048</v>
      </c>
      <c r="T336" s="99">
        <v>-5.8072020444557323E-2</v>
      </c>
      <c r="U336" s="99">
        <v>-4.6781784871333526E-3</v>
      </c>
      <c r="V336" s="99">
        <v>-9.5293649021874122E-2</v>
      </c>
      <c r="W336" s="98">
        <v>-5.6886187931645564E-2</v>
      </c>
      <c r="X336" s="86"/>
      <c r="Y336" s="85">
        <v>45048</v>
      </c>
      <c r="Z336" s="97">
        <v>2.4505254024296196E-4</v>
      </c>
      <c r="AA336" s="96">
        <v>-2.4361446402935642E-3</v>
      </c>
      <c r="AB336" s="86"/>
      <c r="AC336" s="85">
        <v>45048</v>
      </c>
      <c r="AD336" s="95">
        <v>3.0422901469242193E-3</v>
      </c>
      <c r="AE336" s="95">
        <v>4.589893310838057E-3</v>
      </c>
      <c r="AF336" s="95">
        <v>-7.0671672230925549E-3</v>
      </c>
      <c r="AG336" s="95">
        <v>-5.4973765963641993E-3</v>
      </c>
      <c r="AH336" s="94">
        <v>-3.9062549670649885E-3</v>
      </c>
    </row>
    <row r="337" spans="1:34" ht="15.75" customHeight="1" x14ac:dyDescent="0.2">
      <c r="A337" s="93"/>
      <c r="B337" s="85">
        <v>45049</v>
      </c>
      <c r="C337" s="101">
        <v>4.7371161720397795E-4</v>
      </c>
      <c r="D337" s="101">
        <v>2.8741170346825939E-3</v>
      </c>
      <c r="E337" s="101">
        <v>-2.2560513133197371E-3</v>
      </c>
      <c r="F337" s="100">
        <v>5.1408649806877109E-3</v>
      </c>
      <c r="G337" s="86"/>
      <c r="H337" s="85">
        <v>45049</v>
      </c>
      <c r="I337" s="97">
        <v>2.543617516788042E-4</v>
      </c>
      <c r="J337" s="97">
        <v>-1.3863025671730252E-3</v>
      </c>
      <c r="K337" s="96">
        <v>-7.0905574776329962E-4</v>
      </c>
      <c r="L337" s="86"/>
      <c r="M337" s="85">
        <v>45049</v>
      </c>
      <c r="N337" s="95">
        <v>1.8314101737179389E-4</v>
      </c>
      <c r="O337" s="95">
        <v>-1.6534391591677391E-4</v>
      </c>
      <c r="P337" s="95">
        <v>-2.5191249641875395E-4</v>
      </c>
      <c r="Q337" s="94">
        <v>-3.4389958574081857E-2</v>
      </c>
      <c r="R337" s="86"/>
      <c r="S337" s="85">
        <v>45049</v>
      </c>
      <c r="T337" s="99">
        <v>3.1238599129544738E-2</v>
      </c>
      <c r="U337" s="99">
        <v>5.4552258120340669E-5</v>
      </c>
      <c r="V337" s="99">
        <v>2.6240395736961047E-2</v>
      </c>
      <c r="W337" s="98">
        <v>3.0478737430780908E-3</v>
      </c>
      <c r="X337" s="86"/>
      <c r="Y337" s="85">
        <v>45049</v>
      </c>
      <c r="Z337" s="97">
        <v>1.6294128821010199E-4</v>
      </c>
      <c r="AA337" s="96">
        <v>1.174229574213358E-2</v>
      </c>
      <c r="AB337" s="86"/>
      <c r="AC337" s="85">
        <v>45049</v>
      </c>
      <c r="AD337" s="95">
        <v>-4.1160625158170268E-2</v>
      </c>
      <c r="AE337" s="95">
        <v>1.831830064491137E-2</v>
      </c>
      <c r="AF337" s="95">
        <v>-2.3639766943473552E-2</v>
      </c>
      <c r="AG337" s="95">
        <v>-3.4325830286341583E-3</v>
      </c>
      <c r="AH337" s="94">
        <v>-2.5016784502185418E-2</v>
      </c>
    </row>
    <row r="338" spans="1:34" ht="15.75" customHeight="1" x14ac:dyDescent="0.2">
      <c r="A338" s="93"/>
      <c r="B338" s="85">
        <v>45050</v>
      </c>
      <c r="C338" s="101">
        <v>4.8326687351350403E-4</v>
      </c>
      <c r="D338" s="101">
        <v>1.4502567929221635E-3</v>
      </c>
      <c r="E338" s="101">
        <v>3.8677929152451784E-3</v>
      </c>
      <c r="F338" s="100">
        <v>-7.3828513126202961E-3</v>
      </c>
      <c r="G338" s="86"/>
      <c r="H338" s="85">
        <v>45050</v>
      </c>
      <c r="I338" s="97">
        <v>-7.8408942436269079E-5</v>
      </c>
      <c r="J338" s="97">
        <v>-1.237125318966376E-3</v>
      </c>
      <c r="K338" s="96">
        <v>-2.1530169147432289E-3</v>
      </c>
      <c r="L338" s="86"/>
      <c r="M338" s="85">
        <v>45050</v>
      </c>
      <c r="N338" s="95">
        <v>1.2059419136000091E-3</v>
      </c>
      <c r="O338" s="95">
        <v>1.3038891099612681E-3</v>
      </c>
      <c r="P338" s="95">
        <v>-2.1136227415244368E-4</v>
      </c>
      <c r="Q338" s="94">
        <v>-1.8167119376340732E-2</v>
      </c>
      <c r="R338" s="86"/>
      <c r="S338" s="85">
        <v>45050</v>
      </c>
      <c r="T338" s="99">
        <v>-4.0627665756130918E-4</v>
      </c>
      <c r="U338" s="99">
        <v>-3.1797964406076441E-2</v>
      </c>
      <c r="V338" s="99">
        <v>1.1395377887348943E-2</v>
      </c>
      <c r="W338" s="98">
        <v>-0.12204133957126378</v>
      </c>
      <c r="X338" s="86"/>
      <c r="Y338" s="85">
        <v>45050</v>
      </c>
      <c r="Z338" s="97">
        <v>6.0383717573534096E-4</v>
      </c>
      <c r="AA338" s="96">
        <v>-8.4658212001548667E-3</v>
      </c>
      <c r="AB338" s="86"/>
      <c r="AC338" s="85">
        <v>45050</v>
      </c>
      <c r="AD338" s="95">
        <v>1.4611414700434977E-2</v>
      </c>
      <c r="AE338" s="95">
        <v>-1.7640104620273E-2</v>
      </c>
      <c r="AF338" s="95">
        <v>4.0189586134295414E-2</v>
      </c>
      <c r="AG338" s="95">
        <v>1.9834871697015592E-2</v>
      </c>
      <c r="AH338" s="94">
        <v>3.8260401919363002E-2</v>
      </c>
    </row>
    <row r="339" spans="1:34" ht="15.75" customHeight="1" x14ac:dyDescent="0.2">
      <c r="A339" s="93"/>
      <c r="B339" s="85">
        <v>45051</v>
      </c>
      <c r="C339" s="101">
        <v>9.9830532774620182E-5</v>
      </c>
      <c r="D339" s="101">
        <v>3.6360189891147666E-3</v>
      </c>
      <c r="E339" s="101">
        <v>-3.647885723508913E-4</v>
      </c>
      <c r="F339" s="100">
        <v>6.761648417302632E-3</v>
      </c>
      <c r="G339" s="86"/>
      <c r="H339" s="85">
        <v>45051</v>
      </c>
      <c r="I339" s="97">
        <v>-1.1429844522473577E-3</v>
      </c>
      <c r="J339" s="97">
        <v>2.2802098647601845E-3</v>
      </c>
      <c r="K339" s="96">
        <v>3.3239583659496526E-3</v>
      </c>
      <c r="L339" s="86"/>
      <c r="M339" s="85">
        <v>45051</v>
      </c>
      <c r="N339" s="95">
        <v>3.4562741560157013E-4</v>
      </c>
      <c r="O339" s="95">
        <v>2.8534707521884199E-3</v>
      </c>
      <c r="P339" s="95">
        <v>7.4089203053606515E-4</v>
      </c>
      <c r="Q339" s="94">
        <v>-3.5412999354894135E-2</v>
      </c>
      <c r="R339" s="86"/>
      <c r="S339" s="85">
        <v>45051</v>
      </c>
      <c r="T339" s="99">
        <v>-8.8939347226513216E-3</v>
      </c>
      <c r="U339" s="99">
        <v>4.1113107373324714E-2</v>
      </c>
      <c r="V339" s="99">
        <v>0.13894781922082888</v>
      </c>
      <c r="W339" s="98">
        <v>0.13556644409472596</v>
      </c>
      <c r="X339" s="86"/>
      <c r="Y339" s="85">
        <v>45051</v>
      </c>
      <c r="Z339" s="97">
        <v>4.5247692914472621E-4</v>
      </c>
      <c r="AA339" s="96">
        <v>-1.4612085184736549E-2</v>
      </c>
      <c r="AB339" s="86"/>
      <c r="AC339" s="85">
        <v>45051</v>
      </c>
      <c r="AD339" s="95">
        <v>-2.889611132443598E-3</v>
      </c>
      <c r="AE339" s="95">
        <v>-1.5265883721235114E-3</v>
      </c>
      <c r="AF339" s="95">
        <v>-1.0311495778130182E-2</v>
      </c>
      <c r="AG339" s="95">
        <v>-8.5369962105351672E-3</v>
      </c>
      <c r="AH339" s="94">
        <v>2.0547849921559027E-2</v>
      </c>
    </row>
    <row r="340" spans="1:34" ht="15.75" customHeight="1" x14ac:dyDescent="0.2">
      <c r="A340" s="93"/>
      <c r="B340" s="85">
        <v>45054</v>
      </c>
      <c r="C340" s="101">
        <v>-3.7126242770202801E-4</v>
      </c>
      <c r="D340" s="101">
        <v>1.3403320339217721E-3</v>
      </c>
      <c r="E340" s="101">
        <v>8.0175938815912179E-4</v>
      </c>
      <c r="F340" s="100">
        <v>3.0807361324470708E-3</v>
      </c>
      <c r="G340" s="86"/>
      <c r="H340" s="85">
        <v>45054</v>
      </c>
      <c r="I340" s="97">
        <v>-3.5065186442517738E-4</v>
      </c>
      <c r="J340" s="97">
        <v>-1.139023104503955E-3</v>
      </c>
      <c r="K340" s="96">
        <v>-3.3292954532885991E-4</v>
      </c>
      <c r="L340" s="86"/>
      <c r="M340" s="85">
        <v>45054</v>
      </c>
      <c r="N340" s="95">
        <v>1.6312747411404431E-3</v>
      </c>
      <c r="O340" s="95">
        <v>2.753105407776445E-3</v>
      </c>
      <c r="P340" s="95">
        <v>-7.1754847754597849E-4</v>
      </c>
      <c r="Q340" s="94">
        <v>-2.5034423238908816E-2</v>
      </c>
      <c r="R340" s="86"/>
      <c r="S340" s="85">
        <v>45054</v>
      </c>
      <c r="T340" s="99">
        <v>-5.5479739327861585E-2</v>
      </c>
      <c r="U340" s="99">
        <v>1.7663823730475179E-2</v>
      </c>
      <c r="V340" s="99">
        <v>-8.0446831998683577E-2</v>
      </c>
      <c r="W340" s="98">
        <v>0.11989693615657647</v>
      </c>
      <c r="X340" s="86"/>
      <c r="Y340" s="85">
        <v>45054</v>
      </c>
      <c r="Z340" s="97">
        <v>-4.5588490595400386E-4</v>
      </c>
      <c r="AA340" s="96">
        <v>5.1745526211589375E-3</v>
      </c>
      <c r="AB340" s="86"/>
      <c r="AC340" s="85">
        <v>45054</v>
      </c>
      <c r="AD340" s="95">
        <v>-1.9571775926957549E-3</v>
      </c>
      <c r="AE340" s="95">
        <v>-1.6976487605494347E-4</v>
      </c>
      <c r="AF340" s="95">
        <v>8.6687849364464852E-3</v>
      </c>
      <c r="AG340" s="95">
        <v>-5.9303361348486214E-3</v>
      </c>
      <c r="AH340" s="94">
        <v>-1.1825223214859175E-4</v>
      </c>
    </row>
    <row r="341" spans="1:34" ht="15.75" customHeight="1" x14ac:dyDescent="0.2">
      <c r="A341" s="93"/>
      <c r="B341" s="85">
        <v>45055</v>
      </c>
      <c r="C341" s="101">
        <v>-2.609215144019156E-4</v>
      </c>
      <c r="D341" s="101">
        <v>-5.2329505654678211E-3</v>
      </c>
      <c r="E341" s="101">
        <v>-3.8167285017939472E-3</v>
      </c>
      <c r="F341" s="100">
        <v>8.6955292891104756E-3</v>
      </c>
      <c r="G341" s="86"/>
      <c r="H341" s="85">
        <v>45055</v>
      </c>
      <c r="I341" s="97">
        <v>1.6925422907700972E-3</v>
      </c>
      <c r="J341" s="97">
        <v>2.3294703826455864E-3</v>
      </c>
      <c r="K341" s="96">
        <v>2.5291850426926049E-3</v>
      </c>
      <c r="L341" s="86"/>
      <c r="M341" s="85">
        <v>45055</v>
      </c>
      <c r="N341" s="95">
        <v>1.9716478563594083E-3</v>
      </c>
      <c r="O341" s="95">
        <v>3.9520955183266794E-3</v>
      </c>
      <c r="P341" s="95">
        <v>-6.488803260217426E-4</v>
      </c>
      <c r="Q341" s="94">
        <v>-1.9403034400929404E-2</v>
      </c>
      <c r="R341" s="86"/>
      <c r="S341" s="85">
        <v>45055</v>
      </c>
      <c r="T341" s="99">
        <v>-3.8606928410452511E-2</v>
      </c>
      <c r="U341" s="99">
        <v>3.6857164259236873E-2</v>
      </c>
      <c r="V341" s="99">
        <v>3.6708516360640209E-2</v>
      </c>
      <c r="W341" s="98">
        <v>9.5622467253729207E-2</v>
      </c>
      <c r="X341" s="86"/>
      <c r="Y341" s="85">
        <v>45055</v>
      </c>
      <c r="Z341" s="97">
        <v>-1.7024102507785826E-4</v>
      </c>
      <c r="AA341" s="96">
        <v>-6.823801943796187E-3</v>
      </c>
      <c r="AB341" s="86"/>
      <c r="AC341" s="85">
        <v>45055</v>
      </c>
      <c r="AD341" s="95">
        <v>-2.5107898635417492E-3</v>
      </c>
      <c r="AE341" s="95">
        <v>6.26218514220582E-3</v>
      </c>
      <c r="AF341" s="95">
        <v>1.2322860462651017E-3</v>
      </c>
      <c r="AG341" s="95">
        <v>1.90004979645143E-2</v>
      </c>
      <c r="AH341" s="94">
        <v>6.2481782994838145E-3</v>
      </c>
    </row>
    <row r="342" spans="1:34" ht="15.75" customHeight="1" x14ac:dyDescent="0.2">
      <c r="A342" s="93"/>
      <c r="B342" s="85">
        <v>45056</v>
      </c>
      <c r="C342" s="101">
        <v>5.0304117976468195E-4</v>
      </c>
      <c r="D342" s="101">
        <v>-3.1818169945831026E-3</v>
      </c>
      <c r="E342" s="101">
        <v>-5.5090079377984446E-3</v>
      </c>
      <c r="F342" s="100">
        <v>-1.3844918063140314E-3</v>
      </c>
      <c r="G342" s="86"/>
      <c r="H342" s="85">
        <v>45056</v>
      </c>
      <c r="I342" s="97">
        <v>-1.2925814552617776E-3</v>
      </c>
      <c r="J342" s="97">
        <v>-9.7440298895285518E-5</v>
      </c>
      <c r="K342" s="96">
        <v>1.0479544347680265E-3</v>
      </c>
      <c r="L342" s="86"/>
      <c r="M342" s="85">
        <v>45056</v>
      </c>
      <c r="N342" s="95">
        <v>-7.8104514604096606E-4</v>
      </c>
      <c r="O342" s="95">
        <v>2.306886802514859E-3</v>
      </c>
      <c r="P342" s="95">
        <v>-2.2320031294512711E-3</v>
      </c>
      <c r="Q342" s="94">
        <v>-1.1539674155679072E-2</v>
      </c>
      <c r="R342" s="86"/>
      <c r="S342" s="85">
        <v>45056</v>
      </c>
      <c r="T342" s="99">
        <v>-2.9884434183792996E-2</v>
      </c>
      <c r="U342" s="99">
        <v>2.232737432273716E-2</v>
      </c>
      <c r="V342" s="99">
        <v>-9.4928457975633623E-2</v>
      </c>
      <c r="W342" s="98">
        <v>1.727294119532561E-2</v>
      </c>
      <c r="X342" s="86"/>
      <c r="Y342" s="85">
        <v>45056</v>
      </c>
      <c r="Z342" s="97">
        <v>2.1104701281437176E-4</v>
      </c>
      <c r="AA342" s="96">
        <v>-1.1597212300186285E-2</v>
      </c>
      <c r="AB342" s="86"/>
      <c r="AC342" s="85">
        <v>45056</v>
      </c>
      <c r="AD342" s="95">
        <v>-7.8870982242644164E-3</v>
      </c>
      <c r="AE342" s="95">
        <v>-9.4932057236522937E-3</v>
      </c>
      <c r="AF342" s="95">
        <v>-8.2135528231510376E-4</v>
      </c>
      <c r="AG342" s="95">
        <v>-1.4993666158761297E-2</v>
      </c>
      <c r="AH342" s="94">
        <v>1.0521490561339159E-2</v>
      </c>
    </row>
    <row r="343" spans="1:34" ht="15.75" customHeight="1" x14ac:dyDescent="0.2">
      <c r="A343" s="93"/>
      <c r="B343" s="85">
        <v>45057</v>
      </c>
      <c r="C343" s="101">
        <v>8.2279130289032655E-4</v>
      </c>
      <c r="D343" s="101">
        <v>-1.7088156852259433E-3</v>
      </c>
      <c r="E343" s="101">
        <v>-2.1610238275182711E-4</v>
      </c>
      <c r="F343" s="100">
        <v>-1.115935609080531E-2</v>
      </c>
      <c r="G343" s="86"/>
      <c r="H343" s="85">
        <v>45057</v>
      </c>
      <c r="I343" s="97">
        <v>-9.3239826134663853E-4</v>
      </c>
      <c r="J343" s="97">
        <v>-7.5748805730413405E-4</v>
      </c>
      <c r="K343" s="96">
        <v>1.2428753426947951E-3</v>
      </c>
      <c r="L343" s="86"/>
      <c r="M343" s="85">
        <v>45057</v>
      </c>
      <c r="N343" s="95">
        <v>3.662362551619895E-4</v>
      </c>
      <c r="O343" s="95">
        <v>1.0871080786495587E-3</v>
      </c>
      <c r="P343" s="95">
        <v>6.4994436446817001E-4</v>
      </c>
      <c r="Q343" s="94">
        <v>7.0565181766707704E-3</v>
      </c>
      <c r="R343" s="86"/>
      <c r="S343" s="85">
        <v>45057</v>
      </c>
      <c r="T343" s="99">
        <v>-1.3837688503760603E-2</v>
      </c>
      <c r="U343" s="99">
        <v>-7.9001216279721426E-2</v>
      </c>
      <c r="V343" s="99">
        <v>-7.4444734310437997E-3</v>
      </c>
      <c r="W343" s="98">
        <v>0.17665818780488418</v>
      </c>
      <c r="X343" s="86"/>
      <c r="Y343" s="85">
        <v>45057</v>
      </c>
      <c r="Z343" s="97">
        <v>4.9027558802579076E-5</v>
      </c>
      <c r="AA343" s="96">
        <v>-1.6717965087301591E-2</v>
      </c>
      <c r="AB343" s="86"/>
      <c r="AC343" s="85">
        <v>45057</v>
      </c>
      <c r="AD343" s="95">
        <v>1.43084202102636E-2</v>
      </c>
      <c r="AE343" s="95">
        <v>5.2662994386987417E-3</v>
      </c>
      <c r="AF343" s="95">
        <v>-8.6652079224408349E-3</v>
      </c>
      <c r="AG343" s="95">
        <v>1.184132761216772E-3</v>
      </c>
      <c r="AH343" s="94">
        <v>-9.4643459277375455E-3</v>
      </c>
    </row>
    <row r="344" spans="1:34" ht="15.75" customHeight="1" x14ac:dyDescent="0.2">
      <c r="A344" s="93"/>
      <c r="B344" s="85">
        <v>45058</v>
      </c>
      <c r="C344" s="101">
        <v>-2.7377767314060294E-4</v>
      </c>
      <c r="D344" s="101">
        <v>3.7655140561697522E-3</v>
      </c>
      <c r="E344" s="101">
        <v>5.0929735762836597E-4</v>
      </c>
      <c r="F344" s="100">
        <v>-9.7224054134808866E-3</v>
      </c>
      <c r="G344" s="86"/>
      <c r="H344" s="85">
        <v>45058</v>
      </c>
      <c r="I344" s="97">
        <v>-7.0606469848682476E-4</v>
      </c>
      <c r="J344" s="97">
        <v>-8.9102870806952639E-4</v>
      </c>
      <c r="K344" s="96">
        <v>-1.757124328956897E-3</v>
      </c>
      <c r="L344" s="86"/>
      <c r="M344" s="85">
        <v>45058</v>
      </c>
      <c r="N344" s="95">
        <v>2.4591028390940962E-3</v>
      </c>
      <c r="O344" s="95">
        <v>1.5106324754846486E-3</v>
      </c>
      <c r="P344" s="95">
        <v>-9.7755016788649549E-4</v>
      </c>
      <c r="Q344" s="94">
        <v>-5.5770848151252776E-3</v>
      </c>
      <c r="R344" s="86"/>
      <c r="S344" s="85">
        <v>45058</v>
      </c>
      <c r="T344" s="99">
        <v>-2.4791997697858819E-2</v>
      </c>
      <c r="U344" s="99">
        <v>6.7187036871700662E-2</v>
      </c>
      <c r="V344" s="99">
        <v>8.3331384506317527E-3</v>
      </c>
      <c r="W344" s="98">
        <v>-0.10162920434850797</v>
      </c>
      <c r="X344" s="86"/>
      <c r="Y344" s="85">
        <v>45058</v>
      </c>
      <c r="Z344" s="97">
        <v>2.1395252259285625E-4</v>
      </c>
      <c r="AA344" s="96">
        <v>1.318155009828843E-2</v>
      </c>
      <c r="AB344" s="86"/>
      <c r="AC344" s="85">
        <v>45058</v>
      </c>
      <c r="AD344" s="95">
        <v>2.8061441751758994E-3</v>
      </c>
      <c r="AE344" s="95">
        <v>-6.8004342320471273E-3</v>
      </c>
      <c r="AF344" s="95">
        <v>1.9290563301376778E-2</v>
      </c>
      <c r="AG344" s="95">
        <v>7.0755012162002804E-3</v>
      </c>
      <c r="AH344" s="94">
        <v>-9.6733088844936435E-3</v>
      </c>
    </row>
    <row r="345" spans="1:34" ht="15.75" customHeight="1" x14ac:dyDescent="0.2">
      <c r="A345" s="93"/>
      <c r="B345" s="85">
        <v>45061</v>
      </c>
      <c r="C345" s="101">
        <v>4.162945166693322E-4</v>
      </c>
      <c r="D345" s="101">
        <v>-1.6714543148700055E-3</v>
      </c>
      <c r="E345" s="101">
        <v>2.5366193644382438E-3</v>
      </c>
      <c r="F345" s="100">
        <v>1.0174163119929164E-2</v>
      </c>
      <c r="G345" s="86"/>
      <c r="H345" s="85">
        <v>45061</v>
      </c>
      <c r="I345" s="97">
        <v>-5.9244905183974245E-4</v>
      </c>
      <c r="J345" s="97">
        <v>-4.9886732577735166E-4</v>
      </c>
      <c r="K345" s="96">
        <v>-1.8894720739722211E-4</v>
      </c>
      <c r="L345" s="86"/>
      <c r="M345" s="85">
        <v>45061</v>
      </c>
      <c r="N345" s="95">
        <v>-4.5181185869646857E-4</v>
      </c>
      <c r="O345" s="95">
        <v>2.5756742341632717E-4</v>
      </c>
      <c r="P345" s="95">
        <v>6.5139695734622307E-4</v>
      </c>
      <c r="Q345" s="94">
        <v>1.6850022651240724E-2</v>
      </c>
      <c r="R345" s="86"/>
      <c r="S345" s="85">
        <v>45061</v>
      </c>
      <c r="T345" s="99">
        <v>-7.1519051677836534E-3</v>
      </c>
      <c r="U345" s="99">
        <v>4.3092111405732818E-2</v>
      </c>
      <c r="V345" s="99">
        <v>1.764620928053197E-3</v>
      </c>
      <c r="W345" s="98">
        <v>-2.2701619095010075E-2</v>
      </c>
      <c r="X345" s="86"/>
      <c r="Y345" s="85">
        <v>45061</v>
      </c>
      <c r="Z345" s="97">
        <v>-4.7924617489006322E-4</v>
      </c>
      <c r="AA345" s="96">
        <v>8.5725741757011337E-3</v>
      </c>
      <c r="AB345" s="86"/>
      <c r="AC345" s="85">
        <v>45061</v>
      </c>
      <c r="AD345" s="95">
        <v>-1.7193750353727416E-2</v>
      </c>
      <c r="AE345" s="95">
        <v>-9.9435072667591919E-3</v>
      </c>
      <c r="AF345" s="95">
        <v>-1.9290563301376809E-2</v>
      </c>
      <c r="AG345" s="95">
        <v>-1.9113436679659165E-3</v>
      </c>
      <c r="AH345" s="94">
        <v>-2.581640644653186E-2</v>
      </c>
    </row>
    <row r="346" spans="1:34" ht="15.75" customHeight="1" x14ac:dyDescent="0.2">
      <c r="A346" s="93"/>
      <c r="B346" s="85">
        <v>45062</v>
      </c>
      <c r="C346" s="101">
        <v>6.4078816411679968E-4</v>
      </c>
      <c r="D346" s="101">
        <v>-5.9030586327015594E-5</v>
      </c>
      <c r="E346" s="101">
        <v>9.3024669721563101E-5</v>
      </c>
      <c r="F346" s="100">
        <v>1.0005778901236008E-2</v>
      </c>
      <c r="G346" s="86"/>
      <c r="H346" s="85">
        <v>45062</v>
      </c>
      <c r="I346" s="97">
        <v>-2.0078480081273538E-3</v>
      </c>
      <c r="J346" s="97">
        <v>1.0567125866411604E-3</v>
      </c>
      <c r="K346" s="96">
        <v>4.5919105518000157E-3</v>
      </c>
      <c r="L346" s="86"/>
      <c r="M346" s="85">
        <v>45062</v>
      </c>
      <c r="N346" s="95">
        <v>-2.3207158839908904E-4</v>
      </c>
      <c r="O346" s="95">
        <v>1.7780298863322823E-3</v>
      </c>
      <c r="P346" s="95">
        <v>1.7945699490477171E-3</v>
      </c>
      <c r="Q346" s="94">
        <v>-1.8623069436433319E-2</v>
      </c>
      <c r="R346" s="86"/>
      <c r="S346" s="85">
        <v>45062</v>
      </c>
      <c r="T346" s="99">
        <v>2.1147141524448739E-2</v>
      </c>
      <c r="U346" s="99">
        <v>4.1991929591107709E-2</v>
      </c>
      <c r="V346" s="99">
        <v>-2.2729871442945617E-3</v>
      </c>
      <c r="W346" s="98">
        <v>0.13722899759727797</v>
      </c>
      <c r="X346" s="86"/>
      <c r="Y346" s="85">
        <v>45062</v>
      </c>
      <c r="Z346" s="97">
        <v>4.54611955100428E-4</v>
      </c>
      <c r="AA346" s="96">
        <v>6.8018407673867158E-3</v>
      </c>
      <c r="AB346" s="86"/>
      <c r="AC346" s="85">
        <v>45062</v>
      </c>
      <c r="AD346" s="95">
        <v>1.5635753621968489E-2</v>
      </c>
      <c r="AE346" s="95">
        <v>1.0625635533317919E-2</v>
      </c>
      <c r="AF346" s="95">
        <v>4.1402016908807841E-2</v>
      </c>
      <c r="AG346" s="95">
        <v>7.7695912363339977E-3</v>
      </c>
      <c r="AH346" s="94">
        <v>1.7603541143465257E-2</v>
      </c>
    </row>
    <row r="347" spans="1:34" ht="15.75" customHeight="1" x14ac:dyDescent="0.2">
      <c r="A347" s="93"/>
      <c r="B347" s="85">
        <v>45063</v>
      </c>
      <c r="C347" s="101">
        <v>1.1097723793305709E-4</v>
      </c>
      <c r="D347" s="101">
        <v>-1.1705045415110586E-3</v>
      </c>
      <c r="E347" s="101">
        <v>-5.1227090636943914E-3</v>
      </c>
      <c r="F347" s="100">
        <v>7.2610761471598546E-3</v>
      </c>
      <c r="G347" s="86"/>
      <c r="H347" s="85">
        <v>45063</v>
      </c>
      <c r="I347" s="97">
        <v>-3.1337743351244902E-4</v>
      </c>
      <c r="J347" s="97">
        <v>1.5466508801786943E-4</v>
      </c>
      <c r="K347" s="96">
        <v>-1.2217372520284769E-6</v>
      </c>
      <c r="L347" s="86"/>
      <c r="M347" s="85">
        <v>45063</v>
      </c>
      <c r="N347" s="95">
        <v>-1.0036849693823282E-3</v>
      </c>
      <c r="O347" s="95">
        <v>9.6572474393731664E-4</v>
      </c>
      <c r="P347" s="95">
        <v>-2.6995565912214785E-3</v>
      </c>
      <c r="Q347" s="94">
        <v>-1.1769197682376404E-2</v>
      </c>
      <c r="R347" s="86"/>
      <c r="S347" s="85">
        <v>45063</v>
      </c>
      <c r="T347" s="99">
        <v>-3.4271028113310779E-3</v>
      </c>
      <c r="U347" s="99">
        <v>-4.5299213975625044E-2</v>
      </c>
      <c r="V347" s="99">
        <v>4.9676286165508295E-2</v>
      </c>
      <c r="W347" s="98">
        <v>-9.1640261766151934E-2</v>
      </c>
      <c r="X347" s="86"/>
      <c r="Y347" s="85">
        <v>45063</v>
      </c>
      <c r="Z347" s="97">
        <v>-5.456188756109326E-4</v>
      </c>
      <c r="AA347" s="96">
        <v>-8.2043128333775354E-3</v>
      </c>
      <c r="AB347" s="86"/>
      <c r="AC347" s="85">
        <v>45063</v>
      </c>
      <c r="AD347" s="95">
        <v>6.1399951959342086E-3</v>
      </c>
      <c r="AE347" s="95">
        <v>-1.1940299926075785E-3</v>
      </c>
      <c r="AF347" s="95">
        <v>4.280809249188465E-2</v>
      </c>
      <c r="AG347" s="95">
        <v>1.9378769843403067E-2</v>
      </c>
      <c r="AH347" s="94">
        <v>9.1607326726125468E-3</v>
      </c>
    </row>
    <row r="348" spans="1:34" ht="15.75" customHeight="1" x14ac:dyDescent="0.2">
      <c r="A348" s="93"/>
      <c r="B348" s="85">
        <v>45064</v>
      </c>
      <c r="C348" s="101">
        <v>-1.2188006222273447E-4</v>
      </c>
      <c r="D348" s="101">
        <v>2.9781149156079246E-3</v>
      </c>
      <c r="E348" s="101">
        <v>8.7005847506646983E-4</v>
      </c>
      <c r="F348" s="100">
        <v>-1.2715734713074489E-2</v>
      </c>
      <c r="G348" s="86"/>
      <c r="H348" s="85">
        <v>45064</v>
      </c>
      <c r="I348" s="97">
        <v>-7.7006144796537784E-4</v>
      </c>
      <c r="J348" s="97">
        <v>-1.9081412821781313E-3</v>
      </c>
      <c r="K348" s="96">
        <v>2.5396365489193669E-4</v>
      </c>
      <c r="L348" s="86"/>
      <c r="M348" s="85">
        <v>45064</v>
      </c>
      <c r="N348" s="95">
        <v>-1.1034836659803418E-3</v>
      </c>
      <c r="O348" s="95">
        <v>7.3688711090401609E-4</v>
      </c>
      <c r="P348" s="95">
        <v>8.4735119418551943E-4</v>
      </c>
      <c r="Q348" s="94">
        <v>-2.5628994949650586E-2</v>
      </c>
      <c r="R348" s="86"/>
      <c r="S348" s="85">
        <v>45064</v>
      </c>
      <c r="T348" s="99">
        <v>2.7532745630978198E-2</v>
      </c>
      <c r="U348" s="99">
        <v>-7.7376449600334574E-3</v>
      </c>
      <c r="V348" s="99">
        <v>2.7659770235271483E-2</v>
      </c>
      <c r="W348" s="98">
        <v>0.25275497103025085</v>
      </c>
      <c r="X348" s="86"/>
      <c r="Y348" s="85">
        <v>45064</v>
      </c>
      <c r="Z348" s="97">
        <v>-5.0322545958868674E-5</v>
      </c>
      <c r="AA348" s="96">
        <v>-9.1679990886222931E-3</v>
      </c>
      <c r="AB348" s="86"/>
      <c r="AC348" s="85">
        <v>45064</v>
      </c>
      <c r="AD348" s="95">
        <v>-7.5442706646489926E-3</v>
      </c>
      <c r="AE348" s="95">
        <v>4.7675894834727055E-3</v>
      </c>
      <c r="AF348" s="95">
        <v>-3.1736409603604535E-2</v>
      </c>
      <c r="AG348" s="95">
        <v>1.0020758121476829E-3</v>
      </c>
      <c r="AH348" s="94">
        <v>-2.846301731838806E-3</v>
      </c>
    </row>
    <row r="349" spans="1:34" ht="15.75" customHeight="1" x14ac:dyDescent="0.2">
      <c r="A349" s="93"/>
      <c r="B349" s="85">
        <v>45065</v>
      </c>
      <c r="C349" s="101">
        <v>-1.6845750838488907E-4</v>
      </c>
      <c r="D349" s="101">
        <v>4.0851369322779446E-3</v>
      </c>
      <c r="E349" s="101">
        <v>-2.9517753639859167E-3</v>
      </c>
      <c r="F349" s="100">
        <v>7.0380163360689307E-4</v>
      </c>
      <c r="G349" s="86"/>
      <c r="H349" s="85">
        <v>45065</v>
      </c>
      <c r="I349" s="97">
        <v>4.2910460379916391E-4</v>
      </c>
      <c r="J349" s="97">
        <v>3.0527604199077078E-3</v>
      </c>
      <c r="K349" s="96">
        <v>-9.0799854212070925E-4</v>
      </c>
      <c r="L349" s="86"/>
      <c r="M349" s="85">
        <v>45065</v>
      </c>
      <c r="N349" s="95">
        <v>-1.3502871438500275E-3</v>
      </c>
      <c r="O349" s="95">
        <v>6.3470991864942564E-4</v>
      </c>
      <c r="P349" s="95">
        <v>5.6538584980460056E-4</v>
      </c>
      <c r="Q349" s="94">
        <v>-4.0902210112689899E-3</v>
      </c>
      <c r="R349" s="86"/>
      <c r="S349" s="85">
        <v>45065</v>
      </c>
      <c r="T349" s="99">
        <v>-2.7375469386938439E-2</v>
      </c>
      <c r="U349" s="99">
        <v>-3.7582026787040035E-2</v>
      </c>
      <c r="V349" s="99">
        <v>2.0009205539073222E-2</v>
      </c>
      <c r="W349" s="98">
        <v>-6.6572592000325823E-2</v>
      </c>
      <c r="X349" s="86"/>
      <c r="Y349" s="85">
        <v>45065</v>
      </c>
      <c r="Z349" s="97">
        <v>4.2894596606831841E-4</v>
      </c>
      <c r="AA349" s="96">
        <v>8.3821459038334878E-3</v>
      </c>
      <c r="AB349" s="86"/>
      <c r="AC349" s="85">
        <v>45065</v>
      </c>
      <c r="AD349" s="95">
        <v>8.5840264352488884E-4</v>
      </c>
      <c r="AE349" s="95">
        <v>6.4341569750706058E-3</v>
      </c>
      <c r="AF349" s="95">
        <v>1.7154416763909618E-2</v>
      </c>
      <c r="AG349" s="95">
        <v>2.08149107827163E-2</v>
      </c>
      <c r="AH349" s="94">
        <v>-7.2710255372163005E-3</v>
      </c>
    </row>
    <row r="350" spans="1:34" ht="15.75" customHeight="1" x14ac:dyDescent="0.2">
      <c r="A350" s="93"/>
      <c r="B350" s="85">
        <v>45068</v>
      </c>
      <c r="C350" s="101">
        <v>-2.1336985111863936E-5</v>
      </c>
      <c r="D350" s="101">
        <v>-6.6387932946540863E-3</v>
      </c>
      <c r="E350" s="101">
        <v>-6.5555819183810149E-3</v>
      </c>
      <c r="F350" s="100">
        <v>1.2094591782857777E-2</v>
      </c>
      <c r="G350" s="86"/>
      <c r="H350" s="85">
        <v>45068</v>
      </c>
      <c r="I350" s="97">
        <v>-2.582085063720682E-4</v>
      </c>
      <c r="J350" s="97">
        <v>5.3022077695121178E-3</v>
      </c>
      <c r="K350" s="96">
        <v>3.1028079865232836E-3</v>
      </c>
      <c r="L350" s="86"/>
      <c r="M350" s="85">
        <v>45068</v>
      </c>
      <c r="N350" s="95">
        <v>-3.7070823524850414E-4</v>
      </c>
      <c r="O350" s="95">
        <v>9.9968247048287266E-5</v>
      </c>
      <c r="P350" s="95">
        <v>-3.1357012045019961E-4</v>
      </c>
      <c r="Q350" s="94">
        <v>8.2387402488996835E-3</v>
      </c>
      <c r="R350" s="86"/>
      <c r="S350" s="85">
        <v>45068</v>
      </c>
      <c r="T350" s="99">
        <v>-3.7141263418151979E-2</v>
      </c>
      <c r="U350" s="99">
        <v>1.710092529473458E-3</v>
      </c>
      <c r="V350" s="99">
        <v>-2.3509707678556601E-2</v>
      </c>
      <c r="W350" s="98">
        <v>-0.15360547136694688</v>
      </c>
      <c r="X350" s="86"/>
      <c r="Y350" s="85">
        <v>45068</v>
      </c>
      <c r="Z350" s="97">
        <v>1.6332948555542636E-4</v>
      </c>
      <c r="AA350" s="96">
        <v>5.8968234236239959E-3</v>
      </c>
      <c r="AB350" s="86"/>
      <c r="AC350" s="85">
        <v>45068</v>
      </c>
      <c r="AD350" s="95">
        <v>-2.0807812512816801E-2</v>
      </c>
      <c r="AE350" s="95">
        <v>-3.3812373718693474E-3</v>
      </c>
      <c r="AF350" s="95">
        <v>1.930875286136181E-3</v>
      </c>
      <c r="AG350" s="95">
        <v>-2.0528787747860183E-2</v>
      </c>
      <c r="AH350" s="94">
        <v>-2.1279971171774447E-2</v>
      </c>
    </row>
    <row r="351" spans="1:34" ht="15.75" customHeight="1" x14ac:dyDescent="0.2">
      <c r="A351" s="93"/>
      <c r="B351" s="85">
        <v>45069</v>
      </c>
      <c r="C351" s="101">
        <v>2.9631299010973955E-4</v>
      </c>
      <c r="D351" s="101">
        <v>2.9247236577761015E-3</v>
      </c>
      <c r="E351" s="101">
        <v>4.9047848561842369E-3</v>
      </c>
      <c r="F351" s="100">
        <v>-1.8183284725368043E-3</v>
      </c>
      <c r="G351" s="86"/>
      <c r="H351" s="85">
        <v>45069</v>
      </c>
      <c r="I351" s="97">
        <v>-1.9947717100680308E-4</v>
      </c>
      <c r="J351" s="97">
        <v>1.4241056208009163E-3</v>
      </c>
      <c r="K351" s="96">
        <v>3.6940877968081173E-3</v>
      </c>
      <c r="L351" s="86"/>
      <c r="M351" s="85">
        <v>45069</v>
      </c>
      <c r="N351" s="95">
        <v>1.3938225942233071E-3</v>
      </c>
      <c r="O351" s="95">
        <v>-2.3010705097858838E-3</v>
      </c>
      <c r="P351" s="95">
        <v>9.857641387839562E-4</v>
      </c>
      <c r="Q351" s="94">
        <v>-3.6884227733796973E-2</v>
      </c>
      <c r="R351" s="86"/>
      <c r="S351" s="85">
        <v>45069</v>
      </c>
      <c r="T351" s="99">
        <v>-2.4471073830191092E-2</v>
      </c>
      <c r="U351" s="99">
        <v>-8.6139360878947063E-3</v>
      </c>
      <c r="V351" s="99">
        <v>1.8510124663226969E-2</v>
      </c>
      <c r="W351" s="98">
        <v>-3.5050390135653052E-2</v>
      </c>
      <c r="X351" s="86"/>
      <c r="Y351" s="85">
        <v>45069</v>
      </c>
      <c r="Z351" s="97">
        <v>1.7115491880806373E-4</v>
      </c>
      <c r="AA351" s="96">
        <v>-6.9446955181999099E-3</v>
      </c>
      <c r="AB351" s="86"/>
      <c r="AC351" s="85">
        <v>45069</v>
      </c>
      <c r="AD351" s="95">
        <v>-4.3899978712810357E-3</v>
      </c>
      <c r="AE351" s="95">
        <v>-1.5014784720701078E-2</v>
      </c>
      <c r="AF351" s="95">
        <v>-1.6728653096049973E-2</v>
      </c>
      <c r="AG351" s="95">
        <v>-4.0131915694384766E-3</v>
      </c>
      <c r="AH351" s="94">
        <v>-3.468987109967793E-2</v>
      </c>
    </row>
    <row r="352" spans="1:34" ht="15.75" customHeight="1" x14ac:dyDescent="0.2">
      <c r="A352" s="93"/>
      <c r="B352" s="85">
        <v>45070</v>
      </c>
      <c r="C352" s="101">
        <v>7.8949681141073926E-4</v>
      </c>
      <c r="D352" s="101">
        <v>1.8057216098446131E-3</v>
      </c>
      <c r="E352" s="101">
        <v>8.8097253022718473E-3</v>
      </c>
      <c r="F352" s="100">
        <v>-6.8467292911585766E-3</v>
      </c>
      <c r="G352" s="86"/>
      <c r="H352" s="85">
        <v>45070</v>
      </c>
      <c r="I352" s="97">
        <v>1.3578880265349409E-4</v>
      </c>
      <c r="J352" s="97">
        <v>1.2920613387656416E-3</v>
      </c>
      <c r="K352" s="96">
        <v>-4.0295852459638522E-3</v>
      </c>
      <c r="L352" s="86"/>
      <c r="M352" s="85">
        <v>45070</v>
      </c>
      <c r="N352" s="95">
        <v>-1.1095400838395746E-3</v>
      </c>
      <c r="O352" s="95">
        <v>3.2474821190422412E-3</v>
      </c>
      <c r="P352" s="95">
        <v>5.7680884585887431E-4</v>
      </c>
      <c r="Q352" s="94">
        <v>-5.0442435050141073E-3</v>
      </c>
      <c r="R352" s="86"/>
      <c r="S352" s="85">
        <v>45070</v>
      </c>
      <c r="T352" s="99">
        <v>4.1628396706986738E-2</v>
      </c>
      <c r="U352" s="99">
        <v>7.4017137208491049E-4</v>
      </c>
      <c r="V352" s="99">
        <v>5.5023253841443237E-3</v>
      </c>
      <c r="W352" s="98">
        <v>0.16412458192043761</v>
      </c>
      <c r="X352" s="86"/>
      <c r="Y352" s="85">
        <v>45070</v>
      </c>
      <c r="Z352" s="97">
        <v>5.1157017755924219E-4</v>
      </c>
      <c r="AA352" s="96">
        <v>-2.2415918464053691E-2</v>
      </c>
      <c r="AB352" s="86"/>
      <c r="AC352" s="85">
        <v>45070</v>
      </c>
      <c r="AD352" s="95">
        <v>-5.2935638530582007E-3</v>
      </c>
      <c r="AE352" s="95">
        <v>-1.6116803234419958E-2</v>
      </c>
      <c r="AF352" s="95">
        <v>-7.0866438309913383E-3</v>
      </c>
      <c r="AG352" s="95">
        <v>3.707521676503904E-2</v>
      </c>
      <c r="AH352" s="94">
        <v>8.3155323565569268E-3</v>
      </c>
    </row>
    <row r="353" spans="1:34" ht="15.75" customHeight="1" x14ac:dyDescent="0.2">
      <c r="A353" s="93"/>
      <c r="B353" s="85">
        <v>45071</v>
      </c>
      <c r="C353" s="101">
        <v>5.0607354724802587E-4</v>
      </c>
      <c r="D353" s="101">
        <v>3.4846162305074202E-4</v>
      </c>
      <c r="E353" s="101">
        <v>-6.171086589227338E-3</v>
      </c>
      <c r="F353" s="100">
        <v>4.9864856770967373E-4</v>
      </c>
      <c r="G353" s="86"/>
      <c r="H353" s="85">
        <v>45071</v>
      </c>
      <c r="I353" s="97">
        <v>-4.8892072286807237E-4</v>
      </c>
      <c r="J353" s="97">
        <v>-1.287111975992971E-3</v>
      </c>
      <c r="K353" s="96">
        <v>-1.0589897070839641E-3</v>
      </c>
      <c r="L353" s="86"/>
      <c r="M353" s="85">
        <v>45071</v>
      </c>
      <c r="N353" s="95">
        <v>-1.8101713065632812E-3</v>
      </c>
      <c r="O353" s="95">
        <v>-2.4549782712102695E-3</v>
      </c>
      <c r="P353" s="95">
        <v>-4.6471104575172845E-4</v>
      </c>
      <c r="Q353" s="94">
        <v>-4.4271214567223076E-3</v>
      </c>
      <c r="R353" s="86"/>
      <c r="S353" s="85">
        <v>45071</v>
      </c>
      <c r="T353" s="99">
        <v>-2.0512459656648774E-2</v>
      </c>
      <c r="U353" s="99">
        <v>-1.8095624093341634E-2</v>
      </c>
      <c r="V353" s="99">
        <v>8.1987097473366008E-3</v>
      </c>
      <c r="W353" s="98">
        <v>-8.8379427708046993E-2</v>
      </c>
      <c r="X353" s="86"/>
      <c r="Y353" s="85">
        <v>45071</v>
      </c>
      <c r="Z353" s="97">
        <v>-5.3294798416326638E-4</v>
      </c>
      <c r="AA353" s="96">
        <v>5.2185795454547327E-3</v>
      </c>
      <c r="AB353" s="86"/>
      <c r="AC353" s="85">
        <v>45071</v>
      </c>
      <c r="AD353" s="95">
        <v>2.1244384125415145E-2</v>
      </c>
      <c r="AE353" s="95">
        <v>3.3138601879549485E-3</v>
      </c>
      <c r="AF353" s="95">
        <v>1.2173721911555494E-2</v>
      </c>
      <c r="AG353" s="95">
        <v>3.0796820013893503E-2</v>
      </c>
      <c r="AH353" s="94">
        <v>2.9912006354563522E-2</v>
      </c>
    </row>
    <row r="354" spans="1:34" ht="15.75" customHeight="1" x14ac:dyDescent="0.2">
      <c r="A354" s="93"/>
      <c r="B354" s="85">
        <v>45072</v>
      </c>
      <c r="C354" s="101">
        <v>3.513425766977593E-4</v>
      </c>
      <c r="D354" s="101">
        <v>-2.9089353065081414E-3</v>
      </c>
      <c r="E354" s="101">
        <v>-1.0215095396372946E-3</v>
      </c>
      <c r="F354" s="100">
        <v>1.0778469673739211E-3</v>
      </c>
      <c r="G354" s="86"/>
      <c r="H354" s="85">
        <v>45072</v>
      </c>
      <c r="I354" s="97">
        <v>-5.092020753250286E-4</v>
      </c>
      <c r="J354" s="97">
        <v>-8.3350052348099047E-4</v>
      </c>
      <c r="K354" s="96">
        <v>-2.1813637426819524E-3</v>
      </c>
      <c r="L354" s="86"/>
      <c r="M354" s="85">
        <v>45072</v>
      </c>
      <c r="N354" s="95">
        <v>-3.9712199696021708E-4</v>
      </c>
      <c r="O354" s="95">
        <v>8.6956166738914192E-4</v>
      </c>
      <c r="P354" s="95">
        <v>8.4322111976488639E-4</v>
      </c>
      <c r="Q354" s="94">
        <v>2.693843667037859E-3</v>
      </c>
      <c r="R354" s="86"/>
      <c r="S354" s="85">
        <v>45072</v>
      </c>
      <c r="T354" s="99">
        <v>-2.8752763451903439E-2</v>
      </c>
      <c r="U354" s="99">
        <v>-1.7247281520007762E-2</v>
      </c>
      <c r="V354" s="99">
        <v>3.0710921300629464E-4</v>
      </c>
      <c r="W354" s="98">
        <v>4.4690384519554038E-2</v>
      </c>
      <c r="X354" s="86"/>
      <c r="Y354" s="85">
        <v>45072</v>
      </c>
      <c r="Z354" s="97">
        <v>-6.0622859411157309E-4</v>
      </c>
      <c r="AA354" s="96">
        <v>-3.1366381488818641E-3</v>
      </c>
      <c r="AB354" s="86"/>
      <c r="AC354" s="85">
        <v>45072</v>
      </c>
      <c r="AD354" s="95">
        <v>-6.3002049650474597E-4</v>
      </c>
      <c r="AE354" s="95">
        <v>-5.4124968448762325E-3</v>
      </c>
      <c r="AF354" s="95">
        <v>1.587642253788573E-2</v>
      </c>
      <c r="AG354" s="95">
        <v>1.3859496899921157E-2</v>
      </c>
      <c r="AH354" s="94">
        <v>-2.2785640007247455E-2</v>
      </c>
    </row>
    <row r="355" spans="1:34" ht="15.75" customHeight="1" x14ac:dyDescent="0.2">
      <c r="A355" s="93"/>
      <c r="B355" s="85">
        <v>45076</v>
      </c>
      <c r="C355" s="101">
        <v>1.1645755625397109E-3</v>
      </c>
      <c r="D355" s="101">
        <v>-2.2691315963654442E-3</v>
      </c>
      <c r="E355" s="101">
        <v>2.6223806916092704E-3</v>
      </c>
      <c r="F355" s="100">
        <v>3.5876932352989842E-3</v>
      </c>
      <c r="G355" s="86"/>
      <c r="H355" s="85">
        <v>45076</v>
      </c>
      <c r="I355" s="97">
        <v>-8.5585496052238187E-4</v>
      </c>
      <c r="J355" s="97">
        <v>2.2685196811077532E-3</v>
      </c>
      <c r="K355" s="96">
        <v>1.220677609507815E-3</v>
      </c>
      <c r="L355" s="86"/>
      <c r="M355" s="85">
        <v>45076</v>
      </c>
      <c r="N355" s="95">
        <v>-8.5290176326045873E-4</v>
      </c>
      <c r="O355" s="95">
        <v>-1.6053607350399225E-3</v>
      </c>
      <c r="P355" s="95">
        <v>1.0227363634163558E-3</v>
      </c>
      <c r="Q355" s="94">
        <v>-4.5428578116945544E-3</v>
      </c>
      <c r="R355" s="86"/>
      <c r="S355" s="85">
        <v>45076</v>
      </c>
      <c r="T355" s="99">
        <v>2.0072031470768508E-2</v>
      </c>
      <c r="U355" s="99">
        <v>-3.9515850051839649E-2</v>
      </c>
      <c r="V355" s="99">
        <v>5.4659952391231933E-2</v>
      </c>
      <c r="W355" s="98">
        <v>1.3449748535971716E-2</v>
      </c>
      <c r="X355" s="86"/>
      <c r="Y355" s="85">
        <v>45076</v>
      </c>
      <c r="Z355" s="97">
        <v>7.3260304362259346E-4</v>
      </c>
      <c r="AA355" s="96">
        <v>1.9040027441041716E-3</v>
      </c>
      <c r="AB355" s="86"/>
      <c r="AC355" s="85">
        <v>45076</v>
      </c>
      <c r="AD355" s="95">
        <v>-4.0267424306150539E-2</v>
      </c>
      <c r="AE355" s="95">
        <v>-6.1463008486939549E-3</v>
      </c>
      <c r="AF355" s="95">
        <v>-1.392672412342489E-2</v>
      </c>
      <c r="AG355" s="95">
        <v>-2.9957240527600761E-2</v>
      </c>
      <c r="AH355" s="94">
        <v>-9.3873897951668468E-3</v>
      </c>
    </row>
    <row r="356" spans="1:34" ht="15.75" customHeight="1" x14ac:dyDescent="0.2">
      <c r="A356" s="93"/>
      <c r="B356" s="85">
        <v>45077</v>
      </c>
      <c r="C356" s="101">
        <v>-3.558599998382443E-5</v>
      </c>
      <c r="D356" s="101">
        <v>-3.1876863441047498E-3</v>
      </c>
      <c r="E356" s="101">
        <v>1.995074079886893E-3</v>
      </c>
      <c r="F356" s="100">
        <v>6.9128764832966441E-3</v>
      </c>
      <c r="G356" s="86"/>
      <c r="H356" s="85">
        <v>45077</v>
      </c>
      <c r="I356" s="97">
        <v>1.9444435692671976E-4</v>
      </c>
      <c r="J356" s="97">
        <v>1.4672277482043567E-3</v>
      </c>
      <c r="K356" s="96">
        <v>-5.9289742463027549E-4</v>
      </c>
      <c r="L356" s="86"/>
      <c r="M356" s="85">
        <v>45077</v>
      </c>
      <c r="N356" s="95">
        <v>1.8455535888248871E-4</v>
      </c>
      <c r="O356" s="95">
        <v>3.8519159267137748E-3</v>
      </c>
      <c r="P356" s="95">
        <v>1.0517943028439183E-3</v>
      </c>
      <c r="Q356" s="94">
        <v>3.279522536562348E-2</v>
      </c>
      <c r="R356" s="86"/>
      <c r="S356" s="85">
        <v>45077</v>
      </c>
      <c r="T356" s="99">
        <v>-1.3787645368005639E-2</v>
      </c>
      <c r="U356" s="99">
        <v>-4.5870284402616056E-2</v>
      </c>
      <c r="V356" s="99">
        <v>3.0577052856054079E-2</v>
      </c>
      <c r="W356" s="98">
        <v>-0.22108823266356933</v>
      </c>
      <c r="X356" s="86"/>
      <c r="Y356" s="85">
        <v>45077</v>
      </c>
      <c r="Z356" s="97">
        <v>8.0085240690406427E-4</v>
      </c>
      <c r="AA356" s="96">
        <v>-5.7547141495076989E-3</v>
      </c>
      <c r="AB356" s="86"/>
      <c r="AC356" s="85">
        <v>45077</v>
      </c>
      <c r="AD356" s="95">
        <v>8.0052706547158251E-3</v>
      </c>
      <c r="AE356" s="95">
        <v>-2.8045063899585197E-2</v>
      </c>
      <c r="AF356" s="95">
        <v>1.6612319445598732E-2</v>
      </c>
      <c r="AG356" s="95">
        <v>2.238496920758979E-2</v>
      </c>
      <c r="AH356" s="94">
        <v>5.2677909348588046E-3</v>
      </c>
    </row>
    <row r="357" spans="1:34" ht="15.75" customHeight="1" x14ac:dyDescent="0.2">
      <c r="A357" s="93"/>
      <c r="B357" s="85">
        <v>45078</v>
      </c>
      <c r="C357" s="101">
        <v>3.3617094534200672E-4</v>
      </c>
      <c r="D357" s="101">
        <v>-2.1717618536195404E-3</v>
      </c>
      <c r="E357" s="101">
        <v>3.7949108644100638E-3</v>
      </c>
      <c r="F357" s="100">
        <v>5.0717207174511749E-3</v>
      </c>
      <c r="G357" s="86"/>
      <c r="H357" s="85">
        <v>45078</v>
      </c>
      <c r="I357" s="97">
        <v>4.3119172521902398E-4</v>
      </c>
      <c r="J357" s="97">
        <v>2.2038479425840341E-4</v>
      </c>
      <c r="K357" s="96">
        <v>4.3378494648886818E-4</v>
      </c>
      <c r="L357" s="86"/>
      <c r="M357" s="85">
        <v>45078</v>
      </c>
      <c r="N357" s="95">
        <v>-7.7212007283633955E-4</v>
      </c>
      <c r="O357" s="95">
        <v>-1.7229160095699333E-3</v>
      </c>
      <c r="P357" s="95">
        <v>7.5863487883874158E-4</v>
      </c>
      <c r="Q357" s="94">
        <v>-9.0080912024499173E-3</v>
      </c>
      <c r="R357" s="86"/>
      <c r="S357" s="85">
        <v>45078</v>
      </c>
      <c r="T357" s="99">
        <v>3.7441751955203426E-2</v>
      </c>
      <c r="U357" s="99">
        <v>-0.11674680707887916</v>
      </c>
      <c r="V357" s="99">
        <v>3.1295550486906507E-2</v>
      </c>
      <c r="W357" s="98">
        <v>8.9903084276632003E-2</v>
      </c>
      <c r="X357" s="86"/>
      <c r="Y357" s="85">
        <v>45078</v>
      </c>
      <c r="Z357" s="97">
        <v>-3.1838562080333194E-4</v>
      </c>
      <c r="AA357" s="96">
        <v>1.9333204394738655E-2</v>
      </c>
      <c r="AB357" s="86"/>
      <c r="AC357" s="85">
        <v>45078</v>
      </c>
      <c r="AD357" s="95">
        <v>6.8238647935159782E-2</v>
      </c>
      <c r="AE357" s="95">
        <v>5.378113916276029E-2</v>
      </c>
      <c r="AF357" s="95">
        <v>3.9809988361847681E-2</v>
      </c>
      <c r="AG357" s="95">
        <v>-5.0802248298749278E-3</v>
      </c>
      <c r="AH357" s="94">
        <v>3.5393224834243717E-2</v>
      </c>
    </row>
    <row r="358" spans="1:34" ht="15.75" customHeight="1" x14ac:dyDescent="0.2">
      <c r="A358" s="93"/>
      <c r="B358" s="85">
        <v>45079</v>
      </c>
      <c r="C358" s="101">
        <v>3.0634585119507051E-4</v>
      </c>
      <c r="D358" s="101">
        <v>-3.8713964848522378E-3</v>
      </c>
      <c r="E358" s="101">
        <v>7.2680031469457857E-3</v>
      </c>
      <c r="F358" s="100">
        <v>2.5631784312881951E-2</v>
      </c>
      <c r="G358" s="86"/>
      <c r="H358" s="85">
        <v>45079</v>
      </c>
      <c r="I358" s="97">
        <v>-3.047887355771109E-4</v>
      </c>
      <c r="J358" s="97">
        <v>1.3993257653436213E-3</v>
      </c>
      <c r="K358" s="96">
        <v>-1.0409372009905724E-5</v>
      </c>
      <c r="L358" s="86"/>
      <c r="M358" s="85">
        <v>45079</v>
      </c>
      <c r="N358" s="95">
        <v>-8.3396260235485734E-4</v>
      </c>
      <c r="O358" s="95">
        <v>2.5806503933462777E-3</v>
      </c>
      <c r="P358" s="95">
        <v>5.6002219661884226E-5</v>
      </c>
      <c r="Q358" s="94">
        <v>1.9122163237845693E-3</v>
      </c>
      <c r="R358" s="86"/>
      <c r="S358" s="85">
        <v>45079</v>
      </c>
      <c r="T358" s="99">
        <v>4.0212622724944164E-2</v>
      </c>
      <c r="U358" s="99">
        <v>-5.5034186617828676E-2</v>
      </c>
      <c r="V358" s="99">
        <v>-1.3060489971680828E-2</v>
      </c>
      <c r="W358" s="98">
        <v>-8.0065275953120334E-4</v>
      </c>
      <c r="X358" s="86"/>
      <c r="Y358" s="85">
        <v>45079</v>
      </c>
      <c r="Z358" s="97">
        <v>1.7909588481616434E-4</v>
      </c>
      <c r="AA358" s="96">
        <v>6.480574617003282E-4</v>
      </c>
      <c r="AB358" s="86"/>
      <c r="AC358" s="85">
        <v>45079</v>
      </c>
      <c r="AD358" s="95">
        <v>-3.0869030228397373E-2</v>
      </c>
      <c r="AE358" s="95">
        <v>-1.9764859769038384E-2</v>
      </c>
      <c r="AF358" s="95">
        <v>-2.0834086902841914E-2</v>
      </c>
      <c r="AG358" s="95">
        <v>8.4084579494065996E-3</v>
      </c>
      <c r="AH358" s="94">
        <v>3.2547795594690021E-3</v>
      </c>
    </row>
    <row r="359" spans="1:34" ht="15.75" customHeight="1" x14ac:dyDescent="0.2">
      <c r="A359" s="93"/>
      <c r="B359" s="85">
        <v>45082</v>
      </c>
      <c r="C359" s="101">
        <v>2.1953724976038206E-4</v>
      </c>
      <c r="D359" s="101">
        <v>-4.2993322718344173E-3</v>
      </c>
      <c r="E359" s="101">
        <v>2.9366700596413949E-3</v>
      </c>
      <c r="F359" s="100">
        <v>-9.9324187519269941E-5</v>
      </c>
      <c r="G359" s="86"/>
      <c r="H359" s="85">
        <v>45082</v>
      </c>
      <c r="I359" s="97">
        <v>-1.0631199028107624E-4</v>
      </c>
      <c r="J359" s="97">
        <v>1.4191556560797238E-3</v>
      </c>
      <c r="K359" s="96">
        <v>2.4977653638200647E-3</v>
      </c>
      <c r="L359" s="86"/>
      <c r="M359" s="85">
        <v>45082</v>
      </c>
      <c r="N359" s="95">
        <v>-3.8472281322527956E-5</v>
      </c>
      <c r="O359" s="95">
        <v>1.3467602212762538E-6</v>
      </c>
      <c r="P359" s="95">
        <v>8.7522117277381655E-4</v>
      </c>
      <c r="Q359" s="94">
        <v>3.0248872442861219E-2</v>
      </c>
      <c r="R359" s="86"/>
      <c r="S359" s="85">
        <v>45082</v>
      </c>
      <c r="T359" s="99">
        <v>-1.2679019156857067E-2</v>
      </c>
      <c r="U359" s="99">
        <v>-8.2354369326219284E-2</v>
      </c>
      <c r="V359" s="99">
        <v>-5.4645273257926182E-2</v>
      </c>
      <c r="W359" s="98">
        <v>-0.13943111043170028</v>
      </c>
      <c r="X359" s="86"/>
      <c r="Y359" s="85">
        <v>45082</v>
      </c>
      <c r="Z359" s="97">
        <v>-3.0859412959942866E-4</v>
      </c>
      <c r="AA359" s="96">
        <v>-2.7182753159525164E-3</v>
      </c>
      <c r="AB359" s="86"/>
      <c r="AC359" s="85">
        <v>45082</v>
      </c>
      <c r="AD359" s="95">
        <v>2.5764451699327715E-2</v>
      </c>
      <c r="AE359" s="95">
        <v>1.8046646287901959E-2</v>
      </c>
      <c r="AF359" s="95">
        <v>1.9360247284541394E-2</v>
      </c>
      <c r="AG359" s="95">
        <v>-7.2029122940578854E-3</v>
      </c>
      <c r="AH359" s="94">
        <v>2.2491577009775433E-2</v>
      </c>
    </row>
    <row r="360" spans="1:34" ht="15.75" customHeight="1" x14ac:dyDescent="0.2">
      <c r="A360" s="93"/>
      <c r="B360" s="85">
        <v>45083</v>
      </c>
      <c r="C360" s="101">
        <v>-1.9055814352008876E-4</v>
      </c>
      <c r="D360" s="101">
        <v>-2.116209744899759E-3</v>
      </c>
      <c r="E360" s="101">
        <v>1.0482061076847576E-2</v>
      </c>
      <c r="F360" s="100">
        <v>-3.40617367421296E-3</v>
      </c>
      <c r="G360" s="86"/>
      <c r="H360" s="85">
        <v>45083</v>
      </c>
      <c r="I360" s="97">
        <v>-7.4410861788537898E-4</v>
      </c>
      <c r="J360" s="97">
        <v>1.3399015303910118E-4</v>
      </c>
      <c r="K360" s="96">
        <v>2.1329391638130243E-3</v>
      </c>
      <c r="L360" s="86"/>
      <c r="M360" s="85">
        <v>45083</v>
      </c>
      <c r="N360" s="95">
        <v>5.6009879437385172E-4</v>
      </c>
      <c r="O360" s="95">
        <v>3.3222553341575429E-5</v>
      </c>
      <c r="P360" s="95">
        <v>-6.9692817655706528E-4</v>
      </c>
      <c r="Q360" s="94">
        <v>2.5669805282549477E-2</v>
      </c>
      <c r="R360" s="86"/>
      <c r="S360" s="85">
        <v>45083</v>
      </c>
      <c r="T360" s="99">
        <v>-8.7342275594502854E-3</v>
      </c>
      <c r="U360" s="99">
        <v>3.6200216560390068E-2</v>
      </c>
      <c r="V360" s="99">
        <v>-7.0745249950360439E-2</v>
      </c>
      <c r="W360" s="98">
        <v>-0.22070658404209959</v>
      </c>
      <c r="X360" s="86"/>
      <c r="Y360" s="85">
        <v>45083</v>
      </c>
      <c r="Z360" s="97">
        <v>6.4231243147836516E-5</v>
      </c>
      <c r="AA360" s="96">
        <v>-4.6807744599993983E-3</v>
      </c>
      <c r="AB360" s="86"/>
      <c r="AC360" s="85">
        <v>45083</v>
      </c>
      <c r="AD360" s="95">
        <v>2.5266248451637122E-2</v>
      </c>
      <c r="AE360" s="95">
        <v>2.5132924170341107E-2</v>
      </c>
      <c r="AF360" s="95">
        <v>1.2094704883344699E-2</v>
      </c>
      <c r="AG360" s="95">
        <v>-5.9076433898375838E-3</v>
      </c>
      <c r="AH360" s="94">
        <v>1.1582463499687239E-2</v>
      </c>
    </row>
    <row r="361" spans="1:34" ht="15.75" customHeight="1" x14ac:dyDescent="0.2">
      <c r="A361" s="93"/>
      <c r="B361" s="85">
        <v>45084</v>
      </c>
      <c r="C361" s="101">
        <v>-2.4478445165217395E-4</v>
      </c>
      <c r="D361" s="101">
        <v>1.6836268709282431E-3</v>
      </c>
      <c r="E361" s="101">
        <v>2.0587317751681149E-3</v>
      </c>
      <c r="F361" s="100">
        <v>6.2575592212277568E-3</v>
      </c>
      <c r="G361" s="86"/>
      <c r="H361" s="85">
        <v>45084</v>
      </c>
      <c r="I361" s="97">
        <v>2.4767161154245156E-5</v>
      </c>
      <c r="J361" s="97">
        <v>-9.2304126063306769E-5</v>
      </c>
      <c r="K361" s="96">
        <v>-2.1655367296053636E-3</v>
      </c>
      <c r="L361" s="86"/>
      <c r="M361" s="85">
        <v>45084</v>
      </c>
      <c r="N361" s="95">
        <v>1.4487892473932867E-3</v>
      </c>
      <c r="O361" s="95">
        <v>1.7763657668738379E-3</v>
      </c>
      <c r="P361" s="95">
        <v>2.2893858527538123E-5</v>
      </c>
      <c r="Q361" s="94">
        <v>-1.7578888163566817E-2</v>
      </c>
      <c r="R361" s="86"/>
      <c r="S361" s="85">
        <v>45084</v>
      </c>
      <c r="T361" s="99">
        <v>-2.2989436929784063E-3</v>
      </c>
      <c r="U361" s="99">
        <v>-0.12644200116726406</v>
      </c>
      <c r="V361" s="99">
        <v>0.18352075990944824</v>
      </c>
      <c r="W361" s="98">
        <v>-0.12345887321831306</v>
      </c>
      <c r="X361" s="86"/>
      <c r="Y361" s="85">
        <v>45084</v>
      </c>
      <c r="Z361" s="97">
        <v>-1.160339387786134E-4</v>
      </c>
      <c r="AA361" s="96">
        <v>-7.9161560354331258E-3</v>
      </c>
      <c r="AB361" s="86"/>
      <c r="AC361" s="85">
        <v>45084</v>
      </c>
      <c r="AD361" s="95">
        <v>-4.4696067490221375E-4</v>
      </c>
      <c r="AE361" s="95">
        <v>-9.774260491643311E-3</v>
      </c>
      <c r="AF361" s="95">
        <v>-4.3811680155629766E-3</v>
      </c>
      <c r="AG361" s="95">
        <v>-9.4307854749964802E-4</v>
      </c>
      <c r="AH361" s="94">
        <v>5.2207323174344794E-3</v>
      </c>
    </row>
    <row r="362" spans="1:34" ht="15.75" customHeight="1" x14ac:dyDescent="0.2">
      <c r="A362" s="93"/>
      <c r="B362" s="85">
        <v>45085</v>
      </c>
      <c r="C362" s="101">
        <v>-1.1136124820415423E-4</v>
      </c>
      <c r="D362" s="101">
        <v>1.0926506117870827E-3</v>
      </c>
      <c r="E362" s="101">
        <v>1.3687744110711139E-3</v>
      </c>
      <c r="F362" s="100">
        <v>2.0504869476224625E-3</v>
      </c>
      <c r="G362" s="86"/>
      <c r="H362" s="85">
        <v>45085</v>
      </c>
      <c r="I362" s="97">
        <v>3.2239635924996145E-4</v>
      </c>
      <c r="J362" s="97">
        <v>6.4835313060988126E-4</v>
      </c>
      <c r="K362" s="96">
        <v>1.7908916282174143E-3</v>
      </c>
      <c r="L362" s="86"/>
      <c r="M362" s="85">
        <v>45085</v>
      </c>
      <c r="N362" s="95">
        <v>1.5833016763609081E-3</v>
      </c>
      <c r="O362" s="95">
        <v>-4.1707286687149769E-3</v>
      </c>
      <c r="P362" s="95">
        <v>-1.3360470000574191E-4</v>
      </c>
      <c r="Q362" s="94">
        <v>3.253197800668043E-2</v>
      </c>
      <c r="R362" s="86"/>
      <c r="S362" s="85">
        <v>45085</v>
      </c>
      <c r="T362" s="99">
        <v>-1.9197159518782536E-2</v>
      </c>
      <c r="U362" s="99">
        <v>-4.3821273186785831E-2</v>
      </c>
      <c r="V362" s="99">
        <v>4.9063140255047225E-2</v>
      </c>
      <c r="W362" s="98">
        <v>7.7458833503897234E-2</v>
      </c>
      <c r="X362" s="86"/>
      <c r="Y362" s="85">
        <v>45085</v>
      </c>
      <c r="Z362" s="97">
        <v>2.045507602460662E-4</v>
      </c>
      <c r="AA362" s="96">
        <v>7.0375852405134935E-3</v>
      </c>
      <c r="AB362" s="86"/>
      <c r="AC362" s="85">
        <v>45085</v>
      </c>
      <c r="AD362" s="95">
        <v>-4.4806288089118025E-3</v>
      </c>
      <c r="AE362" s="95">
        <v>-9.1868628432265204E-3</v>
      </c>
      <c r="AF362" s="95">
        <v>-1.437282895775866E-2</v>
      </c>
      <c r="AG362" s="95">
        <v>1.338887318850099E-2</v>
      </c>
      <c r="AH362" s="94">
        <v>-1.1638865090466639E-2</v>
      </c>
    </row>
    <row r="363" spans="1:34" ht="15.75" customHeight="1" x14ac:dyDescent="0.2">
      <c r="A363" s="93"/>
      <c r="B363" s="85">
        <v>45086</v>
      </c>
      <c r="C363" s="101">
        <v>9.4140893638849921E-4</v>
      </c>
      <c r="D363" s="101">
        <v>-2.868379616091214E-4</v>
      </c>
      <c r="E363" s="101">
        <v>2.4251436334857095E-3</v>
      </c>
      <c r="F363" s="100">
        <v>3.9377513131361847E-4</v>
      </c>
      <c r="G363" s="86"/>
      <c r="H363" s="85">
        <v>45086</v>
      </c>
      <c r="I363" s="97">
        <v>-1.2173923827500207E-4</v>
      </c>
      <c r="J363" s="97">
        <v>1.5849327745962201E-3</v>
      </c>
      <c r="K363" s="96">
        <v>1.3981334385648858E-3</v>
      </c>
      <c r="L363" s="86"/>
      <c r="M363" s="85">
        <v>45086</v>
      </c>
      <c r="N363" s="95">
        <v>1.030327366149755E-3</v>
      </c>
      <c r="O363" s="95">
        <v>2.0872350994510279E-3</v>
      </c>
      <c r="P363" s="95">
        <v>1.5138654610629854E-3</v>
      </c>
      <c r="Q363" s="94">
        <v>3.3219511528829029E-2</v>
      </c>
      <c r="R363" s="86"/>
      <c r="S363" s="85">
        <v>45086</v>
      </c>
      <c r="T363" s="99">
        <v>-1.2017092112355543E-2</v>
      </c>
      <c r="U363" s="99">
        <v>-1.775780628414772E-2</v>
      </c>
      <c r="V363" s="99">
        <v>-5.5522910439709992E-2</v>
      </c>
      <c r="W363" s="98">
        <v>-0.209135889741068</v>
      </c>
      <c r="X363" s="86"/>
      <c r="Y363" s="85">
        <v>45086</v>
      </c>
      <c r="Z363" s="97">
        <v>-1.8995894996066232E-4</v>
      </c>
      <c r="AA363" s="96">
        <v>-2.2922232759297625E-3</v>
      </c>
      <c r="AB363" s="86"/>
      <c r="AC363" s="85">
        <v>45086</v>
      </c>
      <c r="AD363" s="95">
        <v>7.5308859817644043E-3</v>
      </c>
      <c r="AE363" s="95">
        <v>-1.169000763001783E-2</v>
      </c>
      <c r="AF363" s="95">
        <v>-1.1142062434035757E-3</v>
      </c>
      <c r="AG363" s="95">
        <v>1.5964452782539364E-2</v>
      </c>
      <c r="AH363" s="94">
        <v>1.9246970953026219E-2</v>
      </c>
    </row>
    <row r="364" spans="1:34" ht="15.75" customHeight="1" x14ac:dyDescent="0.2">
      <c r="A364" s="93"/>
      <c r="B364" s="85">
        <v>45089</v>
      </c>
      <c r="C364" s="101">
        <v>2.8103943095588563E-4</v>
      </c>
      <c r="D364" s="101">
        <v>4.2473711078551369E-3</v>
      </c>
      <c r="E364" s="101">
        <v>3.1554529660122077E-3</v>
      </c>
      <c r="F364" s="100">
        <v>4.9367602741539037E-3</v>
      </c>
      <c r="G364" s="86"/>
      <c r="H364" s="85">
        <v>45089</v>
      </c>
      <c r="I364" s="97">
        <v>8.3910505925086261E-4</v>
      </c>
      <c r="J364" s="97">
        <v>3.1895816625422061E-4</v>
      </c>
      <c r="K364" s="96">
        <v>-2.8321699622277708E-3</v>
      </c>
      <c r="L364" s="86"/>
      <c r="M364" s="85">
        <v>45089</v>
      </c>
      <c r="N364" s="95">
        <v>1.5896577097717463E-4</v>
      </c>
      <c r="O364" s="95">
        <v>1.9833906416407259E-4</v>
      </c>
      <c r="P364" s="95">
        <v>-4.8326786459942055E-4</v>
      </c>
      <c r="Q364" s="94">
        <v>-1.076006592198763E-2</v>
      </c>
      <c r="R364" s="86"/>
      <c r="S364" s="85">
        <v>45089</v>
      </c>
      <c r="T364" s="99">
        <v>-1.5865504628633113E-2</v>
      </c>
      <c r="U364" s="99">
        <v>4.4664114500149957E-3</v>
      </c>
      <c r="V364" s="99">
        <v>8.4757548054103266E-2</v>
      </c>
      <c r="W364" s="98">
        <v>0.24690091918607962</v>
      </c>
      <c r="X364" s="86"/>
      <c r="Y364" s="85">
        <v>45089</v>
      </c>
      <c r="Z364" s="97">
        <v>2.1456937779423444E-4</v>
      </c>
      <c r="AA364" s="96">
        <v>-6.3968852401801559E-3</v>
      </c>
      <c r="AB364" s="86"/>
      <c r="AC364" s="85">
        <v>45089</v>
      </c>
      <c r="AD364" s="95">
        <v>1.7013851761575265E-2</v>
      </c>
      <c r="AE364" s="95">
        <v>3.2801065231312593E-3</v>
      </c>
      <c r="AF364" s="95">
        <v>3.3616610798984849E-2</v>
      </c>
      <c r="AG364" s="95">
        <v>1.5326965839346191E-2</v>
      </c>
      <c r="AH364" s="94">
        <v>1.7210720787804931E-3</v>
      </c>
    </row>
    <row r="365" spans="1:34" ht="15.75" customHeight="1" x14ac:dyDescent="0.2">
      <c r="A365" s="93"/>
      <c r="B365" s="85">
        <v>45090</v>
      </c>
      <c r="C365" s="101">
        <v>-4.584890236550024E-4</v>
      </c>
      <c r="D365" s="101">
        <v>3.7875484627675937E-3</v>
      </c>
      <c r="E365" s="101">
        <v>-8.828783168185932E-3</v>
      </c>
      <c r="F365" s="100">
        <v>5.7627040635434572E-4</v>
      </c>
      <c r="G365" s="86"/>
      <c r="H365" s="85">
        <v>45090</v>
      </c>
      <c r="I365" s="97">
        <v>4.9027904141526774E-4</v>
      </c>
      <c r="J365" s="97">
        <v>-2.0360704332959608E-3</v>
      </c>
      <c r="K365" s="96">
        <v>-1.8019943432857784E-3</v>
      </c>
      <c r="L365" s="86"/>
      <c r="M365" s="85">
        <v>45090</v>
      </c>
      <c r="N365" s="95">
        <v>-1.8114978375701936E-3</v>
      </c>
      <c r="O365" s="95">
        <v>-2.9178256508316709E-3</v>
      </c>
      <c r="P365" s="95">
        <v>-3.9379470556712284E-4</v>
      </c>
      <c r="Q365" s="94">
        <v>1.0082499860219078E-2</v>
      </c>
      <c r="R365" s="86"/>
      <c r="S365" s="85">
        <v>45090</v>
      </c>
      <c r="T365" s="99">
        <v>2.9459301675600798E-2</v>
      </c>
      <c r="U365" s="99">
        <v>1.9806555927506967E-2</v>
      </c>
      <c r="V365" s="99">
        <v>-0.13534278752634937</v>
      </c>
      <c r="W365" s="98">
        <v>4.8806292062785875E-2</v>
      </c>
      <c r="X365" s="86"/>
      <c r="Y365" s="85">
        <v>45090</v>
      </c>
      <c r="Z365" s="97">
        <v>-3.9375434042271127E-5</v>
      </c>
      <c r="AA365" s="96">
        <v>-6.4858818689632492E-3</v>
      </c>
      <c r="AB365" s="86"/>
      <c r="AC365" s="85">
        <v>45090</v>
      </c>
      <c r="AD365" s="95">
        <v>-2.2974232989471557E-2</v>
      </c>
      <c r="AE365" s="95">
        <v>-1.2312650129611918E-2</v>
      </c>
      <c r="AF365" s="95">
        <v>-1.9227873346885322E-2</v>
      </c>
      <c r="AG365" s="95">
        <v>-1.4803542639748856E-2</v>
      </c>
      <c r="AH365" s="94">
        <v>-2.4251348045120878E-2</v>
      </c>
    </row>
    <row r="366" spans="1:34" ht="15.75" customHeight="1" x14ac:dyDescent="0.2">
      <c r="A366" s="93"/>
      <c r="B366" s="85">
        <v>45091</v>
      </c>
      <c r="C366" s="101">
        <v>-2.3567937786113936E-4</v>
      </c>
      <c r="D366" s="101">
        <v>4.4420760895980637E-4</v>
      </c>
      <c r="E366" s="101">
        <v>8.8874824141347338E-3</v>
      </c>
      <c r="F366" s="100">
        <v>5.6823899171911125E-3</v>
      </c>
      <c r="G366" s="86"/>
      <c r="H366" s="85">
        <v>45091</v>
      </c>
      <c r="I366" s="97">
        <v>-1.2171838880733774E-4</v>
      </c>
      <c r="J366" s="97">
        <v>5.4457335636532692E-4</v>
      </c>
      <c r="K366" s="96">
        <v>2.5683833222902642E-4</v>
      </c>
      <c r="L366" s="86"/>
      <c r="M366" s="85">
        <v>45091</v>
      </c>
      <c r="N366" s="95">
        <v>-5.434311821477315E-4</v>
      </c>
      <c r="O366" s="95">
        <v>-8.1320066190933413E-4</v>
      </c>
      <c r="P366" s="95">
        <v>-1.2514657990485767E-3</v>
      </c>
      <c r="Q366" s="94">
        <v>4.6040330745640299E-3</v>
      </c>
      <c r="R366" s="86"/>
      <c r="S366" s="85">
        <v>45091</v>
      </c>
      <c r="T366" s="99">
        <v>-4.8510443995044214E-2</v>
      </c>
      <c r="U366" s="99">
        <v>7.7192238174353334E-2</v>
      </c>
      <c r="V366" s="99">
        <v>9.6611148883626083E-2</v>
      </c>
      <c r="W366" s="98">
        <v>-1.5824034297199186E-2</v>
      </c>
      <c r="X366" s="86"/>
      <c r="Y366" s="85">
        <v>45091</v>
      </c>
      <c r="Z366" s="97">
        <v>2.3539802017578433E-4</v>
      </c>
      <c r="AA366" s="96">
        <v>-1.0627600119699338E-2</v>
      </c>
      <c r="AB366" s="86"/>
      <c r="AC366" s="85">
        <v>45091</v>
      </c>
      <c r="AD366" s="95">
        <v>1.1959288312609149E-2</v>
      </c>
      <c r="AE366" s="95">
        <v>2.613924987497311E-3</v>
      </c>
      <c r="AF366" s="95">
        <v>1.092907053219023E-2</v>
      </c>
      <c r="AG366" s="95">
        <v>-5.2342319959733613E-4</v>
      </c>
      <c r="AH366" s="94">
        <v>9.2360509251253314E-3</v>
      </c>
    </row>
    <row r="367" spans="1:34" ht="15.75" customHeight="1" x14ac:dyDescent="0.2">
      <c r="A367" s="93"/>
      <c r="B367" s="85">
        <v>45092</v>
      </c>
      <c r="C367" s="101">
        <v>8.0386798412026108E-4</v>
      </c>
      <c r="D367" s="101">
        <v>2.3260009224424882E-3</v>
      </c>
      <c r="E367" s="101">
        <v>8.9144730274819518E-4</v>
      </c>
      <c r="F367" s="100">
        <v>-7.0884667910559012E-3</v>
      </c>
      <c r="G367" s="86"/>
      <c r="H367" s="85">
        <v>45092</v>
      </c>
      <c r="I367" s="97">
        <v>-6.3727826442099673E-5</v>
      </c>
      <c r="J367" s="97">
        <v>2.0683085980175147E-4</v>
      </c>
      <c r="K367" s="96">
        <v>4.0083962423142344E-4</v>
      </c>
      <c r="L367" s="86"/>
      <c r="M367" s="85">
        <v>45092</v>
      </c>
      <c r="N367" s="95">
        <v>2.0259372162954832E-4</v>
      </c>
      <c r="O367" s="95">
        <v>1.0776571336678952E-3</v>
      </c>
      <c r="P367" s="95">
        <v>1.7230395225422318E-4</v>
      </c>
      <c r="Q367" s="94">
        <v>5.2936085657404367E-4</v>
      </c>
      <c r="R367" s="86"/>
      <c r="S367" s="85">
        <v>45092</v>
      </c>
      <c r="T367" s="99">
        <v>-1.6870051841168038E-2</v>
      </c>
      <c r="U367" s="99">
        <v>-3.0641595577958054E-2</v>
      </c>
      <c r="V367" s="99">
        <v>-5.322831381742598E-2</v>
      </c>
      <c r="W367" s="98">
        <v>-4.2567248413636115E-3</v>
      </c>
      <c r="X367" s="86"/>
      <c r="Y367" s="85">
        <v>45092</v>
      </c>
      <c r="Z367" s="97">
        <v>-5.7099895616018553E-5</v>
      </c>
      <c r="AA367" s="96">
        <v>-5.1813952440819457E-3</v>
      </c>
      <c r="AB367" s="86"/>
      <c r="AC367" s="85">
        <v>45092</v>
      </c>
      <c r="AD367" s="95">
        <v>-1.1821205661774901E-3</v>
      </c>
      <c r="AE367" s="95">
        <v>3.8214394255502138E-3</v>
      </c>
      <c r="AF367" s="95">
        <v>-1.0929070532190317E-2</v>
      </c>
      <c r="AG367" s="95">
        <v>-2.5989264398424958E-2</v>
      </c>
      <c r="AH367" s="94">
        <v>6.9799909767324637E-4</v>
      </c>
    </row>
    <row r="368" spans="1:34" ht="15.75" customHeight="1" x14ac:dyDescent="0.2">
      <c r="A368" s="93"/>
      <c r="B368" s="85">
        <v>45093</v>
      </c>
      <c r="C368" s="101">
        <v>1.0081610011568592E-3</v>
      </c>
      <c r="D368" s="101">
        <v>1.2426770238625109E-3</v>
      </c>
      <c r="E368" s="101">
        <v>1.8519777686774649E-3</v>
      </c>
      <c r="F368" s="100">
        <v>2.5771182939297839E-3</v>
      </c>
      <c r="G368" s="86"/>
      <c r="H368" s="85">
        <v>45093</v>
      </c>
      <c r="I368" s="97">
        <v>6.9396523972945965E-4</v>
      </c>
      <c r="J368" s="97">
        <v>-6.0728078054584711E-4</v>
      </c>
      <c r="K368" s="96">
        <v>-1.6979511987218225E-3</v>
      </c>
      <c r="L368" s="86"/>
      <c r="M368" s="85">
        <v>45093</v>
      </c>
      <c r="N368" s="95">
        <v>1.7574085304354031E-3</v>
      </c>
      <c r="O368" s="95">
        <v>4.2028807064806541E-4</v>
      </c>
      <c r="P368" s="95">
        <v>1.9371112185172647E-3</v>
      </c>
      <c r="Q368" s="94">
        <v>1.3156467360978988E-2</v>
      </c>
      <c r="R368" s="86"/>
      <c r="S368" s="85">
        <v>45093</v>
      </c>
      <c r="T368" s="99">
        <v>-6.6222840165952188E-2</v>
      </c>
      <c r="U368" s="99">
        <v>-4.1923899985952112E-2</v>
      </c>
      <c r="V368" s="99">
        <v>-7.2226065290854333E-2</v>
      </c>
      <c r="W368" s="98">
        <v>6.862944982187516E-2</v>
      </c>
      <c r="X368" s="86"/>
      <c r="Y368" s="85">
        <v>45093</v>
      </c>
      <c r="Z368" s="97">
        <v>1.6147791344073867E-4</v>
      </c>
      <c r="AA368" s="96">
        <v>2.1718400767644275E-4</v>
      </c>
      <c r="AB368" s="86"/>
      <c r="AC368" s="85">
        <v>45093</v>
      </c>
      <c r="AD368" s="95">
        <v>-8.8361443673296309E-3</v>
      </c>
      <c r="AE368" s="95">
        <v>-1.0456700368057964E-2</v>
      </c>
      <c r="AF368" s="95">
        <v>-2.0352228848898535E-2</v>
      </c>
      <c r="AG368" s="95">
        <v>-6.1986453697419957E-3</v>
      </c>
      <c r="AH368" s="94">
        <v>-3.6354722855226215E-2</v>
      </c>
    </row>
    <row r="369" spans="1:34" ht="15.75" customHeight="1" x14ac:dyDescent="0.2">
      <c r="A369" s="93"/>
      <c r="B369" s="85">
        <v>45097</v>
      </c>
      <c r="C369" s="101">
        <v>1.5538865871584344E-4</v>
      </c>
      <c r="D369" s="101">
        <v>4.6926401944468125E-3</v>
      </c>
      <c r="E369" s="101">
        <v>-2.112441900871934E-3</v>
      </c>
      <c r="F369" s="100">
        <v>-2.5057889840413902E-3</v>
      </c>
      <c r="G369" s="86"/>
      <c r="H369" s="85">
        <v>45097</v>
      </c>
      <c r="I369" s="97">
        <v>1.1538483355902874E-3</v>
      </c>
      <c r="J369" s="97">
        <v>2.7486610744772407E-3</v>
      </c>
      <c r="K369" s="96">
        <v>-5.6427703778825326E-3</v>
      </c>
      <c r="L369" s="86"/>
      <c r="M369" s="85">
        <v>45097</v>
      </c>
      <c r="N369" s="95">
        <v>1.0239530165544726E-3</v>
      </c>
      <c r="O369" s="95">
        <v>-1.1921587088241821E-3</v>
      </c>
      <c r="P369" s="95">
        <v>-5.1809783531564133E-4</v>
      </c>
      <c r="Q369" s="94">
        <v>-4.9805747541806318E-3</v>
      </c>
      <c r="R369" s="86"/>
      <c r="S369" s="85">
        <v>45097</v>
      </c>
      <c r="T369" s="99">
        <v>3.3544939352129238E-2</v>
      </c>
      <c r="U369" s="99">
        <v>-3.1825595447517785E-2</v>
      </c>
      <c r="V369" s="99">
        <v>-5.289052609123028E-2</v>
      </c>
      <c r="W369" s="98">
        <v>-0.15308871415224878</v>
      </c>
      <c r="X369" s="86"/>
      <c r="Y369" s="85">
        <v>45097</v>
      </c>
      <c r="Z369" s="97">
        <v>1.2765036833024875E-3</v>
      </c>
      <c r="AA369" s="96">
        <v>1.0595553419080889E-2</v>
      </c>
      <c r="AB369" s="86"/>
      <c r="AC369" s="85">
        <v>45097</v>
      </c>
      <c r="AD369" s="95">
        <v>2.3003078558011789E-2</v>
      </c>
      <c r="AE369" s="95">
        <v>1.4005604530310199E-3</v>
      </c>
      <c r="AF369" s="95">
        <v>-1.2791747032974747E-2</v>
      </c>
      <c r="AG369" s="95">
        <v>-1.0053066597998119E-2</v>
      </c>
      <c r="AH369" s="94">
        <v>-9.8164758468815179E-3</v>
      </c>
    </row>
    <row r="370" spans="1:34" ht="15.75" customHeight="1" x14ac:dyDescent="0.2">
      <c r="A370" s="93"/>
      <c r="B370" s="85">
        <v>45098</v>
      </c>
      <c r="C370" s="101">
        <v>5.7484597265592644E-4</v>
      </c>
      <c r="D370" s="101">
        <v>-2.2914934766709666E-4</v>
      </c>
      <c r="E370" s="101">
        <v>-1.4158366740296476E-3</v>
      </c>
      <c r="F370" s="100">
        <v>-1.0237668709015392E-2</v>
      </c>
      <c r="G370" s="86"/>
      <c r="H370" s="85">
        <v>45098</v>
      </c>
      <c r="I370" s="97">
        <v>-4.0775794815283231E-4</v>
      </c>
      <c r="J370" s="97">
        <v>-9.5009018090362141E-4</v>
      </c>
      <c r="K370" s="96">
        <v>1.1751937580600801E-3</v>
      </c>
      <c r="L370" s="86"/>
      <c r="M370" s="85">
        <v>45098</v>
      </c>
      <c r="N370" s="95">
        <v>1.2033100875768033E-4</v>
      </c>
      <c r="O370" s="95">
        <v>4.2389317390110559E-4</v>
      </c>
      <c r="P370" s="95">
        <v>-1.0800382686417658E-4</v>
      </c>
      <c r="Q370" s="94">
        <v>1.5394006872959639E-2</v>
      </c>
      <c r="R370" s="86"/>
      <c r="S370" s="85">
        <v>45098</v>
      </c>
      <c r="T370" s="99">
        <v>-7.3741083466655338E-2</v>
      </c>
      <c r="U370" s="99">
        <v>2.674235466905844E-2</v>
      </c>
      <c r="V370" s="99">
        <v>-5.9232153613782805E-2</v>
      </c>
      <c r="W370" s="98">
        <v>-0.11454604091340917</v>
      </c>
      <c r="X370" s="86"/>
      <c r="Y370" s="85">
        <v>45098</v>
      </c>
      <c r="Z370" s="97">
        <v>5.1546166154265154E-4</v>
      </c>
      <c r="AA370" s="96">
        <v>3.5191389598263735E-3</v>
      </c>
      <c r="AB370" s="86"/>
      <c r="AC370" s="85">
        <v>45098</v>
      </c>
      <c r="AD370" s="95">
        <v>-7.2912872351605707E-4</v>
      </c>
      <c r="AE370" s="95">
        <v>-1.3030647487816373E-2</v>
      </c>
      <c r="AF370" s="95">
        <v>-2.0658730111103047E-2</v>
      </c>
      <c r="AG370" s="95">
        <v>-9.8793339196596823E-3</v>
      </c>
      <c r="AH370" s="94">
        <v>-3.7825681119960245E-3</v>
      </c>
    </row>
    <row r="371" spans="1:34" ht="15.75" customHeight="1" x14ac:dyDescent="0.2">
      <c r="A371" s="93"/>
      <c r="B371" s="85">
        <v>45099</v>
      </c>
      <c r="C371" s="101">
        <v>-6.5802764573038653E-4</v>
      </c>
      <c r="D371" s="101">
        <v>-4.3102157599710387E-4</v>
      </c>
      <c r="E371" s="101">
        <v>-1.0820590494305457E-2</v>
      </c>
      <c r="F371" s="100">
        <v>7.9578592899116583E-3</v>
      </c>
      <c r="G371" s="86"/>
      <c r="H371" s="85">
        <v>45099</v>
      </c>
      <c r="I371" s="97">
        <v>6.2653261879214064E-4</v>
      </c>
      <c r="J371" s="97">
        <v>-2.4897082982249658E-4</v>
      </c>
      <c r="K371" s="96">
        <v>-2.2757491324570606E-3</v>
      </c>
      <c r="L371" s="86"/>
      <c r="M371" s="85">
        <v>45099</v>
      </c>
      <c r="N371" s="95">
        <v>3.7117977049812875E-4</v>
      </c>
      <c r="O371" s="95">
        <v>-4.8230870828713172E-4</v>
      </c>
      <c r="P371" s="95">
        <v>-8.8483068256400106E-4</v>
      </c>
      <c r="Q371" s="94">
        <v>1.3634064088747441E-3</v>
      </c>
      <c r="R371" s="86"/>
      <c r="S371" s="85">
        <v>45099</v>
      </c>
      <c r="T371" s="99">
        <v>3.0144118675476672E-3</v>
      </c>
      <c r="U371" s="99">
        <v>-6.5788179324733062E-2</v>
      </c>
      <c r="V371" s="99">
        <v>3.4577685228979443E-2</v>
      </c>
      <c r="W371" s="98">
        <v>6.0736740597741902E-2</v>
      </c>
      <c r="X371" s="86"/>
      <c r="Y371" s="85">
        <v>45099</v>
      </c>
      <c r="Z371" s="97">
        <v>1.8788424888229707E-4</v>
      </c>
      <c r="AA371" s="96">
        <v>7.2172383529981801E-3</v>
      </c>
      <c r="AB371" s="86"/>
      <c r="AC371" s="85">
        <v>45099</v>
      </c>
      <c r="AD371" s="95">
        <v>-9.0120403320363991E-3</v>
      </c>
      <c r="AE371" s="95">
        <v>-1.6620881236040295E-2</v>
      </c>
      <c r="AF371" s="95">
        <v>-1.9122533911696226E-2</v>
      </c>
      <c r="AG371" s="95">
        <v>-1.0953315748307189E-2</v>
      </c>
      <c r="AH371" s="94">
        <v>-1.5274995198394441E-2</v>
      </c>
    </row>
    <row r="372" spans="1:34" ht="15.75" customHeight="1" x14ac:dyDescent="0.2">
      <c r="A372" s="93"/>
      <c r="B372" s="85">
        <v>45100</v>
      </c>
      <c r="C372" s="101">
        <v>-2.102873249481543E-6</v>
      </c>
      <c r="D372" s="101">
        <v>4.1371603586760177E-3</v>
      </c>
      <c r="E372" s="101">
        <v>4.1054323399170884E-3</v>
      </c>
      <c r="F372" s="100">
        <v>6.1487705244993784E-4</v>
      </c>
      <c r="G372" s="86"/>
      <c r="H372" s="85">
        <v>45100</v>
      </c>
      <c r="I372" s="97">
        <v>-1.3110751566330107E-3</v>
      </c>
      <c r="J372" s="97">
        <v>-2.5263981684086052E-3</v>
      </c>
      <c r="K372" s="96">
        <v>2.054230412845733E-5</v>
      </c>
      <c r="L372" s="86"/>
      <c r="M372" s="85">
        <v>45100</v>
      </c>
      <c r="N372" s="95">
        <v>5.1162311821957758E-4</v>
      </c>
      <c r="O372" s="95">
        <v>-3.5118410462488682E-4</v>
      </c>
      <c r="P372" s="95">
        <v>2.9391559586739789E-3</v>
      </c>
      <c r="Q372" s="94">
        <v>-6.3734144616148063E-3</v>
      </c>
      <c r="R372" s="86"/>
      <c r="S372" s="85">
        <v>45100</v>
      </c>
      <c r="T372" s="99">
        <v>-1.5654088716443023E-2</v>
      </c>
      <c r="U372" s="99">
        <v>7.7164163034365255E-2</v>
      </c>
      <c r="V372" s="99">
        <v>-5.2077801666417248E-2</v>
      </c>
      <c r="W372" s="98">
        <v>-6.7898703225251308E-2</v>
      </c>
      <c r="X372" s="86"/>
      <c r="Y372" s="85">
        <v>45100</v>
      </c>
      <c r="Z372" s="97">
        <v>4.3104724299879858E-5</v>
      </c>
      <c r="AA372" s="96">
        <v>1.3922036362024157E-4</v>
      </c>
      <c r="AB372" s="86"/>
      <c r="AC372" s="85">
        <v>45100</v>
      </c>
      <c r="AD372" s="95">
        <v>2.169566751657628E-2</v>
      </c>
      <c r="AE372" s="95">
        <v>1.5201938110416759E-2</v>
      </c>
      <c r="AF372" s="95">
        <v>-2.2714664582531942E-2</v>
      </c>
      <c r="AG372" s="95">
        <v>-1.1356588932335949E-2</v>
      </c>
      <c r="AH372" s="94">
        <v>1.1165561609111374E-3</v>
      </c>
    </row>
    <row r="373" spans="1:34" ht="15.75" customHeight="1" x14ac:dyDescent="0.2">
      <c r="A373" s="93"/>
      <c r="B373" s="85">
        <v>45103</v>
      </c>
      <c r="C373" s="101">
        <v>8.1790603835996253E-4</v>
      </c>
      <c r="D373" s="101">
        <v>6.5381177058193444E-4</v>
      </c>
      <c r="E373" s="101">
        <v>-4.332965585651863E-4</v>
      </c>
      <c r="F373" s="100">
        <v>7.056545340412103E-3</v>
      </c>
      <c r="G373" s="86"/>
      <c r="H373" s="85">
        <v>45103</v>
      </c>
      <c r="I373" s="97">
        <v>-4.9008905769791337E-4</v>
      </c>
      <c r="J373" s="97">
        <v>2.8456746143030276E-3</v>
      </c>
      <c r="K373" s="96">
        <v>1.0537646582448148E-3</v>
      </c>
      <c r="L373" s="86"/>
      <c r="M373" s="85">
        <v>45103</v>
      </c>
      <c r="N373" s="95">
        <v>1.8624331263109751E-3</v>
      </c>
      <c r="O373" s="95">
        <v>-1.1822620011510071E-3</v>
      </c>
      <c r="P373" s="95">
        <v>-1.1881439272418924E-3</v>
      </c>
      <c r="Q373" s="94">
        <v>-1.7295352149398743E-2</v>
      </c>
      <c r="R373" s="86"/>
      <c r="S373" s="85">
        <v>45103</v>
      </c>
      <c r="T373" s="99">
        <v>2.5066992416436455E-2</v>
      </c>
      <c r="U373" s="99">
        <v>-1.2021787619636584E-2</v>
      </c>
      <c r="V373" s="99">
        <v>9.137562360448595E-2</v>
      </c>
      <c r="W373" s="98">
        <v>0.11231029103053528</v>
      </c>
      <c r="X373" s="86"/>
      <c r="Y373" s="85">
        <v>45103</v>
      </c>
      <c r="Z373" s="97">
        <v>8.7884428023811542E-4</v>
      </c>
      <c r="AA373" s="96">
        <v>-1.7129815329330812E-2</v>
      </c>
      <c r="AB373" s="86"/>
      <c r="AC373" s="85">
        <v>45103</v>
      </c>
      <c r="AD373" s="95">
        <v>1.8057086989999367E-2</v>
      </c>
      <c r="AE373" s="95">
        <v>-2.1710729846634389E-2</v>
      </c>
      <c r="AF373" s="95">
        <v>3.0563998446987015E-2</v>
      </c>
      <c r="AG373" s="95">
        <v>3.6956665732500601E-2</v>
      </c>
      <c r="AH373" s="94">
        <v>2.4737974693366367E-2</v>
      </c>
    </row>
    <row r="374" spans="1:34" ht="15.75" customHeight="1" x14ac:dyDescent="0.2">
      <c r="A374" s="93"/>
      <c r="B374" s="85">
        <v>45104</v>
      </c>
      <c r="C374" s="101">
        <v>-8.8020843968656152E-4</v>
      </c>
      <c r="D374" s="101">
        <v>-4.8567312486370357E-4</v>
      </c>
      <c r="E374" s="101">
        <v>6.063584770465251E-3</v>
      </c>
      <c r="F374" s="100">
        <v>9.8758772797836797E-5</v>
      </c>
      <c r="G374" s="86"/>
      <c r="H374" s="85">
        <v>45104</v>
      </c>
      <c r="I374" s="97">
        <v>4.8386918531141718E-5</v>
      </c>
      <c r="J374" s="97">
        <v>-3.7234418452455711E-3</v>
      </c>
      <c r="K374" s="96">
        <v>-3.5598084377502829E-3</v>
      </c>
      <c r="L374" s="86"/>
      <c r="M374" s="85">
        <v>45104</v>
      </c>
      <c r="N374" s="95">
        <v>-4.6201414650337227E-4</v>
      </c>
      <c r="O374" s="95">
        <v>-1.0675355621073148E-3</v>
      </c>
      <c r="P374" s="95">
        <v>1.0353448745686468E-3</v>
      </c>
      <c r="Q374" s="94">
        <v>-2.6419889793415619E-3</v>
      </c>
      <c r="R374" s="86"/>
      <c r="S374" s="85">
        <v>45104</v>
      </c>
      <c r="T374" s="99">
        <v>-2.9152140411696427E-2</v>
      </c>
      <c r="U374" s="99">
        <v>1.756716415367654E-2</v>
      </c>
      <c r="V374" s="99">
        <v>5.0098453439619883E-2</v>
      </c>
      <c r="W374" s="98">
        <v>5.4771659391857123E-2</v>
      </c>
      <c r="X374" s="86"/>
      <c r="Y374" s="85">
        <v>45104</v>
      </c>
      <c r="Z374" s="97">
        <v>2.7999297049654338E-5</v>
      </c>
      <c r="AA374" s="96">
        <v>-8.1727875315165399E-3</v>
      </c>
      <c r="AB374" s="86"/>
      <c r="AC374" s="85">
        <v>45104</v>
      </c>
      <c r="AD374" s="95">
        <v>-3.0460831826865059E-3</v>
      </c>
      <c r="AE374" s="95">
        <v>-1.4065443318649302E-2</v>
      </c>
      <c r="AF374" s="95">
        <v>1.590105250270224E-2</v>
      </c>
      <c r="AG374" s="95">
        <v>1.1081194470662059E-2</v>
      </c>
      <c r="AH374" s="94">
        <v>-3.1499904892920874E-3</v>
      </c>
    </row>
    <row r="375" spans="1:34" ht="15.75" customHeight="1" x14ac:dyDescent="0.2">
      <c r="A375" s="93"/>
      <c r="B375" s="85">
        <v>45105</v>
      </c>
      <c r="C375" s="101">
        <v>5.7635130491385655E-4</v>
      </c>
      <c r="D375" s="101">
        <v>1.6406655581246285E-3</v>
      </c>
      <c r="E375" s="101">
        <v>-4.5859785350415624E-3</v>
      </c>
      <c r="F375" s="100">
        <v>-2.2205728335974667E-3</v>
      </c>
      <c r="G375" s="86"/>
      <c r="H375" s="85">
        <v>45105</v>
      </c>
      <c r="I375" s="97">
        <v>-9.5827874855683199E-4</v>
      </c>
      <c r="J375" s="97">
        <v>-1.3998219869809373E-4</v>
      </c>
      <c r="K375" s="96">
        <v>1.1027954640662927E-4</v>
      </c>
      <c r="L375" s="86"/>
      <c r="M375" s="85">
        <v>45105</v>
      </c>
      <c r="N375" s="95">
        <v>4.7140974499807706E-4</v>
      </c>
      <c r="O375" s="95">
        <v>1.4858142918091097E-3</v>
      </c>
      <c r="P375" s="95">
        <v>-1.1358781440232525E-4</v>
      </c>
      <c r="Q375" s="94">
        <v>-1.017989359977991E-2</v>
      </c>
      <c r="R375" s="86"/>
      <c r="S375" s="85">
        <v>45105</v>
      </c>
      <c r="T375" s="99">
        <v>2.5024493022803428E-2</v>
      </c>
      <c r="U375" s="99">
        <v>-0.11709958113622707</v>
      </c>
      <c r="V375" s="99">
        <v>3.4125989967329323E-2</v>
      </c>
      <c r="W375" s="98">
        <v>-0.16361195576817317</v>
      </c>
      <c r="X375" s="86"/>
      <c r="Y375" s="85">
        <v>45105</v>
      </c>
      <c r="Z375" s="97">
        <v>-3.4965505537910195E-4</v>
      </c>
      <c r="AA375" s="96">
        <v>-1.4564625179337098E-3</v>
      </c>
      <c r="AB375" s="86"/>
      <c r="AC375" s="85">
        <v>45105</v>
      </c>
      <c r="AD375" s="95">
        <v>1.3389911116660633E-2</v>
      </c>
      <c r="AE375" s="95">
        <v>1.2794910431518395E-2</v>
      </c>
      <c r="AF375" s="95">
        <v>-3.082854079380234E-3</v>
      </c>
      <c r="AG375" s="95">
        <v>8.1644032445714436E-3</v>
      </c>
      <c r="AH375" s="94">
        <v>4.7212726159219214E-3</v>
      </c>
    </row>
    <row r="376" spans="1:34" ht="15.75" customHeight="1" x14ac:dyDescent="0.2">
      <c r="A376" s="93"/>
      <c r="B376" s="85">
        <v>45106</v>
      </c>
      <c r="C376" s="101">
        <v>5.1306264063688079E-4</v>
      </c>
      <c r="D376" s="101">
        <v>-2.0063346727818899E-3</v>
      </c>
      <c r="E376" s="101">
        <v>-2.1012811887527617E-3</v>
      </c>
      <c r="F376" s="100">
        <v>1.7408822353879008E-3</v>
      </c>
      <c r="G376" s="86"/>
      <c r="H376" s="85">
        <v>45106</v>
      </c>
      <c r="I376" s="97">
        <v>-6.979164718496772E-4</v>
      </c>
      <c r="J376" s="97">
        <v>-1.258600187157419E-3</v>
      </c>
      <c r="K376" s="96">
        <v>1.6068495417238752E-3</v>
      </c>
      <c r="L376" s="86"/>
      <c r="M376" s="85">
        <v>45106</v>
      </c>
      <c r="N376" s="95">
        <v>3.6216264989790569E-4</v>
      </c>
      <c r="O376" s="95">
        <v>-6.4762099778903728E-4</v>
      </c>
      <c r="P376" s="95">
        <v>-9.9457239068942742E-4</v>
      </c>
      <c r="Q376" s="94">
        <v>1.4374361743196254E-4</v>
      </c>
      <c r="R376" s="86"/>
      <c r="S376" s="85">
        <v>45106</v>
      </c>
      <c r="T376" s="99">
        <v>3.7169098086174946E-3</v>
      </c>
      <c r="U376" s="99">
        <v>-4.7227813621834955E-3</v>
      </c>
      <c r="V376" s="99">
        <v>4.0029008645035072E-2</v>
      </c>
      <c r="W376" s="98">
        <v>5.0565915715661221E-2</v>
      </c>
      <c r="X376" s="86"/>
      <c r="Y376" s="85">
        <v>45106</v>
      </c>
      <c r="Z376" s="97">
        <v>-1.1796696162366171E-4</v>
      </c>
      <c r="AA376" s="96">
        <v>-8.1076938420751449E-3</v>
      </c>
      <c r="AB376" s="86"/>
      <c r="AC376" s="85">
        <v>45106</v>
      </c>
      <c r="AD376" s="95">
        <v>5.3757940053894837E-3</v>
      </c>
      <c r="AE376" s="95">
        <v>3.2638288266300568E-3</v>
      </c>
      <c r="AF376" s="95">
        <v>3.0828540793803251E-3</v>
      </c>
      <c r="AG376" s="95">
        <v>1.087111329302516E-2</v>
      </c>
      <c r="AH376" s="94">
        <v>2.051035284979949E-3</v>
      </c>
    </row>
    <row r="377" spans="1:34" ht="15.75" customHeight="1" x14ac:dyDescent="0.2">
      <c r="A377" s="93"/>
      <c r="B377" s="85">
        <v>45107</v>
      </c>
      <c r="C377" s="101">
        <v>-1.4550148849364739E-4</v>
      </c>
      <c r="D377" s="101">
        <v>-6.9937866067388481E-4</v>
      </c>
      <c r="E377" s="101">
        <v>4.4091353020379032E-3</v>
      </c>
      <c r="F377" s="100">
        <v>-8.2980987066380921E-3</v>
      </c>
      <c r="G377" s="86"/>
      <c r="H377" s="85">
        <v>45107</v>
      </c>
      <c r="I377" s="97">
        <v>1.1880973348350828E-3</v>
      </c>
      <c r="J377" s="97">
        <v>4.0941410510489723E-3</v>
      </c>
      <c r="K377" s="96">
        <v>1.4017575978181708E-3</v>
      </c>
      <c r="L377" s="86"/>
      <c r="M377" s="85">
        <v>45107</v>
      </c>
      <c r="N377" s="95">
        <v>4.3221128714504613E-4</v>
      </c>
      <c r="O377" s="95">
        <v>-3.9734570210881517E-3</v>
      </c>
      <c r="P377" s="95">
        <v>-1.1280144224314104E-4</v>
      </c>
      <c r="Q377" s="94">
        <v>1.6676163870450702E-2</v>
      </c>
      <c r="R377" s="86"/>
      <c r="S377" s="85">
        <v>45107</v>
      </c>
      <c r="T377" s="99">
        <v>2.0812344868643699E-2</v>
      </c>
      <c r="U377" s="99">
        <v>-3.7439267250412578E-2</v>
      </c>
      <c r="V377" s="99">
        <v>4.2634480801939739E-2</v>
      </c>
      <c r="W377" s="98">
        <v>4.5382711845062929E-2</v>
      </c>
      <c r="X377" s="86"/>
      <c r="Y377" s="85">
        <v>45107</v>
      </c>
      <c r="Z377" s="97">
        <v>-3.8890029102676922E-6</v>
      </c>
      <c r="AA377" s="96">
        <v>-6.2058965958654722E-3</v>
      </c>
      <c r="AB377" s="86"/>
      <c r="AC377" s="85">
        <v>45107</v>
      </c>
      <c r="AD377" s="95">
        <v>1.3220612161168538E-3</v>
      </c>
      <c r="AE377" s="95">
        <v>8.2928183921469664E-3</v>
      </c>
      <c r="AF377" s="95">
        <v>1.3756426333972643E-2</v>
      </c>
      <c r="AG377" s="95">
        <v>-6.4819328742620639E-3</v>
      </c>
      <c r="AH377" s="94">
        <v>7.228915977453849E-4</v>
      </c>
    </row>
    <row r="378" spans="1:34" ht="15.75" customHeight="1" x14ac:dyDescent="0.2">
      <c r="A378" s="93"/>
      <c r="B378" s="85">
        <v>45110</v>
      </c>
      <c r="C378" s="101">
        <v>5.4176565302005517E-4</v>
      </c>
      <c r="D378" s="101">
        <v>4.8389816520730813E-3</v>
      </c>
      <c r="E378" s="101">
        <v>1.3309997760399149E-3</v>
      </c>
      <c r="F378" s="100">
        <v>-3.0562995046112774E-3</v>
      </c>
      <c r="G378" s="86"/>
      <c r="H378" s="85">
        <v>45110</v>
      </c>
      <c r="I378" s="97">
        <v>-2.1901233836402697E-4</v>
      </c>
      <c r="J378" s="97">
        <v>-2.7482392649189821E-3</v>
      </c>
      <c r="K378" s="96">
        <v>-6.5499763630003202E-4</v>
      </c>
      <c r="L378" s="86"/>
      <c r="M378" s="85">
        <v>45110</v>
      </c>
      <c r="N378" s="95">
        <v>9.1211813599721778E-4</v>
      </c>
      <c r="O378" s="95">
        <v>-2.2815994457537226E-3</v>
      </c>
      <c r="P378" s="95">
        <v>1.1575843237885488E-3</v>
      </c>
      <c r="Q378" s="94">
        <v>-6.3581179368694422E-3</v>
      </c>
      <c r="R378" s="86"/>
      <c r="S378" s="85">
        <v>45110</v>
      </c>
      <c r="T378" s="99">
        <v>6.9282197706507795E-3</v>
      </c>
      <c r="U378" s="99">
        <v>-7.273634131179961E-2</v>
      </c>
      <c r="V378" s="99">
        <v>-2.958848748271474E-2</v>
      </c>
      <c r="W378" s="98">
        <v>0.22768343053055776</v>
      </c>
      <c r="X378" s="86"/>
      <c r="Y378" s="85">
        <v>45110</v>
      </c>
      <c r="Z378" s="97">
        <v>3.7479613203357211E-4</v>
      </c>
      <c r="AA378" s="96">
        <v>-5.5791767091007268E-3</v>
      </c>
      <c r="AB378" s="86"/>
      <c r="AC378" s="85">
        <v>45110</v>
      </c>
      <c r="AD378" s="95">
        <v>-1.4428041290426862E-2</v>
      </c>
      <c r="AE378" s="95">
        <v>-3.2368307346892925E-3</v>
      </c>
      <c r="AF378" s="95">
        <v>-1.7997805354671617E-2</v>
      </c>
      <c r="AG378" s="95">
        <v>-1.1076379339116716E-2</v>
      </c>
      <c r="AH378" s="94">
        <v>-2.4116736637665049E-3</v>
      </c>
    </row>
    <row r="379" spans="1:34" ht="15.75" customHeight="1" x14ac:dyDescent="0.2">
      <c r="A379" s="93"/>
      <c r="B379" s="85">
        <v>45112</v>
      </c>
      <c r="C379" s="101">
        <v>6.9326500598286718E-4</v>
      </c>
      <c r="D379" s="101">
        <v>1.7547486959909602E-3</v>
      </c>
      <c r="E379" s="101">
        <v>-1.7222852368585419E-3</v>
      </c>
      <c r="F379" s="100">
        <v>1.5792458445543073E-3</v>
      </c>
      <c r="G379" s="86"/>
      <c r="H379" s="85">
        <v>45112</v>
      </c>
      <c r="I379" s="97">
        <v>6.8494820792881252E-4</v>
      </c>
      <c r="J379" s="97">
        <v>-1.4646716234352117E-3</v>
      </c>
      <c r="K379" s="96">
        <v>3.0463846824426956E-4</v>
      </c>
      <c r="L379" s="86"/>
      <c r="M379" s="85">
        <v>45112</v>
      </c>
      <c r="N379" s="95">
        <v>-4.5921026543419642E-4</v>
      </c>
      <c r="O379" s="95">
        <v>1.0740141103308953E-3</v>
      </c>
      <c r="P379" s="95">
        <v>-1.3122864058520521E-4</v>
      </c>
      <c r="Q379" s="94">
        <v>-9.5186271950881592E-3</v>
      </c>
      <c r="R379" s="86"/>
      <c r="S379" s="85">
        <v>45112</v>
      </c>
      <c r="T379" s="99">
        <v>-7.2311413726784289E-3</v>
      </c>
      <c r="U379" s="99">
        <v>-7.3322352760108483E-2</v>
      </c>
      <c r="V379" s="99">
        <v>3.2165424651191279E-2</v>
      </c>
      <c r="W379" s="98">
        <v>9.8150824205495535E-2</v>
      </c>
      <c r="X379" s="86"/>
      <c r="Y379" s="85">
        <v>45112</v>
      </c>
      <c r="Z379" s="97">
        <v>3.5617375330266216E-4</v>
      </c>
      <c r="AA379" s="96">
        <v>-1.2798141542003063E-2</v>
      </c>
      <c r="AB379" s="86"/>
      <c r="AC379" s="85">
        <v>45112</v>
      </c>
      <c r="AD379" s="95">
        <v>-4.1709438007921538E-3</v>
      </c>
      <c r="AE379" s="95">
        <v>-1.0501635531421302E-2</v>
      </c>
      <c r="AF379" s="95">
        <v>-2.2666073899225175E-2</v>
      </c>
      <c r="AG379" s="95">
        <v>-2.4588619071422242E-2</v>
      </c>
      <c r="AH379" s="94">
        <v>4.5772183021657656E-3</v>
      </c>
    </row>
    <row r="380" spans="1:34" ht="15.75" customHeight="1" x14ac:dyDescent="0.2">
      <c r="A380" s="93"/>
      <c r="B380" s="85">
        <v>45113</v>
      </c>
      <c r="C380" s="101">
        <v>1.579760532482933E-4</v>
      </c>
      <c r="D380" s="101">
        <v>-7.0329543956473709E-4</v>
      </c>
      <c r="E380" s="101">
        <v>-5.5214697856584994E-3</v>
      </c>
      <c r="F380" s="100">
        <v>4.8723628661118097E-3</v>
      </c>
      <c r="G380" s="86"/>
      <c r="H380" s="85">
        <v>45113</v>
      </c>
      <c r="I380" s="97">
        <v>-6.1028011032498861E-5</v>
      </c>
      <c r="J380" s="97">
        <v>6.2132916275425354E-4</v>
      </c>
      <c r="K380" s="96">
        <v>-1.4387980225202821E-3</v>
      </c>
      <c r="L380" s="86"/>
      <c r="M380" s="85">
        <v>45113</v>
      </c>
      <c r="N380" s="95">
        <v>-7.204018230418793E-4</v>
      </c>
      <c r="O380" s="95">
        <v>3.6038433193488028E-3</v>
      </c>
      <c r="P380" s="95">
        <v>1.4851787045638233E-3</v>
      </c>
      <c r="Q380" s="94">
        <v>2.077848051084236E-3</v>
      </c>
      <c r="R380" s="86"/>
      <c r="S380" s="85">
        <v>45113</v>
      </c>
      <c r="T380" s="99">
        <v>5.9443677178928699E-2</v>
      </c>
      <c r="U380" s="99">
        <v>1.579380610128308E-2</v>
      </c>
      <c r="V380" s="99">
        <v>1.3781528737476682E-2</v>
      </c>
      <c r="W380" s="98">
        <v>-1.4459576127183738E-2</v>
      </c>
      <c r="X380" s="86"/>
      <c r="Y380" s="85">
        <v>45113</v>
      </c>
      <c r="Z380" s="97">
        <v>6.8581010582587922E-4</v>
      </c>
      <c r="AA380" s="96">
        <v>-1.0361396105712031E-2</v>
      </c>
      <c r="AB380" s="86"/>
      <c r="AC380" s="85">
        <v>45113</v>
      </c>
      <c r="AD380" s="95">
        <v>8.3245630640556775E-3</v>
      </c>
      <c r="AE380" s="95">
        <v>-1.8554771317992085E-2</v>
      </c>
      <c r="AF380" s="95">
        <v>1.2959144642505116E-2</v>
      </c>
      <c r="AG380" s="95">
        <v>-1.2733736073573613E-2</v>
      </c>
      <c r="AH380" s="94">
        <v>2.5627218109876719E-2</v>
      </c>
    </row>
    <row r="381" spans="1:34" ht="15.75" customHeight="1" x14ac:dyDescent="0.2">
      <c r="A381" s="93"/>
      <c r="B381" s="85">
        <v>45114</v>
      </c>
      <c r="C381" s="101">
        <v>3.7729302898436814E-4</v>
      </c>
      <c r="D381" s="101">
        <v>2.190365425850355E-4</v>
      </c>
      <c r="E381" s="101">
        <v>-1.7360665676906992E-3</v>
      </c>
      <c r="F381" s="100">
        <v>3.7702038800074512E-3</v>
      </c>
      <c r="G381" s="86"/>
      <c r="H381" s="85">
        <v>45114</v>
      </c>
      <c r="I381" s="97">
        <v>-2.1826532583415736E-4</v>
      </c>
      <c r="J381" s="97">
        <v>2.3555267192336719E-4</v>
      </c>
      <c r="K381" s="96">
        <v>1.6177331874063559E-3</v>
      </c>
      <c r="L381" s="86"/>
      <c r="M381" s="85">
        <v>45114</v>
      </c>
      <c r="N381" s="95">
        <v>1.4093523047975808E-3</v>
      </c>
      <c r="O381" s="95">
        <v>-9.5776022817860805E-4</v>
      </c>
      <c r="P381" s="95">
        <v>-4.0319865820800356E-3</v>
      </c>
      <c r="Q381" s="94">
        <v>-2.8427435700058894E-2</v>
      </c>
      <c r="R381" s="86"/>
      <c r="S381" s="85">
        <v>45114</v>
      </c>
      <c r="T381" s="99">
        <v>-4.68535006184942E-2</v>
      </c>
      <c r="U381" s="99">
        <v>1.6438146752814273E-2</v>
      </c>
      <c r="V381" s="99">
        <v>3.2721029292946673E-2</v>
      </c>
      <c r="W381" s="98">
        <v>-4.9565326996773868E-3</v>
      </c>
      <c r="X381" s="86"/>
      <c r="Y381" s="85">
        <v>45114</v>
      </c>
      <c r="Z381" s="97">
        <v>-6.8408609976415439E-4</v>
      </c>
      <c r="AA381" s="96">
        <v>-3.7438452004065802E-3</v>
      </c>
      <c r="AB381" s="86"/>
      <c r="AC381" s="85">
        <v>45114</v>
      </c>
      <c r="AD381" s="95">
        <v>1.9204598019017045E-2</v>
      </c>
      <c r="AE381" s="95">
        <v>-2.7852585084169835E-3</v>
      </c>
      <c r="AF381" s="95">
        <v>9.706929256720169E-3</v>
      </c>
      <c r="AG381" s="95">
        <v>2.6121914190516252E-2</v>
      </c>
      <c r="AH381" s="94">
        <v>9.5594106370927249E-3</v>
      </c>
    </row>
    <row r="382" spans="1:34" ht="15.75" customHeight="1" x14ac:dyDescent="0.2">
      <c r="A382" s="93"/>
      <c r="B382" s="85">
        <v>45117</v>
      </c>
      <c r="C382" s="101">
        <v>-2.1860632277011084E-4</v>
      </c>
      <c r="D382" s="101">
        <v>3.5147915975242872E-3</v>
      </c>
      <c r="E382" s="101">
        <v>-3.8115904662292441E-3</v>
      </c>
      <c r="F382" s="100">
        <v>5.8171116292220918E-3</v>
      </c>
      <c r="G382" s="86"/>
      <c r="H382" s="85">
        <v>45117</v>
      </c>
      <c r="I382" s="97">
        <v>-7.9430840474213648E-4</v>
      </c>
      <c r="J382" s="97">
        <v>-1.9693522491251466E-4</v>
      </c>
      <c r="K382" s="96">
        <v>-6.5779520794194169E-5</v>
      </c>
      <c r="L382" s="86"/>
      <c r="M382" s="85">
        <v>45117</v>
      </c>
      <c r="N382" s="95">
        <v>-7.0934182081487131E-4</v>
      </c>
      <c r="O382" s="95">
        <v>2.4063232150360377E-3</v>
      </c>
      <c r="P382" s="95">
        <v>-5.7464238156913294E-4</v>
      </c>
      <c r="Q382" s="94">
        <v>3.557253886206186E-2</v>
      </c>
      <c r="R382" s="86"/>
      <c r="S382" s="85">
        <v>45117</v>
      </c>
      <c r="T382" s="99">
        <v>-1.5383880242145263E-2</v>
      </c>
      <c r="U382" s="99">
        <v>5.1866636342248001E-2</v>
      </c>
      <c r="V382" s="99">
        <v>0.12626411717849639</v>
      </c>
      <c r="W382" s="98">
        <v>0.12970700556413661</v>
      </c>
      <c r="X382" s="86"/>
      <c r="Y382" s="85">
        <v>45117</v>
      </c>
      <c r="Z382" s="97">
        <v>1.8261167709488488E-4</v>
      </c>
      <c r="AA382" s="96">
        <v>4.7117497912470743E-3</v>
      </c>
      <c r="AB382" s="86"/>
      <c r="AC382" s="85">
        <v>45117</v>
      </c>
      <c r="AD382" s="95">
        <v>8.8511332931781386E-3</v>
      </c>
      <c r="AE382" s="95">
        <v>1.4765864439473815E-2</v>
      </c>
      <c r="AF382" s="95">
        <v>2.1407545350785706E-2</v>
      </c>
      <c r="AG382" s="95">
        <v>-1.0862187082933813E-3</v>
      </c>
      <c r="AH382" s="94">
        <v>2.032800402725252E-2</v>
      </c>
    </row>
    <row r="383" spans="1:34" ht="15.75" customHeight="1" x14ac:dyDescent="0.2">
      <c r="A383" s="93"/>
      <c r="B383" s="85">
        <v>45118</v>
      </c>
      <c r="C383" s="101">
        <v>-6.4864302083198009E-4</v>
      </c>
      <c r="D383" s="101">
        <v>8.1994978310029418E-4</v>
      </c>
      <c r="E383" s="101">
        <v>4.9821445098895117E-3</v>
      </c>
      <c r="F383" s="100">
        <v>5.950148397494694E-3</v>
      </c>
      <c r="G383" s="86"/>
      <c r="H383" s="85">
        <v>45118</v>
      </c>
      <c r="I383" s="97">
        <v>3.3028220005350847E-4</v>
      </c>
      <c r="J383" s="97">
        <v>1.6687948155665606E-3</v>
      </c>
      <c r="K383" s="96">
        <v>3.4148517385063008E-3</v>
      </c>
      <c r="L383" s="86"/>
      <c r="M383" s="85">
        <v>45118</v>
      </c>
      <c r="N383" s="95">
        <v>1.7885012608189442E-4</v>
      </c>
      <c r="O383" s="95">
        <v>-2.7420446284011734E-3</v>
      </c>
      <c r="P383" s="95">
        <v>1.0346151972358156E-3</v>
      </c>
      <c r="Q383" s="94">
        <v>4.1255704686298855E-2</v>
      </c>
      <c r="R383" s="86"/>
      <c r="S383" s="85">
        <v>45118</v>
      </c>
      <c r="T383" s="99">
        <v>-3.8090358801641799E-2</v>
      </c>
      <c r="U383" s="99">
        <v>-2.0423855660131602E-3</v>
      </c>
      <c r="V383" s="99">
        <v>2.9724739069866651E-2</v>
      </c>
      <c r="W383" s="98">
        <v>-6.9562613247583548E-3</v>
      </c>
      <c r="X383" s="86"/>
      <c r="Y383" s="85">
        <v>45118</v>
      </c>
      <c r="Z383" s="97">
        <v>-1.0435488027448901E-6</v>
      </c>
      <c r="AA383" s="96">
        <v>4.7901876272868208E-4</v>
      </c>
      <c r="AB383" s="86"/>
      <c r="AC383" s="85">
        <v>45118</v>
      </c>
      <c r="AD383" s="95">
        <v>-7.6802132985281284E-3</v>
      </c>
      <c r="AE383" s="95">
        <v>1.8320051347390972E-4</v>
      </c>
      <c r="AF383" s="95">
        <v>2.0958851020843522E-2</v>
      </c>
      <c r="AG383" s="95">
        <v>1.7239484190661073E-2</v>
      </c>
      <c r="AH383" s="94">
        <v>2.5923013623503095E-2</v>
      </c>
    </row>
    <row r="384" spans="1:34" ht="15.75" customHeight="1" x14ac:dyDescent="0.2">
      <c r="A384" s="93"/>
      <c r="B384" s="85">
        <v>45119</v>
      </c>
      <c r="C384" s="101">
        <v>1.4915536774412401E-3</v>
      </c>
      <c r="D384" s="101">
        <v>3.2512437474465456E-3</v>
      </c>
      <c r="E384" s="101">
        <v>-4.3557517420358385E-4</v>
      </c>
      <c r="F384" s="100">
        <v>5.8301224766374995E-3</v>
      </c>
      <c r="G384" s="86"/>
      <c r="H384" s="85">
        <v>45119</v>
      </c>
      <c r="I384" s="97">
        <v>6.1189825879882074E-4</v>
      </c>
      <c r="J384" s="97">
        <v>1.6870378780951087E-3</v>
      </c>
      <c r="K384" s="96">
        <v>4.8033326499295358E-4</v>
      </c>
      <c r="L384" s="86"/>
      <c r="M384" s="85">
        <v>45119</v>
      </c>
      <c r="N384" s="95">
        <v>-8.8506427057382601E-4</v>
      </c>
      <c r="O384" s="95">
        <v>-1.902335453990091E-3</v>
      </c>
      <c r="P384" s="95">
        <v>-2.5445398668952801E-4</v>
      </c>
      <c r="Q384" s="94">
        <v>-3.1003222735569692E-2</v>
      </c>
      <c r="R384" s="86"/>
      <c r="S384" s="85">
        <v>45119</v>
      </c>
      <c r="T384" s="99">
        <v>-1.8474637452538796E-3</v>
      </c>
      <c r="U384" s="99">
        <v>7.241192680980113E-2</v>
      </c>
      <c r="V384" s="99">
        <v>7.9922746554047255E-2</v>
      </c>
      <c r="W384" s="98">
        <v>2.340586633328235E-2</v>
      </c>
      <c r="X384" s="86"/>
      <c r="Y384" s="85">
        <v>45119</v>
      </c>
      <c r="Z384" s="97">
        <v>6.3950606410646067E-4</v>
      </c>
      <c r="AA384" s="96">
        <v>1.7241362043155781E-2</v>
      </c>
      <c r="AB384" s="86"/>
      <c r="AC384" s="85">
        <v>45119</v>
      </c>
      <c r="AD384" s="95">
        <v>-1.5399860388672885E-2</v>
      </c>
      <c r="AE384" s="95">
        <v>1.7792771498163579E-2</v>
      </c>
      <c r="AF384" s="95">
        <v>1.2148133935647483E-2</v>
      </c>
      <c r="AG384" s="95">
        <v>7.3172680639263295E-3</v>
      </c>
      <c r="AH384" s="94">
        <v>8.4937910679574232E-3</v>
      </c>
    </row>
    <row r="385" spans="1:34" ht="15.75" customHeight="1" x14ac:dyDescent="0.2">
      <c r="A385" s="93"/>
      <c r="B385" s="85">
        <v>45120</v>
      </c>
      <c r="C385" s="101">
        <v>8.9276422949307905E-4</v>
      </c>
      <c r="D385" s="101">
        <v>2.6699050784671527E-3</v>
      </c>
      <c r="E385" s="101">
        <v>5.2805672592442527E-3</v>
      </c>
      <c r="F385" s="100">
        <v>-3.4809006308237217E-3</v>
      </c>
      <c r="G385" s="86"/>
      <c r="H385" s="85">
        <v>45120</v>
      </c>
      <c r="I385" s="97">
        <v>-7.772221015792043E-4</v>
      </c>
      <c r="J385" s="97">
        <v>-1.1381192042154401E-5</v>
      </c>
      <c r="K385" s="96">
        <v>-1.8483572029039804E-3</v>
      </c>
      <c r="L385" s="86"/>
      <c r="M385" s="85">
        <v>45120</v>
      </c>
      <c r="N385" s="95">
        <v>3.8669952265062759E-4</v>
      </c>
      <c r="O385" s="95">
        <v>2.6277582195094007E-3</v>
      </c>
      <c r="P385" s="95">
        <v>-1.7808778643363947E-3</v>
      </c>
      <c r="Q385" s="94">
        <v>-1.0976728203409105E-3</v>
      </c>
      <c r="R385" s="86"/>
      <c r="S385" s="85">
        <v>45120</v>
      </c>
      <c r="T385" s="99">
        <v>-1.7837984859309847E-2</v>
      </c>
      <c r="U385" s="99">
        <v>-3.4201196336919831E-3</v>
      </c>
      <c r="V385" s="99">
        <v>2.4764968276529568E-2</v>
      </c>
      <c r="W385" s="98">
        <v>6.0197224347586599E-2</v>
      </c>
      <c r="X385" s="86"/>
      <c r="Y385" s="85">
        <v>45120</v>
      </c>
      <c r="Z385" s="97">
        <v>-4.2888209370514884E-4</v>
      </c>
      <c r="AA385" s="96">
        <v>-1.4907907132589632E-2</v>
      </c>
      <c r="AB385" s="86"/>
      <c r="AC385" s="85">
        <v>45120</v>
      </c>
      <c r="AD385" s="95">
        <v>5.5908870000601464E-4</v>
      </c>
      <c r="AE385" s="95">
        <v>-6.6805340087801859E-3</v>
      </c>
      <c r="AF385" s="95">
        <v>-3.2728841635668186E-2</v>
      </c>
      <c r="AG385" s="95">
        <v>-6.2496048102313063E-3</v>
      </c>
      <c r="AH385" s="94">
        <v>-7.4972787782183565E-3</v>
      </c>
    </row>
    <row r="386" spans="1:34" ht="15.75" customHeight="1" x14ac:dyDescent="0.2">
      <c r="A386" s="93"/>
      <c r="B386" s="85">
        <v>45121</v>
      </c>
      <c r="C386" s="101">
        <v>-5.5780197487907733E-4</v>
      </c>
      <c r="D386" s="101">
        <v>-2.50831878365522E-3</v>
      </c>
      <c r="E386" s="101">
        <v>6.4447730348475181E-3</v>
      </c>
      <c r="F386" s="100">
        <v>-1.0103577593119493E-2</v>
      </c>
      <c r="G386" s="86"/>
      <c r="H386" s="85">
        <v>45121</v>
      </c>
      <c r="I386" s="97">
        <v>7.6073002596529533E-6</v>
      </c>
      <c r="J386" s="97">
        <v>-1.2824211575163843E-4</v>
      </c>
      <c r="K386" s="96">
        <v>-3.2532918718009597E-3</v>
      </c>
      <c r="L386" s="86"/>
      <c r="M386" s="85">
        <v>45121</v>
      </c>
      <c r="N386" s="95">
        <v>1.0865931952872524E-3</v>
      </c>
      <c r="O386" s="95">
        <v>1.5386977088423354E-3</v>
      </c>
      <c r="P386" s="95">
        <v>-9.3406786801533562E-4</v>
      </c>
      <c r="Q386" s="94">
        <v>1.9718408969174907E-3</v>
      </c>
      <c r="R386" s="86"/>
      <c r="S386" s="85">
        <v>45121</v>
      </c>
      <c r="T386" s="99">
        <v>-5.8868844779170534E-3</v>
      </c>
      <c r="U386" s="99">
        <v>-5.4685337054206584E-2</v>
      </c>
      <c r="V386" s="99">
        <v>0.12705485333592353</v>
      </c>
      <c r="W386" s="98">
        <v>-0.19689976717995</v>
      </c>
      <c r="X386" s="86"/>
      <c r="Y386" s="85">
        <v>45121</v>
      </c>
      <c r="Z386" s="97">
        <v>-1.2193332193508417E-4</v>
      </c>
      <c r="AA386" s="96">
        <v>7.1337283574130477E-3</v>
      </c>
      <c r="AB386" s="86"/>
      <c r="AC386" s="85">
        <v>45121</v>
      </c>
      <c r="AD386" s="95">
        <v>3.9744848888539274E-3</v>
      </c>
      <c r="AE386" s="95">
        <v>0</v>
      </c>
      <c r="AF386" s="95">
        <v>4.1501663039247095E-3</v>
      </c>
      <c r="AG386" s="95">
        <v>3.063197440823456E-3</v>
      </c>
      <c r="AH386" s="94">
        <v>-6.9965302898361689E-3</v>
      </c>
    </row>
    <row r="387" spans="1:34" ht="15.75" customHeight="1" x14ac:dyDescent="0.2">
      <c r="A387" s="93"/>
      <c r="B387" s="85">
        <v>45124</v>
      </c>
      <c r="C387" s="101">
        <v>-4.9948525496679337E-7</v>
      </c>
      <c r="D387" s="101">
        <v>8.0496001431485504E-4</v>
      </c>
      <c r="E387" s="101">
        <v>-1.4433818650045824E-4</v>
      </c>
      <c r="F387" s="100">
        <v>-1.9306743159684724E-3</v>
      </c>
      <c r="G387" s="86"/>
      <c r="H387" s="85">
        <v>45124</v>
      </c>
      <c r="I387" s="97">
        <v>1.0691916105198884E-4</v>
      </c>
      <c r="J387" s="97">
        <v>-2.4510317200840176E-4</v>
      </c>
      <c r="K387" s="96">
        <v>-2.0935045666648186E-4</v>
      </c>
      <c r="L387" s="86"/>
      <c r="M387" s="85">
        <v>45124</v>
      </c>
      <c r="N387" s="95">
        <v>8.4023547853822851E-4</v>
      </c>
      <c r="O387" s="95">
        <v>-1.5751762636335306E-3</v>
      </c>
      <c r="P387" s="95">
        <v>1.1902462475494615E-3</v>
      </c>
      <c r="Q387" s="94">
        <v>-8.3543785897894299E-3</v>
      </c>
      <c r="R387" s="86"/>
      <c r="S387" s="85">
        <v>45124</v>
      </c>
      <c r="T387" s="99">
        <v>-1.2767867562487292E-2</v>
      </c>
      <c r="U387" s="99">
        <v>-6.4687377598278833E-2</v>
      </c>
      <c r="V387" s="99">
        <v>-5.7692396993808778E-2</v>
      </c>
      <c r="W387" s="98">
        <v>7.0598254196521756E-2</v>
      </c>
      <c r="X387" s="86"/>
      <c r="Y387" s="85">
        <v>45124</v>
      </c>
      <c r="Z387" s="97">
        <v>4.4453900352326488E-4</v>
      </c>
      <c r="AA387" s="96">
        <v>-3.6907513696071729E-3</v>
      </c>
      <c r="AB387" s="86"/>
      <c r="AC387" s="85">
        <v>45124</v>
      </c>
      <c r="AD387" s="95">
        <v>1.0522040867121512E-2</v>
      </c>
      <c r="AE387" s="95">
        <v>-5.449604767564703E-3</v>
      </c>
      <c r="AF387" s="95">
        <v>1.9389123435841163E-2</v>
      </c>
      <c r="AG387" s="95">
        <v>-3.8638379960026768E-3</v>
      </c>
      <c r="AH387" s="94">
        <v>1.6140080635607693E-2</v>
      </c>
    </row>
    <row r="388" spans="1:34" ht="15.75" customHeight="1" x14ac:dyDescent="0.2">
      <c r="A388" s="93"/>
      <c r="B388" s="85">
        <v>45125</v>
      </c>
      <c r="C388" s="101">
        <v>2.1153253981295357E-4</v>
      </c>
      <c r="D388" s="101">
        <v>2.0355306365463081E-3</v>
      </c>
      <c r="E388" s="101">
        <v>5.756586759808462E-3</v>
      </c>
      <c r="F388" s="100">
        <v>-6.7982659215227764E-4</v>
      </c>
      <c r="G388" s="86"/>
      <c r="H388" s="85">
        <v>45125</v>
      </c>
      <c r="I388" s="97">
        <v>-1.608196969220326E-4</v>
      </c>
      <c r="J388" s="97">
        <v>2.4068980048243581E-3</v>
      </c>
      <c r="K388" s="96">
        <v>5.8495424435914029E-5</v>
      </c>
      <c r="L388" s="86"/>
      <c r="M388" s="85">
        <v>45125</v>
      </c>
      <c r="N388" s="95">
        <v>-1.1939251354353743E-3</v>
      </c>
      <c r="O388" s="95">
        <v>-3.4382605027936126E-3</v>
      </c>
      <c r="P388" s="95">
        <v>1.5499116939929965E-3</v>
      </c>
      <c r="Q388" s="94">
        <v>-7.3853105024341654E-3</v>
      </c>
      <c r="R388" s="86"/>
      <c r="S388" s="85">
        <v>45125</v>
      </c>
      <c r="T388" s="99">
        <v>4.5177240005326467E-3</v>
      </c>
      <c r="U388" s="99">
        <v>-3.320225868370482E-2</v>
      </c>
      <c r="V388" s="99">
        <v>-8.4798559189399967E-3</v>
      </c>
      <c r="W388" s="98">
        <v>-3.0295802081464721E-2</v>
      </c>
      <c r="X388" s="86"/>
      <c r="Y388" s="85">
        <v>45125</v>
      </c>
      <c r="Z388" s="97">
        <v>-1.6395294583186599E-4</v>
      </c>
      <c r="AA388" s="96">
        <v>6.003711885862322E-3</v>
      </c>
      <c r="AB388" s="86"/>
      <c r="AC388" s="85">
        <v>45125</v>
      </c>
      <c r="AD388" s="95">
        <v>-2.1369738942679179E-3</v>
      </c>
      <c r="AE388" s="95">
        <v>4.3620570801658279E-3</v>
      </c>
      <c r="AF388" s="95">
        <v>5.2511164004616216E-2</v>
      </c>
      <c r="AG388" s="95">
        <v>-9.2537373273400003E-3</v>
      </c>
      <c r="AH388" s="94">
        <v>-2.0857354287240758E-3</v>
      </c>
    </row>
    <row r="389" spans="1:34" ht="15.75" customHeight="1" x14ac:dyDescent="0.2">
      <c r="A389" s="93"/>
      <c r="B389" s="85">
        <v>45126</v>
      </c>
      <c r="C389" s="101">
        <v>-9.9556453602520729E-4</v>
      </c>
      <c r="D389" s="101">
        <v>-1.9318689585684694E-3</v>
      </c>
      <c r="E389" s="101">
        <v>8.1246554937844818E-3</v>
      </c>
      <c r="F389" s="100">
        <v>-1.4677790895617823E-3</v>
      </c>
      <c r="G389" s="86"/>
      <c r="H389" s="85">
        <v>45126</v>
      </c>
      <c r="I389" s="97">
        <v>1.3887637016074241E-4</v>
      </c>
      <c r="J389" s="97">
        <v>8.6500858876060668E-4</v>
      </c>
      <c r="K389" s="96">
        <v>-1.5026315508551573E-4</v>
      </c>
      <c r="L389" s="86"/>
      <c r="M389" s="85">
        <v>45126</v>
      </c>
      <c r="N389" s="95">
        <v>2.9606290081553326E-4</v>
      </c>
      <c r="O389" s="95">
        <v>6.3353728220249172E-4</v>
      </c>
      <c r="P389" s="95">
        <v>1.6685077760303264E-3</v>
      </c>
      <c r="Q389" s="94">
        <v>1.9996004410368522E-2</v>
      </c>
      <c r="R389" s="86"/>
      <c r="S389" s="85">
        <v>45126</v>
      </c>
      <c r="T389" s="99">
        <v>2.5776698115044763E-2</v>
      </c>
      <c r="U389" s="99">
        <v>-9.9565793404644675E-3</v>
      </c>
      <c r="V389" s="99">
        <v>-0.13175017369530051</v>
      </c>
      <c r="W389" s="98">
        <v>-3.6197495737339783E-2</v>
      </c>
      <c r="X389" s="86"/>
      <c r="Y389" s="85">
        <v>45126</v>
      </c>
      <c r="Z389" s="97">
        <v>-5.4265822447478553E-5</v>
      </c>
      <c r="AA389" s="96">
        <v>-6.3802777906787162E-3</v>
      </c>
      <c r="AB389" s="86"/>
      <c r="AC389" s="85">
        <v>45126</v>
      </c>
      <c r="AD389" s="95">
        <v>-1.0544669330885E-2</v>
      </c>
      <c r="AE389" s="95">
        <v>1.9575016708459569E-2</v>
      </c>
      <c r="AF389" s="95">
        <v>-2.3397026156367285E-2</v>
      </c>
      <c r="AG389" s="95">
        <v>-2.5932939548530601E-2</v>
      </c>
      <c r="AH389" s="94">
        <v>0</v>
      </c>
    </row>
    <row r="390" spans="1:34" ht="15.75" customHeight="1" x14ac:dyDescent="0.2">
      <c r="A390" s="93"/>
      <c r="B390" s="85">
        <v>45127</v>
      </c>
      <c r="C390" s="101">
        <v>1.3877055792211346E-4</v>
      </c>
      <c r="D390" s="101">
        <v>2.6830432885581405E-3</v>
      </c>
      <c r="E390" s="101">
        <v>1.7349756859742782E-3</v>
      </c>
      <c r="F390" s="100">
        <v>1.920403002005684E-3</v>
      </c>
      <c r="G390" s="86"/>
      <c r="H390" s="85">
        <v>45127</v>
      </c>
      <c r="I390" s="97">
        <v>9.4932884314716508E-4</v>
      </c>
      <c r="J390" s="97">
        <v>7.8998226966276353E-4</v>
      </c>
      <c r="K390" s="96">
        <v>9.7584669423187549E-4</v>
      </c>
      <c r="L390" s="86"/>
      <c r="M390" s="85">
        <v>45127</v>
      </c>
      <c r="N390" s="95">
        <v>-2.7637087185763325E-4</v>
      </c>
      <c r="O390" s="95">
        <v>1.4324250973242404E-3</v>
      </c>
      <c r="P390" s="95">
        <v>8.4853250609852207E-4</v>
      </c>
      <c r="Q390" s="94">
        <v>-4.8190824459565587E-3</v>
      </c>
      <c r="R390" s="86"/>
      <c r="S390" s="85">
        <v>45127</v>
      </c>
      <c r="T390" s="99">
        <v>-9.788348930900935E-3</v>
      </c>
      <c r="U390" s="99">
        <v>-8.089115485134564E-2</v>
      </c>
      <c r="V390" s="99">
        <v>-2.8768496606317411E-2</v>
      </c>
      <c r="W390" s="98">
        <v>-3.3597348901585375E-2</v>
      </c>
      <c r="X390" s="86"/>
      <c r="Y390" s="85">
        <v>45127</v>
      </c>
      <c r="Z390" s="97">
        <v>3.9400514017781297E-5</v>
      </c>
      <c r="AA390" s="96">
        <v>-9.0365394577544902E-3</v>
      </c>
      <c r="AB390" s="86"/>
      <c r="AC390" s="85">
        <v>45127</v>
      </c>
      <c r="AD390" s="95">
        <v>-8.7557033281987929E-3</v>
      </c>
      <c r="AE390" s="95">
        <v>-1.0188666206365601E-2</v>
      </c>
      <c r="AF390" s="95">
        <v>-9.369437911177031E-3</v>
      </c>
      <c r="AG390" s="95">
        <v>1.577644354826507E-2</v>
      </c>
      <c r="AH390" s="94">
        <v>9.7106766773242592E-2</v>
      </c>
    </row>
    <row r="391" spans="1:34" ht="15.75" customHeight="1" x14ac:dyDescent="0.2">
      <c r="A391" s="93"/>
      <c r="B391" s="85">
        <v>45128</v>
      </c>
      <c r="C391" s="101">
        <v>4.0095605053413292E-4</v>
      </c>
      <c r="D391" s="101">
        <v>4.6212986274940174E-4</v>
      </c>
      <c r="E391" s="101">
        <v>-1.0562006605132764E-2</v>
      </c>
      <c r="F391" s="100">
        <v>-4.7901756818834349E-3</v>
      </c>
      <c r="G391" s="86"/>
      <c r="H391" s="85">
        <v>45128</v>
      </c>
      <c r="I391" s="97">
        <v>5.7088097594504847E-4</v>
      </c>
      <c r="J391" s="97">
        <v>-1.6248813072388373E-3</v>
      </c>
      <c r="K391" s="96">
        <v>-2.8453999050227438E-4</v>
      </c>
      <c r="L391" s="86"/>
      <c r="M391" s="85">
        <v>45128</v>
      </c>
      <c r="N391" s="95">
        <v>-8.206135525335495E-4</v>
      </c>
      <c r="O391" s="95">
        <v>-2.2010031882120388E-4</v>
      </c>
      <c r="P391" s="95">
        <v>-1.6564631430521931E-3</v>
      </c>
      <c r="Q391" s="94">
        <v>-1.7106109461706539E-2</v>
      </c>
      <c r="R391" s="86"/>
      <c r="S391" s="85">
        <v>45128</v>
      </c>
      <c r="T391" s="99">
        <v>-2.2555695296669891E-2</v>
      </c>
      <c r="U391" s="99">
        <v>-2.2291299155616756E-2</v>
      </c>
      <c r="V391" s="99">
        <v>-7.5981264685697616E-2</v>
      </c>
      <c r="W391" s="98">
        <v>3.278786132675926E-2</v>
      </c>
      <c r="X391" s="86"/>
      <c r="Y391" s="85">
        <v>45128</v>
      </c>
      <c r="Z391" s="97">
        <v>4.7254181126030263E-4</v>
      </c>
      <c r="AA391" s="96">
        <v>8.357414903319508E-4</v>
      </c>
      <c r="AB391" s="86"/>
      <c r="AC391" s="85">
        <v>45128</v>
      </c>
      <c r="AD391" s="95">
        <v>1.3358176837850702E-3</v>
      </c>
      <c r="AE391" s="95">
        <v>2.1536261015982828E-3</v>
      </c>
      <c r="AF391" s="95">
        <v>3.1013000528670776E-2</v>
      </c>
      <c r="AG391" s="95">
        <v>-1.1912237801435693E-2</v>
      </c>
      <c r="AH391" s="94">
        <v>-9.6193126501269103E-3</v>
      </c>
    </row>
    <row r="392" spans="1:34" ht="15.75" customHeight="1" x14ac:dyDescent="0.2">
      <c r="A392" s="93"/>
      <c r="B392" s="85">
        <v>45131</v>
      </c>
      <c r="C392" s="101">
        <v>-2.3178030642749057E-4</v>
      </c>
      <c r="D392" s="101">
        <v>5.9286420955369651E-3</v>
      </c>
      <c r="E392" s="101">
        <v>-7.7437393655057263E-4</v>
      </c>
      <c r="F392" s="100">
        <v>-6.0058812687791467E-3</v>
      </c>
      <c r="G392" s="86"/>
      <c r="H392" s="85">
        <v>45131</v>
      </c>
      <c r="I392" s="97">
        <v>7.9079415974788882E-5</v>
      </c>
      <c r="J392" s="97">
        <v>1.7482681563863324E-3</v>
      </c>
      <c r="K392" s="96">
        <v>-2.6524089983608545E-4</v>
      </c>
      <c r="L392" s="86"/>
      <c r="M392" s="85">
        <v>45131</v>
      </c>
      <c r="N392" s="95">
        <v>1.090986445780327E-4</v>
      </c>
      <c r="O392" s="95">
        <v>1.3224924492815538E-3</v>
      </c>
      <c r="P392" s="95">
        <v>-2.3152145418291938E-3</v>
      </c>
      <c r="Q392" s="94">
        <v>-6.4314015649410902E-3</v>
      </c>
      <c r="R392" s="86"/>
      <c r="S392" s="85">
        <v>45131</v>
      </c>
      <c r="T392" s="99">
        <v>3.0949605073049172E-2</v>
      </c>
      <c r="U392" s="99">
        <v>8.4527673149827509E-2</v>
      </c>
      <c r="V392" s="99">
        <v>-7.542461578501182E-2</v>
      </c>
      <c r="W392" s="98">
        <v>-0.16900453371653568</v>
      </c>
      <c r="X392" s="86"/>
      <c r="Y392" s="85">
        <v>45131</v>
      </c>
      <c r="Z392" s="97">
        <v>1.1168629288542063E-4</v>
      </c>
      <c r="AA392" s="96">
        <v>6.4859903633145621E-3</v>
      </c>
      <c r="AB392" s="86"/>
      <c r="AC392" s="85">
        <v>45131</v>
      </c>
      <c r="AD392" s="95">
        <v>1.0344678815754215E-2</v>
      </c>
      <c r="AE392" s="95">
        <v>-8.6424736710538699E-3</v>
      </c>
      <c r="AF392" s="95">
        <v>-2.4517127813225431E-2</v>
      </c>
      <c r="AG392" s="95">
        <v>1.3272412113422697E-2</v>
      </c>
      <c r="AH392" s="94">
        <v>-1.4196141875949789E-2</v>
      </c>
    </row>
    <row r="393" spans="1:34" ht="15.75" customHeight="1" x14ac:dyDescent="0.2">
      <c r="A393" s="93"/>
      <c r="B393" s="85">
        <v>45132</v>
      </c>
      <c r="C393" s="101">
        <v>-1.7420748723211553E-4</v>
      </c>
      <c r="D393" s="101">
        <v>1.4061287135686976E-3</v>
      </c>
      <c r="E393" s="101">
        <v>3.5303005287560187E-3</v>
      </c>
      <c r="F393" s="100">
        <v>1.1678072192077473E-2</v>
      </c>
      <c r="G393" s="86"/>
      <c r="H393" s="85">
        <v>45132</v>
      </c>
      <c r="I393" s="97">
        <v>7.6519222350940493E-6</v>
      </c>
      <c r="J393" s="97">
        <v>2.1871870965901479E-3</v>
      </c>
      <c r="K393" s="96">
        <v>1.3170986452643769E-3</v>
      </c>
      <c r="L393" s="86"/>
      <c r="M393" s="85">
        <v>45132</v>
      </c>
      <c r="N393" s="95">
        <v>-5.9913392869026668E-4</v>
      </c>
      <c r="O393" s="95">
        <v>-1.981443374994887E-3</v>
      </c>
      <c r="P393" s="95">
        <v>1.0535415500647304E-3</v>
      </c>
      <c r="Q393" s="94">
        <v>-1.222756452842755E-2</v>
      </c>
      <c r="R393" s="86"/>
      <c r="S393" s="85">
        <v>45132</v>
      </c>
      <c r="T393" s="99">
        <v>3.9406887130341878E-2</v>
      </c>
      <c r="U393" s="99">
        <v>-2.3688276600776919E-2</v>
      </c>
      <c r="V393" s="99">
        <v>4.2182293572468679E-2</v>
      </c>
      <c r="W393" s="98">
        <v>-0.14770857523676781</v>
      </c>
      <c r="X393" s="86"/>
      <c r="Y393" s="85">
        <v>45132</v>
      </c>
      <c r="Z393" s="97">
        <v>-1.9771129685858995E-4</v>
      </c>
      <c r="AA393" s="96">
        <v>1.9789799167511956E-2</v>
      </c>
      <c r="AB393" s="86"/>
      <c r="AC393" s="85">
        <v>45132</v>
      </c>
      <c r="AD393" s="95">
        <v>-7.0479339928042192E-3</v>
      </c>
      <c r="AE393" s="95">
        <v>6.6684936671274125E-3</v>
      </c>
      <c r="AF393" s="95">
        <v>1.1445046245872878E-2</v>
      </c>
      <c r="AG393" s="95">
        <v>-5.4518330482343199E-3</v>
      </c>
      <c r="AH393" s="94">
        <v>1.2382173828411946E-2</v>
      </c>
    </row>
    <row r="394" spans="1:34" ht="15.75" customHeight="1" x14ac:dyDescent="0.2">
      <c r="A394" s="93"/>
      <c r="B394" s="85">
        <v>45133</v>
      </c>
      <c r="C394" s="101">
        <v>3.6357389857195161E-4</v>
      </c>
      <c r="D394" s="101">
        <v>3.8609516358519406E-3</v>
      </c>
      <c r="E394" s="101">
        <v>-1.1992824978188717E-3</v>
      </c>
      <c r="F394" s="100">
        <v>-1.1937168493893835E-2</v>
      </c>
      <c r="G394" s="86"/>
      <c r="H394" s="85">
        <v>45133</v>
      </c>
      <c r="I394" s="97">
        <v>9.5156074495971561E-4</v>
      </c>
      <c r="J394" s="97">
        <v>-1.8303367305566064E-3</v>
      </c>
      <c r="K394" s="96">
        <v>-6.1248118357247445E-5</v>
      </c>
      <c r="L394" s="86"/>
      <c r="M394" s="85">
        <v>45133</v>
      </c>
      <c r="N394" s="95">
        <v>5.4156693664742927E-4</v>
      </c>
      <c r="O394" s="95">
        <v>3.2390940140561127E-3</v>
      </c>
      <c r="P394" s="95">
        <v>-1.475499155478808E-4</v>
      </c>
      <c r="Q394" s="94">
        <v>-1.5096816653999361E-2</v>
      </c>
      <c r="R394" s="86"/>
      <c r="S394" s="85">
        <v>45133</v>
      </c>
      <c r="T394" s="99">
        <v>2.9726705690348777E-2</v>
      </c>
      <c r="U394" s="99">
        <v>0.11425939000357685</v>
      </c>
      <c r="V394" s="99">
        <v>1.1915832322731464E-3</v>
      </c>
      <c r="W394" s="98">
        <v>-6.2873747710898306E-2</v>
      </c>
      <c r="X394" s="86"/>
      <c r="Y394" s="85">
        <v>45133</v>
      </c>
      <c r="Z394" s="97">
        <v>-4.0346898260368113E-4</v>
      </c>
      <c r="AA394" s="96">
        <v>8.2883891368612846E-3</v>
      </c>
      <c r="AB394" s="86"/>
      <c r="AC394" s="85">
        <v>45133</v>
      </c>
      <c r="AD394" s="95">
        <v>-9.7108637293894535E-3</v>
      </c>
      <c r="AE394" s="95">
        <v>-1.9590686401750081E-2</v>
      </c>
      <c r="AF394" s="95">
        <v>3.5498794822037771E-3</v>
      </c>
      <c r="AG394" s="95">
        <v>2.7329871719714005E-4</v>
      </c>
      <c r="AH394" s="94">
        <v>-2.9168521340235173E-2</v>
      </c>
    </row>
    <row r="395" spans="1:34" ht="15.75" customHeight="1" x14ac:dyDescent="0.2">
      <c r="A395" s="93"/>
      <c r="B395" s="85">
        <v>45134</v>
      </c>
      <c r="C395" s="101">
        <v>-5.5500313459127572E-4</v>
      </c>
      <c r="D395" s="101">
        <v>-1.1332618837527997E-3</v>
      </c>
      <c r="E395" s="101">
        <v>-4.2352182834433736E-3</v>
      </c>
      <c r="F395" s="100">
        <v>8.823226823380553E-3</v>
      </c>
      <c r="G395" s="86"/>
      <c r="H395" s="85">
        <v>45134</v>
      </c>
      <c r="I395" s="97">
        <v>-3.5373946269307531E-4</v>
      </c>
      <c r="J395" s="97">
        <v>-4.2455391783493993E-4</v>
      </c>
      <c r="K395" s="96">
        <v>-3.8636374855902937E-3</v>
      </c>
      <c r="L395" s="86"/>
      <c r="M395" s="85">
        <v>45134</v>
      </c>
      <c r="N395" s="95">
        <v>6.5753127154964848E-4</v>
      </c>
      <c r="O395" s="95">
        <v>-2.1645644972735612E-3</v>
      </c>
      <c r="P395" s="95">
        <v>-1.6749665290088588E-3</v>
      </c>
      <c r="Q395" s="94">
        <v>5.406164723638076E-2</v>
      </c>
      <c r="R395" s="86"/>
      <c r="S395" s="85">
        <v>45134</v>
      </c>
      <c r="T395" s="99">
        <v>-3.7023576731374692E-3</v>
      </c>
      <c r="U395" s="99">
        <v>0.12982464770106786</v>
      </c>
      <c r="V395" s="99">
        <v>8.1321116534024598E-3</v>
      </c>
      <c r="W395" s="98">
        <v>-2.1928771573142908E-2</v>
      </c>
      <c r="X395" s="86"/>
      <c r="Y395" s="85">
        <v>45134</v>
      </c>
      <c r="Z395" s="97">
        <v>3.1899246321847566E-4</v>
      </c>
      <c r="AA395" s="96">
        <v>-1.2845172070572942E-2</v>
      </c>
      <c r="AB395" s="86"/>
      <c r="AC395" s="85">
        <v>45134</v>
      </c>
      <c r="AD395" s="95">
        <v>5.0783012226543866E-3</v>
      </c>
      <c r="AE395" s="95">
        <v>-1.2831089653343988E-3</v>
      </c>
      <c r="AF395" s="95">
        <v>2.1038644146708241E-2</v>
      </c>
      <c r="AG395" s="95">
        <v>1.181677587233093E-2</v>
      </c>
      <c r="AH395" s="94">
        <v>1.7398904958236039E-2</v>
      </c>
    </row>
    <row r="396" spans="1:34" ht="15.75" customHeight="1" x14ac:dyDescent="0.2">
      <c r="A396" s="93"/>
      <c r="B396" s="85">
        <v>45135</v>
      </c>
      <c r="C396" s="101">
        <v>4.2580700181092267E-4</v>
      </c>
      <c r="D396" s="101">
        <v>-1.0316747903220925E-3</v>
      </c>
      <c r="E396" s="101">
        <v>1.0914399156040607E-2</v>
      </c>
      <c r="F396" s="100">
        <v>2.9251940245226551E-3</v>
      </c>
      <c r="G396" s="86"/>
      <c r="H396" s="85">
        <v>45135</v>
      </c>
      <c r="I396" s="97">
        <v>-8.5978701658425576E-4</v>
      </c>
      <c r="J396" s="97">
        <v>3.8385600661968102E-3</v>
      </c>
      <c r="K396" s="96">
        <v>3.5461457141686952E-3</v>
      </c>
      <c r="L396" s="86"/>
      <c r="M396" s="85">
        <v>45135</v>
      </c>
      <c r="N396" s="95">
        <v>1.5260428606201145E-3</v>
      </c>
      <c r="O396" s="95">
        <v>1.4597468435834523E-3</v>
      </c>
      <c r="P396" s="95">
        <v>8.2212007509359483E-4</v>
      </c>
      <c r="Q396" s="94">
        <v>-3.1597239451326494E-3</v>
      </c>
      <c r="R396" s="86"/>
      <c r="S396" s="85">
        <v>45135</v>
      </c>
      <c r="T396" s="99">
        <v>1.093914876319872E-2</v>
      </c>
      <c r="U396" s="99">
        <v>8.6647057827127255E-2</v>
      </c>
      <c r="V396" s="99">
        <v>-6.9788092831131387E-3</v>
      </c>
      <c r="W396" s="98">
        <v>-3.0839030861469129E-2</v>
      </c>
      <c r="X396" s="86"/>
      <c r="Y396" s="85">
        <v>45135</v>
      </c>
      <c r="Z396" s="97">
        <v>-1.0225943846493245E-4</v>
      </c>
      <c r="AA396" s="96">
        <v>4.8004704401747415E-3</v>
      </c>
      <c r="AB396" s="86"/>
      <c r="AC396" s="85">
        <v>45135</v>
      </c>
      <c r="AD396" s="95">
        <v>1.1471866156976533E-2</v>
      </c>
      <c r="AE396" s="95">
        <v>3.844398327494706E-3</v>
      </c>
      <c r="AF396" s="95">
        <v>2.9740698204292339E-2</v>
      </c>
      <c r="AG396" s="95">
        <v>1.1812217880074636E-2</v>
      </c>
      <c r="AH396" s="94">
        <v>5.090105665769255E-3</v>
      </c>
    </row>
    <row r="397" spans="1:34" ht="15.75" customHeight="1" x14ac:dyDescent="0.2">
      <c r="A397" s="93"/>
      <c r="B397" s="85">
        <v>45138</v>
      </c>
      <c r="C397" s="101">
        <v>1.8454377417399819E-5</v>
      </c>
      <c r="D397" s="101">
        <v>3.3616592653422962E-3</v>
      </c>
      <c r="E397" s="101">
        <v>2.1308746184007848E-4</v>
      </c>
      <c r="F397" s="100">
        <v>1.1317677529425444E-3</v>
      </c>
      <c r="G397" s="86"/>
      <c r="H397" s="85">
        <v>45138</v>
      </c>
      <c r="I397" s="97">
        <v>-5.0013132378423208E-4</v>
      </c>
      <c r="J397" s="97">
        <v>-1.7724013408881739E-3</v>
      </c>
      <c r="K397" s="96">
        <v>-2.3239751793642091E-3</v>
      </c>
      <c r="L397" s="86"/>
      <c r="M397" s="85">
        <v>45138</v>
      </c>
      <c r="N397" s="95">
        <v>5.622345791734979E-4</v>
      </c>
      <c r="O397" s="95">
        <v>-4.0607576945856066E-4</v>
      </c>
      <c r="P397" s="95">
        <v>-7.4539044315657488E-4</v>
      </c>
      <c r="Q397" s="94">
        <v>-1.1419248289321549E-2</v>
      </c>
      <c r="R397" s="86"/>
      <c r="S397" s="85">
        <v>45138</v>
      </c>
      <c r="T397" s="99">
        <v>5.7269486450379305E-2</v>
      </c>
      <c r="U397" s="99">
        <v>-3.7247775010689974E-2</v>
      </c>
      <c r="V397" s="99">
        <v>-9.887572803419209E-2</v>
      </c>
      <c r="W397" s="98">
        <v>5.0405454406069083E-2</v>
      </c>
      <c r="X397" s="86"/>
      <c r="Y397" s="85">
        <v>45138</v>
      </c>
      <c r="Z397" s="97">
        <v>-3.4140480684388501E-4</v>
      </c>
      <c r="AA397" s="96">
        <v>2.0948378467545749E-2</v>
      </c>
      <c r="AB397" s="86"/>
      <c r="AC397" s="85">
        <v>45138</v>
      </c>
      <c r="AD397" s="95">
        <v>1.2029180654141441E-2</v>
      </c>
      <c r="AE397" s="95">
        <v>-8.0719572384670077E-3</v>
      </c>
      <c r="AF397" s="95">
        <v>-4.0499549112825951E-3</v>
      </c>
      <c r="AG397" s="95">
        <v>-7.097451956371445E-3</v>
      </c>
      <c r="AH397" s="94">
        <v>4.3568638755512451E-3</v>
      </c>
    </row>
    <row r="398" spans="1:34" ht="15.75" customHeight="1" x14ac:dyDescent="0.2">
      <c r="A398" s="93"/>
      <c r="B398" s="85">
        <v>45139</v>
      </c>
      <c r="C398" s="101">
        <v>-8.6161934165717401E-6</v>
      </c>
      <c r="D398" s="101">
        <v>1.0635218868442645E-3</v>
      </c>
      <c r="E398" s="101">
        <v>4.7411071737703898E-4</v>
      </c>
      <c r="F398" s="100">
        <v>-1.8144364884755606E-3</v>
      </c>
      <c r="G398" s="86"/>
      <c r="H398" s="85">
        <v>45139</v>
      </c>
      <c r="I398" s="97">
        <v>1.4864562415007876E-3</v>
      </c>
      <c r="J398" s="97">
        <v>2.0307791667530969E-3</v>
      </c>
      <c r="K398" s="96">
        <v>-6.0731285844776669E-4</v>
      </c>
      <c r="L398" s="86"/>
      <c r="M398" s="85">
        <v>45139</v>
      </c>
      <c r="N398" s="95">
        <v>7.6513547212921941E-4</v>
      </c>
      <c r="O398" s="95">
        <v>1.922643500440807E-3</v>
      </c>
      <c r="P398" s="95">
        <v>4.6301731242120992E-4</v>
      </c>
      <c r="Q398" s="94">
        <v>3.3251990532821664E-2</v>
      </c>
      <c r="R398" s="86"/>
      <c r="S398" s="85">
        <v>45139</v>
      </c>
      <c r="T398" s="99">
        <v>-1.3029231472746931E-2</v>
      </c>
      <c r="U398" s="99">
        <v>-5.3883045825245758E-2</v>
      </c>
      <c r="V398" s="99">
        <v>-6.6377340204610613E-2</v>
      </c>
      <c r="W398" s="98">
        <v>7.2937775878220742E-2</v>
      </c>
      <c r="X398" s="86"/>
      <c r="Y398" s="85">
        <v>45139</v>
      </c>
      <c r="Z398" s="97">
        <v>2.4764269404101944E-4</v>
      </c>
      <c r="AA398" s="96">
        <v>-1.5768866087556583E-2</v>
      </c>
      <c r="AB398" s="86"/>
      <c r="AC398" s="85">
        <v>45139</v>
      </c>
      <c r="AD398" s="95">
        <v>-1.3769461626577918E-2</v>
      </c>
      <c r="AE398" s="95">
        <v>1.0991134644438228E-2</v>
      </c>
      <c r="AF398" s="95">
        <v>-4.248609960185145E-2</v>
      </c>
      <c r="AG398" s="95">
        <v>-3.0011800946079605E-2</v>
      </c>
      <c r="AH398" s="94">
        <v>-6.2880531732112891E-3</v>
      </c>
    </row>
    <row r="399" spans="1:34" ht="15.75" customHeight="1" x14ac:dyDescent="0.2">
      <c r="A399" s="93"/>
      <c r="B399" s="85">
        <v>45140</v>
      </c>
      <c r="C399" s="101">
        <v>1.2869740427015797E-3</v>
      </c>
      <c r="D399" s="101">
        <v>2.9543326662086842E-3</v>
      </c>
      <c r="E399" s="101">
        <v>-1.4222274279927273E-3</v>
      </c>
      <c r="F399" s="100">
        <v>-2.2791538788128018E-4</v>
      </c>
      <c r="G399" s="86"/>
      <c r="H399" s="85">
        <v>45140</v>
      </c>
      <c r="I399" s="97">
        <v>-6.0503790708714043E-4</v>
      </c>
      <c r="J399" s="97">
        <v>3.8312582243577687E-4</v>
      </c>
      <c r="K399" s="96">
        <v>3.3864517673110953E-3</v>
      </c>
      <c r="L399" s="86"/>
      <c r="M399" s="85">
        <v>45140</v>
      </c>
      <c r="N399" s="95">
        <v>1.4357116510795224E-3</v>
      </c>
      <c r="O399" s="95">
        <v>1.656045799343081E-3</v>
      </c>
      <c r="P399" s="95">
        <v>-9.9330971319143207E-4</v>
      </c>
      <c r="Q399" s="94">
        <v>-2.596521904774679E-2</v>
      </c>
      <c r="R399" s="86"/>
      <c r="S399" s="85">
        <v>45140</v>
      </c>
      <c r="T399" s="99">
        <v>-1.5769218648449174E-2</v>
      </c>
      <c r="U399" s="99">
        <v>5.3945533273268655E-2</v>
      </c>
      <c r="V399" s="99">
        <v>5.4446048750246855E-2</v>
      </c>
      <c r="W399" s="98">
        <v>-9.3797129228904999E-2</v>
      </c>
      <c r="X399" s="86"/>
      <c r="Y399" s="85">
        <v>45140</v>
      </c>
      <c r="Z399" s="97">
        <v>2.5784083132142317E-4</v>
      </c>
      <c r="AA399" s="96">
        <v>-3.7368413158571779E-4</v>
      </c>
      <c r="AB399" s="86"/>
      <c r="AC399" s="85">
        <v>45140</v>
      </c>
      <c r="AD399" s="95">
        <v>-1.06465949263674E-2</v>
      </c>
      <c r="AE399" s="95">
        <v>-1.8200704646846391E-2</v>
      </c>
      <c r="AF399" s="95">
        <v>-1.8159658724734996E-2</v>
      </c>
      <c r="AG399" s="95">
        <v>-2.2973415450351458E-2</v>
      </c>
      <c r="AH399" s="94">
        <v>3.1489690300516068E-3</v>
      </c>
    </row>
    <row r="400" spans="1:34" ht="15.75" customHeight="1" x14ac:dyDescent="0.2">
      <c r="A400" s="93"/>
      <c r="B400" s="85">
        <v>45141</v>
      </c>
      <c r="C400" s="101">
        <v>-3.7648518818622059E-4</v>
      </c>
      <c r="D400" s="101">
        <v>2.3372758288212623E-3</v>
      </c>
      <c r="E400" s="101">
        <v>1.8258521624694363E-3</v>
      </c>
      <c r="F400" s="100">
        <v>8.8220837430550997E-3</v>
      </c>
      <c r="G400" s="86"/>
      <c r="H400" s="85">
        <v>45141</v>
      </c>
      <c r="I400" s="97">
        <v>1.0194639095433833E-3</v>
      </c>
      <c r="J400" s="97">
        <v>-3.523986664944528E-4</v>
      </c>
      <c r="K400" s="96">
        <v>7.4669462298593942E-4</v>
      </c>
      <c r="L400" s="86"/>
      <c r="M400" s="85">
        <v>45141</v>
      </c>
      <c r="N400" s="95">
        <v>-1.6148735610762416E-3</v>
      </c>
      <c r="O400" s="95">
        <v>-1.2882458107747695E-3</v>
      </c>
      <c r="P400" s="95">
        <v>1.032428640330665E-3</v>
      </c>
      <c r="Q400" s="94">
        <v>-2.3141016130593709E-3</v>
      </c>
      <c r="R400" s="86"/>
      <c r="S400" s="85">
        <v>45141</v>
      </c>
      <c r="T400" s="99">
        <v>2.6961982152061074E-2</v>
      </c>
      <c r="U400" s="99">
        <v>-2.4565533849560825E-2</v>
      </c>
      <c r="V400" s="99">
        <v>-4.6409409567316491E-2</v>
      </c>
      <c r="W400" s="98">
        <v>0.17141795138205637</v>
      </c>
      <c r="X400" s="86"/>
      <c r="Y400" s="85">
        <v>45141</v>
      </c>
      <c r="Z400" s="97">
        <v>6.2888005111578929E-4</v>
      </c>
      <c r="AA400" s="96">
        <v>1.2608695461633467E-2</v>
      </c>
      <c r="AB400" s="86"/>
      <c r="AC400" s="85">
        <v>45141</v>
      </c>
      <c r="AD400" s="95">
        <v>-1.3398279327635557E-2</v>
      </c>
      <c r="AE400" s="95">
        <v>-1.4200537583283981E-2</v>
      </c>
      <c r="AF400" s="95">
        <v>2.168202939724093E-2</v>
      </c>
      <c r="AG400" s="95">
        <v>-0.10085193466199459</v>
      </c>
      <c r="AH400" s="94">
        <v>-9.6816042859016772E-3</v>
      </c>
    </row>
    <row r="401" spans="1:34" ht="15.75" customHeight="1" x14ac:dyDescent="0.2">
      <c r="A401" s="93"/>
      <c r="B401" s="85">
        <v>45142</v>
      </c>
      <c r="C401" s="101">
        <v>1.5477851514883489E-4</v>
      </c>
      <c r="D401" s="101">
        <v>-2.7420277697131025E-3</v>
      </c>
      <c r="E401" s="101">
        <v>-1.6445781137681133E-3</v>
      </c>
      <c r="F401" s="100">
        <v>9.5082001166808764E-3</v>
      </c>
      <c r="G401" s="86"/>
      <c r="H401" s="85">
        <v>45142</v>
      </c>
      <c r="I401" s="97">
        <v>-4.8134922209232343E-4</v>
      </c>
      <c r="J401" s="97">
        <v>-2.1574097903931393E-3</v>
      </c>
      <c r="K401" s="96">
        <v>-2.3326519167222591E-3</v>
      </c>
      <c r="L401" s="86"/>
      <c r="M401" s="85">
        <v>45142</v>
      </c>
      <c r="N401" s="95">
        <v>-6.8207557962978165E-4</v>
      </c>
      <c r="O401" s="95">
        <v>-3.189026960333843E-3</v>
      </c>
      <c r="P401" s="95">
        <v>-2.5443285488466313E-4</v>
      </c>
      <c r="Q401" s="94">
        <v>2.7438072985328942E-3</v>
      </c>
      <c r="R401" s="86"/>
      <c r="S401" s="85">
        <v>45142</v>
      </c>
      <c r="T401" s="99">
        <v>-1.0514646095595812E-2</v>
      </c>
      <c r="U401" s="99">
        <v>2.0527640397653864E-2</v>
      </c>
      <c r="V401" s="99">
        <v>-5.0344593524569603E-2</v>
      </c>
      <c r="W401" s="98">
        <v>4.3655413559156586E-2</v>
      </c>
      <c r="X401" s="86"/>
      <c r="Y401" s="85">
        <v>45142</v>
      </c>
      <c r="Z401" s="97">
        <v>-8.4160190961020517E-4</v>
      </c>
      <c r="AA401" s="96">
        <v>-2.6260695069936285E-3</v>
      </c>
      <c r="AB401" s="86"/>
      <c r="AC401" s="85">
        <v>45142</v>
      </c>
      <c r="AD401" s="95">
        <v>8.739885810313295E-3</v>
      </c>
      <c r="AE401" s="95">
        <v>2.2556400541186286E-3</v>
      </c>
      <c r="AF401" s="95">
        <v>1.4054816087349464E-3</v>
      </c>
      <c r="AG401" s="95">
        <v>-1.7870326114159996E-2</v>
      </c>
      <c r="AH401" s="94">
        <v>1.3629177609027971E-2</v>
      </c>
    </row>
    <row r="402" spans="1:34" ht="15.75" customHeight="1" x14ac:dyDescent="0.2">
      <c r="A402" s="93"/>
      <c r="B402" s="85">
        <v>45145</v>
      </c>
      <c r="C402" s="101">
        <v>-2.4878746606799723E-4</v>
      </c>
      <c r="D402" s="101">
        <v>9.6190069988682527E-4</v>
      </c>
      <c r="E402" s="101">
        <v>-2.0379357944657834E-3</v>
      </c>
      <c r="F402" s="100">
        <v>-1.1574831768668211E-2</v>
      </c>
      <c r="G402" s="86"/>
      <c r="H402" s="85">
        <v>45145</v>
      </c>
      <c r="I402" s="97">
        <v>-7.2029650773502106E-4</v>
      </c>
      <c r="J402" s="97">
        <v>-1.1045894802449484E-3</v>
      </c>
      <c r="K402" s="96">
        <v>-3.5094666541367454E-3</v>
      </c>
      <c r="L402" s="86"/>
      <c r="M402" s="85">
        <v>45145</v>
      </c>
      <c r="N402" s="95">
        <v>-1.1745617464028729E-4</v>
      </c>
      <c r="O402" s="95">
        <v>3.6114477220472708E-3</v>
      </c>
      <c r="P402" s="95">
        <v>-2.5987572910088054E-4</v>
      </c>
      <c r="Q402" s="94">
        <v>3.287119026673388E-2</v>
      </c>
      <c r="R402" s="86"/>
      <c r="S402" s="85">
        <v>45145</v>
      </c>
      <c r="T402" s="99">
        <v>-3.0567203753557162E-2</v>
      </c>
      <c r="U402" s="99">
        <v>-3.350844763213446E-2</v>
      </c>
      <c r="V402" s="99">
        <v>0.10735185357025896</v>
      </c>
      <c r="W402" s="98">
        <v>3.8511520454349482E-2</v>
      </c>
      <c r="X402" s="86"/>
      <c r="Y402" s="85">
        <v>45145</v>
      </c>
      <c r="Z402" s="97">
        <v>5.9486578775157402E-4</v>
      </c>
      <c r="AA402" s="96">
        <v>1.371180130818415E-3</v>
      </c>
      <c r="AB402" s="86"/>
      <c r="AC402" s="85">
        <v>45145</v>
      </c>
      <c r="AD402" s="95">
        <v>2.6141958576718486E-3</v>
      </c>
      <c r="AE402" s="95">
        <v>2.8322115164538184E-2</v>
      </c>
      <c r="AF402" s="95">
        <v>7.6950362218004128E-3</v>
      </c>
      <c r="AG402" s="95">
        <v>-9.620083811022825E-3</v>
      </c>
      <c r="AH402" s="94">
        <v>-1.6706103113507273E-2</v>
      </c>
    </row>
    <row r="403" spans="1:34" ht="15.75" customHeight="1" x14ac:dyDescent="0.2">
      <c r="A403" s="93"/>
      <c r="B403" s="85">
        <v>45146</v>
      </c>
      <c r="C403" s="101">
        <v>-1.3341681188392407E-4</v>
      </c>
      <c r="D403" s="101">
        <v>-4.6268395040833594E-4</v>
      </c>
      <c r="E403" s="101">
        <v>1.5092350954874908E-3</v>
      </c>
      <c r="F403" s="100">
        <v>-7.9853304478020876E-3</v>
      </c>
      <c r="G403" s="86"/>
      <c r="H403" s="85">
        <v>45146</v>
      </c>
      <c r="I403" s="97">
        <v>7.263425900694725E-4</v>
      </c>
      <c r="J403" s="97">
        <v>-2.0343706049202343E-3</v>
      </c>
      <c r="K403" s="96">
        <v>4.7754554131002329E-4</v>
      </c>
      <c r="L403" s="86"/>
      <c r="M403" s="85">
        <v>45146</v>
      </c>
      <c r="N403" s="95">
        <v>-8.4611324718818378E-4</v>
      </c>
      <c r="O403" s="95">
        <v>1.7902867669282866E-3</v>
      </c>
      <c r="P403" s="95">
        <v>6.2015525860968288E-4</v>
      </c>
      <c r="Q403" s="94">
        <v>-9.8487055722088239E-4</v>
      </c>
      <c r="R403" s="86"/>
      <c r="S403" s="85">
        <v>45146</v>
      </c>
      <c r="T403" s="99">
        <v>-1.8972882168349997E-2</v>
      </c>
      <c r="U403" s="99">
        <v>0.11039582212783369</v>
      </c>
      <c r="V403" s="99">
        <v>-0.15652513149662611</v>
      </c>
      <c r="W403" s="98">
        <v>0.13575364692970768</v>
      </c>
      <c r="X403" s="86"/>
      <c r="Y403" s="85">
        <v>45146</v>
      </c>
      <c r="Z403" s="97">
        <v>3.5918414500455103E-4</v>
      </c>
      <c r="AA403" s="96">
        <v>-8.9905130392249032E-3</v>
      </c>
      <c r="AB403" s="86"/>
      <c r="AC403" s="85">
        <v>45146</v>
      </c>
      <c r="AD403" s="95">
        <v>-6.7259271573971418E-3</v>
      </c>
      <c r="AE403" s="95">
        <v>-5.4904969553173548E-3</v>
      </c>
      <c r="AF403" s="95">
        <v>-2.1483481649423129E-2</v>
      </c>
      <c r="AG403" s="95">
        <v>-1.3462209636078375E-2</v>
      </c>
      <c r="AH403" s="94">
        <v>-1.6572103757453299E-2</v>
      </c>
    </row>
    <row r="404" spans="1:34" ht="15.75" customHeight="1" x14ac:dyDescent="0.2">
      <c r="A404" s="93"/>
      <c r="B404" s="85">
        <v>45147</v>
      </c>
      <c r="C404" s="101">
        <v>6.9928429974938796E-4</v>
      </c>
      <c r="D404" s="101">
        <v>-1.7899250317171824E-3</v>
      </c>
      <c r="E404" s="101">
        <v>-2.2744670129144768E-3</v>
      </c>
      <c r="F404" s="100">
        <v>-1.1104086115209107E-3</v>
      </c>
      <c r="G404" s="86"/>
      <c r="H404" s="85">
        <v>45147</v>
      </c>
      <c r="I404" s="97">
        <v>2.0737569499306229E-5</v>
      </c>
      <c r="J404" s="97">
        <v>-1.6308483532966229E-3</v>
      </c>
      <c r="K404" s="96">
        <v>-4.0025792151651023E-4</v>
      </c>
      <c r="L404" s="86"/>
      <c r="M404" s="85">
        <v>45147</v>
      </c>
      <c r="N404" s="95">
        <v>2.3102842789971831E-3</v>
      </c>
      <c r="O404" s="95">
        <v>-1.3133744919866983E-3</v>
      </c>
      <c r="P404" s="95">
        <v>1.1617818885847943E-3</v>
      </c>
      <c r="Q404" s="94">
        <v>1.4178818246047177E-2</v>
      </c>
      <c r="R404" s="86"/>
      <c r="S404" s="85">
        <v>45147</v>
      </c>
      <c r="T404" s="99">
        <v>-2.1368745131254183E-2</v>
      </c>
      <c r="U404" s="99">
        <v>1.4376847583600744E-2</v>
      </c>
      <c r="V404" s="99">
        <v>-1.1806478838135339E-2</v>
      </c>
      <c r="W404" s="98">
        <v>0.1350695456809928</v>
      </c>
      <c r="X404" s="86"/>
      <c r="Y404" s="85">
        <v>45147</v>
      </c>
      <c r="Z404" s="97">
        <v>7.0333463491570802E-4</v>
      </c>
      <c r="AA404" s="96">
        <v>2.4387818359834234E-2</v>
      </c>
      <c r="AB404" s="86"/>
      <c r="AC404" s="85">
        <v>45147</v>
      </c>
      <c r="AD404" s="95">
        <v>6.517322057544285E-2</v>
      </c>
      <c r="AE404" s="95">
        <v>-1.1017261488984061E-3</v>
      </c>
      <c r="AF404" s="95">
        <v>-5.7122611590669347E-3</v>
      </c>
      <c r="AG404" s="95">
        <v>5.8612997499909716E-3</v>
      </c>
      <c r="AH404" s="94">
        <v>-1.4517402027513645E-2</v>
      </c>
    </row>
    <row r="405" spans="1:34" ht="15.75" customHeight="1" x14ac:dyDescent="0.2">
      <c r="A405" s="93"/>
      <c r="B405" s="85">
        <v>45148</v>
      </c>
      <c r="C405" s="101">
        <v>4.216560329319154E-4</v>
      </c>
      <c r="D405" s="101">
        <v>-1.3659058435508153E-3</v>
      </c>
      <c r="E405" s="101">
        <v>-4.7296373487864165E-3</v>
      </c>
      <c r="F405" s="100">
        <v>-5.9282315782545536E-3</v>
      </c>
      <c r="G405" s="86"/>
      <c r="H405" s="85">
        <v>45148</v>
      </c>
      <c r="I405" s="97">
        <v>3.4620440636866205E-4</v>
      </c>
      <c r="J405" s="97">
        <v>1.6652730888995662E-3</v>
      </c>
      <c r="K405" s="96">
        <v>-4.0634448287621902E-3</v>
      </c>
      <c r="L405" s="86"/>
      <c r="M405" s="85">
        <v>45148</v>
      </c>
      <c r="N405" s="95">
        <v>1.6747163933320184E-3</v>
      </c>
      <c r="O405" s="95">
        <v>-9.9189725626138304E-4</v>
      </c>
      <c r="P405" s="95">
        <v>-1.437692665048833E-3</v>
      </c>
      <c r="Q405" s="94">
        <v>-1.0934884864176129E-2</v>
      </c>
      <c r="R405" s="86"/>
      <c r="S405" s="85">
        <v>45148</v>
      </c>
      <c r="T405" s="99">
        <v>-3.5010919248684054E-2</v>
      </c>
      <c r="U405" s="99">
        <v>6.052066382353874E-2</v>
      </c>
      <c r="V405" s="99">
        <v>0.21652226023705226</v>
      </c>
      <c r="W405" s="98">
        <v>0.14373318525260276</v>
      </c>
      <c r="X405" s="86"/>
      <c r="Y405" s="85">
        <v>45148</v>
      </c>
      <c r="Z405" s="97">
        <v>-2.9792011650352739E-4</v>
      </c>
      <c r="AA405" s="96">
        <v>4.6149171054581366E-3</v>
      </c>
      <c r="AB405" s="86"/>
      <c r="AC405" s="85">
        <v>45148</v>
      </c>
      <c r="AD405" s="95">
        <v>7.096226349511587E-3</v>
      </c>
      <c r="AE405" s="95">
        <v>8.4157101156892393E-3</v>
      </c>
      <c r="AF405" s="95">
        <v>2.8602093149317307E-3</v>
      </c>
      <c r="AG405" s="95">
        <v>1.6582525997847472E-2</v>
      </c>
      <c r="AH405" s="94">
        <v>-3.7683271060400522E-2</v>
      </c>
    </row>
    <row r="406" spans="1:34" ht="15.75" customHeight="1" x14ac:dyDescent="0.2">
      <c r="A406" s="93"/>
      <c r="B406" s="85">
        <v>45149</v>
      </c>
      <c r="C406" s="101">
        <v>1.3209525737263112E-4</v>
      </c>
      <c r="D406" s="101">
        <v>-1.8666645246853627E-3</v>
      </c>
      <c r="E406" s="101">
        <v>-4.6964876949998568E-4</v>
      </c>
      <c r="F406" s="100">
        <v>-1.5613345506682016E-2</v>
      </c>
      <c r="G406" s="86"/>
      <c r="H406" s="85">
        <v>45149</v>
      </c>
      <c r="I406" s="97">
        <v>4.0604681481263248E-4</v>
      </c>
      <c r="J406" s="97">
        <v>2.0033244352702104E-3</v>
      </c>
      <c r="K406" s="96">
        <v>-5.9291427881099951E-4</v>
      </c>
      <c r="L406" s="86"/>
      <c r="M406" s="85">
        <v>45149</v>
      </c>
      <c r="N406" s="95">
        <v>2.162208705919716E-3</v>
      </c>
      <c r="O406" s="95">
        <v>1.6587724917981612E-3</v>
      </c>
      <c r="P406" s="95">
        <v>-5.1447627001582094E-4</v>
      </c>
      <c r="Q406" s="94">
        <v>1.9837619482816534E-3</v>
      </c>
      <c r="R406" s="86"/>
      <c r="S406" s="85">
        <v>45149</v>
      </c>
      <c r="T406" s="99">
        <v>-2.0206686673993682E-2</v>
      </c>
      <c r="U406" s="99">
        <v>-2.3116977624515517E-3</v>
      </c>
      <c r="V406" s="99">
        <v>4.5435492993092831E-3</v>
      </c>
      <c r="W406" s="98">
        <v>0.137100985762688</v>
      </c>
      <c r="X406" s="86"/>
      <c r="Y406" s="85">
        <v>45149</v>
      </c>
      <c r="Z406" s="97">
        <v>4.0957521684895819E-4</v>
      </c>
      <c r="AA406" s="96">
        <v>2.7547814973927953E-2</v>
      </c>
      <c r="AB406" s="86"/>
      <c r="AC406" s="85">
        <v>45149</v>
      </c>
      <c r="AD406" s="95">
        <v>1.6646298265960268E-2</v>
      </c>
      <c r="AE406" s="95">
        <v>-2.135967782106778E-2</v>
      </c>
      <c r="AF406" s="95">
        <v>-1.8012014335533993E-2</v>
      </c>
      <c r="AG406" s="95">
        <v>6.8422575795932155E-3</v>
      </c>
      <c r="AH406" s="94">
        <v>1.4528629578208611E-2</v>
      </c>
    </row>
    <row r="407" spans="1:34" ht="15.75" customHeight="1" x14ac:dyDescent="0.2">
      <c r="A407" s="93"/>
      <c r="B407" s="85">
        <v>45152</v>
      </c>
      <c r="C407" s="101">
        <v>-5.8561107013545158E-6</v>
      </c>
      <c r="D407" s="101">
        <v>3.2385420474236874E-3</v>
      </c>
      <c r="E407" s="101">
        <v>-4.3593140332602344E-3</v>
      </c>
      <c r="F407" s="100">
        <v>1.8282113043091948E-3</v>
      </c>
      <c r="G407" s="86"/>
      <c r="H407" s="85">
        <v>45152</v>
      </c>
      <c r="I407" s="97">
        <v>-9.7462904842458137E-4</v>
      </c>
      <c r="J407" s="97">
        <v>-1.4102647871946715E-3</v>
      </c>
      <c r="K407" s="96">
        <v>4.4377763846709388E-4</v>
      </c>
      <c r="L407" s="86"/>
      <c r="M407" s="85">
        <v>45152</v>
      </c>
      <c r="N407" s="95">
        <v>6.3241250670649236E-4</v>
      </c>
      <c r="O407" s="95">
        <v>1.4625919042307528E-3</v>
      </c>
      <c r="P407" s="95">
        <v>-2.0690299908494364E-3</v>
      </c>
      <c r="Q407" s="94">
        <v>-9.6044435982121663E-3</v>
      </c>
      <c r="R407" s="86"/>
      <c r="S407" s="85">
        <v>45152</v>
      </c>
      <c r="T407" s="99">
        <v>1.5448640269677859E-2</v>
      </c>
      <c r="U407" s="99">
        <v>5.9960664107764072E-3</v>
      </c>
      <c r="V407" s="99">
        <v>3.9792004203545936E-2</v>
      </c>
      <c r="W407" s="98">
        <v>9.5858956839608156E-2</v>
      </c>
      <c r="X407" s="86"/>
      <c r="Y407" s="85">
        <v>45152</v>
      </c>
      <c r="Z407" s="97">
        <v>4.9916418206602498E-4</v>
      </c>
      <c r="AA407" s="96">
        <v>-5.9323792206293913E-3</v>
      </c>
      <c r="AB407" s="86"/>
      <c r="AC407" s="85">
        <v>45152</v>
      </c>
      <c r="AD407" s="95">
        <v>-1.5127494526976495E-2</v>
      </c>
      <c r="AE407" s="95">
        <v>-1.3868288236059345E-2</v>
      </c>
      <c r="AF407" s="95">
        <v>-3.3262489946885382E-2</v>
      </c>
      <c r="AG407" s="95">
        <v>-7.321376010861979E-3</v>
      </c>
      <c r="AH407" s="94">
        <v>-1.4198578417283012E-2</v>
      </c>
    </row>
    <row r="408" spans="1:34" ht="15.75" customHeight="1" x14ac:dyDescent="0.2">
      <c r="A408" s="93"/>
      <c r="B408" s="85">
        <v>45153</v>
      </c>
      <c r="C408" s="101">
        <v>-1.536065443378207E-4</v>
      </c>
      <c r="D408" s="101">
        <v>1.846866683166962E-3</v>
      </c>
      <c r="E408" s="101">
        <v>-4.3719472319652397E-3</v>
      </c>
      <c r="F408" s="100">
        <v>4.415659333304121E-3</v>
      </c>
      <c r="G408" s="86"/>
      <c r="H408" s="85">
        <v>45153</v>
      </c>
      <c r="I408" s="97">
        <v>-5.1726297454218067E-4</v>
      </c>
      <c r="J408" s="97">
        <v>-2.0430069682615764E-3</v>
      </c>
      <c r="K408" s="96">
        <v>1.9755091687467515E-4</v>
      </c>
      <c r="L408" s="86"/>
      <c r="M408" s="85">
        <v>45153</v>
      </c>
      <c r="N408" s="95">
        <v>-1.6895152071659937E-4</v>
      </c>
      <c r="O408" s="95">
        <v>-3.0314159562523594E-3</v>
      </c>
      <c r="P408" s="95">
        <v>3.201921234596315E-3</v>
      </c>
      <c r="Q408" s="94">
        <v>1.9410623016775024E-2</v>
      </c>
      <c r="R408" s="86"/>
      <c r="S408" s="85">
        <v>45153</v>
      </c>
      <c r="T408" s="99">
        <v>-1.2524116470046438E-2</v>
      </c>
      <c r="U408" s="99">
        <v>7.1220909335747304E-2</v>
      </c>
      <c r="V408" s="99">
        <v>1.457231897839205E-2</v>
      </c>
      <c r="W408" s="98">
        <v>-9.0412703316925733E-2</v>
      </c>
      <c r="X408" s="86"/>
      <c r="Y408" s="85">
        <v>45153</v>
      </c>
      <c r="Z408" s="97">
        <v>-1.330351693649757E-4</v>
      </c>
      <c r="AA408" s="96">
        <v>1.4562180526968574E-2</v>
      </c>
      <c r="AB408" s="86"/>
      <c r="AC408" s="85">
        <v>45153</v>
      </c>
      <c r="AD408" s="95">
        <v>-2.8037030996815468E-2</v>
      </c>
      <c r="AE408" s="95">
        <v>6.2082788058372184E-3</v>
      </c>
      <c r="AF408" s="95">
        <v>-1.6291324507843954E-2</v>
      </c>
      <c r="AG408" s="95">
        <v>-8.6636190858186898E-3</v>
      </c>
      <c r="AH408" s="94">
        <v>-1.6190196179038625E-2</v>
      </c>
    </row>
    <row r="409" spans="1:34" ht="15.75" customHeight="1" x14ac:dyDescent="0.2">
      <c r="A409" s="93"/>
      <c r="B409" s="85">
        <v>45154</v>
      </c>
      <c r="C409" s="101">
        <v>-8.7343923353640354E-5</v>
      </c>
      <c r="D409" s="101">
        <v>-3.041262476742879E-3</v>
      </c>
      <c r="E409" s="101">
        <v>-5.1542307298426684E-4</v>
      </c>
      <c r="F409" s="100">
        <v>-1.0998711269617829E-2</v>
      </c>
      <c r="G409" s="86"/>
      <c r="H409" s="85">
        <v>45154</v>
      </c>
      <c r="I409" s="97">
        <v>1.4311491324585062E-3</v>
      </c>
      <c r="J409" s="97">
        <v>4.7148112249654709E-3</v>
      </c>
      <c r="K409" s="96">
        <v>1.4060236596959673E-3</v>
      </c>
      <c r="L409" s="86"/>
      <c r="M409" s="85">
        <v>45154</v>
      </c>
      <c r="N409" s="95">
        <v>1.2773190869480701E-3</v>
      </c>
      <c r="O409" s="95">
        <v>-1.6456242226623848E-4</v>
      </c>
      <c r="P409" s="95">
        <v>-1.4574251679997192E-3</v>
      </c>
      <c r="Q409" s="94">
        <v>9.1317457995255501E-3</v>
      </c>
      <c r="R409" s="86"/>
      <c r="S409" s="85">
        <v>45154</v>
      </c>
      <c r="T409" s="99">
        <v>-2.7710665690952138E-2</v>
      </c>
      <c r="U409" s="99">
        <v>-1.2637180614629002E-2</v>
      </c>
      <c r="V409" s="99">
        <v>-6.3850667711523687E-2</v>
      </c>
      <c r="W409" s="98">
        <v>2.056068463878323E-2</v>
      </c>
      <c r="X409" s="86"/>
      <c r="Y409" s="85">
        <v>45154</v>
      </c>
      <c r="Z409" s="97">
        <v>2.0996099467147184E-4</v>
      </c>
      <c r="AA409" s="96">
        <v>1.3503845340246994E-2</v>
      </c>
      <c r="AB409" s="86"/>
      <c r="AC409" s="85">
        <v>45154</v>
      </c>
      <c r="AD409" s="95">
        <v>-3.0173812168291143E-2</v>
      </c>
      <c r="AE409" s="95">
        <v>8.21820090438612E-3</v>
      </c>
      <c r="AF409" s="95">
        <v>-7.64233892755906E-4</v>
      </c>
      <c r="AG409" s="95">
        <v>-1.9854191629142055E-2</v>
      </c>
      <c r="AH409" s="94">
        <v>3.1253513552382101E-3</v>
      </c>
    </row>
    <row r="410" spans="1:34" ht="15.75" customHeight="1" x14ac:dyDescent="0.2">
      <c r="A410" s="93"/>
      <c r="B410" s="85">
        <v>45155</v>
      </c>
      <c r="C410" s="101">
        <v>2.282006222219371E-4</v>
      </c>
      <c r="D410" s="101">
        <v>-3.2447064075836254E-4</v>
      </c>
      <c r="E410" s="101">
        <v>5.929204235798128E-3</v>
      </c>
      <c r="F410" s="100">
        <v>-2.032664857002498E-3</v>
      </c>
      <c r="G410" s="86"/>
      <c r="H410" s="85">
        <v>45155</v>
      </c>
      <c r="I410" s="97">
        <v>-1.0243438724268853E-3</v>
      </c>
      <c r="J410" s="97">
        <v>-1.6552085913483722E-3</v>
      </c>
      <c r="K410" s="96">
        <v>-2.0840467599560287E-3</v>
      </c>
      <c r="L410" s="86"/>
      <c r="M410" s="85">
        <v>45155</v>
      </c>
      <c r="N410" s="95">
        <v>1.2368402734114746E-4</v>
      </c>
      <c r="O410" s="95">
        <v>1.624801927029113E-5</v>
      </c>
      <c r="P410" s="95">
        <v>3.8547737553456607E-4</v>
      </c>
      <c r="Q410" s="94">
        <v>-3.1434186799547967E-3</v>
      </c>
      <c r="R410" s="86"/>
      <c r="S410" s="85">
        <v>45155</v>
      </c>
      <c r="T410" s="99">
        <v>4.2669006492066681E-2</v>
      </c>
      <c r="U410" s="99">
        <v>4.0985757479353735E-2</v>
      </c>
      <c r="V410" s="99">
        <v>-7.384745055254641E-3</v>
      </c>
      <c r="W410" s="98">
        <v>7.413050063880576E-2</v>
      </c>
      <c r="X410" s="86"/>
      <c r="Y410" s="85">
        <v>45155</v>
      </c>
      <c r="Z410" s="97">
        <v>-1.7607448910163454E-4</v>
      </c>
      <c r="AA410" s="96">
        <v>1.1155590940526323E-2</v>
      </c>
      <c r="AB410" s="86"/>
      <c r="AC410" s="85">
        <v>45155</v>
      </c>
      <c r="AD410" s="95">
        <v>2.4320668118416409E-2</v>
      </c>
      <c r="AE410" s="95">
        <v>8.1512122307065577E-3</v>
      </c>
      <c r="AF410" s="95">
        <v>1.1780489650011815E-2</v>
      </c>
      <c r="AG410" s="95">
        <v>3.1180791653113663E-3</v>
      </c>
      <c r="AH410" s="94">
        <v>1.0862443316886411E-2</v>
      </c>
    </row>
    <row r="411" spans="1:34" ht="15.75" customHeight="1" x14ac:dyDescent="0.2">
      <c r="A411" s="93"/>
      <c r="B411" s="85">
        <v>45156</v>
      </c>
      <c r="C411" s="101">
        <v>3.7361622472616331E-4</v>
      </c>
      <c r="D411" s="101">
        <v>-5.893920690158371E-3</v>
      </c>
      <c r="E411" s="101">
        <v>-8.0502199434002715E-4</v>
      </c>
      <c r="F411" s="100">
        <v>3.1531290139555452E-3</v>
      </c>
      <c r="G411" s="86"/>
      <c r="H411" s="85">
        <v>45156</v>
      </c>
      <c r="I411" s="97">
        <v>8.671271449741299E-4</v>
      </c>
      <c r="J411" s="97">
        <v>-1.8492370224008341E-3</v>
      </c>
      <c r="K411" s="96">
        <v>-1.3763404505739145E-3</v>
      </c>
      <c r="L411" s="86"/>
      <c r="M411" s="85">
        <v>45156</v>
      </c>
      <c r="N411" s="95">
        <v>1.047111665445536E-3</v>
      </c>
      <c r="O411" s="95">
        <v>-1.2484269036041637E-3</v>
      </c>
      <c r="P411" s="95">
        <v>5.7555743111901969E-4</v>
      </c>
      <c r="Q411" s="94">
        <v>1.5273362754402136E-3</v>
      </c>
      <c r="R411" s="86"/>
      <c r="S411" s="85">
        <v>45156</v>
      </c>
      <c r="T411" s="99">
        <v>-4.627644333307597E-2</v>
      </c>
      <c r="U411" s="99">
        <v>3.4569924872608113E-2</v>
      </c>
      <c r="V411" s="99">
        <v>-5.1573639755890271E-2</v>
      </c>
      <c r="W411" s="98">
        <v>-1.2284494478138539E-2</v>
      </c>
      <c r="X411" s="86"/>
      <c r="Y411" s="85">
        <v>45156</v>
      </c>
      <c r="Z411" s="97">
        <v>-6.2782515577687392E-6</v>
      </c>
      <c r="AA411" s="96">
        <v>-1.6598576663828978E-2</v>
      </c>
      <c r="AB411" s="86"/>
      <c r="AC411" s="85">
        <v>45156</v>
      </c>
      <c r="AD411" s="95">
        <v>-5.5443517912174842E-3</v>
      </c>
      <c r="AE411" s="95">
        <v>-1.0945290606154181E-2</v>
      </c>
      <c r="AF411" s="95">
        <v>-3.0268657237771165E-3</v>
      </c>
      <c r="AG411" s="95">
        <v>4.4142963857621287E-3</v>
      </c>
      <c r="AH411" s="94">
        <v>1.0963819944000088E-2</v>
      </c>
    </row>
    <row r="412" spans="1:34" ht="15.75" customHeight="1" x14ac:dyDescent="0.2">
      <c r="A412" s="93"/>
      <c r="B412" s="85">
        <v>45159</v>
      </c>
      <c r="C412" s="101">
        <v>4.3805974332598906E-4</v>
      </c>
      <c r="D412" s="101">
        <v>1.7049286605570553E-3</v>
      </c>
      <c r="E412" s="101">
        <v>1.0575759245183085E-3</v>
      </c>
      <c r="F412" s="100">
        <v>-7.2876235702372567E-3</v>
      </c>
      <c r="G412" s="86"/>
      <c r="H412" s="85">
        <v>45159</v>
      </c>
      <c r="I412" s="97">
        <v>-4.2785085046112098E-6</v>
      </c>
      <c r="J412" s="97">
        <v>-8.7899729479163594E-4</v>
      </c>
      <c r="K412" s="96">
        <v>-3.2101776527046098E-4</v>
      </c>
      <c r="L412" s="86"/>
      <c r="M412" s="85">
        <v>45159</v>
      </c>
      <c r="N412" s="95">
        <v>9.3344183280954205E-4</v>
      </c>
      <c r="O412" s="95">
        <v>-1.7928634984275328E-3</v>
      </c>
      <c r="P412" s="95">
        <v>1.556082362385189E-3</v>
      </c>
      <c r="Q412" s="94">
        <v>1.6206731391044626E-2</v>
      </c>
      <c r="R412" s="86"/>
      <c r="S412" s="85">
        <v>45159</v>
      </c>
      <c r="T412" s="99">
        <v>2.1954287955222333E-3</v>
      </c>
      <c r="U412" s="99">
        <v>0.10075881805292253</v>
      </c>
      <c r="V412" s="99">
        <v>1.2114405657082359E-2</v>
      </c>
      <c r="W412" s="98">
        <v>-4.9541324933563571E-2</v>
      </c>
      <c r="X412" s="86"/>
      <c r="Y412" s="85">
        <v>45159</v>
      </c>
      <c r="Z412" s="97">
        <v>7.951053087792597E-4</v>
      </c>
      <c r="AA412" s="96">
        <v>1.1181315592660283E-2</v>
      </c>
      <c r="AB412" s="86"/>
      <c r="AC412" s="85">
        <v>45159</v>
      </c>
      <c r="AD412" s="95">
        <v>1.5798762383192839E-2</v>
      </c>
      <c r="AE412" s="95">
        <v>7.6187305250232998E-3</v>
      </c>
      <c r="AF412" s="95">
        <v>-4.2971581236576024E-2</v>
      </c>
      <c r="AG412" s="95">
        <v>3.7450178102332917E-3</v>
      </c>
      <c r="AH412" s="94">
        <v>-1.0904530843359473E-4</v>
      </c>
    </row>
    <row r="413" spans="1:34" ht="15.75" customHeight="1" x14ac:dyDescent="0.2">
      <c r="A413" s="93"/>
      <c r="B413" s="85">
        <v>45160</v>
      </c>
      <c r="C413" s="101">
        <v>-2.0325687323807516E-4</v>
      </c>
      <c r="D413" s="101">
        <v>2.679164886977481E-3</v>
      </c>
      <c r="E413" s="101">
        <v>-3.9941530003924988E-3</v>
      </c>
      <c r="F413" s="100">
        <v>-4.2049894351082643E-4</v>
      </c>
      <c r="G413" s="86"/>
      <c r="H413" s="85">
        <v>45160</v>
      </c>
      <c r="I413" s="97">
        <v>-1.5996757886364347E-4</v>
      </c>
      <c r="J413" s="97">
        <v>3.1035814415689084E-3</v>
      </c>
      <c r="K413" s="96">
        <v>2.3532227271048521E-4</v>
      </c>
      <c r="L413" s="86"/>
      <c r="M413" s="85">
        <v>45160</v>
      </c>
      <c r="N413" s="95">
        <v>3.0299879567165488E-4</v>
      </c>
      <c r="O413" s="95">
        <v>-1.0166657484492728E-3</v>
      </c>
      <c r="P413" s="95">
        <v>2.1784608815695532E-4</v>
      </c>
      <c r="Q413" s="94">
        <v>2.3909764020026716E-2</v>
      </c>
      <c r="R413" s="86"/>
      <c r="S413" s="85">
        <v>45160</v>
      </c>
      <c r="T413" s="99">
        <v>-3.0434318232239091E-2</v>
      </c>
      <c r="U413" s="99">
        <v>2.9726054654554326E-2</v>
      </c>
      <c r="V413" s="99">
        <v>-8.2214919026145902E-2</v>
      </c>
      <c r="W413" s="98">
        <v>0.11879709897773415</v>
      </c>
      <c r="X413" s="86"/>
      <c r="Y413" s="85">
        <v>45160</v>
      </c>
      <c r="Z413" s="97">
        <v>2.1504456432048152E-4</v>
      </c>
      <c r="AA413" s="96">
        <v>-2.6909325484277256E-3</v>
      </c>
      <c r="AB413" s="86"/>
      <c r="AC413" s="85">
        <v>45160</v>
      </c>
      <c r="AD413" s="95">
        <v>2.0529658795158914E-2</v>
      </c>
      <c r="AE413" s="95">
        <v>5.5519572074768156E-4</v>
      </c>
      <c r="AF413" s="95">
        <v>1.0623747371056659E-2</v>
      </c>
      <c r="AG413" s="95">
        <v>3.7794500631090251E-2</v>
      </c>
      <c r="AH413" s="94">
        <v>8.0374061437607971E-3</v>
      </c>
    </row>
    <row r="414" spans="1:34" ht="15.75" customHeight="1" x14ac:dyDescent="0.2">
      <c r="A414" s="93"/>
      <c r="B414" s="85">
        <v>45161</v>
      </c>
      <c r="C414" s="101">
        <v>6.1439710191783369E-4</v>
      </c>
      <c r="D414" s="101">
        <v>1.1823688994284593E-3</v>
      </c>
      <c r="E414" s="101">
        <v>-1.0302817816931226E-3</v>
      </c>
      <c r="F414" s="100">
        <v>-8.4315471124444177E-3</v>
      </c>
      <c r="G414" s="86"/>
      <c r="H414" s="85">
        <v>45161</v>
      </c>
      <c r="I414" s="97">
        <v>8.0665704965888766E-5</v>
      </c>
      <c r="J414" s="97">
        <v>9.1481690617633291E-4</v>
      </c>
      <c r="K414" s="96">
        <v>7.7221803889681326E-4</v>
      </c>
      <c r="L414" s="86"/>
      <c r="M414" s="85">
        <v>45161</v>
      </c>
      <c r="N414" s="95">
        <v>-5.0252220427429988E-4</v>
      </c>
      <c r="O414" s="95">
        <v>1.3471358318438553E-3</v>
      </c>
      <c r="P414" s="95">
        <v>-8.8345214108006111E-4</v>
      </c>
      <c r="Q414" s="94">
        <v>-6.5731311006704393E-3</v>
      </c>
      <c r="R414" s="86"/>
      <c r="S414" s="85">
        <v>45161</v>
      </c>
      <c r="T414" s="99">
        <v>-3.0346821013413662E-2</v>
      </c>
      <c r="U414" s="99">
        <v>-3.1227496284837203E-2</v>
      </c>
      <c r="V414" s="99">
        <v>0.12948286399546904</v>
      </c>
      <c r="W414" s="98">
        <v>-0.20264549743272811</v>
      </c>
      <c r="X414" s="86"/>
      <c r="Y414" s="85">
        <v>45161</v>
      </c>
      <c r="Z414" s="97">
        <v>3.9728634933165589E-4</v>
      </c>
      <c r="AA414" s="96">
        <v>-1.2490031891548414E-2</v>
      </c>
      <c r="AB414" s="86"/>
      <c r="AC414" s="85">
        <v>45161</v>
      </c>
      <c r="AD414" s="95">
        <v>6.6629530400211879E-3</v>
      </c>
      <c r="AE414" s="95">
        <v>-1.2473400108839126E-2</v>
      </c>
      <c r="AF414" s="95">
        <v>6.6315827197051857E-3</v>
      </c>
      <c r="AG414" s="95">
        <v>-1.5614227801550827E-2</v>
      </c>
      <c r="AH414" s="94">
        <v>-1.6469805668358418E-2</v>
      </c>
    </row>
    <row r="415" spans="1:34" ht="15.75" customHeight="1" x14ac:dyDescent="0.2">
      <c r="A415" s="93"/>
      <c r="B415" s="85">
        <v>45162</v>
      </c>
      <c r="C415" s="101">
        <v>2.5724004595592683E-4</v>
      </c>
      <c r="D415" s="101">
        <v>-1.6478597378933105E-3</v>
      </c>
      <c r="E415" s="101">
        <v>4.7655817558545279E-3</v>
      </c>
      <c r="F415" s="100">
        <v>1.4792496713364061E-2</v>
      </c>
      <c r="G415" s="86"/>
      <c r="H415" s="85">
        <v>45162</v>
      </c>
      <c r="I415" s="97">
        <v>4.7826787641468019E-4</v>
      </c>
      <c r="J415" s="97">
        <v>2.0294132976667965E-3</v>
      </c>
      <c r="K415" s="96">
        <v>3.1642434318862958E-4</v>
      </c>
      <c r="L415" s="86"/>
      <c r="M415" s="85">
        <v>45162</v>
      </c>
      <c r="N415" s="95">
        <v>-1.3794499068720326E-4</v>
      </c>
      <c r="O415" s="95">
        <v>1.7153260510771762E-3</v>
      </c>
      <c r="P415" s="95">
        <v>-4.3671538192552735E-4</v>
      </c>
      <c r="Q415" s="94">
        <v>2.3536264581788695E-2</v>
      </c>
      <c r="R415" s="86"/>
      <c r="S415" s="85">
        <v>45162</v>
      </c>
      <c r="T415" s="99">
        <v>-3.1328176132397485E-3</v>
      </c>
      <c r="U415" s="99">
        <v>-8.0902877291949542E-3</v>
      </c>
      <c r="V415" s="99">
        <v>-3.0157021318176085E-2</v>
      </c>
      <c r="W415" s="98">
        <v>-0.12238012728731403</v>
      </c>
      <c r="X415" s="86"/>
      <c r="Y415" s="85">
        <v>45162</v>
      </c>
      <c r="Z415" s="97">
        <v>-5.0477098954811097E-4</v>
      </c>
      <c r="AA415" s="96">
        <v>-4.5636593454501427E-3</v>
      </c>
      <c r="AB415" s="86"/>
      <c r="AC415" s="85">
        <v>45162</v>
      </c>
      <c r="AD415" s="95">
        <v>6.2268742477200054E-3</v>
      </c>
      <c r="AE415" s="95">
        <v>7.4655068643404397E-3</v>
      </c>
      <c r="AF415" s="95">
        <v>-2.0424904852041004E-2</v>
      </c>
      <c r="AG415" s="95">
        <v>1.9986502099772787E-2</v>
      </c>
      <c r="AH415" s="94">
        <v>8.3233423239877681E-3</v>
      </c>
    </row>
    <row r="416" spans="1:34" ht="15.75" customHeight="1" x14ac:dyDescent="0.2">
      <c r="A416" s="93"/>
      <c r="B416" s="85">
        <v>45163</v>
      </c>
      <c r="C416" s="101">
        <v>2.0458368259103747E-4</v>
      </c>
      <c r="D416" s="101">
        <v>1.6215086545504132E-3</v>
      </c>
      <c r="E416" s="101">
        <v>1.0786920361460828E-2</v>
      </c>
      <c r="F416" s="100">
        <v>5.0828439269209914E-3</v>
      </c>
      <c r="G416" s="86"/>
      <c r="H416" s="85">
        <v>45163</v>
      </c>
      <c r="I416" s="97">
        <v>2.5030138935244295E-4</v>
      </c>
      <c r="J416" s="97">
        <v>-2.7589424466476372E-3</v>
      </c>
      <c r="K416" s="96">
        <v>-1.4073900696285314E-3</v>
      </c>
      <c r="L416" s="86"/>
      <c r="M416" s="85">
        <v>45163</v>
      </c>
      <c r="N416" s="95">
        <v>-1.0079609004185963E-3</v>
      </c>
      <c r="O416" s="95">
        <v>-1.3983109319079647E-3</v>
      </c>
      <c r="P416" s="95">
        <v>5.4184379326730533E-4</v>
      </c>
      <c r="Q416" s="94">
        <v>1.4236812357230611E-2</v>
      </c>
      <c r="R416" s="86"/>
      <c r="S416" s="85">
        <v>45163</v>
      </c>
      <c r="T416" s="99">
        <v>-5.1281576177252014E-2</v>
      </c>
      <c r="U416" s="99">
        <v>-8.1539015474478404E-3</v>
      </c>
      <c r="V416" s="99">
        <v>2.2085498822344594E-2</v>
      </c>
      <c r="W416" s="98">
        <v>0.17002357716474764</v>
      </c>
      <c r="X416" s="86"/>
      <c r="Y416" s="85">
        <v>45163</v>
      </c>
      <c r="Z416" s="97">
        <v>7.9102064936340552E-4</v>
      </c>
      <c r="AA416" s="96">
        <v>1.4837390358978148E-2</v>
      </c>
      <c r="AB416" s="86"/>
      <c r="AC416" s="85">
        <v>45163</v>
      </c>
      <c r="AD416" s="95">
        <v>-2.6140373956186965E-4</v>
      </c>
      <c r="AE416" s="95">
        <v>1.6720858517237608E-3</v>
      </c>
      <c r="AF416" s="95">
        <v>2.7739268827252244E-3</v>
      </c>
      <c r="AG416" s="95">
        <v>4.6732612424596313E-4</v>
      </c>
      <c r="AH416" s="94">
        <v>1.1709989603370803E-2</v>
      </c>
    </row>
    <row r="417" spans="1:34" ht="15.75" customHeight="1" x14ac:dyDescent="0.2">
      <c r="A417" s="93"/>
      <c r="B417" s="85">
        <v>45166</v>
      </c>
      <c r="C417" s="101">
        <v>4.9634609401413171E-4</v>
      </c>
      <c r="D417" s="101">
        <v>7.561089079419765E-4</v>
      </c>
      <c r="E417" s="101">
        <v>-6.429718345449028E-3</v>
      </c>
      <c r="F417" s="100">
        <v>-7.9244847113857223E-4</v>
      </c>
      <c r="G417" s="86"/>
      <c r="H417" s="85">
        <v>45166</v>
      </c>
      <c r="I417" s="97">
        <v>8.9187100150651087E-4</v>
      </c>
      <c r="J417" s="97">
        <v>2.9982851306239624E-3</v>
      </c>
      <c r="K417" s="96">
        <v>-6.9117296772701624E-4</v>
      </c>
      <c r="L417" s="86"/>
      <c r="M417" s="85">
        <v>45166</v>
      </c>
      <c r="N417" s="95">
        <v>8.8260669148282908E-4</v>
      </c>
      <c r="O417" s="95">
        <v>-5.3876385306636857E-4</v>
      </c>
      <c r="P417" s="95">
        <v>1.7876559604359378E-3</v>
      </c>
      <c r="Q417" s="94">
        <v>2.5047293769240929E-3</v>
      </c>
      <c r="R417" s="86"/>
      <c r="S417" s="85">
        <v>45166</v>
      </c>
      <c r="T417" s="99">
        <v>-6.0131040164564775E-2</v>
      </c>
      <c r="U417" s="99">
        <v>1.0978461844145882E-2</v>
      </c>
      <c r="V417" s="99">
        <v>6.4231885732884226E-3</v>
      </c>
      <c r="W417" s="98">
        <v>8.5588239189338847E-2</v>
      </c>
      <c r="X417" s="86"/>
      <c r="Y417" s="85">
        <v>45166</v>
      </c>
      <c r="Z417" s="97">
        <v>-5.9313526906263475E-4</v>
      </c>
      <c r="AA417" s="96">
        <v>-9.9109999785412968E-4</v>
      </c>
      <c r="AB417" s="86"/>
      <c r="AC417" s="85">
        <v>45166</v>
      </c>
      <c r="AD417" s="95">
        <v>2.8716897426925283E-3</v>
      </c>
      <c r="AE417" s="95">
        <v>-1.4861604072911633E-3</v>
      </c>
      <c r="AF417" s="95">
        <v>1.0627929204290338E-2</v>
      </c>
      <c r="AG417" s="95">
        <v>2.0196477738857115E-2</v>
      </c>
      <c r="AH417" s="94">
        <v>2.2067949532024674E-2</v>
      </c>
    </row>
    <row r="418" spans="1:34" ht="15.75" customHeight="1" x14ac:dyDescent="0.2">
      <c r="A418" s="93"/>
      <c r="B418" s="85">
        <v>45167</v>
      </c>
      <c r="C418" s="101">
        <v>5.5057101875145321E-4</v>
      </c>
      <c r="D418" s="101">
        <v>2.3232725258479953E-3</v>
      </c>
      <c r="E418" s="101">
        <v>-3.8846238161033167E-3</v>
      </c>
      <c r="F418" s="100">
        <v>1.1238726480721538E-3</v>
      </c>
      <c r="G418" s="86"/>
      <c r="H418" s="85">
        <v>45167</v>
      </c>
      <c r="I418" s="97">
        <v>-5.0006386614663524E-4</v>
      </c>
      <c r="J418" s="97">
        <v>-1.1847836853926517E-3</v>
      </c>
      <c r="K418" s="96">
        <v>-3.7548104450643011E-4</v>
      </c>
      <c r="L418" s="86"/>
      <c r="M418" s="85">
        <v>45167</v>
      </c>
      <c r="N418" s="95">
        <v>-2.2068152002578412E-4</v>
      </c>
      <c r="O418" s="95">
        <v>-9.5127020505628341E-4</v>
      </c>
      <c r="P418" s="95">
        <v>-8.6769281972023376E-5</v>
      </c>
      <c r="Q418" s="94">
        <v>2.3771392622668544E-2</v>
      </c>
      <c r="R418" s="86"/>
      <c r="S418" s="85">
        <v>45167</v>
      </c>
      <c r="T418" s="99">
        <v>-3.2392466177538853E-2</v>
      </c>
      <c r="U418" s="99">
        <v>5.7907015073247185E-2</v>
      </c>
      <c r="V418" s="99">
        <v>-4.5477444805172122E-2</v>
      </c>
      <c r="W418" s="98">
        <v>0.18706122531253025</v>
      </c>
      <c r="X418" s="86"/>
      <c r="Y418" s="85">
        <v>45167</v>
      </c>
      <c r="Z418" s="97">
        <v>-2.6109217672988348E-4</v>
      </c>
      <c r="AA418" s="96">
        <v>1.960309357284298E-2</v>
      </c>
      <c r="AB418" s="86"/>
      <c r="AC418" s="85">
        <v>45167</v>
      </c>
      <c r="AD418" s="95">
        <v>1.3025923425759849E-3</v>
      </c>
      <c r="AE418" s="95">
        <v>-5.5928557419924379E-3</v>
      </c>
      <c r="AF418" s="95">
        <v>2.5513560162657861E-2</v>
      </c>
      <c r="AG418" s="95">
        <v>1.6799487029631723E-2</v>
      </c>
      <c r="AH418" s="94">
        <v>3.6836330660090229E-3</v>
      </c>
    </row>
    <row r="419" spans="1:34" ht="15.75" customHeight="1" x14ac:dyDescent="0.2">
      <c r="A419" s="93"/>
      <c r="B419" s="85">
        <v>45168</v>
      </c>
      <c r="C419" s="101">
        <v>-3.2617459322172937E-4</v>
      </c>
      <c r="D419" s="101">
        <v>1.2355345756588903E-3</v>
      </c>
      <c r="E419" s="101">
        <v>4.1378643874577742E-4</v>
      </c>
      <c r="F419" s="100">
        <v>3.7404563212782341E-3</v>
      </c>
      <c r="G419" s="86"/>
      <c r="H419" s="85">
        <v>45168</v>
      </c>
      <c r="I419" s="97">
        <v>6.8076270354230277E-4</v>
      </c>
      <c r="J419" s="97">
        <v>-8.1080844992807569E-4</v>
      </c>
      <c r="K419" s="96">
        <v>-2.5156460834160014E-3</v>
      </c>
      <c r="L419" s="86"/>
      <c r="M419" s="85">
        <v>45168</v>
      </c>
      <c r="N419" s="95">
        <v>-1.0700088341088507E-3</v>
      </c>
      <c r="O419" s="95">
        <v>-1.3497079145880126E-3</v>
      </c>
      <c r="P419" s="95">
        <v>-1.4133289560222136E-3</v>
      </c>
      <c r="Q419" s="94">
        <v>8.6376226113008721E-3</v>
      </c>
      <c r="R419" s="86"/>
      <c r="S419" s="85">
        <v>45168</v>
      </c>
      <c r="T419" s="99">
        <v>-1.511762292081153E-2</v>
      </c>
      <c r="U419" s="99">
        <v>1.8386794521829737E-2</v>
      </c>
      <c r="V419" s="99">
        <v>4.1270440773784521E-2</v>
      </c>
      <c r="W419" s="98">
        <v>-0.14016132774000697</v>
      </c>
      <c r="X419" s="86"/>
      <c r="Y419" s="85">
        <v>45168</v>
      </c>
      <c r="Z419" s="97">
        <v>2.5429859338983295E-4</v>
      </c>
      <c r="AA419" s="96">
        <v>1.2653158911114102E-2</v>
      </c>
      <c r="AB419" s="86"/>
      <c r="AC419" s="85">
        <v>45168</v>
      </c>
      <c r="AD419" s="95">
        <v>-1.3677665205896023E-3</v>
      </c>
      <c r="AE419" s="95">
        <v>-1.0335523744203604E-2</v>
      </c>
      <c r="AF419" s="95">
        <v>2.7110094009476018E-2</v>
      </c>
      <c r="AG419" s="95">
        <v>-2.2537760272528353E-3</v>
      </c>
      <c r="AH419" s="94">
        <v>4.2012394274072902E-4</v>
      </c>
    </row>
    <row r="420" spans="1:34" ht="15.75" customHeight="1" x14ac:dyDescent="0.2">
      <c r="A420" s="93"/>
      <c r="B420" s="85">
        <v>45169</v>
      </c>
      <c r="C420" s="101">
        <v>9.749020137682448E-5</v>
      </c>
      <c r="D420" s="101">
        <v>1.3777648418903177E-3</v>
      </c>
      <c r="E420" s="101">
        <v>-1.8224459187764527E-3</v>
      </c>
      <c r="F420" s="100">
        <v>-1.4017968287147987E-3</v>
      </c>
      <c r="G420" s="86"/>
      <c r="H420" s="85">
        <v>45169</v>
      </c>
      <c r="I420" s="97">
        <v>-5.3239427052329241E-4</v>
      </c>
      <c r="J420" s="97">
        <v>1.3701674222478255E-3</v>
      </c>
      <c r="K420" s="96">
        <v>3.9879289327490405E-4</v>
      </c>
      <c r="L420" s="86"/>
      <c r="M420" s="85">
        <v>45169</v>
      </c>
      <c r="N420" s="95">
        <v>2.4538108657463752E-4</v>
      </c>
      <c r="O420" s="95">
        <v>1.9012444969306378E-3</v>
      </c>
      <c r="P420" s="95">
        <v>6.5744370973289611E-4</v>
      </c>
      <c r="Q420" s="94">
        <v>4.1520482684153974E-2</v>
      </c>
      <c r="R420" s="86"/>
      <c r="S420" s="85">
        <v>45169</v>
      </c>
      <c r="T420" s="99">
        <v>-5.1048856508663455E-2</v>
      </c>
      <c r="U420" s="99">
        <v>-1.9373456318887327E-2</v>
      </c>
      <c r="V420" s="99">
        <v>4.9129262730110757E-2</v>
      </c>
      <c r="W420" s="98">
        <v>4.9903926324194575E-2</v>
      </c>
      <c r="X420" s="86"/>
      <c r="Y420" s="85">
        <v>45169</v>
      </c>
      <c r="Z420" s="97">
        <v>4.0622561215393688E-4</v>
      </c>
      <c r="AA420" s="96">
        <v>2.108505824175844E-2</v>
      </c>
      <c r="AB420" s="86"/>
      <c r="AC420" s="85">
        <v>45169</v>
      </c>
      <c r="AD420" s="95">
        <v>1.7380505355299905E-2</v>
      </c>
      <c r="AE420" s="95">
        <v>5.2750687505879329E-3</v>
      </c>
      <c r="AF420" s="95">
        <v>4.3967117725238272E-2</v>
      </c>
      <c r="AG420" s="95">
        <v>8.8356995644528653E-3</v>
      </c>
      <c r="AH420" s="94">
        <v>1.1173300598125255E-2</v>
      </c>
    </row>
    <row r="421" spans="1:34" ht="15.75" customHeight="1" x14ac:dyDescent="0.2">
      <c r="A421" s="93"/>
      <c r="B421" s="85">
        <v>45170</v>
      </c>
      <c r="C421" s="101">
        <v>4.8309745353023945E-4</v>
      </c>
      <c r="D421" s="101">
        <v>7.9958039679022702E-4</v>
      </c>
      <c r="E421" s="101">
        <v>1.7396556776559673E-3</v>
      </c>
      <c r="F421" s="100">
        <v>6.2914342077951919E-3</v>
      </c>
      <c r="G421" s="86"/>
      <c r="H421" s="85">
        <v>45170</v>
      </c>
      <c r="I421" s="97">
        <v>-3.0152700638664924E-4</v>
      </c>
      <c r="J421" s="97">
        <v>3.3593600499282512E-3</v>
      </c>
      <c r="K421" s="96">
        <v>-5.8649123220246588E-4</v>
      </c>
      <c r="L421" s="86"/>
      <c r="M421" s="85">
        <v>45170</v>
      </c>
      <c r="N421" s="95">
        <v>-4.9738364603549843E-4</v>
      </c>
      <c r="O421" s="95">
        <v>-3.0363762878353531E-3</v>
      </c>
      <c r="P421" s="95">
        <v>-9.3012304201297029E-4</v>
      </c>
      <c r="Q421" s="94">
        <v>4.9459005129020503E-3</v>
      </c>
      <c r="R421" s="86"/>
      <c r="S421" s="85">
        <v>45170</v>
      </c>
      <c r="T421" s="99">
        <v>1.1484853736897263E-2</v>
      </c>
      <c r="U421" s="99">
        <v>5.8257906018126023E-3</v>
      </c>
      <c r="V421" s="99">
        <v>0.10071402541691178</v>
      </c>
      <c r="W421" s="98">
        <v>0.16512521604374086</v>
      </c>
      <c r="X421" s="86"/>
      <c r="Y421" s="85">
        <v>45170</v>
      </c>
      <c r="Z421" s="97">
        <v>4.9244825564065734E-4</v>
      </c>
      <c r="AA421" s="96">
        <v>3.1344035936743536E-2</v>
      </c>
      <c r="AB421" s="86"/>
      <c r="AC421" s="85">
        <v>45170</v>
      </c>
      <c r="AD421" s="95">
        <v>-1.1402191364245954E-2</v>
      </c>
      <c r="AE421" s="95">
        <v>-2.588648543902481E-2</v>
      </c>
      <c r="AF421" s="95">
        <v>-1.7210894533421645E-2</v>
      </c>
      <c r="AG421" s="95">
        <v>-1.7446675047017239E-2</v>
      </c>
      <c r="AH421" s="94">
        <v>-3.5368808325860778E-3</v>
      </c>
    </row>
    <row r="422" spans="1:34" ht="15.75" customHeight="1" x14ac:dyDescent="0.2">
      <c r="A422" s="93"/>
      <c r="B422" s="85">
        <v>45174</v>
      </c>
      <c r="C422" s="101">
        <v>-8.3854437666625042E-5</v>
      </c>
      <c r="D422" s="101">
        <v>1.5145998358742194E-3</v>
      </c>
      <c r="E422" s="101">
        <v>8.185273238310491E-3</v>
      </c>
      <c r="F422" s="100">
        <v>-8.9190008455845224E-3</v>
      </c>
      <c r="G422" s="86"/>
      <c r="H422" s="85">
        <v>45174</v>
      </c>
      <c r="I422" s="97">
        <v>-1.6757507258842759E-4</v>
      </c>
      <c r="J422" s="97">
        <v>-2.335079574198522E-3</v>
      </c>
      <c r="K422" s="96">
        <v>1.3088642146782953E-5</v>
      </c>
      <c r="L422" s="86"/>
      <c r="M422" s="85">
        <v>45174</v>
      </c>
      <c r="N422" s="95">
        <v>8.020269789690862E-4</v>
      </c>
      <c r="O422" s="95">
        <v>1.6014405407960752E-3</v>
      </c>
      <c r="P422" s="95">
        <v>-1.5892333230620676E-3</v>
      </c>
      <c r="Q422" s="94">
        <v>5.9125119419327259E-3</v>
      </c>
      <c r="R422" s="86"/>
      <c r="S422" s="85">
        <v>45174</v>
      </c>
      <c r="T422" s="99">
        <v>-1.5650106648829633E-2</v>
      </c>
      <c r="U422" s="99">
        <v>-2.7320877818580613E-2</v>
      </c>
      <c r="V422" s="99">
        <v>3.0774682427696279E-2</v>
      </c>
      <c r="W422" s="98">
        <v>9.991180177465836E-2</v>
      </c>
      <c r="X422" s="86"/>
      <c r="Y422" s="85">
        <v>45174</v>
      </c>
      <c r="Z422" s="97">
        <v>1.9132746695245119E-4</v>
      </c>
      <c r="AA422" s="96">
        <v>7.4730932351477711E-3</v>
      </c>
      <c r="AB422" s="86"/>
      <c r="AC422" s="85">
        <v>45174</v>
      </c>
      <c r="AD422" s="95">
        <v>1.3961046394043455E-2</v>
      </c>
      <c r="AE422" s="95">
        <v>1.4738519255169355E-2</v>
      </c>
      <c r="AF422" s="95">
        <v>-1.5673730745023748E-2</v>
      </c>
      <c r="AG422" s="95">
        <v>9.0991817015108258E-4</v>
      </c>
      <c r="AH422" s="94">
        <v>1.088262800169847E-2</v>
      </c>
    </row>
    <row r="423" spans="1:34" ht="15.75" customHeight="1" x14ac:dyDescent="0.2">
      <c r="A423" s="93"/>
      <c r="B423" s="85">
        <v>45175</v>
      </c>
      <c r="C423" s="101">
        <v>-9.1742474593373651E-5</v>
      </c>
      <c r="D423" s="101">
        <v>1.765902400359643E-3</v>
      </c>
      <c r="E423" s="101">
        <v>-2.5514820787900846E-4</v>
      </c>
      <c r="F423" s="100">
        <v>-1.0246730862945825E-2</v>
      </c>
      <c r="G423" s="86"/>
      <c r="H423" s="85">
        <v>45175</v>
      </c>
      <c r="I423" s="97">
        <v>1.2504346773239709E-3</v>
      </c>
      <c r="J423" s="97">
        <v>6.5861583223989308E-4</v>
      </c>
      <c r="K423" s="96">
        <v>1.7301195382016284E-4</v>
      </c>
      <c r="L423" s="86"/>
      <c r="M423" s="85">
        <v>45175</v>
      </c>
      <c r="N423" s="95">
        <v>-1.9697820294478348E-4</v>
      </c>
      <c r="O423" s="95">
        <v>-6.5890038680739994E-4</v>
      </c>
      <c r="P423" s="95">
        <v>1.410793578615668E-4</v>
      </c>
      <c r="Q423" s="94">
        <v>5.0491254411860441E-3</v>
      </c>
      <c r="R423" s="86"/>
      <c r="S423" s="85">
        <v>45175</v>
      </c>
      <c r="T423" s="99">
        <v>-1.1186630773681754E-2</v>
      </c>
      <c r="U423" s="99">
        <v>0.11361893500450476</v>
      </c>
      <c r="V423" s="99">
        <v>6.5953423888713794E-2</v>
      </c>
      <c r="W423" s="98">
        <v>1.8397921473213931E-2</v>
      </c>
      <c r="X423" s="86"/>
      <c r="Y423" s="85">
        <v>45175</v>
      </c>
      <c r="Z423" s="97">
        <v>7.7526279910972097E-4</v>
      </c>
      <c r="AA423" s="96">
        <v>-3.056888162834317E-3</v>
      </c>
      <c r="AB423" s="86"/>
      <c r="AC423" s="85">
        <v>45175</v>
      </c>
      <c r="AD423" s="95">
        <v>1.0865873388679944E-2</v>
      </c>
      <c r="AE423" s="95">
        <v>2.0878815594529278E-3</v>
      </c>
      <c r="AF423" s="95">
        <v>-2.4169237451597794E-2</v>
      </c>
      <c r="AG423" s="95">
        <v>-6.2343393591505654E-3</v>
      </c>
      <c r="AH423" s="94">
        <v>-1.2377515762794198E-3</v>
      </c>
    </row>
    <row r="424" spans="1:34" ht="15.75" customHeight="1" x14ac:dyDescent="0.2">
      <c r="A424" s="93"/>
      <c r="B424" s="85">
        <v>45176</v>
      </c>
      <c r="C424" s="101">
        <v>-2.4159584562547074E-7</v>
      </c>
      <c r="D424" s="101">
        <v>-5.0532228974882205E-4</v>
      </c>
      <c r="E424" s="101">
        <v>-8.9492416678131127E-4</v>
      </c>
      <c r="F424" s="100">
        <v>-7.447623000497239E-3</v>
      </c>
      <c r="G424" s="86"/>
      <c r="H424" s="85">
        <v>45176</v>
      </c>
      <c r="I424" s="97">
        <v>-3.4431538481978312E-4</v>
      </c>
      <c r="J424" s="97">
        <v>-2.0210279775985593E-3</v>
      </c>
      <c r="K424" s="96">
        <v>-6.3827606314700901E-4</v>
      </c>
      <c r="L424" s="86"/>
      <c r="M424" s="85">
        <v>45176</v>
      </c>
      <c r="N424" s="95">
        <v>1.4778544111058451E-3</v>
      </c>
      <c r="O424" s="95">
        <v>-2.5902349211660836E-4</v>
      </c>
      <c r="P424" s="95">
        <v>1.4568514729608861E-3</v>
      </c>
      <c r="Q424" s="94">
        <v>-3.0578406287612155E-2</v>
      </c>
      <c r="R424" s="86"/>
      <c r="S424" s="85">
        <v>45176</v>
      </c>
      <c r="T424" s="99">
        <v>-3.5152084316109951E-2</v>
      </c>
      <c r="U424" s="99">
        <v>5.3794920051260388E-2</v>
      </c>
      <c r="V424" s="99">
        <v>0.13436440180512593</v>
      </c>
      <c r="W424" s="98">
        <v>-0.2246033282895305</v>
      </c>
      <c r="X424" s="86"/>
      <c r="Y424" s="85">
        <v>45176</v>
      </c>
      <c r="Z424" s="97">
        <v>8.7873739969062141E-4</v>
      </c>
      <c r="AA424" s="96">
        <v>-1.909870276752176E-2</v>
      </c>
      <c r="AB424" s="86"/>
      <c r="AC424" s="85">
        <v>45176</v>
      </c>
      <c r="AD424" s="95">
        <v>-1.1249284473957186E-2</v>
      </c>
      <c r="AE424" s="95">
        <v>2.0835313911060538E-3</v>
      </c>
      <c r="AF424" s="95">
        <v>2.3434213530229363E-2</v>
      </c>
      <c r="AG424" s="95">
        <v>-9.1561123442268459E-4</v>
      </c>
      <c r="AH424" s="94">
        <v>5.6604895646742035E-3</v>
      </c>
    </row>
    <row r="425" spans="1:34" ht="15.75" customHeight="1" x14ac:dyDescent="0.2">
      <c r="A425" s="93"/>
      <c r="B425" s="85">
        <v>45177</v>
      </c>
      <c r="C425" s="101">
        <v>-4.7777953639762619E-4</v>
      </c>
      <c r="D425" s="101">
        <v>1.3052267311597923E-3</v>
      </c>
      <c r="E425" s="101">
        <v>-1.0825498533808566E-3</v>
      </c>
      <c r="F425" s="100">
        <v>1.284121784049662E-3</v>
      </c>
      <c r="G425" s="86"/>
      <c r="H425" s="85">
        <v>45177</v>
      </c>
      <c r="I425" s="97">
        <v>1.505063476879777E-3</v>
      </c>
      <c r="J425" s="97">
        <v>2.1566074893663145E-3</v>
      </c>
      <c r="K425" s="96">
        <v>4.2741801145963526E-4</v>
      </c>
      <c r="L425" s="86"/>
      <c r="M425" s="85">
        <v>45177</v>
      </c>
      <c r="N425" s="95">
        <v>8.8478875112569643E-4</v>
      </c>
      <c r="O425" s="95">
        <v>-1.016847974133364E-4</v>
      </c>
      <c r="P425" s="95">
        <v>3.0147788504499085E-3</v>
      </c>
      <c r="Q425" s="94">
        <v>-9.5724949836057255E-3</v>
      </c>
      <c r="R425" s="86"/>
      <c r="S425" s="85">
        <v>45177</v>
      </c>
      <c r="T425" s="99">
        <v>-1.0752831205440431E-2</v>
      </c>
      <c r="U425" s="99">
        <v>-3.6970466248551229E-2</v>
      </c>
      <c r="V425" s="99">
        <v>8.5566536616095798E-2</v>
      </c>
      <c r="W425" s="98">
        <v>4.0302170789715243E-2</v>
      </c>
      <c r="X425" s="86"/>
      <c r="Y425" s="85">
        <v>45177</v>
      </c>
      <c r="Z425" s="97">
        <v>3.620022516626162E-4</v>
      </c>
      <c r="AA425" s="96">
        <v>1.8488042666204426E-3</v>
      </c>
      <c r="AB425" s="86"/>
      <c r="AC425" s="85">
        <v>45177</v>
      </c>
      <c r="AD425" s="95">
        <v>2.5618159141781369E-2</v>
      </c>
      <c r="AE425" s="95">
        <v>1.3718151800216002E-2</v>
      </c>
      <c r="AF425" s="95">
        <v>1.3511251733753801E-2</v>
      </c>
      <c r="AG425" s="95">
        <v>1.3797504911416037E-2</v>
      </c>
      <c r="AH425" s="94">
        <v>1.1282631075332744E-3</v>
      </c>
    </row>
    <row r="426" spans="1:34" ht="15.75" customHeight="1" x14ac:dyDescent="0.2">
      <c r="A426" s="93"/>
      <c r="B426" s="85">
        <v>45180</v>
      </c>
      <c r="C426" s="101">
        <v>7.0583242894071388E-4</v>
      </c>
      <c r="D426" s="101">
        <v>1.4757050407962478E-3</v>
      </c>
      <c r="E426" s="101">
        <v>8.8632199677772723E-4</v>
      </c>
      <c r="F426" s="100">
        <v>-8.3886291340622837E-3</v>
      </c>
      <c r="G426" s="86"/>
      <c r="H426" s="85">
        <v>45180</v>
      </c>
      <c r="I426" s="97">
        <v>-1.0565894922250028E-4</v>
      </c>
      <c r="J426" s="97">
        <v>1.1968520996952911E-3</v>
      </c>
      <c r="K426" s="96">
        <v>-4.238748537389367E-3</v>
      </c>
      <c r="L426" s="86"/>
      <c r="M426" s="85">
        <v>45180</v>
      </c>
      <c r="N426" s="95">
        <v>-6.7207294398475789E-4</v>
      </c>
      <c r="O426" s="95">
        <v>-3.5513340588851875E-4</v>
      </c>
      <c r="P426" s="95">
        <v>-1.1573247012613402E-3</v>
      </c>
      <c r="Q426" s="94">
        <v>1.2638205005837904E-2</v>
      </c>
      <c r="R426" s="86"/>
      <c r="S426" s="85">
        <v>45180</v>
      </c>
      <c r="T426" s="99">
        <v>-3.7546970052088138E-2</v>
      </c>
      <c r="U426" s="99">
        <v>-4.1545122021357222E-3</v>
      </c>
      <c r="V426" s="99">
        <v>-8.7465767431764707E-2</v>
      </c>
      <c r="W426" s="98">
        <v>-0.17955154444036284</v>
      </c>
      <c r="X426" s="86"/>
      <c r="Y426" s="85">
        <v>45180</v>
      </c>
      <c r="Z426" s="97">
        <v>-5.5167699462977659E-5</v>
      </c>
      <c r="AA426" s="96">
        <v>7.8019126435142656E-3</v>
      </c>
      <c r="AB426" s="86"/>
      <c r="AC426" s="85">
        <v>45180</v>
      </c>
      <c r="AD426" s="95">
        <v>-1.1402917866352752E-2</v>
      </c>
      <c r="AE426" s="95">
        <v>-2.4292266454083488E-3</v>
      </c>
      <c r="AF426" s="95">
        <v>1.2256822512525441E-2</v>
      </c>
      <c r="AG426" s="95">
        <v>-3.4623556490976704E-2</v>
      </c>
      <c r="AH426" s="94">
        <v>-4.520710462857575E-3</v>
      </c>
    </row>
    <row r="427" spans="1:34" ht="15.75" customHeight="1" x14ac:dyDescent="0.2">
      <c r="A427" s="93"/>
      <c r="B427" s="85">
        <v>45181</v>
      </c>
      <c r="C427" s="101">
        <v>-1.8332101565889696E-4</v>
      </c>
      <c r="D427" s="101">
        <v>-2.3523547598938497E-3</v>
      </c>
      <c r="E427" s="101">
        <v>-4.5124037686263066E-3</v>
      </c>
      <c r="F427" s="100">
        <v>3.2679000000477649E-4</v>
      </c>
      <c r="G427" s="86"/>
      <c r="H427" s="85">
        <v>45181</v>
      </c>
      <c r="I427" s="97">
        <v>1.3010686647629316E-3</v>
      </c>
      <c r="J427" s="97">
        <v>3.7544557549485493E-3</v>
      </c>
      <c r="K427" s="96">
        <v>3.9253597898794282E-3</v>
      </c>
      <c r="L427" s="86"/>
      <c r="M427" s="85">
        <v>45181</v>
      </c>
      <c r="N427" s="95">
        <v>-9.3743012778277368E-4</v>
      </c>
      <c r="O427" s="95">
        <v>-2.0586941839560997E-3</v>
      </c>
      <c r="P427" s="95">
        <v>-3.8066967937355935E-4</v>
      </c>
      <c r="Q427" s="94">
        <v>-3.546001536297174E-2</v>
      </c>
      <c r="R427" s="86"/>
      <c r="S427" s="85">
        <v>45181</v>
      </c>
      <c r="T427" s="99">
        <v>-6.866158599292016E-2</v>
      </c>
      <c r="U427" s="99">
        <v>6.702485939526448E-2</v>
      </c>
      <c r="V427" s="99">
        <v>6.6611799619657852E-2</v>
      </c>
      <c r="W427" s="98">
        <v>-2.9903874343672796E-2</v>
      </c>
      <c r="X427" s="86"/>
      <c r="Y427" s="85">
        <v>45181</v>
      </c>
      <c r="Z427" s="97">
        <v>5.8278005012017188E-4</v>
      </c>
      <c r="AA427" s="96">
        <v>-1.5190502769670967E-2</v>
      </c>
      <c r="AB427" s="86"/>
      <c r="AC427" s="85">
        <v>45181</v>
      </c>
      <c r="AD427" s="95">
        <v>-2.1334991693306996E-2</v>
      </c>
      <c r="AE427" s="95">
        <v>4.6663640437648443E-3</v>
      </c>
      <c r="AF427" s="95">
        <v>-1.2619601402773082E-2</v>
      </c>
      <c r="AG427" s="95">
        <v>3.5789348090165185E-3</v>
      </c>
      <c r="AH427" s="94">
        <v>-1.5253214016138729E-2</v>
      </c>
    </row>
    <row r="428" spans="1:34" ht="15.75" customHeight="1" x14ac:dyDescent="0.2">
      <c r="A428" s="93"/>
      <c r="B428" s="85">
        <v>45182</v>
      </c>
      <c r="C428" s="101">
        <v>-4.4924181253274179E-4</v>
      </c>
      <c r="D428" s="101">
        <v>6.9930477217391583E-5</v>
      </c>
      <c r="E428" s="101">
        <v>1.551791964844349E-3</v>
      </c>
      <c r="F428" s="100">
        <v>-1.638187326012702E-3</v>
      </c>
      <c r="G428" s="86"/>
      <c r="H428" s="85">
        <v>45182</v>
      </c>
      <c r="I428" s="97">
        <v>1.4810045120453621E-4</v>
      </c>
      <c r="J428" s="97">
        <v>-5.6328068734061215E-5</v>
      </c>
      <c r="K428" s="96">
        <v>-2.9339814507992135E-3</v>
      </c>
      <c r="L428" s="86"/>
      <c r="M428" s="85">
        <v>45182</v>
      </c>
      <c r="N428" s="95">
        <v>5.627767969094749E-4</v>
      </c>
      <c r="O428" s="95">
        <v>4.2352171014278647E-3</v>
      </c>
      <c r="P428" s="95">
        <v>8.8287477891295656E-4</v>
      </c>
      <c r="Q428" s="94">
        <v>2.4452355215069888E-2</v>
      </c>
      <c r="R428" s="86"/>
      <c r="S428" s="85">
        <v>45182</v>
      </c>
      <c r="T428" s="99">
        <v>-9.95976718939315E-3</v>
      </c>
      <c r="U428" s="99">
        <v>7.6992543433284429E-3</v>
      </c>
      <c r="V428" s="99">
        <v>4.4115887899588084E-2</v>
      </c>
      <c r="W428" s="98">
        <v>0.17551743921767426</v>
      </c>
      <c r="X428" s="86"/>
      <c r="Y428" s="85">
        <v>45182</v>
      </c>
      <c r="Z428" s="97">
        <v>-6.731791063799786E-4</v>
      </c>
      <c r="AA428" s="96">
        <v>6.7936435646706898E-3</v>
      </c>
      <c r="AB428" s="86"/>
      <c r="AC428" s="85">
        <v>45182</v>
      </c>
      <c r="AD428" s="95">
        <v>7.8225584843750855E-3</v>
      </c>
      <c r="AE428" s="95">
        <v>1.8267875843862257E-2</v>
      </c>
      <c r="AF428" s="95">
        <v>5.0669670478349855E-3</v>
      </c>
      <c r="AG428" s="95">
        <v>1.7399776873122937E-2</v>
      </c>
      <c r="AH428" s="94">
        <v>-1.3261956291882603E-2</v>
      </c>
    </row>
    <row r="429" spans="1:34" ht="15.75" customHeight="1" x14ac:dyDescent="0.2">
      <c r="A429" s="93"/>
      <c r="B429" s="85">
        <v>45183</v>
      </c>
      <c r="C429" s="101">
        <v>6.4896636354289485E-4</v>
      </c>
      <c r="D429" s="101">
        <v>3.5768669860642322E-4</v>
      </c>
      <c r="E429" s="101">
        <v>-1.4276041484641844E-3</v>
      </c>
      <c r="F429" s="100">
        <v>-5.635723134201469E-3</v>
      </c>
      <c r="G429" s="86"/>
      <c r="H429" s="85">
        <v>45183</v>
      </c>
      <c r="I429" s="97">
        <v>-5.570324725059898E-4</v>
      </c>
      <c r="J429" s="97">
        <v>-1.7273217525379493E-3</v>
      </c>
      <c r="K429" s="96">
        <v>7.3066043977092752E-4</v>
      </c>
      <c r="L429" s="86"/>
      <c r="M429" s="85">
        <v>45183</v>
      </c>
      <c r="N429" s="95">
        <v>9.4014831103973078E-4</v>
      </c>
      <c r="O429" s="95">
        <v>-1.1911732348735475E-3</v>
      </c>
      <c r="P429" s="95">
        <v>1.5334632313026074E-3</v>
      </c>
      <c r="Q429" s="94">
        <v>3.4666440277250049E-2</v>
      </c>
      <c r="R429" s="86"/>
      <c r="S429" s="85">
        <v>45183</v>
      </c>
      <c r="T429" s="99">
        <v>5.1164083815591094E-2</v>
      </c>
      <c r="U429" s="99">
        <v>4.6143005195275442E-3</v>
      </c>
      <c r="V429" s="99">
        <v>-0.1027135545081275</v>
      </c>
      <c r="W429" s="98">
        <v>0.10227060394884926</v>
      </c>
      <c r="X429" s="86"/>
      <c r="Y429" s="85">
        <v>45183</v>
      </c>
      <c r="Z429" s="97">
        <v>-2.933346622487165E-4</v>
      </c>
      <c r="AA429" s="96">
        <v>1.0670417042051381E-2</v>
      </c>
      <c r="AB429" s="86"/>
      <c r="AC429" s="85">
        <v>45183</v>
      </c>
      <c r="AD429" s="95">
        <v>-3.583086564273565E-3</v>
      </c>
      <c r="AE429" s="95">
        <v>-2.7464999412388316E-3</v>
      </c>
      <c r="AF429" s="95">
        <v>2.1075972120183081E-2</v>
      </c>
      <c r="AG429" s="95">
        <v>-1.3747806335471663E-3</v>
      </c>
      <c r="AH429" s="94">
        <v>1.0120263478438274E-2</v>
      </c>
    </row>
    <row r="430" spans="1:34" ht="15.75" customHeight="1" x14ac:dyDescent="0.2">
      <c r="A430" s="93"/>
      <c r="B430" s="85">
        <v>45184</v>
      </c>
      <c r="C430" s="101">
        <v>7.5250291044596444E-4</v>
      </c>
      <c r="D430" s="101">
        <v>2.6257799477002659E-3</v>
      </c>
      <c r="E430" s="101">
        <v>-6.8620718301061721E-3</v>
      </c>
      <c r="F430" s="100">
        <v>2.0469274899716145E-3</v>
      </c>
      <c r="G430" s="86"/>
      <c r="H430" s="85">
        <v>45184</v>
      </c>
      <c r="I430" s="97">
        <v>-1.0795963993512003E-4</v>
      </c>
      <c r="J430" s="97">
        <v>-3.2316143833940993E-3</v>
      </c>
      <c r="K430" s="96">
        <v>2.2455952944999674E-3</v>
      </c>
      <c r="L430" s="86"/>
      <c r="M430" s="85">
        <v>45184</v>
      </c>
      <c r="N430" s="95">
        <v>-1.1647984512117931E-3</v>
      </c>
      <c r="O430" s="95">
        <v>3.0445869423253655E-4</v>
      </c>
      <c r="P430" s="95">
        <v>2.7035679308213872E-4</v>
      </c>
      <c r="Q430" s="94">
        <v>1.9636747623517407E-2</v>
      </c>
      <c r="R430" s="86"/>
      <c r="S430" s="85">
        <v>45184</v>
      </c>
      <c r="T430" s="99">
        <v>1.8925269710574663E-2</v>
      </c>
      <c r="U430" s="99">
        <v>-2.9693015807304563E-2</v>
      </c>
      <c r="V430" s="99">
        <v>-0.1548490739533932</v>
      </c>
      <c r="W430" s="98">
        <v>3.2763146240870683E-3</v>
      </c>
      <c r="X430" s="86"/>
      <c r="Y430" s="85">
        <v>45184</v>
      </c>
      <c r="Z430" s="97">
        <v>1.1970179729293407E-3</v>
      </c>
      <c r="AA430" s="96">
        <v>1.0325108517739164E-2</v>
      </c>
      <c r="AB430" s="86"/>
      <c r="AC430" s="85">
        <v>45184</v>
      </c>
      <c r="AD430" s="95">
        <v>-7.2049201994906619E-3</v>
      </c>
      <c r="AE430" s="95">
        <v>-6.8071277476348937E-3</v>
      </c>
      <c r="AF430" s="95">
        <v>-1.8552083994767623E-2</v>
      </c>
      <c r="AG430" s="95">
        <v>2.442749306264206E-3</v>
      </c>
      <c r="AH430" s="94">
        <v>-2.0772260233888697E-2</v>
      </c>
    </row>
    <row r="431" spans="1:34" ht="15.75" customHeight="1" x14ac:dyDescent="0.2">
      <c r="A431" s="93"/>
      <c r="B431" s="85">
        <v>45187</v>
      </c>
      <c r="C431" s="101">
        <v>-8.8832406314129619E-5</v>
      </c>
      <c r="D431" s="101">
        <v>-3.2159193909851252E-3</v>
      </c>
      <c r="E431" s="101">
        <v>4.1157437636851948E-3</v>
      </c>
      <c r="F431" s="100">
        <v>8.4881369982844814E-3</v>
      </c>
      <c r="G431" s="86"/>
      <c r="H431" s="85">
        <v>45187</v>
      </c>
      <c r="I431" s="97">
        <v>1.0915507389846158E-4</v>
      </c>
      <c r="J431" s="97">
        <v>1.4116411057679524E-4</v>
      </c>
      <c r="K431" s="96">
        <v>-1.3627604314257954E-3</v>
      </c>
      <c r="L431" s="86"/>
      <c r="M431" s="85">
        <v>45187</v>
      </c>
      <c r="N431" s="95">
        <v>-3.6232680501910335E-4</v>
      </c>
      <c r="O431" s="95">
        <v>3.6134141497367375E-4</v>
      </c>
      <c r="P431" s="95">
        <v>-1.0973807587016805E-3</v>
      </c>
      <c r="Q431" s="94">
        <v>4.1750830595674429E-2</v>
      </c>
      <c r="R431" s="86"/>
      <c r="S431" s="85">
        <v>45187</v>
      </c>
      <c r="T431" s="99">
        <v>-3.2276220840319666E-3</v>
      </c>
      <c r="U431" s="99">
        <v>-4.7360674773300721E-2</v>
      </c>
      <c r="V431" s="99">
        <v>-0.14083952244049067</v>
      </c>
      <c r="W431" s="98">
        <v>-1.1725355249799795E-2</v>
      </c>
      <c r="X431" s="86"/>
      <c r="Y431" s="85">
        <v>45187</v>
      </c>
      <c r="Z431" s="97">
        <v>4.7118685276601976E-4</v>
      </c>
      <c r="AA431" s="96">
        <v>3.7347627340735047E-3</v>
      </c>
      <c r="AB431" s="86"/>
      <c r="AC431" s="85">
        <v>45187</v>
      </c>
      <c r="AD431" s="95">
        <v>-8.2331669891314799E-3</v>
      </c>
      <c r="AE431" s="95">
        <v>-1.281949743606519E-2</v>
      </c>
      <c r="AF431" s="95">
        <v>-6.1405285956038095E-3</v>
      </c>
      <c r="AG431" s="95">
        <v>-2.5325627784806803E-2</v>
      </c>
      <c r="AH431" s="94">
        <v>7.4934435878097974E-4</v>
      </c>
    </row>
    <row r="432" spans="1:34" ht="15.75" customHeight="1" x14ac:dyDescent="0.2">
      <c r="A432" s="93"/>
      <c r="B432" s="85">
        <v>45188</v>
      </c>
      <c r="C432" s="101">
        <v>4.6329421108233905E-4</v>
      </c>
      <c r="D432" s="101">
        <v>-5.2317165525231899E-4</v>
      </c>
      <c r="E432" s="101">
        <v>2.011883611218783E-3</v>
      </c>
      <c r="F432" s="100">
        <v>2.1562919026618704E-3</v>
      </c>
      <c r="G432" s="86"/>
      <c r="H432" s="85">
        <v>45188</v>
      </c>
      <c r="I432" s="97">
        <v>1.0172471024454369E-3</v>
      </c>
      <c r="J432" s="97">
        <v>2.1676119535282059E-3</v>
      </c>
      <c r="K432" s="96">
        <v>-2.5736390268393254E-3</v>
      </c>
      <c r="L432" s="86"/>
      <c r="M432" s="85">
        <v>45188</v>
      </c>
      <c r="N432" s="95">
        <v>-4.5011111534147861E-4</v>
      </c>
      <c r="O432" s="95">
        <v>-1.7030739802063695E-3</v>
      </c>
      <c r="P432" s="95">
        <v>-3.365364649701086E-4</v>
      </c>
      <c r="Q432" s="94">
        <v>1.215298247606806E-3</v>
      </c>
      <c r="R432" s="86"/>
      <c r="S432" s="85">
        <v>45188</v>
      </c>
      <c r="T432" s="99">
        <v>2.8755460501925876E-2</v>
      </c>
      <c r="U432" s="99">
        <v>5.0977358507544125E-2</v>
      </c>
      <c r="V432" s="99">
        <v>4.2129506791938422E-2</v>
      </c>
      <c r="W432" s="98">
        <v>7.3658414349601894E-2</v>
      </c>
      <c r="X432" s="86"/>
      <c r="Y432" s="85">
        <v>45188</v>
      </c>
      <c r="Z432" s="97">
        <v>7.9201905417620923E-4</v>
      </c>
      <c r="AA432" s="96">
        <v>-1.2523059221668211E-2</v>
      </c>
      <c r="AB432" s="86"/>
      <c r="AC432" s="85">
        <v>45188</v>
      </c>
      <c r="AD432" s="95">
        <v>-6.7929719084525268E-3</v>
      </c>
      <c r="AE432" s="95">
        <v>2.6143805740708936E-3</v>
      </c>
      <c r="AF432" s="95">
        <v>-2.7922460619623377E-2</v>
      </c>
      <c r="AG432" s="95">
        <v>-8.4812821885151754E-3</v>
      </c>
      <c r="AH432" s="94">
        <v>7.4627212015895943E-3</v>
      </c>
    </row>
    <row r="433" spans="1:34" ht="15.75" customHeight="1" x14ac:dyDescent="0.2">
      <c r="A433" s="93"/>
      <c r="B433" s="85">
        <v>45189</v>
      </c>
      <c r="C433" s="101">
        <v>2.4515713330077956E-4</v>
      </c>
      <c r="D433" s="101">
        <v>-4.8851843206609586E-4</v>
      </c>
      <c r="E433" s="101">
        <v>1.0182031025512926E-3</v>
      </c>
      <c r="F433" s="100">
        <v>-7.6121811143878204E-3</v>
      </c>
      <c r="G433" s="86"/>
      <c r="H433" s="85">
        <v>45189</v>
      </c>
      <c r="I433" s="97">
        <v>5.8402369234027878E-4</v>
      </c>
      <c r="J433" s="97">
        <v>-2.322735972535368E-3</v>
      </c>
      <c r="K433" s="96">
        <v>-2.8719800188671378E-4</v>
      </c>
      <c r="L433" s="86"/>
      <c r="M433" s="85">
        <v>45189</v>
      </c>
      <c r="N433" s="95">
        <v>1.0128080960752843E-3</v>
      </c>
      <c r="O433" s="95">
        <v>9.5586354396319604E-4</v>
      </c>
      <c r="P433" s="95">
        <v>-3.6963466028977406E-4</v>
      </c>
      <c r="Q433" s="94">
        <v>1.9212756263301236E-2</v>
      </c>
      <c r="R433" s="86"/>
      <c r="S433" s="85">
        <v>45189</v>
      </c>
      <c r="T433" s="99">
        <v>-1.1110154324508853E-2</v>
      </c>
      <c r="U433" s="99">
        <v>4.0860575754166337E-2</v>
      </c>
      <c r="V433" s="99">
        <v>1.0692882155808332E-2</v>
      </c>
      <c r="W433" s="98">
        <v>7.2601705481737444E-2</v>
      </c>
      <c r="X433" s="86"/>
      <c r="Y433" s="85">
        <v>45189</v>
      </c>
      <c r="Z433" s="97">
        <v>-1.4488992239710855E-4</v>
      </c>
      <c r="AA433" s="96">
        <v>-2.4431806601202605E-2</v>
      </c>
      <c r="AB433" s="86"/>
      <c r="AC433" s="85">
        <v>45189</v>
      </c>
      <c r="AD433" s="95">
        <v>2.4874006410078964E-3</v>
      </c>
      <c r="AE433" s="95">
        <v>-3.7369251259983336E-3</v>
      </c>
      <c r="AF433" s="95">
        <v>-2.0704673361691281E-2</v>
      </c>
      <c r="AG433" s="95">
        <v>-2.8152850991265244E-2</v>
      </c>
      <c r="AH433" s="94">
        <v>-4.684347967429287E-3</v>
      </c>
    </row>
    <row r="434" spans="1:34" ht="15.75" customHeight="1" x14ac:dyDescent="0.2">
      <c r="A434" s="93"/>
      <c r="B434" s="85">
        <v>45190</v>
      </c>
      <c r="C434" s="101">
        <v>3.8482370668670922E-4</v>
      </c>
      <c r="D434" s="101">
        <v>3.574947889940807E-3</v>
      </c>
      <c r="E434" s="101">
        <v>-1.2843535394438748E-3</v>
      </c>
      <c r="F434" s="100">
        <v>-4.480021988702898E-3</v>
      </c>
      <c r="G434" s="86"/>
      <c r="H434" s="85">
        <v>45190</v>
      </c>
      <c r="I434" s="97">
        <v>6.1278558035774105E-4</v>
      </c>
      <c r="J434" s="97">
        <v>2.6449453628493507E-4</v>
      </c>
      <c r="K434" s="96">
        <v>-2.5991453432847424E-3</v>
      </c>
      <c r="L434" s="86"/>
      <c r="M434" s="85">
        <v>45190</v>
      </c>
      <c r="N434" s="95">
        <v>1.5580631535366712E-3</v>
      </c>
      <c r="O434" s="95">
        <v>-7.35066492655177E-4</v>
      </c>
      <c r="P434" s="95">
        <v>-3.7104447383029733E-4</v>
      </c>
      <c r="Q434" s="94">
        <v>3.3387172029564115E-2</v>
      </c>
      <c r="R434" s="86"/>
      <c r="S434" s="85">
        <v>45190</v>
      </c>
      <c r="T434" s="99">
        <v>-1.9850372195341161E-2</v>
      </c>
      <c r="U434" s="99">
        <v>-1.8376253622258726E-2</v>
      </c>
      <c r="V434" s="99">
        <v>-7.466518321093453E-2</v>
      </c>
      <c r="W434" s="98">
        <v>0.10243019905279215</v>
      </c>
      <c r="X434" s="86"/>
      <c r="Y434" s="85">
        <v>45190</v>
      </c>
      <c r="Z434" s="97">
        <v>2.4576881502830894E-4</v>
      </c>
      <c r="AA434" s="96">
        <v>3.9815875838093099E-3</v>
      </c>
      <c r="AB434" s="86"/>
      <c r="AC434" s="85">
        <v>45190</v>
      </c>
      <c r="AD434" s="95">
        <v>6.4514250674181008E-3</v>
      </c>
      <c r="AE434" s="95">
        <v>3.1772758249441037E-3</v>
      </c>
      <c r="AF434" s="95">
        <v>-6.8702560307524032E-3</v>
      </c>
      <c r="AG434" s="95">
        <v>1.0168758432445571E-2</v>
      </c>
      <c r="AH434" s="94">
        <v>2.6642526549797135E-3</v>
      </c>
    </row>
    <row r="435" spans="1:34" ht="15.75" customHeight="1" x14ac:dyDescent="0.2">
      <c r="A435" s="93"/>
      <c r="B435" s="85">
        <v>45191</v>
      </c>
      <c r="C435" s="101">
        <v>-8.0241629240079062E-5</v>
      </c>
      <c r="D435" s="101">
        <v>-4.5538080178284005E-3</v>
      </c>
      <c r="E435" s="101">
        <v>-7.4287687316794274E-5</v>
      </c>
      <c r="F435" s="100">
        <v>2.0156733960594647E-3</v>
      </c>
      <c r="G435" s="86"/>
      <c r="H435" s="85">
        <v>45191</v>
      </c>
      <c r="I435" s="97">
        <v>2.7574299670418071E-4</v>
      </c>
      <c r="J435" s="97">
        <v>-3.9539263067426555E-3</v>
      </c>
      <c r="K435" s="96">
        <v>1.0090893261749455E-3</v>
      </c>
      <c r="L435" s="86"/>
      <c r="M435" s="85">
        <v>45191</v>
      </c>
      <c r="N435" s="95">
        <v>5.1332554029860113E-4</v>
      </c>
      <c r="O435" s="95">
        <v>3.1257953331142302E-4</v>
      </c>
      <c r="P435" s="95">
        <v>1.792702487284814E-3</v>
      </c>
      <c r="Q435" s="94">
        <v>1.3227221803729101E-3</v>
      </c>
      <c r="R435" s="86"/>
      <c r="S435" s="85">
        <v>45191</v>
      </c>
      <c r="T435" s="99">
        <v>2.249890228789202E-2</v>
      </c>
      <c r="U435" s="99">
        <v>5.061823570805131E-2</v>
      </c>
      <c r="V435" s="99">
        <v>5.2205705469759986E-2</v>
      </c>
      <c r="W435" s="98">
        <v>0.1812676901820357</v>
      </c>
      <c r="X435" s="86"/>
      <c r="Y435" s="85">
        <v>45191</v>
      </c>
      <c r="Z435" s="97">
        <v>7.1926002367568979E-5</v>
      </c>
      <c r="AA435" s="96">
        <v>2.8761605022035006E-3</v>
      </c>
      <c r="AB435" s="86"/>
      <c r="AC435" s="85">
        <v>45191</v>
      </c>
      <c r="AD435" s="95">
        <v>5.1184147507992404E-3</v>
      </c>
      <c r="AE435" s="95">
        <v>1.4917026819785001E-3</v>
      </c>
      <c r="AF435" s="95">
        <v>-5.7614908751481573E-3</v>
      </c>
      <c r="AG435" s="95">
        <v>-2.2246594168509336E-2</v>
      </c>
      <c r="AH435" s="94">
        <v>1.8975901459005823E-2</v>
      </c>
    </row>
    <row r="436" spans="1:34" ht="15.75" customHeight="1" x14ac:dyDescent="0.2">
      <c r="A436" s="93"/>
      <c r="B436" s="85">
        <v>45194</v>
      </c>
      <c r="C436" s="101">
        <v>-1.3675377047546946E-4</v>
      </c>
      <c r="D436" s="101">
        <v>-1.1730607438683726E-4</v>
      </c>
      <c r="E436" s="101">
        <v>-4.8258546437021637E-3</v>
      </c>
      <c r="F436" s="100">
        <v>-2.3655950505503107E-3</v>
      </c>
      <c r="G436" s="86"/>
      <c r="H436" s="85">
        <v>45194</v>
      </c>
      <c r="I436" s="97">
        <v>-6.8983824210315276E-4</v>
      </c>
      <c r="J436" s="97">
        <v>-2.7061919790986205E-3</v>
      </c>
      <c r="K436" s="96">
        <v>8.3138226727288717E-4</v>
      </c>
      <c r="L436" s="86"/>
      <c r="M436" s="85">
        <v>45194</v>
      </c>
      <c r="N436" s="95">
        <v>1.0943683140873732E-3</v>
      </c>
      <c r="O436" s="95">
        <v>-7.4765922414090106E-4</v>
      </c>
      <c r="P436" s="95">
        <v>3.3340959914149982E-4</v>
      </c>
      <c r="Q436" s="94">
        <v>-2.1180434029892677E-2</v>
      </c>
      <c r="R436" s="86"/>
      <c r="S436" s="85">
        <v>45194</v>
      </c>
      <c r="T436" s="99">
        <v>-5.6098660849177279E-2</v>
      </c>
      <c r="U436" s="99">
        <v>-0.11118418603882098</v>
      </c>
      <c r="V436" s="99">
        <v>1.0986406497085705E-2</v>
      </c>
      <c r="W436" s="98">
        <v>-0.14008432754555641</v>
      </c>
      <c r="X436" s="86"/>
      <c r="Y436" s="85">
        <v>45194</v>
      </c>
      <c r="Z436" s="97">
        <v>-4.07340065510049E-4</v>
      </c>
      <c r="AA436" s="96">
        <v>2.0803559352058673E-2</v>
      </c>
      <c r="AB436" s="86"/>
      <c r="AC436" s="85">
        <v>45194</v>
      </c>
      <c r="AD436" s="95">
        <v>-3.7552650151975054E-3</v>
      </c>
      <c r="AE436" s="95">
        <v>-3.2572468643501051E-2</v>
      </c>
      <c r="AF436" s="95">
        <v>-1.7486359682169182E-2</v>
      </c>
      <c r="AG436" s="95">
        <v>-2.9600416284768275E-3</v>
      </c>
      <c r="AH436" s="94">
        <v>-2.4204532055225714E-2</v>
      </c>
    </row>
    <row r="437" spans="1:34" ht="15.75" customHeight="1" x14ac:dyDescent="0.2">
      <c r="A437" s="93"/>
      <c r="B437" s="85">
        <v>45195</v>
      </c>
      <c r="C437" s="101">
        <v>6.6408848494937185E-5</v>
      </c>
      <c r="D437" s="101">
        <v>3.2103139368260597E-3</v>
      </c>
      <c r="E437" s="101">
        <v>3.8403381418228317E-3</v>
      </c>
      <c r="F437" s="100">
        <v>-2.0360592117904404E-3</v>
      </c>
      <c r="G437" s="86"/>
      <c r="H437" s="85">
        <v>45195</v>
      </c>
      <c r="I437" s="97">
        <v>-5.7713858062361791E-4</v>
      </c>
      <c r="J437" s="97">
        <v>4.5137973648677263E-4</v>
      </c>
      <c r="K437" s="96">
        <v>-4.831063267871676E-4</v>
      </c>
      <c r="L437" s="86"/>
      <c r="M437" s="85">
        <v>45195</v>
      </c>
      <c r="N437" s="95">
        <v>8.8644944942129769E-4</v>
      </c>
      <c r="O437" s="95">
        <v>1.5232357039339662E-3</v>
      </c>
      <c r="P437" s="95">
        <v>1.1600765440374582E-3</v>
      </c>
      <c r="Q437" s="94">
        <v>2.4257936003143566E-2</v>
      </c>
      <c r="R437" s="86"/>
      <c r="S437" s="85">
        <v>45195</v>
      </c>
      <c r="T437" s="99">
        <v>2.782406486111481E-2</v>
      </c>
      <c r="U437" s="99">
        <v>7.669694847580541E-2</v>
      </c>
      <c r="V437" s="99">
        <v>-5.2041228672895283E-2</v>
      </c>
      <c r="W437" s="98">
        <v>-0.15543332550407726</v>
      </c>
      <c r="X437" s="86"/>
      <c r="Y437" s="85">
        <v>45195</v>
      </c>
      <c r="Z437" s="97">
        <v>4.85118218515196E-4</v>
      </c>
      <c r="AA437" s="96">
        <v>3.779359434059942E-3</v>
      </c>
      <c r="AB437" s="86"/>
      <c r="AC437" s="85">
        <v>45195</v>
      </c>
      <c r="AD437" s="95">
        <v>6.4013667882784238E-3</v>
      </c>
      <c r="AE437" s="95">
        <v>-1.5411291819277249E-3</v>
      </c>
      <c r="AF437" s="95">
        <v>7.420459747453997E-3</v>
      </c>
      <c r="AG437" s="95">
        <v>4.4367832209904999E-3</v>
      </c>
      <c r="AH437" s="94">
        <v>5.9733510944934409E-3</v>
      </c>
    </row>
    <row r="438" spans="1:34" ht="15.75" customHeight="1" x14ac:dyDescent="0.2">
      <c r="A438" s="93"/>
      <c r="B438" s="85">
        <v>45196</v>
      </c>
      <c r="C438" s="101">
        <v>8.2131391711427835E-4</v>
      </c>
      <c r="D438" s="101">
        <v>-1.9042346401996933E-3</v>
      </c>
      <c r="E438" s="101">
        <v>-1.231107914458047E-3</v>
      </c>
      <c r="F438" s="100">
        <v>-3.385459897769972E-3</v>
      </c>
      <c r="G438" s="86"/>
      <c r="H438" s="85">
        <v>45196</v>
      </c>
      <c r="I438" s="97">
        <v>-2.9245528026405226E-4</v>
      </c>
      <c r="J438" s="97">
        <v>-2.8411483713061026E-3</v>
      </c>
      <c r="K438" s="96">
        <v>-4.098044700110154E-4</v>
      </c>
      <c r="L438" s="86"/>
      <c r="M438" s="85">
        <v>45196</v>
      </c>
      <c r="N438" s="95">
        <v>-1.3296532112415445E-3</v>
      </c>
      <c r="O438" s="95">
        <v>9.105190604066153E-4</v>
      </c>
      <c r="P438" s="95">
        <v>-1.3499296069196516E-3</v>
      </c>
      <c r="Q438" s="94">
        <v>3.4146926708184269E-2</v>
      </c>
      <c r="R438" s="86"/>
      <c r="S438" s="85">
        <v>45196</v>
      </c>
      <c r="T438" s="99">
        <v>1.8851640326894077E-2</v>
      </c>
      <c r="U438" s="99">
        <v>-1.4399908492488362E-2</v>
      </c>
      <c r="V438" s="99">
        <v>3.0791883224430803E-2</v>
      </c>
      <c r="W438" s="98">
        <v>-0.10623943752397502</v>
      </c>
      <c r="X438" s="86"/>
      <c r="Y438" s="85">
        <v>45196</v>
      </c>
      <c r="Z438" s="97">
        <v>-5.3693867095879031E-4</v>
      </c>
      <c r="AA438" s="96">
        <v>-6.8647918226733768E-3</v>
      </c>
      <c r="AB438" s="86"/>
      <c r="AC438" s="85">
        <v>45196</v>
      </c>
      <c r="AD438" s="95">
        <v>1.0132188771587556E-2</v>
      </c>
      <c r="AE438" s="95">
        <v>-2.3011935879050857E-2</v>
      </c>
      <c r="AF438" s="95">
        <v>7.3658018622721286E-3</v>
      </c>
      <c r="AG438" s="95">
        <v>1.3193448155280127E-2</v>
      </c>
      <c r="AH438" s="94">
        <v>1.655893976836997E-2</v>
      </c>
    </row>
    <row r="439" spans="1:34" ht="15.75" customHeight="1" x14ac:dyDescent="0.2">
      <c r="A439" s="93"/>
      <c r="B439" s="85">
        <v>45197</v>
      </c>
      <c r="C439" s="101">
        <v>2.7361777232745311E-4</v>
      </c>
      <c r="D439" s="101">
        <v>-1.9768469634112214E-3</v>
      </c>
      <c r="E439" s="101">
        <v>-7.253565002644494E-3</v>
      </c>
      <c r="F439" s="100">
        <v>-7.9115364438858554E-3</v>
      </c>
      <c r="G439" s="86"/>
      <c r="H439" s="85">
        <v>45197</v>
      </c>
      <c r="I439" s="97">
        <v>-2.2895885376446966E-4</v>
      </c>
      <c r="J439" s="97">
        <v>-2.6471948956355716E-3</v>
      </c>
      <c r="K439" s="96">
        <v>-2.7525370312022229E-3</v>
      </c>
      <c r="L439" s="86"/>
      <c r="M439" s="85">
        <v>45197</v>
      </c>
      <c r="N439" s="95">
        <v>5.6192604119841786E-4</v>
      </c>
      <c r="O439" s="95">
        <v>-1.7164160205582269E-3</v>
      </c>
      <c r="P439" s="95">
        <v>-1.0668104090001888E-3</v>
      </c>
      <c r="Q439" s="94">
        <v>-1.3199033023683828E-2</v>
      </c>
      <c r="R439" s="86"/>
      <c r="S439" s="85">
        <v>45197</v>
      </c>
      <c r="T439" s="99">
        <v>3.26219032432849E-2</v>
      </c>
      <c r="U439" s="99">
        <v>1.5142641591103529E-2</v>
      </c>
      <c r="V439" s="99">
        <v>1.728043670394936E-2</v>
      </c>
      <c r="W439" s="98">
        <v>-7.5693602367769661E-2</v>
      </c>
      <c r="X439" s="86"/>
      <c r="Y439" s="85">
        <v>45197</v>
      </c>
      <c r="Z439" s="97">
        <v>-6.4325195466284114E-6</v>
      </c>
      <c r="AA439" s="96">
        <v>1.1821471530615722E-3</v>
      </c>
      <c r="AB439" s="86"/>
      <c r="AC439" s="85">
        <v>45197</v>
      </c>
      <c r="AD439" s="95">
        <v>-1.971713359873583E-2</v>
      </c>
      <c r="AE439" s="95">
        <v>4.5271212049479374E-3</v>
      </c>
      <c r="AF439" s="95">
        <v>1.5438057871266357E-3</v>
      </c>
      <c r="AG439" s="95">
        <v>1.2222731773410737E-2</v>
      </c>
      <c r="AH439" s="94">
        <v>-8.7199165752520139E-3</v>
      </c>
    </row>
    <row r="440" spans="1:34" ht="15.75" customHeight="1" x14ac:dyDescent="0.2">
      <c r="A440" s="93"/>
      <c r="B440" s="85">
        <v>45198</v>
      </c>
      <c r="C440" s="101">
        <v>4.1836481497830279E-4</v>
      </c>
      <c r="D440" s="101">
        <v>-1.8474459009682552E-3</v>
      </c>
      <c r="E440" s="101">
        <v>3.4005909091171164E-3</v>
      </c>
      <c r="F440" s="100">
        <v>-8.0114704278990406E-3</v>
      </c>
      <c r="G440" s="86"/>
      <c r="H440" s="85">
        <v>45198</v>
      </c>
      <c r="I440" s="97">
        <v>-5.4567449957139142E-4</v>
      </c>
      <c r="J440" s="97">
        <v>-1.1264333840208423E-3</v>
      </c>
      <c r="K440" s="96">
        <v>2.0703757143742938E-3</v>
      </c>
      <c r="L440" s="86"/>
      <c r="M440" s="85">
        <v>45198</v>
      </c>
      <c r="N440" s="95">
        <v>1.5994279825189072E-5</v>
      </c>
      <c r="O440" s="95">
        <v>-2.8438877040101612E-3</v>
      </c>
      <c r="P440" s="95">
        <v>-1.3213764723133772E-3</v>
      </c>
      <c r="Q440" s="94">
        <v>-1.2844848439823992E-2</v>
      </c>
      <c r="R440" s="86"/>
      <c r="S440" s="85">
        <v>45198</v>
      </c>
      <c r="T440" s="99">
        <v>-1.081796300945225E-2</v>
      </c>
      <c r="U440" s="99">
        <v>-1.7199129787260941E-2</v>
      </c>
      <c r="V440" s="99">
        <v>6.4384640032698004E-2</v>
      </c>
      <c r="W440" s="98">
        <v>2.163392012638992E-2</v>
      </c>
      <c r="X440" s="86"/>
      <c r="Y440" s="85">
        <v>45198</v>
      </c>
      <c r="Z440" s="97">
        <v>1.0693617399066054E-3</v>
      </c>
      <c r="AA440" s="96">
        <v>-6.4884324748967484E-3</v>
      </c>
      <c r="AB440" s="86"/>
      <c r="AC440" s="85">
        <v>45198</v>
      </c>
      <c r="AD440" s="95">
        <v>-1.9524258953693751E-4</v>
      </c>
      <c r="AE440" s="95">
        <v>-4.6632242782757731E-2</v>
      </c>
      <c r="AF440" s="95">
        <v>-3.8927659298682603E-2</v>
      </c>
      <c r="AG440" s="95">
        <v>3.8289772370972515E-3</v>
      </c>
      <c r="AH440" s="94">
        <v>-1.2208867610178864E-2</v>
      </c>
    </row>
    <row r="441" spans="1:34" ht="15.75" customHeight="1" x14ac:dyDescent="0.2">
      <c r="A441" s="93"/>
      <c r="B441" s="85">
        <v>45201</v>
      </c>
      <c r="C441" s="101">
        <v>8.2948819048088939E-4</v>
      </c>
      <c r="D441" s="101">
        <v>2.5923387286702461E-3</v>
      </c>
      <c r="E441" s="101">
        <v>-6.0312922476214691E-3</v>
      </c>
      <c r="F441" s="100">
        <v>-8.5445645820609005E-3</v>
      </c>
      <c r="G441" s="86"/>
      <c r="H441" s="85">
        <v>45201</v>
      </c>
      <c r="I441" s="97">
        <v>1.5796413479336432E-4</v>
      </c>
      <c r="J441" s="97">
        <v>-1.0423169665431857E-3</v>
      </c>
      <c r="K441" s="96">
        <v>1.1419347079255255E-4</v>
      </c>
      <c r="L441" s="86"/>
      <c r="M441" s="85">
        <v>45201</v>
      </c>
      <c r="N441" s="95">
        <v>-9.5508811954814719E-4</v>
      </c>
      <c r="O441" s="95">
        <v>-2.0152437286936687E-3</v>
      </c>
      <c r="P441" s="95">
        <v>1.955929485054104E-3</v>
      </c>
      <c r="Q441" s="94">
        <v>-1.7148091008448479E-2</v>
      </c>
      <c r="R441" s="86"/>
      <c r="S441" s="85">
        <v>45201</v>
      </c>
      <c r="T441" s="99">
        <v>-3.2231688754913321E-2</v>
      </c>
      <c r="U441" s="99">
        <v>1.6269605383308655E-2</v>
      </c>
      <c r="V441" s="99">
        <v>9.9576533869977085E-3</v>
      </c>
      <c r="W441" s="98">
        <v>-5.9449231563072583E-4</v>
      </c>
      <c r="X441" s="86"/>
      <c r="Y441" s="85">
        <v>45201</v>
      </c>
      <c r="Z441" s="97">
        <v>9.4479801934679224E-4</v>
      </c>
      <c r="AA441" s="96">
        <v>-3.2538827483032939E-3</v>
      </c>
      <c r="AB441" s="86"/>
      <c r="AC441" s="85">
        <v>45201</v>
      </c>
      <c r="AD441" s="95">
        <v>-2.2806512996879913E-3</v>
      </c>
      <c r="AE441" s="95">
        <v>1.644737212878245E-3</v>
      </c>
      <c r="AF441" s="95">
        <v>-3.2188560153308822E-2</v>
      </c>
      <c r="AG441" s="95">
        <v>2.3856870162033742E-3</v>
      </c>
      <c r="AH441" s="94">
        <v>-2.6956977363889193E-2</v>
      </c>
    </row>
    <row r="442" spans="1:34" ht="15.75" customHeight="1" x14ac:dyDescent="0.2">
      <c r="A442" s="93"/>
      <c r="B442" s="85">
        <v>45202</v>
      </c>
      <c r="C442" s="101">
        <v>-3.4083296066312729E-4</v>
      </c>
      <c r="D442" s="101">
        <v>6.5032600665065952E-4</v>
      </c>
      <c r="E442" s="101">
        <v>1.1869680923697766E-2</v>
      </c>
      <c r="F442" s="100">
        <v>-8.5340898787045778E-3</v>
      </c>
      <c r="G442" s="86"/>
      <c r="H442" s="85">
        <v>45202</v>
      </c>
      <c r="I442" s="97">
        <v>3.9719149565157867E-4</v>
      </c>
      <c r="J442" s="97">
        <v>3.8344305230091041E-3</v>
      </c>
      <c r="K442" s="96">
        <v>7.3356874698131088E-4</v>
      </c>
      <c r="L442" s="86"/>
      <c r="M442" s="85">
        <v>45202</v>
      </c>
      <c r="N442" s="95">
        <v>6.5388641686541676E-4</v>
      </c>
      <c r="O442" s="95">
        <v>-2.7828839379252692E-4</v>
      </c>
      <c r="P442" s="95">
        <v>5.6870026271244327E-4</v>
      </c>
      <c r="Q442" s="94">
        <v>2.0680283893909936E-2</v>
      </c>
      <c r="R442" s="86"/>
      <c r="S442" s="85">
        <v>45202</v>
      </c>
      <c r="T442" s="99">
        <v>2.3908188670679655E-2</v>
      </c>
      <c r="U442" s="99">
        <v>-9.370227718166052E-2</v>
      </c>
      <c r="V442" s="99">
        <v>4.8501844262228126E-4</v>
      </c>
      <c r="W442" s="98">
        <v>9.0258455397229688E-3</v>
      </c>
      <c r="X442" s="86"/>
      <c r="Y442" s="85">
        <v>45202</v>
      </c>
      <c r="Z442" s="97">
        <v>8.0853119707000574E-4</v>
      </c>
      <c r="AA442" s="96">
        <v>-6.1820275832245933E-3</v>
      </c>
      <c r="AB442" s="86"/>
      <c r="AC442" s="85">
        <v>45202</v>
      </c>
      <c r="AD442" s="95">
        <v>2.4758938892250094E-3</v>
      </c>
      <c r="AE442" s="95">
        <v>2.555401673230066E-2</v>
      </c>
      <c r="AF442" s="95">
        <v>8.2781461681018795E-4</v>
      </c>
      <c r="AG442" s="95">
        <v>2.5099356802295185E-2</v>
      </c>
      <c r="AH442" s="94">
        <v>1.0805016444448994E-2</v>
      </c>
    </row>
    <row r="443" spans="1:34" ht="15.75" customHeight="1" x14ac:dyDescent="0.2">
      <c r="A443" s="93"/>
      <c r="B443" s="85">
        <v>45203</v>
      </c>
      <c r="C443" s="101">
        <v>-3.8675236692555794E-4</v>
      </c>
      <c r="D443" s="101">
        <v>1.4912923239085026E-3</v>
      </c>
      <c r="E443" s="101">
        <v>-2.4555150457952941E-4</v>
      </c>
      <c r="F443" s="100">
        <v>1.7703648308167413E-3</v>
      </c>
      <c r="G443" s="86"/>
      <c r="H443" s="85">
        <v>45203</v>
      </c>
      <c r="I443" s="97">
        <v>4.6389993961264641E-4</v>
      </c>
      <c r="J443" s="97">
        <v>-2.5197076402748474E-3</v>
      </c>
      <c r="K443" s="96">
        <v>-1.713169210243372E-3</v>
      </c>
      <c r="L443" s="86"/>
      <c r="M443" s="85">
        <v>45203</v>
      </c>
      <c r="N443" s="95">
        <v>-1.5034242085187085E-4</v>
      </c>
      <c r="O443" s="95">
        <v>-1.0989725741152232E-3</v>
      </c>
      <c r="P443" s="95">
        <v>-2.3772533274595714E-3</v>
      </c>
      <c r="Q443" s="94">
        <v>-3.8713992670367903E-2</v>
      </c>
      <c r="R443" s="86"/>
      <c r="S443" s="85">
        <v>45203</v>
      </c>
      <c r="T443" s="99">
        <v>3.7670426228942878E-2</v>
      </c>
      <c r="U443" s="99">
        <v>4.9515375992019807E-2</v>
      </c>
      <c r="V443" s="99">
        <v>-2.0853838172366882E-3</v>
      </c>
      <c r="W443" s="98">
        <v>-2.7052917432665399E-2</v>
      </c>
      <c r="X443" s="86"/>
      <c r="Y443" s="85">
        <v>45203</v>
      </c>
      <c r="Z443" s="97">
        <v>-5.2254669125686407E-4</v>
      </c>
      <c r="AA443" s="96">
        <v>-2.2545160793047405E-3</v>
      </c>
      <c r="AB443" s="86"/>
      <c r="AC443" s="85">
        <v>45203</v>
      </c>
      <c r="AD443" s="95">
        <v>-5.2073163970405825E-4</v>
      </c>
      <c r="AE443" s="95">
        <v>9.962226245091705E-3</v>
      </c>
      <c r="AF443" s="95">
        <v>1.069969055425735E-2</v>
      </c>
      <c r="AG443" s="95">
        <v>2.2063098102678817E-2</v>
      </c>
      <c r="AH443" s="94">
        <v>-1.025650016718911E-2</v>
      </c>
    </row>
    <row r="444" spans="1:34" ht="15.75" customHeight="1" x14ac:dyDescent="0.2">
      <c r="A444" s="93"/>
      <c r="B444" s="85">
        <v>45204</v>
      </c>
      <c r="C444" s="101">
        <v>-2.2367012230948411E-4</v>
      </c>
      <c r="D444" s="101">
        <v>-1.0386167261610269E-3</v>
      </c>
      <c r="E444" s="101">
        <v>-2.8256577885180192E-3</v>
      </c>
      <c r="F444" s="100">
        <v>9.856559880931713E-4</v>
      </c>
      <c r="G444" s="86"/>
      <c r="H444" s="85">
        <v>45204</v>
      </c>
      <c r="I444" s="97">
        <v>-7.3842286892279979E-4</v>
      </c>
      <c r="J444" s="97">
        <v>1.1747247033547068E-3</v>
      </c>
      <c r="K444" s="96">
        <v>-1.9228223061550588E-3</v>
      </c>
      <c r="L444" s="86"/>
      <c r="M444" s="85">
        <v>45204</v>
      </c>
      <c r="N444" s="95">
        <v>-2.5358705226848026E-5</v>
      </c>
      <c r="O444" s="95">
        <v>6.027291825801193E-4</v>
      </c>
      <c r="P444" s="95">
        <v>1.7833585265134364E-3</v>
      </c>
      <c r="Q444" s="94">
        <v>-1.7685682698970414E-2</v>
      </c>
      <c r="R444" s="86"/>
      <c r="S444" s="85">
        <v>45204</v>
      </c>
      <c r="T444" s="99">
        <v>-2.4697375318489659E-2</v>
      </c>
      <c r="U444" s="99">
        <v>-6.723612561826308E-3</v>
      </c>
      <c r="V444" s="99">
        <v>0.12587191956594931</v>
      </c>
      <c r="W444" s="98">
        <v>-0.20346163556060767</v>
      </c>
      <c r="X444" s="86"/>
      <c r="Y444" s="85">
        <v>45204</v>
      </c>
      <c r="Z444" s="97">
        <v>-7.6372895387923588E-4</v>
      </c>
      <c r="AA444" s="96">
        <v>-7.4541980590756224E-3</v>
      </c>
      <c r="AB444" s="86"/>
      <c r="AC444" s="85">
        <v>45204</v>
      </c>
      <c r="AD444" s="95">
        <v>1.1587015094737856E-2</v>
      </c>
      <c r="AE444" s="95">
        <v>1.8464480585018862E-2</v>
      </c>
      <c r="AF444" s="95">
        <v>4.0849730007488259E-3</v>
      </c>
      <c r="AG444" s="95">
        <v>-1.5115945499693069E-2</v>
      </c>
      <c r="AH444" s="94">
        <v>3.1628736085401038E-2</v>
      </c>
    </row>
    <row r="445" spans="1:34" ht="15.75" customHeight="1" x14ac:dyDescent="0.2">
      <c r="A445" s="93"/>
      <c r="B445" s="85">
        <v>45205</v>
      </c>
      <c r="C445" s="101">
        <v>2.7281980482532329E-4</v>
      </c>
      <c r="D445" s="101">
        <v>-6.0135699121963517E-4</v>
      </c>
      <c r="E445" s="101">
        <v>2.2903754824748729E-3</v>
      </c>
      <c r="F445" s="100">
        <v>-7.6355713917733029E-3</v>
      </c>
      <c r="G445" s="86"/>
      <c r="H445" s="85">
        <v>45205</v>
      </c>
      <c r="I445" s="97">
        <v>-1.3748731052374194E-4</v>
      </c>
      <c r="J445" s="97">
        <v>-1.5396337027790941E-3</v>
      </c>
      <c r="K445" s="96">
        <v>1.2542122531104675E-3</v>
      </c>
      <c r="L445" s="86"/>
      <c r="M445" s="85">
        <v>45205</v>
      </c>
      <c r="N445" s="95">
        <v>7.3880067647951212E-4</v>
      </c>
      <c r="O445" s="95">
        <v>1.8282638043975851E-3</v>
      </c>
      <c r="P445" s="95">
        <v>-7.2554785849675133E-4</v>
      </c>
      <c r="Q445" s="94">
        <v>3.1874990433613977E-2</v>
      </c>
      <c r="R445" s="86"/>
      <c r="S445" s="85">
        <v>45205</v>
      </c>
      <c r="T445" s="99">
        <v>1.7380170968965349E-2</v>
      </c>
      <c r="U445" s="99">
        <v>4.559481739418671E-3</v>
      </c>
      <c r="V445" s="99">
        <v>0.12484880278444135</v>
      </c>
      <c r="W445" s="98">
        <v>5.4851610109934473E-2</v>
      </c>
      <c r="X445" s="86"/>
      <c r="Y445" s="85">
        <v>45205</v>
      </c>
      <c r="Z445" s="97">
        <v>-4.8463703760792258E-4</v>
      </c>
      <c r="AA445" s="96">
        <v>-1.3064705268692276E-2</v>
      </c>
      <c r="AB445" s="86"/>
      <c r="AC445" s="85">
        <v>45205</v>
      </c>
      <c r="AD445" s="95">
        <v>1.2026757041095125E-2</v>
      </c>
      <c r="AE445" s="95">
        <v>-2.7285146532040625E-3</v>
      </c>
      <c r="AF445" s="95">
        <v>8.9286307443013982E-3</v>
      </c>
      <c r="AG445" s="95">
        <v>1.420630322957122E-2</v>
      </c>
      <c r="AH445" s="94">
        <v>-1.1434802660287445E-2</v>
      </c>
    </row>
    <row r="446" spans="1:34" ht="15.75" customHeight="1" x14ac:dyDescent="0.2">
      <c r="A446" s="93"/>
      <c r="B446" s="85">
        <v>45208</v>
      </c>
      <c r="C446" s="101">
        <v>7.1772279166009768E-4</v>
      </c>
      <c r="D446" s="101">
        <v>5.6011990131276095E-3</v>
      </c>
      <c r="E446" s="101">
        <v>1.2321384526849354E-3</v>
      </c>
      <c r="F446" s="100">
        <v>7.4340144680114175E-4</v>
      </c>
      <c r="G446" s="86"/>
      <c r="H446" s="85">
        <v>45208</v>
      </c>
      <c r="I446" s="97">
        <v>-4.8282202122329617E-4</v>
      </c>
      <c r="J446" s="97">
        <v>-3.5423530894005783E-4</v>
      </c>
      <c r="K446" s="96">
        <v>3.060108169223741E-4</v>
      </c>
      <c r="L446" s="86"/>
      <c r="M446" s="85">
        <v>45208</v>
      </c>
      <c r="N446" s="95">
        <v>-1.0974427689703001E-3</v>
      </c>
      <c r="O446" s="95">
        <v>2.3356342933385349E-3</v>
      </c>
      <c r="P446" s="95">
        <v>-1.7813182485844039E-4</v>
      </c>
      <c r="Q446" s="94">
        <v>-3.4340281150026492E-2</v>
      </c>
      <c r="R446" s="86"/>
      <c r="S446" s="85">
        <v>45208</v>
      </c>
      <c r="T446" s="99">
        <v>2.5079025087525325E-3</v>
      </c>
      <c r="U446" s="99">
        <v>5.3320314606759445E-3</v>
      </c>
      <c r="V446" s="99">
        <v>6.8658468900528388E-3</v>
      </c>
      <c r="W446" s="98">
        <v>-2.6706141523198248E-2</v>
      </c>
      <c r="X446" s="86"/>
      <c r="Y446" s="85">
        <v>45208</v>
      </c>
      <c r="Z446" s="97">
        <v>-2.8063781678356849E-4</v>
      </c>
      <c r="AA446" s="96">
        <v>-5.7884876117634794E-3</v>
      </c>
      <c r="AB446" s="86"/>
      <c r="AC446" s="85">
        <v>45208</v>
      </c>
      <c r="AD446" s="95">
        <v>-1.2089207084290394E-3</v>
      </c>
      <c r="AE446" s="95">
        <v>-1.1716462968907467E-3</v>
      </c>
      <c r="AF446" s="95">
        <v>1.9208273638267191E-2</v>
      </c>
      <c r="AG446" s="95">
        <v>1.6099046265757571E-2</v>
      </c>
      <c r="AH446" s="94">
        <v>2.1373560724029097E-2</v>
      </c>
    </row>
    <row r="447" spans="1:34" ht="15.75" customHeight="1" x14ac:dyDescent="0.2">
      <c r="A447" s="93"/>
      <c r="B447" s="85">
        <v>45209</v>
      </c>
      <c r="C447" s="101">
        <v>1.0843224376304202E-3</v>
      </c>
      <c r="D447" s="101">
        <v>3.3974806767006905E-4</v>
      </c>
      <c r="E447" s="101">
        <v>6.3297551721288696E-3</v>
      </c>
      <c r="F447" s="100">
        <v>5.7268695037474456E-3</v>
      </c>
      <c r="G447" s="86"/>
      <c r="H447" s="85">
        <v>45209</v>
      </c>
      <c r="I447" s="97">
        <v>-1.3680685634993395E-4</v>
      </c>
      <c r="J447" s="97">
        <v>6.2989337837146108E-4</v>
      </c>
      <c r="K447" s="96">
        <v>1.56775198437773E-3</v>
      </c>
      <c r="L447" s="86"/>
      <c r="M447" s="85">
        <v>45209</v>
      </c>
      <c r="N447" s="95">
        <v>-1.9859026632835667E-4</v>
      </c>
      <c r="O447" s="95">
        <v>-1.6355966041636625E-3</v>
      </c>
      <c r="P447" s="95">
        <v>3.922050694006622E-3</v>
      </c>
      <c r="Q447" s="94">
        <v>1.8022034554124697E-2</v>
      </c>
      <c r="R447" s="86"/>
      <c r="S447" s="85">
        <v>45209</v>
      </c>
      <c r="T447" s="99">
        <v>-1.3206223849949857E-2</v>
      </c>
      <c r="U447" s="99">
        <v>-3.796207776652618E-2</v>
      </c>
      <c r="V447" s="99">
        <v>2.5923411457903341E-2</v>
      </c>
      <c r="W447" s="98">
        <v>-3.9575978836397498E-2</v>
      </c>
      <c r="X447" s="86"/>
      <c r="Y447" s="85">
        <v>45209</v>
      </c>
      <c r="Z447" s="97">
        <v>-4.7184721059313265E-5</v>
      </c>
      <c r="AA447" s="96">
        <v>6.8910707459084533E-4</v>
      </c>
      <c r="AB447" s="86"/>
      <c r="AC447" s="85">
        <v>45209</v>
      </c>
      <c r="AD447" s="95">
        <v>1.9044591235062216E-2</v>
      </c>
      <c r="AE447" s="95">
        <v>2.2220989652473568E-2</v>
      </c>
      <c r="AF447" s="95">
        <v>-2.1230519019034957E-2</v>
      </c>
      <c r="AG447" s="95">
        <v>1.290149132470108E-2</v>
      </c>
      <c r="AH447" s="94">
        <v>4.8278851122081365E-3</v>
      </c>
    </row>
    <row r="448" spans="1:34" ht="15.75" customHeight="1" x14ac:dyDescent="0.2">
      <c r="A448" s="93"/>
      <c r="B448" s="85">
        <v>45210</v>
      </c>
      <c r="C448" s="101">
        <v>5.3064757274195052E-4</v>
      </c>
      <c r="D448" s="101">
        <v>4.4748036936704687E-4</v>
      </c>
      <c r="E448" s="101">
        <v>-7.8769775832578993E-4</v>
      </c>
      <c r="F448" s="100">
        <v>-4.290101730040915E-3</v>
      </c>
      <c r="G448" s="86"/>
      <c r="H448" s="85">
        <v>45210</v>
      </c>
      <c r="I448" s="97">
        <v>-1.198572243481781E-4</v>
      </c>
      <c r="J448" s="97">
        <v>5.6667522985192904E-4</v>
      </c>
      <c r="K448" s="96">
        <v>-2.0931399839271159E-3</v>
      </c>
      <c r="L448" s="86"/>
      <c r="M448" s="85">
        <v>45210</v>
      </c>
      <c r="N448" s="95">
        <v>1.1697125370805923E-3</v>
      </c>
      <c r="O448" s="95">
        <v>4.2005911887992133E-3</v>
      </c>
      <c r="P448" s="95">
        <v>7.6033156792661768E-4</v>
      </c>
      <c r="Q448" s="94">
        <v>6.1508312842694654E-3</v>
      </c>
      <c r="R448" s="86"/>
      <c r="S448" s="85">
        <v>45210</v>
      </c>
      <c r="T448" s="99">
        <v>2.3740037772016907E-2</v>
      </c>
      <c r="U448" s="99">
        <v>-2.730153783090894E-2</v>
      </c>
      <c r="V448" s="99">
        <v>1.0969858325288909E-2</v>
      </c>
      <c r="W448" s="98">
        <v>-7.8413639062474991E-2</v>
      </c>
      <c r="X448" s="86"/>
      <c r="Y448" s="85">
        <v>45210</v>
      </c>
      <c r="Z448" s="97">
        <v>-1.755949737901072E-4</v>
      </c>
      <c r="AA448" s="96">
        <v>5.9164886915892435E-3</v>
      </c>
      <c r="AB448" s="86"/>
      <c r="AC448" s="85">
        <v>45210</v>
      </c>
      <c r="AD448" s="95">
        <v>3.6164149652405217E-3</v>
      </c>
      <c r="AE448" s="95">
        <v>-1.3466921492558617E-2</v>
      </c>
      <c r="AF448" s="95">
        <v>-2.9166166782328345E-2</v>
      </c>
      <c r="AG448" s="95">
        <v>-1.3349352793708207E-2</v>
      </c>
      <c r="AH448" s="94">
        <v>-1.5085469896329444E-2</v>
      </c>
    </row>
    <row r="449" spans="1:34" ht="15.75" customHeight="1" x14ac:dyDescent="0.2">
      <c r="A449" s="93"/>
      <c r="B449" s="85">
        <v>45211</v>
      </c>
      <c r="C449" s="101">
        <v>1.1404775782610031E-3</v>
      </c>
      <c r="D449" s="101">
        <v>1.9267914841329373E-3</v>
      </c>
      <c r="E449" s="101">
        <v>-5.1557101339298004E-3</v>
      </c>
      <c r="F449" s="100">
        <v>-9.0245706276474349E-3</v>
      </c>
      <c r="G449" s="86"/>
      <c r="H449" s="85">
        <v>45211</v>
      </c>
      <c r="I449" s="97">
        <v>-1.8543439449086204E-4</v>
      </c>
      <c r="J449" s="97">
        <v>-3.5975622435524147E-3</v>
      </c>
      <c r="K449" s="96">
        <v>-1.6597841258665705E-3</v>
      </c>
      <c r="L449" s="86"/>
      <c r="M449" s="85">
        <v>45211</v>
      </c>
      <c r="N449" s="95">
        <v>-1.7963626159167047E-3</v>
      </c>
      <c r="O449" s="95">
        <v>-2.0415518989588331E-4</v>
      </c>
      <c r="P449" s="95">
        <v>1.2578575771296578E-4</v>
      </c>
      <c r="Q449" s="94">
        <v>-1.309304537280011E-2</v>
      </c>
      <c r="R449" s="86"/>
      <c r="S449" s="85">
        <v>45211</v>
      </c>
      <c r="T449" s="99">
        <v>1.1427182884642983E-2</v>
      </c>
      <c r="U449" s="99">
        <v>1.7233855947234294E-2</v>
      </c>
      <c r="V449" s="99">
        <v>-4.466666176975459E-2</v>
      </c>
      <c r="W449" s="98">
        <v>6.7219860106138576E-2</v>
      </c>
      <c r="X449" s="86"/>
      <c r="Y449" s="85">
        <v>45211</v>
      </c>
      <c r="Z449" s="97">
        <v>4.1033759181157879E-4</v>
      </c>
      <c r="AA449" s="96">
        <v>6.9852002156730146E-3</v>
      </c>
      <c r="AB449" s="86"/>
      <c r="AC449" s="85">
        <v>45211</v>
      </c>
      <c r="AD449" s="95">
        <v>-1.3850376518147682E-2</v>
      </c>
      <c r="AE449" s="95">
        <v>5.0231944880905696E-3</v>
      </c>
      <c r="AF449" s="95">
        <v>-4.1771155138849601E-3</v>
      </c>
      <c r="AG449" s="95">
        <v>-2.1126483646430862E-2</v>
      </c>
      <c r="AH449" s="94">
        <v>-1.5208604161814486E-2</v>
      </c>
    </row>
    <row r="450" spans="1:34" ht="15.75" customHeight="1" x14ac:dyDescent="0.2">
      <c r="A450" s="93"/>
      <c r="B450" s="85">
        <v>45212</v>
      </c>
      <c r="C450" s="101">
        <v>-4.4469555633694813E-4</v>
      </c>
      <c r="D450" s="101">
        <v>4.1551346283883351E-4</v>
      </c>
      <c r="E450" s="101">
        <v>-1.6901415496803963E-3</v>
      </c>
      <c r="F450" s="100">
        <v>-1.5252086465408564E-2</v>
      </c>
      <c r="G450" s="86"/>
      <c r="H450" s="85">
        <v>45212</v>
      </c>
      <c r="I450" s="97">
        <v>8.1085075463548236E-4</v>
      </c>
      <c r="J450" s="97">
        <v>3.0601897228358429E-3</v>
      </c>
      <c r="K450" s="96">
        <v>4.1712530133336525E-3</v>
      </c>
      <c r="L450" s="86"/>
      <c r="M450" s="85">
        <v>45212</v>
      </c>
      <c r="N450" s="95">
        <v>-1.2148332729367218E-3</v>
      </c>
      <c r="O450" s="95">
        <v>-7.9169296955412468E-4</v>
      </c>
      <c r="P450" s="95">
        <v>9.6911962541153685E-4</v>
      </c>
      <c r="Q450" s="94">
        <v>-1.1445848580432672E-2</v>
      </c>
      <c r="R450" s="86"/>
      <c r="S450" s="85">
        <v>45212</v>
      </c>
      <c r="T450" s="99">
        <v>2.686358900328396E-2</v>
      </c>
      <c r="U450" s="99">
        <v>-6.2043810251138601E-2</v>
      </c>
      <c r="V450" s="99">
        <v>-0.1295549208737819</v>
      </c>
      <c r="W450" s="98">
        <v>0.12766076361996448</v>
      </c>
      <c r="X450" s="86"/>
      <c r="Y450" s="85">
        <v>45212</v>
      </c>
      <c r="Z450" s="97">
        <v>5.7902809856709901E-5</v>
      </c>
      <c r="AA450" s="96">
        <v>9.7081008507757111E-3</v>
      </c>
      <c r="AB450" s="86"/>
      <c r="AC450" s="85">
        <v>45212</v>
      </c>
      <c r="AD450" s="95">
        <v>9.9215884519382284E-3</v>
      </c>
      <c r="AE450" s="95">
        <v>6.7223915885273426E-3</v>
      </c>
      <c r="AF450" s="95">
        <v>2.2351923931930997E-2</v>
      </c>
      <c r="AG450" s="95">
        <v>-3.0548366508896608E-3</v>
      </c>
      <c r="AH450" s="94">
        <v>7.6332145073322441E-3</v>
      </c>
    </row>
    <row r="451" spans="1:34" ht="15.75" customHeight="1" x14ac:dyDescent="0.2">
      <c r="A451" s="93"/>
      <c r="B451" s="85">
        <v>45215</v>
      </c>
      <c r="C451" s="101">
        <v>5.5069299103876958E-5</v>
      </c>
      <c r="D451" s="101">
        <v>-2.015811449426798E-3</v>
      </c>
      <c r="E451" s="101">
        <v>4.118244574870325E-3</v>
      </c>
      <c r="F451" s="100">
        <v>1.0611152200068443E-2</v>
      </c>
      <c r="G451" s="86"/>
      <c r="H451" s="85">
        <v>45215</v>
      </c>
      <c r="I451" s="97">
        <v>-7.8046796655750013E-5</v>
      </c>
      <c r="J451" s="97">
        <v>1.412622197076686E-3</v>
      </c>
      <c r="K451" s="96">
        <v>-8.0065302914410035E-4</v>
      </c>
      <c r="L451" s="86"/>
      <c r="M451" s="85">
        <v>45215</v>
      </c>
      <c r="N451" s="95">
        <v>-9.452152060247065E-5</v>
      </c>
      <c r="O451" s="95">
        <v>-2.1341536781261917E-3</v>
      </c>
      <c r="P451" s="95">
        <v>-9.7670928881273965E-4</v>
      </c>
      <c r="Q451" s="94">
        <v>1.2517912802929669E-3</v>
      </c>
      <c r="R451" s="86"/>
      <c r="S451" s="85">
        <v>45215</v>
      </c>
      <c r="T451" s="99">
        <v>-1.1698751583542185E-2</v>
      </c>
      <c r="U451" s="99">
        <v>-1.2634945819429734E-2</v>
      </c>
      <c r="V451" s="99">
        <v>5.9158781395359114E-2</v>
      </c>
      <c r="W451" s="98">
        <v>0.21581847760408132</v>
      </c>
      <c r="X451" s="86"/>
      <c r="Y451" s="85">
        <v>45215</v>
      </c>
      <c r="Z451" s="97">
        <v>-2.3983208115335085E-4</v>
      </c>
      <c r="AA451" s="96">
        <v>-3.6290334141215437E-3</v>
      </c>
      <c r="AB451" s="86"/>
      <c r="AC451" s="85">
        <v>45215</v>
      </c>
      <c r="AD451" s="95">
        <v>1.513113328309491E-2</v>
      </c>
      <c r="AE451" s="95">
        <v>1.1478861027015177E-3</v>
      </c>
      <c r="AF451" s="95">
        <v>1.0586418087439015E-2</v>
      </c>
      <c r="AG451" s="95">
        <v>-1.6192812753927432E-2</v>
      </c>
      <c r="AH451" s="94">
        <v>-8.5717352296484149E-4</v>
      </c>
    </row>
    <row r="452" spans="1:34" ht="15.75" customHeight="1" x14ac:dyDescent="0.2">
      <c r="A452" s="93"/>
      <c r="B452" s="85">
        <v>45216</v>
      </c>
      <c r="C452" s="101">
        <v>4.5815371948283593E-4</v>
      </c>
      <c r="D452" s="101">
        <v>3.3902768950984834E-3</v>
      </c>
      <c r="E452" s="101">
        <v>8.3260451274354847E-3</v>
      </c>
      <c r="F452" s="100">
        <v>-4.1950936186292776E-3</v>
      </c>
      <c r="G452" s="86"/>
      <c r="H452" s="85">
        <v>45216</v>
      </c>
      <c r="I452" s="97">
        <v>2.3018778460573823E-4</v>
      </c>
      <c r="J452" s="97">
        <v>-3.0377502213029179E-4</v>
      </c>
      <c r="K452" s="96">
        <v>-3.439989438972313E-3</v>
      </c>
      <c r="L452" s="86"/>
      <c r="M452" s="85">
        <v>45216</v>
      </c>
      <c r="N452" s="95">
        <v>-5.2876860164955059E-4</v>
      </c>
      <c r="O452" s="95">
        <v>2.5920782155848484E-3</v>
      </c>
      <c r="P452" s="95">
        <v>-4.5330502687811511E-4</v>
      </c>
      <c r="Q452" s="94">
        <v>-2.5308818412457235E-2</v>
      </c>
      <c r="R452" s="86"/>
      <c r="S452" s="85">
        <v>45216</v>
      </c>
      <c r="T452" s="99">
        <v>2.200905215581157E-2</v>
      </c>
      <c r="U452" s="99">
        <v>-2.2597833171644845E-2</v>
      </c>
      <c r="V452" s="99">
        <v>2.2407954232251902E-2</v>
      </c>
      <c r="W452" s="98">
        <v>5.4772600668246851E-2</v>
      </c>
      <c r="X452" s="86"/>
      <c r="Y452" s="85">
        <v>45216</v>
      </c>
      <c r="Z452" s="97">
        <v>6.8895395985870826E-5</v>
      </c>
      <c r="AA452" s="96">
        <v>2.9346513794035567E-3</v>
      </c>
      <c r="AB452" s="86"/>
      <c r="AC452" s="85">
        <v>45216</v>
      </c>
      <c r="AD452" s="95">
        <v>-2.3098303182709026E-2</v>
      </c>
      <c r="AE452" s="95">
        <v>-5.752652489449811E-3</v>
      </c>
      <c r="AF452" s="95">
        <v>8.4695001135737837E-3</v>
      </c>
      <c r="AG452" s="95">
        <v>-1.0785567626010016E-2</v>
      </c>
      <c r="AH452" s="94">
        <v>-1.9920546135995049E-2</v>
      </c>
    </row>
    <row r="453" spans="1:34" ht="15.75" customHeight="1" x14ac:dyDescent="0.2">
      <c r="A453" s="93"/>
      <c r="B453" s="85">
        <v>45217</v>
      </c>
      <c r="C453" s="101">
        <v>7.5387144997067967E-4</v>
      </c>
      <c r="D453" s="101">
        <v>-1.0213170594672969E-3</v>
      </c>
      <c r="E453" s="101">
        <v>-2.7882388203536433E-4</v>
      </c>
      <c r="F453" s="100">
        <v>-7.6418211166672549E-3</v>
      </c>
      <c r="G453" s="86"/>
      <c r="H453" s="85">
        <v>45217</v>
      </c>
      <c r="I453" s="97">
        <v>-4.1350301581043398E-4</v>
      </c>
      <c r="J453" s="97">
        <v>3.4232094380678537E-3</v>
      </c>
      <c r="K453" s="96">
        <v>3.7156113772627078E-3</v>
      </c>
      <c r="L453" s="86"/>
      <c r="M453" s="85">
        <v>45217</v>
      </c>
      <c r="N453" s="95">
        <v>5.4341486991674052E-4</v>
      </c>
      <c r="O453" s="95">
        <v>2.1933754457108257E-4</v>
      </c>
      <c r="P453" s="95">
        <v>3.2932446605655195E-4</v>
      </c>
      <c r="Q453" s="94">
        <v>-2.8341319617166887E-2</v>
      </c>
      <c r="R453" s="86"/>
      <c r="S453" s="85">
        <v>45217</v>
      </c>
      <c r="T453" s="99">
        <v>2.3274785242663184E-2</v>
      </c>
      <c r="U453" s="99">
        <v>-3.1467159931961759E-2</v>
      </c>
      <c r="V453" s="99">
        <v>4.7013037063839733E-2</v>
      </c>
      <c r="W453" s="98">
        <v>5.9783676332326424E-2</v>
      </c>
      <c r="X453" s="86"/>
      <c r="Y453" s="85">
        <v>45217</v>
      </c>
      <c r="Z453" s="97">
        <v>7.2830181678907831E-5</v>
      </c>
      <c r="AA453" s="96">
        <v>1.4186498985293648E-2</v>
      </c>
      <c r="AB453" s="86"/>
      <c r="AC453" s="85">
        <v>45217</v>
      </c>
      <c r="AD453" s="95">
        <v>-2.267757542632692E-2</v>
      </c>
      <c r="AE453" s="95">
        <v>-1.1022058794602527E-2</v>
      </c>
      <c r="AF453" s="95">
        <v>-3.9734901550379877E-2</v>
      </c>
      <c r="AG453" s="95">
        <v>-1.7278705215005557E-2</v>
      </c>
      <c r="AH453" s="94">
        <v>-3.1999175015383227E-2</v>
      </c>
    </row>
    <row r="454" spans="1:34" ht="15.75" customHeight="1" x14ac:dyDescent="0.2">
      <c r="A454" s="93"/>
      <c r="B454" s="85">
        <v>45218</v>
      </c>
      <c r="C454" s="101">
        <v>-7.365626670759836E-4</v>
      </c>
      <c r="D454" s="101">
        <v>-2.4546376689190581E-3</v>
      </c>
      <c r="E454" s="101">
        <v>7.8481303295542103E-3</v>
      </c>
      <c r="F454" s="100">
        <v>3.877717072491254E-3</v>
      </c>
      <c r="G454" s="86"/>
      <c r="H454" s="85">
        <v>45218</v>
      </c>
      <c r="I454" s="97">
        <v>1.3509918544937611E-4</v>
      </c>
      <c r="J454" s="97">
        <v>-1.3680393152158939E-3</v>
      </c>
      <c r="K454" s="96">
        <v>1.1562924658206997E-3</v>
      </c>
      <c r="L454" s="86"/>
      <c r="M454" s="85">
        <v>45218</v>
      </c>
      <c r="N454" s="95">
        <v>5.2905841527478331E-4</v>
      </c>
      <c r="O454" s="95">
        <v>-3.2140402288767496E-3</v>
      </c>
      <c r="P454" s="95">
        <v>8.2531412038183195E-4</v>
      </c>
      <c r="Q454" s="94">
        <v>-4.0275096406892419E-2</v>
      </c>
      <c r="R454" s="86"/>
      <c r="S454" s="85">
        <v>45218</v>
      </c>
      <c r="T454" s="99">
        <v>-9.5780418477925434E-3</v>
      </c>
      <c r="U454" s="99">
        <v>-0.10081652325192707</v>
      </c>
      <c r="V454" s="99">
        <v>7.4703478696158856E-2</v>
      </c>
      <c r="W454" s="98">
        <v>8.9225665543451002E-2</v>
      </c>
      <c r="X454" s="86"/>
      <c r="Y454" s="85">
        <v>45218</v>
      </c>
      <c r="Z454" s="97">
        <v>3.2365213790000832E-4</v>
      </c>
      <c r="AA454" s="96">
        <v>-1.0077887945036241E-2</v>
      </c>
      <c r="AB454" s="86"/>
      <c r="AC454" s="85">
        <v>45218</v>
      </c>
      <c r="AD454" s="95">
        <v>-1.4864129834881281E-2</v>
      </c>
      <c r="AE454" s="95">
        <v>-9.7695188903115671E-3</v>
      </c>
      <c r="AF454" s="95">
        <v>-2.3251945876359658E-2</v>
      </c>
      <c r="AG454" s="95">
        <v>-2.2640035567006778E-2</v>
      </c>
      <c r="AH454" s="94">
        <v>6.7765216717950758E-2</v>
      </c>
    </row>
    <row r="455" spans="1:34" ht="15.75" customHeight="1" x14ac:dyDescent="0.2">
      <c r="A455" s="93"/>
      <c r="B455" s="85">
        <v>45219</v>
      </c>
      <c r="C455" s="101">
        <v>-1.5984556347517598E-4</v>
      </c>
      <c r="D455" s="101">
        <v>4.6716875248883959E-4</v>
      </c>
      <c r="E455" s="101">
        <v>3.5977682479637241E-3</v>
      </c>
      <c r="F455" s="100">
        <v>-8.4968020976961488E-4</v>
      </c>
      <c r="G455" s="86"/>
      <c r="H455" s="85">
        <v>45219</v>
      </c>
      <c r="I455" s="97">
        <v>8.5949653241763077E-4</v>
      </c>
      <c r="J455" s="97">
        <v>-3.5703932207801939E-4</v>
      </c>
      <c r="K455" s="96">
        <v>-2.4389398521893323E-3</v>
      </c>
      <c r="L455" s="86"/>
      <c r="M455" s="85">
        <v>45219</v>
      </c>
      <c r="N455" s="95">
        <v>-1.3444477379030656E-3</v>
      </c>
      <c r="O455" s="95">
        <v>-5.4748445350340427E-3</v>
      </c>
      <c r="P455" s="95">
        <v>-1.6078343912542727E-4</v>
      </c>
      <c r="Q455" s="94">
        <v>-1.429244933349341E-2</v>
      </c>
      <c r="R455" s="86"/>
      <c r="S455" s="85">
        <v>45219</v>
      </c>
      <c r="T455" s="99">
        <v>6.8111704674647553E-3</v>
      </c>
      <c r="U455" s="99">
        <v>-6.1419290553758027E-2</v>
      </c>
      <c r="V455" s="99">
        <v>-8.1000134478151603E-2</v>
      </c>
      <c r="W455" s="98">
        <v>-8.2013750846979525E-2</v>
      </c>
      <c r="X455" s="86"/>
      <c r="Y455" s="85">
        <v>45219</v>
      </c>
      <c r="Z455" s="97">
        <v>2.6140544350303175E-4</v>
      </c>
      <c r="AA455" s="96">
        <v>-6.0674986112935351E-3</v>
      </c>
      <c r="AB455" s="86"/>
      <c r="AC455" s="85">
        <v>45219</v>
      </c>
      <c r="AD455" s="95">
        <v>-1.5051866327917295E-3</v>
      </c>
      <c r="AE455" s="95">
        <v>-7.8849215926959926E-3</v>
      </c>
      <c r="AF455" s="95">
        <v>-3.1721104114879363E-2</v>
      </c>
      <c r="AG455" s="95">
        <v>-1.0192427542533257E-2</v>
      </c>
      <c r="AH455" s="94">
        <v>-4.7591438776804574E-3</v>
      </c>
    </row>
    <row r="456" spans="1:34" ht="15.75" customHeight="1" x14ac:dyDescent="0.2">
      <c r="A456" s="93"/>
      <c r="B456" s="85">
        <v>45222</v>
      </c>
      <c r="C456" s="101">
        <v>1.0870039150245063E-4</v>
      </c>
      <c r="D456" s="101">
        <v>4.3515559367373387E-4</v>
      </c>
      <c r="E456" s="101">
        <v>8.2991751981555898E-4</v>
      </c>
      <c r="F456" s="100">
        <v>3.582098401062397E-3</v>
      </c>
      <c r="G456" s="86"/>
      <c r="H456" s="85">
        <v>45222</v>
      </c>
      <c r="I456" s="97">
        <v>3.264340829579244E-4</v>
      </c>
      <c r="J456" s="97">
        <v>-1.9142730446075897E-3</v>
      </c>
      <c r="K456" s="96">
        <v>-3.4591133640574871E-4</v>
      </c>
      <c r="L456" s="86"/>
      <c r="M456" s="85">
        <v>45222</v>
      </c>
      <c r="N456" s="95">
        <v>-5.259336954571345E-4</v>
      </c>
      <c r="O456" s="95">
        <v>-2.160756063374947E-3</v>
      </c>
      <c r="P456" s="95">
        <v>1.8683743344284343E-3</v>
      </c>
      <c r="Q456" s="94">
        <v>7.1871958166482529E-3</v>
      </c>
      <c r="R456" s="86"/>
      <c r="S456" s="85">
        <v>45222</v>
      </c>
      <c r="T456" s="99">
        <v>2.039021900944225E-2</v>
      </c>
      <c r="U456" s="99">
        <v>5.1154266062088144E-2</v>
      </c>
      <c r="V456" s="99">
        <v>7.8167154096199218E-2</v>
      </c>
      <c r="W456" s="98">
        <v>2.8800912153121867E-2</v>
      </c>
      <c r="X456" s="86"/>
      <c r="Y456" s="85">
        <v>45222</v>
      </c>
      <c r="Z456" s="97">
        <v>-2.5269470744954526E-4</v>
      </c>
      <c r="AA456" s="96">
        <v>-5.0469994976312773E-3</v>
      </c>
      <c r="AB456" s="86"/>
      <c r="AC456" s="85">
        <v>45222</v>
      </c>
      <c r="AD456" s="95">
        <v>3.2740726481783855E-4</v>
      </c>
      <c r="AE456" s="95">
        <v>1.6097717070750101E-2</v>
      </c>
      <c r="AF456" s="95">
        <v>-2.3677675274908917E-2</v>
      </c>
      <c r="AG456" s="95">
        <v>7.8999752531559303E-3</v>
      </c>
      <c r="AH456" s="94">
        <v>-3.1808302235004449E-4</v>
      </c>
    </row>
    <row r="457" spans="1:34" ht="15.75" customHeight="1" x14ac:dyDescent="0.2">
      <c r="A457" s="93"/>
      <c r="B457" s="85">
        <v>45223</v>
      </c>
      <c r="C457" s="101">
        <v>-2.6582864608581448E-4</v>
      </c>
      <c r="D457" s="101">
        <v>5.1871840629732525E-3</v>
      </c>
      <c r="E457" s="101">
        <v>4.3191831277835033E-3</v>
      </c>
      <c r="F457" s="100">
        <v>3.3471685746589101E-3</v>
      </c>
      <c r="G457" s="86"/>
      <c r="H457" s="85">
        <v>45223</v>
      </c>
      <c r="I457" s="97">
        <v>-3.5447907178384991E-4</v>
      </c>
      <c r="J457" s="97">
        <v>3.6621020741360019E-4</v>
      </c>
      <c r="K457" s="96">
        <v>-5.1432043016595025E-4</v>
      </c>
      <c r="L457" s="86"/>
      <c r="M457" s="85">
        <v>45223</v>
      </c>
      <c r="N457" s="95">
        <v>7.2636521727671927E-4</v>
      </c>
      <c r="O457" s="95">
        <v>-1.9334642133101341E-3</v>
      </c>
      <c r="P457" s="95">
        <v>-1.5853060415501133E-4</v>
      </c>
      <c r="Q457" s="94">
        <v>-1.0399331342195579E-2</v>
      </c>
      <c r="R457" s="86"/>
      <c r="S457" s="85">
        <v>45223</v>
      </c>
      <c r="T457" s="99">
        <v>5.1818507887917115E-2</v>
      </c>
      <c r="U457" s="99">
        <v>5.2857294002950764E-2</v>
      </c>
      <c r="V457" s="99">
        <v>2.0596123074501545E-2</v>
      </c>
      <c r="W457" s="98">
        <v>-0.15682406011228631</v>
      </c>
      <c r="X457" s="86"/>
      <c r="Y457" s="85">
        <v>45223</v>
      </c>
      <c r="Z457" s="97">
        <v>2.2655255892349238E-4</v>
      </c>
      <c r="AA457" s="96">
        <v>-8.960741990338215E-4</v>
      </c>
      <c r="AB457" s="86"/>
      <c r="AC457" s="85">
        <v>45223</v>
      </c>
      <c r="AD457" s="95">
        <v>-9.4064169967586798E-3</v>
      </c>
      <c r="AE457" s="95">
        <v>3.8872740884016476E-3</v>
      </c>
      <c r="AF457" s="95">
        <v>2.9400781364901939E-2</v>
      </c>
      <c r="AG457" s="95">
        <v>-2.1541843774754803E-2</v>
      </c>
      <c r="AH457" s="94">
        <v>1.1282873951409313E-2</v>
      </c>
    </row>
    <row r="458" spans="1:34" ht="15.75" customHeight="1" x14ac:dyDescent="0.2">
      <c r="A458" s="93"/>
      <c r="B458" s="85">
        <v>45224</v>
      </c>
      <c r="C458" s="101">
        <v>-9.5882738326204985E-5</v>
      </c>
      <c r="D458" s="101">
        <v>-4.7867071544870302E-3</v>
      </c>
      <c r="E458" s="101">
        <v>5.4746796600001115E-3</v>
      </c>
      <c r="F458" s="100">
        <v>7.4714680133046343E-4</v>
      </c>
      <c r="G458" s="86"/>
      <c r="H458" s="85">
        <v>45224</v>
      </c>
      <c r="I458" s="97">
        <v>2.4990234174436824E-4</v>
      </c>
      <c r="J458" s="97">
        <v>-3.80568302745015E-4</v>
      </c>
      <c r="K458" s="96">
        <v>-1.1659295614336296E-3</v>
      </c>
      <c r="L458" s="86"/>
      <c r="M458" s="85">
        <v>45224</v>
      </c>
      <c r="N458" s="95">
        <v>-1.9681249149430965E-4</v>
      </c>
      <c r="O458" s="95">
        <v>-1.581441271837263E-3</v>
      </c>
      <c r="P458" s="95">
        <v>-1.8698323565272742E-3</v>
      </c>
      <c r="Q458" s="94">
        <v>7.8381915083544618E-4</v>
      </c>
      <c r="R458" s="86"/>
      <c r="S458" s="85">
        <v>45224</v>
      </c>
      <c r="T458" s="99">
        <v>3.5711224962542615E-2</v>
      </c>
      <c r="U458" s="99">
        <v>2.9390520068632259E-2</v>
      </c>
      <c r="V458" s="99">
        <v>-6.6783465988385351E-3</v>
      </c>
      <c r="W458" s="98">
        <v>0.10451132622662358</v>
      </c>
      <c r="X458" s="86"/>
      <c r="Y458" s="85">
        <v>45224</v>
      </c>
      <c r="Z458" s="97">
        <v>4.7052171821766953E-4</v>
      </c>
      <c r="AA458" s="96">
        <v>1.2151347008692538E-3</v>
      </c>
      <c r="AB458" s="86"/>
      <c r="AC458" s="85">
        <v>45224</v>
      </c>
      <c r="AD458" s="95">
        <v>1.7816676172886767E-2</v>
      </c>
      <c r="AE458" s="95">
        <v>5.9955696475495011E-3</v>
      </c>
      <c r="AF458" s="95">
        <v>4.8171759454391254E-3</v>
      </c>
      <c r="AG458" s="95">
        <v>-1.0055305020187607E-3</v>
      </c>
      <c r="AH458" s="94">
        <v>-1.8840523421655972E-2</v>
      </c>
    </row>
    <row r="459" spans="1:34" ht="15.75" customHeight="1" x14ac:dyDescent="0.2">
      <c r="A459" s="93"/>
      <c r="B459" s="85">
        <v>45225</v>
      </c>
      <c r="C459" s="101">
        <v>5.7285015198727494E-5</v>
      </c>
      <c r="D459" s="101">
        <v>1.8828947484329454E-3</v>
      </c>
      <c r="E459" s="101">
        <v>-3.4419123160155298E-3</v>
      </c>
      <c r="F459" s="100">
        <v>-2.1467072890024763E-3</v>
      </c>
      <c r="G459" s="86"/>
      <c r="H459" s="85">
        <v>45225</v>
      </c>
      <c r="I459" s="97">
        <v>-2.3589511720594747E-4</v>
      </c>
      <c r="J459" s="97">
        <v>2.4585664710520994E-3</v>
      </c>
      <c r="K459" s="96">
        <v>-3.1599915661047352E-3</v>
      </c>
      <c r="L459" s="86"/>
      <c r="M459" s="85">
        <v>45225</v>
      </c>
      <c r="N459" s="95">
        <v>1.8055079219930555E-3</v>
      </c>
      <c r="O459" s="95">
        <v>2.2283893470484055E-3</v>
      </c>
      <c r="P459" s="95">
        <v>-1.0017285946864272E-3</v>
      </c>
      <c r="Q459" s="94">
        <v>-4.1392815520486695E-2</v>
      </c>
      <c r="R459" s="86"/>
      <c r="S459" s="85">
        <v>45225</v>
      </c>
      <c r="T459" s="99">
        <v>1.5806887924222964E-2</v>
      </c>
      <c r="U459" s="99">
        <v>-3.7443287904316766E-2</v>
      </c>
      <c r="V459" s="99">
        <v>-3.2040344823034014E-2</v>
      </c>
      <c r="W459" s="98">
        <v>-7.7461571176656628E-3</v>
      </c>
      <c r="X459" s="86"/>
      <c r="Y459" s="85">
        <v>45225</v>
      </c>
      <c r="Z459" s="97">
        <v>1.6073078079691997E-4</v>
      </c>
      <c r="AA459" s="96">
        <v>-1.949517277666379E-2</v>
      </c>
      <c r="AB459" s="86"/>
      <c r="AC459" s="85">
        <v>45225</v>
      </c>
      <c r="AD459" s="95">
        <v>-2.7646070581313343E-2</v>
      </c>
      <c r="AE459" s="95">
        <v>-2.242465030359065E-2</v>
      </c>
      <c r="AF459" s="95">
        <v>-8.7412592978549915E-4</v>
      </c>
      <c r="AG459" s="95">
        <v>-2.5182586967233012E-3</v>
      </c>
      <c r="AH459" s="94">
        <v>-3.0594705630629299E-2</v>
      </c>
    </row>
    <row r="460" spans="1:34" ht="15.75" customHeight="1" x14ac:dyDescent="0.2">
      <c r="A460" s="93"/>
      <c r="B460" s="85">
        <v>45226</v>
      </c>
      <c r="C460" s="101">
        <v>-1.5726225258285285E-4</v>
      </c>
      <c r="D460" s="101">
        <v>8.5359780615719867E-3</v>
      </c>
      <c r="E460" s="101">
        <v>1.7874536053216264E-3</v>
      </c>
      <c r="F460" s="100">
        <v>6.2190957947799285E-3</v>
      </c>
      <c r="G460" s="86"/>
      <c r="H460" s="85">
        <v>45226</v>
      </c>
      <c r="I460" s="97">
        <v>3.4973540142612617E-4</v>
      </c>
      <c r="J460" s="97">
        <v>-7.5001448300284618E-4</v>
      </c>
      <c r="K460" s="96">
        <v>-1.0180743831368622E-3</v>
      </c>
      <c r="L460" s="86"/>
      <c r="M460" s="85">
        <v>45226</v>
      </c>
      <c r="N460" s="95">
        <v>4.0747774452988127E-4</v>
      </c>
      <c r="O460" s="95">
        <v>1.3343864020359416E-3</v>
      </c>
      <c r="P460" s="95">
        <v>2.4461875622355697E-4</v>
      </c>
      <c r="Q460" s="94">
        <v>5.3252232513092947E-2</v>
      </c>
      <c r="R460" s="86"/>
      <c r="S460" s="85">
        <v>45226</v>
      </c>
      <c r="T460" s="99">
        <v>-3.9785336192474013E-2</v>
      </c>
      <c r="U460" s="99">
        <v>-3.5340523852615512E-2</v>
      </c>
      <c r="V460" s="99">
        <v>-8.8302193012300023E-2</v>
      </c>
      <c r="W460" s="98">
        <v>3.8709998718521849E-2</v>
      </c>
      <c r="X460" s="86"/>
      <c r="Y460" s="85">
        <v>45226</v>
      </c>
      <c r="Z460" s="97">
        <v>-6.9829095809440824E-4</v>
      </c>
      <c r="AA460" s="96">
        <v>-5.54478038164002E-3</v>
      </c>
      <c r="AB460" s="86"/>
      <c r="AC460" s="85">
        <v>45226</v>
      </c>
      <c r="AD460" s="95">
        <v>4.7275115513330662E-3</v>
      </c>
      <c r="AE460" s="95">
        <v>9.2257009247149538E-3</v>
      </c>
      <c r="AF460" s="95">
        <v>1.5187968235055603E-2</v>
      </c>
      <c r="AG460" s="95">
        <v>7.5358306887027037E-3</v>
      </c>
      <c r="AH460" s="94">
        <v>-1.2861913642407697E-2</v>
      </c>
    </row>
    <row r="461" spans="1:34" ht="15.75" customHeight="1" x14ac:dyDescent="0.2">
      <c r="A461" s="93"/>
      <c r="B461" s="85">
        <v>45229</v>
      </c>
      <c r="C461" s="101">
        <v>6.7367503589583718E-4</v>
      </c>
      <c r="D461" s="101">
        <v>2.3793217299220306E-3</v>
      </c>
      <c r="E461" s="101">
        <v>-1.9665387743174507E-4</v>
      </c>
      <c r="F461" s="100">
        <v>2.7713862524284399E-3</v>
      </c>
      <c r="G461" s="86"/>
      <c r="H461" s="85">
        <v>45229</v>
      </c>
      <c r="I461" s="97">
        <v>3.2681618328105327E-4</v>
      </c>
      <c r="J461" s="97">
        <v>2.1841822989031166E-4</v>
      </c>
      <c r="K461" s="96">
        <v>1.512691397086116E-3</v>
      </c>
      <c r="L461" s="86"/>
      <c r="M461" s="85">
        <v>45229</v>
      </c>
      <c r="N461" s="95">
        <v>1.7169907703937248E-4</v>
      </c>
      <c r="O461" s="95">
        <v>2.7390438256003238E-3</v>
      </c>
      <c r="P461" s="95">
        <v>-1.5662920922107149E-3</v>
      </c>
      <c r="Q461" s="94">
        <v>7.1354798488730605E-3</v>
      </c>
      <c r="R461" s="86"/>
      <c r="S461" s="85">
        <v>45229</v>
      </c>
      <c r="T461" s="99">
        <v>-1.8744722450882548E-2</v>
      </c>
      <c r="U461" s="99">
        <v>-8.3864013980145979E-2</v>
      </c>
      <c r="V461" s="99">
        <v>-5.121310747802383E-2</v>
      </c>
      <c r="W461" s="98">
        <v>1.4020557729632826E-2</v>
      </c>
      <c r="X461" s="86"/>
      <c r="Y461" s="85">
        <v>45229</v>
      </c>
      <c r="Z461" s="97">
        <v>4.6089503458507543E-4</v>
      </c>
      <c r="AA461" s="96">
        <v>-2.0196216914786232E-2</v>
      </c>
      <c r="AB461" s="86"/>
      <c r="AC461" s="85">
        <v>45229</v>
      </c>
      <c r="AD461" s="95">
        <v>1.3460219055697581E-2</v>
      </c>
      <c r="AE461" s="95">
        <v>8.7540681599150832E-3</v>
      </c>
      <c r="AF461" s="95">
        <v>2.5091684229025898E-2</v>
      </c>
      <c r="AG461" s="95">
        <v>3.5723936391969129E-2</v>
      </c>
      <c r="AH461" s="94">
        <v>4.6760272242573602E-3</v>
      </c>
    </row>
    <row r="462" spans="1:34" ht="15.75" customHeight="1" x14ac:dyDescent="0.2">
      <c r="A462" s="93"/>
      <c r="B462" s="85">
        <v>45230</v>
      </c>
      <c r="C462" s="101">
        <v>-4.5453421947856676E-4</v>
      </c>
      <c r="D462" s="101">
        <v>-1.4728028407699559E-3</v>
      </c>
      <c r="E462" s="101">
        <v>-9.8895887598269908E-3</v>
      </c>
      <c r="F462" s="100">
        <v>-4.6980633115915873E-3</v>
      </c>
      <c r="G462" s="86"/>
      <c r="H462" s="85">
        <v>45230</v>
      </c>
      <c r="I462" s="97">
        <v>1.5390988041480125E-3</v>
      </c>
      <c r="J462" s="97">
        <v>-5.303156971397138E-5</v>
      </c>
      <c r="K462" s="96">
        <v>3.9405906573703874E-4</v>
      </c>
      <c r="L462" s="86"/>
      <c r="M462" s="85">
        <v>45230</v>
      </c>
      <c r="N462" s="95">
        <v>2.3542519196044554E-3</v>
      </c>
      <c r="O462" s="95">
        <v>-2.0972622388341381E-3</v>
      </c>
      <c r="P462" s="95">
        <v>-1.8097110293350269E-4</v>
      </c>
      <c r="Q462" s="94">
        <v>5.4894408561598287E-3</v>
      </c>
      <c r="R462" s="86"/>
      <c r="S462" s="85">
        <v>45230</v>
      </c>
      <c r="T462" s="99">
        <v>7.6379909108420713E-2</v>
      </c>
      <c r="U462" s="99">
        <v>-0.11383921422633309</v>
      </c>
      <c r="V462" s="99">
        <v>-9.0169432174975611E-2</v>
      </c>
      <c r="W462" s="98">
        <v>0.16878038355434741</v>
      </c>
      <c r="X462" s="86"/>
      <c r="Y462" s="85">
        <v>45230</v>
      </c>
      <c r="Z462" s="97">
        <v>2.5341812398006742E-4</v>
      </c>
      <c r="AA462" s="96">
        <v>1.0534507479752608E-2</v>
      </c>
      <c r="AB462" s="86"/>
      <c r="AC462" s="85">
        <v>45230</v>
      </c>
      <c r="AD462" s="95">
        <v>1.1404118250656885E-2</v>
      </c>
      <c r="AE462" s="95">
        <v>6.9484935040667242E-3</v>
      </c>
      <c r="AF462" s="95">
        <v>4.6092685836596611E-3</v>
      </c>
      <c r="AG462" s="95">
        <v>-3.2200934105313381E-4</v>
      </c>
      <c r="AH462" s="94">
        <v>1.3679198408400518E-2</v>
      </c>
    </row>
    <row r="463" spans="1:34" ht="15.75" customHeight="1" x14ac:dyDescent="0.2">
      <c r="A463" s="93"/>
      <c r="B463" s="85">
        <v>45231</v>
      </c>
      <c r="C463" s="101">
        <v>7.450434317539448E-4</v>
      </c>
      <c r="D463" s="101">
        <v>1.8954425767563554E-3</v>
      </c>
      <c r="E463" s="101">
        <v>-4.2855757844045862E-3</v>
      </c>
      <c r="F463" s="100">
        <v>-8.7604843282300011E-3</v>
      </c>
      <c r="G463" s="86"/>
      <c r="H463" s="85">
        <v>45231</v>
      </c>
      <c r="I463" s="97">
        <v>9.7367961389826585E-4</v>
      </c>
      <c r="J463" s="97">
        <v>-2.1401429474524622E-3</v>
      </c>
      <c r="K463" s="96">
        <v>4.501955582554046E-4</v>
      </c>
      <c r="L463" s="86"/>
      <c r="M463" s="85">
        <v>45231</v>
      </c>
      <c r="N463" s="95">
        <v>1.2974298356850775E-4</v>
      </c>
      <c r="O463" s="95">
        <v>1.0159645532499342E-3</v>
      </c>
      <c r="P463" s="95">
        <v>1.4552154494739955E-3</v>
      </c>
      <c r="Q463" s="94">
        <v>-8.883914623962031E-3</v>
      </c>
      <c r="R463" s="86"/>
      <c r="S463" s="85">
        <v>45231</v>
      </c>
      <c r="T463" s="99">
        <v>-2.3060173495652779E-2</v>
      </c>
      <c r="U463" s="99">
        <v>-1.9642543747648556E-2</v>
      </c>
      <c r="V463" s="99">
        <v>-3.189026392298649E-3</v>
      </c>
      <c r="W463" s="98">
        <v>-1.4161081832397546E-2</v>
      </c>
      <c r="X463" s="86"/>
      <c r="Y463" s="85">
        <v>45231</v>
      </c>
      <c r="Z463" s="97">
        <v>-3.3822840121144925E-4</v>
      </c>
      <c r="AA463" s="96">
        <v>-7.3641316861638743E-3</v>
      </c>
      <c r="AB463" s="86"/>
      <c r="AC463" s="85">
        <v>45231</v>
      </c>
      <c r="AD463" s="95">
        <v>-2.5952132907570125E-3</v>
      </c>
      <c r="AE463" s="95">
        <v>4.586408005048416E-2</v>
      </c>
      <c r="AF463" s="95">
        <v>6.6313700426902919E-2</v>
      </c>
      <c r="AG463" s="95">
        <v>-4.9345874103154976E-2</v>
      </c>
      <c r="AH463" s="94">
        <v>2.2982226257946227E-3</v>
      </c>
    </row>
    <row r="464" spans="1:34" ht="15.75" customHeight="1" x14ac:dyDescent="0.2">
      <c r="A464" s="93"/>
      <c r="B464" s="85">
        <v>45232</v>
      </c>
      <c r="C464" s="101">
        <v>-3.5292298404225716E-4</v>
      </c>
      <c r="D464" s="101">
        <v>2.7261322673633776E-3</v>
      </c>
      <c r="E464" s="101">
        <v>-6.8302175519822476E-3</v>
      </c>
      <c r="F464" s="100">
        <v>7.1157775872999172E-3</v>
      </c>
      <c r="G464" s="86"/>
      <c r="H464" s="85">
        <v>45232</v>
      </c>
      <c r="I464" s="97">
        <v>-7.7185239444169015E-5</v>
      </c>
      <c r="J464" s="97">
        <v>-9.6497344183952888E-4</v>
      </c>
      <c r="K464" s="96">
        <v>-1.0319711285638119E-4</v>
      </c>
      <c r="L464" s="86"/>
      <c r="M464" s="85">
        <v>45232</v>
      </c>
      <c r="N464" s="95">
        <v>1.5326524704274602E-3</v>
      </c>
      <c r="O464" s="95">
        <v>-1.6228955444239791E-3</v>
      </c>
      <c r="P464" s="95">
        <v>-8.5966073819777368E-4</v>
      </c>
      <c r="Q464" s="94">
        <v>-1.1632080669805549E-2</v>
      </c>
      <c r="R464" s="86"/>
      <c r="S464" s="85">
        <v>45232</v>
      </c>
      <c r="T464" s="99">
        <v>5.4038645081913774E-3</v>
      </c>
      <c r="U464" s="99">
        <v>-2.3180827044089709E-2</v>
      </c>
      <c r="V464" s="99">
        <v>-8.6616111285956726E-2</v>
      </c>
      <c r="W464" s="98">
        <v>2.5563434469131906E-2</v>
      </c>
      <c r="X464" s="86"/>
      <c r="Y464" s="85">
        <v>45232</v>
      </c>
      <c r="Z464" s="97">
        <v>-2.2868474556207252E-4</v>
      </c>
      <c r="AA464" s="96">
        <v>1.8566259281521336E-2</v>
      </c>
      <c r="AB464" s="86"/>
      <c r="AC464" s="85">
        <v>45232</v>
      </c>
      <c r="AD464" s="95">
        <v>1.4255087070161567E-2</v>
      </c>
      <c r="AE464" s="95">
        <v>-8.3018648562500925E-3</v>
      </c>
      <c r="AF464" s="95">
        <v>4.4383719159110914E-2</v>
      </c>
      <c r="AG464" s="95">
        <v>0.10630745339979515</v>
      </c>
      <c r="AH464" s="94">
        <v>3.5543549310369786E-2</v>
      </c>
    </row>
    <row r="465" spans="1:34" ht="15.75" customHeight="1" x14ac:dyDescent="0.2">
      <c r="A465" s="93"/>
      <c r="B465" s="85">
        <v>45233</v>
      </c>
      <c r="C465" s="101">
        <v>7.2088224111187932E-4</v>
      </c>
      <c r="D465" s="101">
        <v>-1.5369723971189217E-3</v>
      </c>
      <c r="E465" s="101">
        <v>9.8963072847263623E-3</v>
      </c>
      <c r="F465" s="100">
        <v>2.3830921874902532E-3</v>
      </c>
      <c r="G465" s="86"/>
      <c r="H465" s="85">
        <v>45233</v>
      </c>
      <c r="I465" s="97">
        <v>-1.900103323753251E-4</v>
      </c>
      <c r="J465" s="97">
        <v>5.2247151819547681E-4</v>
      </c>
      <c r="K465" s="96">
        <v>-1.1607061470316085E-3</v>
      </c>
      <c r="L465" s="86"/>
      <c r="M465" s="85">
        <v>45233</v>
      </c>
      <c r="N465" s="95">
        <v>1.4657185334347705E-3</v>
      </c>
      <c r="O465" s="95">
        <v>2.2015073795503379E-3</v>
      </c>
      <c r="P465" s="95">
        <v>-3.454579760493068E-3</v>
      </c>
      <c r="Q465" s="94">
        <v>5.8673440517140992E-3</v>
      </c>
      <c r="R465" s="86"/>
      <c r="S465" s="85">
        <v>45233</v>
      </c>
      <c r="T465" s="99">
        <v>5.8938045773141417E-3</v>
      </c>
      <c r="U465" s="99">
        <v>-5.3101696526454224E-2</v>
      </c>
      <c r="V465" s="99">
        <v>-7.2289962130244106E-2</v>
      </c>
      <c r="W465" s="98">
        <v>0.11461395049120976</v>
      </c>
      <c r="X465" s="86"/>
      <c r="Y465" s="85">
        <v>45233</v>
      </c>
      <c r="Z465" s="97">
        <v>5.7748111360173687E-4</v>
      </c>
      <c r="AA465" s="96">
        <v>2.5243688672594664E-3</v>
      </c>
      <c r="AB465" s="86"/>
      <c r="AC465" s="85">
        <v>45233</v>
      </c>
      <c r="AD465" s="95">
        <v>3.4524681054858204E-3</v>
      </c>
      <c r="AE465" s="95">
        <v>7.9343529079753516E-3</v>
      </c>
      <c r="AF465" s="95">
        <v>-2.2711044260214534E-2</v>
      </c>
      <c r="AG465" s="95">
        <v>1.7491398898109529E-2</v>
      </c>
      <c r="AH465" s="94">
        <v>6.2049944051279417E-3</v>
      </c>
    </row>
    <row r="466" spans="1:34" ht="15.75" customHeight="1" x14ac:dyDescent="0.2">
      <c r="A466" s="93"/>
      <c r="B466" s="85">
        <v>45236</v>
      </c>
      <c r="C466" s="101">
        <v>4.8125545631247217E-4</v>
      </c>
      <c r="D466" s="101">
        <v>-7.0350581778107629E-3</v>
      </c>
      <c r="E466" s="101">
        <v>4.5652678466506162E-4</v>
      </c>
      <c r="F466" s="100">
        <v>1.2792006688478617E-3</v>
      </c>
      <c r="G466" s="86"/>
      <c r="H466" s="85">
        <v>45236</v>
      </c>
      <c r="I466" s="97">
        <v>4.1765613089028697E-4</v>
      </c>
      <c r="J466" s="97">
        <v>1.5470865407638062E-3</v>
      </c>
      <c r="K466" s="96">
        <v>2.6895166860386468E-3</v>
      </c>
      <c r="L466" s="86"/>
      <c r="M466" s="85">
        <v>45236</v>
      </c>
      <c r="N466" s="95">
        <v>-5.3261101621102905E-4</v>
      </c>
      <c r="O466" s="95">
        <v>1.7134373925821267E-3</v>
      </c>
      <c r="P466" s="95">
        <v>5.8282354148717032E-4</v>
      </c>
      <c r="Q466" s="94">
        <v>1.1050715256906611E-2</v>
      </c>
      <c r="R466" s="86"/>
      <c r="S466" s="85">
        <v>45236</v>
      </c>
      <c r="T466" s="99">
        <v>-2.7234733066727895E-2</v>
      </c>
      <c r="U466" s="99">
        <v>2.3858982485864638E-2</v>
      </c>
      <c r="V466" s="99">
        <v>-2.747106994640253E-2</v>
      </c>
      <c r="W466" s="98">
        <v>3.5909768142370603E-2</v>
      </c>
      <c r="X466" s="86"/>
      <c r="Y466" s="85">
        <v>45236</v>
      </c>
      <c r="Z466" s="97">
        <v>-4.0922473543023404E-4</v>
      </c>
      <c r="AA466" s="96">
        <v>-4.6178954409457863E-3</v>
      </c>
      <c r="AB466" s="86"/>
      <c r="AC466" s="85">
        <v>45236</v>
      </c>
      <c r="AD466" s="95">
        <v>2.231361099231762E-3</v>
      </c>
      <c r="AE466" s="95">
        <v>-1.6679408174620731E-2</v>
      </c>
      <c r="AF466" s="95">
        <v>-7.3007048576573599E-3</v>
      </c>
      <c r="AG466" s="95">
        <v>2.2904584600275012E-2</v>
      </c>
      <c r="AH466" s="94">
        <v>2.1992992055930877E-3</v>
      </c>
    </row>
    <row r="467" spans="1:34" ht="15.75" customHeight="1" x14ac:dyDescent="0.2">
      <c r="A467" s="93"/>
      <c r="B467" s="85">
        <v>45237</v>
      </c>
      <c r="C467" s="101">
        <v>-5.0754014722266181E-4</v>
      </c>
      <c r="D467" s="101">
        <v>4.7822775202156931E-3</v>
      </c>
      <c r="E467" s="101">
        <v>-7.9126297803761726E-3</v>
      </c>
      <c r="F467" s="100">
        <v>4.3077590703929861E-3</v>
      </c>
      <c r="G467" s="86"/>
      <c r="H467" s="85">
        <v>45237</v>
      </c>
      <c r="I467" s="97">
        <v>-1.3848020839277685E-4</v>
      </c>
      <c r="J467" s="97">
        <v>1.3618581141334918E-3</v>
      </c>
      <c r="K467" s="96">
        <v>1.4451995372570579E-3</v>
      </c>
      <c r="L467" s="86"/>
      <c r="M467" s="85">
        <v>45237</v>
      </c>
      <c r="N467" s="95">
        <v>7.0470770207623976E-4</v>
      </c>
      <c r="O467" s="95">
        <v>2.8178017249091432E-4</v>
      </c>
      <c r="P467" s="95">
        <v>-6.3895711160122948E-5</v>
      </c>
      <c r="Q467" s="94">
        <v>2.3174518525220646E-2</v>
      </c>
      <c r="R467" s="86"/>
      <c r="S467" s="85">
        <v>45237</v>
      </c>
      <c r="T467" s="99">
        <v>4.6124363351592576E-2</v>
      </c>
      <c r="U467" s="99">
        <v>-4.0910558050769069E-2</v>
      </c>
      <c r="V467" s="99">
        <v>-0.12884998124569258</v>
      </c>
      <c r="W467" s="98">
        <v>-0.14408698907280856</v>
      </c>
      <c r="X467" s="86"/>
      <c r="Y467" s="85">
        <v>45237</v>
      </c>
      <c r="Z467" s="97">
        <v>8.5260699167166471E-4</v>
      </c>
      <c r="AA467" s="96">
        <v>1.4638775315648715E-3</v>
      </c>
      <c r="AB467" s="86"/>
      <c r="AC467" s="85">
        <v>45237</v>
      </c>
      <c r="AD467" s="95">
        <v>6.6011029924415371E-3</v>
      </c>
      <c r="AE467" s="95">
        <v>-1.9055382725635155E-2</v>
      </c>
      <c r="AF467" s="95">
        <v>-6.9659724408278707E-3</v>
      </c>
      <c r="AG467" s="95">
        <v>1.3062595026382686E-2</v>
      </c>
      <c r="AH467" s="94">
        <v>-4.0882702783515933E-3</v>
      </c>
    </row>
    <row r="468" spans="1:34" ht="15.75" customHeight="1" x14ac:dyDescent="0.2">
      <c r="A468" s="93"/>
      <c r="B468" s="85">
        <v>45238</v>
      </c>
      <c r="C468" s="101">
        <v>2.6912488659322368E-4</v>
      </c>
      <c r="D468" s="101">
        <v>1.7510683497093489E-3</v>
      </c>
      <c r="E468" s="101">
        <v>-1.8971593447864369E-5</v>
      </c>
      <c r="F468" s="100">
        <v>6.465397846089863E-4</v>
      </c>
      <c r="G468" s="86"/>
      <c r="H468" s="85">
        <v>45238</v>
      </c>
      <c r="I468" s="97">
        <v>1.1531883195167142E-3</v>
      </c>
      <c r="J468" s="97">
        <v>1.2105438694675166E-3</v>
      </c>
      <c r="K468" s="96">
        <v>2.8057061915193974E-3</v>
      </c>
      <c r="L468" s="86"/>
      <c r="M468" s="85">
        <v>45238</v>
      </c>
      <c r="N468" s="95">
        <v>-1.3594381715585511E-3</v>
      </c>
      <c r="O468" s="95">
        <v>1.8023597731621258E-3</v>
      </c>
      <c r="P468" s="95">
        <v>-8.4923078049004442E-4</v>
      </c>
      <c r="Q468" s="94">
        <v>-3.2482779197445612E-2</v>
      </c>
      <c r="R468" s="86"/>
      <c r="S468" s="85">
        <v>45238</v>
      </c>
      <c r="T468" s="99">
        <v>-2.8753213867160961E-2</v>
      </c>
      <c r="U468" s="99">
        <v>-6.4955780198669277E-3</v>
      </c>
      <c r="V468" s="99">
        <v>-4.4780255161671535E-2</v>
      </c>
      <c r="W468" s="98">
        <v>5.9195001465860569E-2</v>
      </c>
      <c r="X468" s="86"/>
      <c r="Y468" s="85">
        <v>45238</v>
      </c>
      <c r="Z468" s="97">
        <v>1.6128835635323364E-4</v>
      </c>
      <c r="AA468" s="96">
        <v>-7.0470445283525298E-3</v>
      </c>
      <c r="AB468" s="86"/>
      <c r="AC468" s="85">
        <v>45238</v>
      </c>
      <c r="AD468" s="95">
        <v>-9.9180671868930991E-3</v>
      </c>
      <c r="AE468" s="95">
        <v>-8.0321716972642666E-3</v>
      </c>
      <c r="AF468" s="95">
        <v>-1.8816705709642362E-2</v>
      </c>
      <c r="AG468" s="95">
        <v>1.1529040043415032E-3</v>
      </c>
      <c r="AH468" s="94">
        <v>-2.3810648693718673E-2</v>
      </c>
    </row>
    <row r="469" spans="1:34" ht="15.75" customHeight="1" x14ac:dyDescent="0.2">
      <c r="A469" s="93"/>
      <c r="B469" s="85">
        <v>45239</v>
      </c>
      <c r="C469" s="101">
        <v>-6.4001141933376916E-5</v>
      </c>
      <c r="D469" s="101">
        <v>4.5178579776143299E-3</v>
      </c>
      <c r="E469" s="101">
        <v>6.3598985515858249E-3</v>
      </c>
      <c r="F469" s="100">
        <v>1.0118210594780937E-2</v>
      </c>
      <c r="G469" s="86"/>
      <c r="H469" s="85">
        <v>45239</v>
      </c>
      <c r="I469" s="97">
        <v>3.1510682083648033E-4</v>
      </c>
      <c r="J469" s="97">
        <v>-1.035619551907174E-3</v>
      </c>
      <c r="K469" s="96">
        <v>-6.6438552369244347E-3</v>
      </c>
      <c r="L469" s="86"/>
      <c r="M469" s="85">
        <v>45239</v>
      </c>
      <c r="N469" s="95">
        <v>1.7749162118051046E-3</v>
      </c>
      <c r="O469" s="95">
        <v>-1.9861486815887204E-3</v>
      </c>
      <c r="P469" s="95">
        <v>-5.4995468053213408E-4</v>
      </c>
      <c r="Q469" s="94">
        <v>5.6353894642600698E-3</v>
      </c>
      <c r="R469" s="86"/>
      <c r="S469" s="85">
        <v>45239</v>
      </c>
      <c r="T469" s="99">
        <v>3.5494037283509153E-2</v>
      </c>
      <c r="U469" s="99">
        <v>3.167531086114711E-2</v>
      </c>
      <c r="V469" s="99">
        <v>0.10666634635060586</v>
      </c>
      <c r="W469" s="98">
        <v>8.8681552727238183E-3</v>
      </c>
      <c r="X469" s="86"/>
      <c r="Y469" s="85">
        <v>45239</v>
      </c>
      <c r="Z469" s="97">
        <v>3.4145945354078773E-4</v>
      </c>
      <c r="AA469" s="96">
        <v>8.6910231437502192E-3</v>
      </c>
      <c r="AB469" s="86"/>
      <c r="AC469" s="85">
        <v>45239</v>
      </c>
      <c r="AD469" s="95">
        <v>2.9525924370116845E-2</v>
      </c>
      <c r="AE469" s="95">
        <v>-2.3068060979149481E-3</v>
      </c>
      <c r="AF469" s="95">
        <v>-5.5555698446021051E-3</v>
      </c>
      <c r="AG469" s="95">
        <v>8.6046709022442342E-3</v>
      </c>
      <c r="AH469" s="94">
        <v>2.1181144154693816E-2</v>
      </c>
    </row>
    <row r="470" spans="1:34" ht="15.75" customHeight="1" x14ac:dyDescent="0.2">
      <c r="A470" s="93"/>
      <c r="B470" s="85">
        <v>45240</v>
      </c>
      <c r="C470" s="101">
        <v>1.0101721625443648E-3</v>
      </c>
      <c r="D470" s="101">
        <v>3.9571924786261838E-3</v>
      </c>
      <c r="E470" s="101">
        <v>6.9381734082912924E-5</v>
      </c>
      <c r="F470" s="100">
        <v>6.3652959908891919E-3</v>
      </c>
      <c r="G470" s="86"/>
      <c r="H470" s="85">
        <v>45240</v>
      </c>
      <c r="I470" s="97">
        <v>4.0166860099590071E-4</v>
      </c>
      <c r="J470" s="97">
        <v>9.417034883646983E-4</v>
      </c>
      <c r="K470" s="96">
        <v>4.5632913696330051E-4</v>
      </c>
      <c r="L470" s="86"/>
      <c r="M470" s="85">
        <v>45240</v>
      </c>
      <c r="N470" s="95">
        <v>-7.8767978848979516E-4</v>
      </c>
      <c r="O470" s="95">
        <v>-2.1058910251483013E-3</v>
      </c>
      <c r="P470" s="95">
        <v>1.1445311932906789E-3</v>
      </c>
      <c r="Q470" s="94">
        <v>1.8321033668088762E-2</v>
      </c>
      <c r="R470" s="86"/>
      <c r="S470" s="85">
        <v>45240</v>
      </c>
      <c r="T470" s="99">
        <v>-1.9223162201909966E-2</v>
      </c>
      <c r="U470" s="99">
        <v>6.4759722244159559E-2</v>
      </c>
      <c r="V470" s="99">
        <v>-1.1078960444183005E-2</v>
      </c>
      <c r="W470" s="98">
        <v>4.7993607704808788E-2</v>
      </c>
      <c r="X470" s="86"/>
      <c r="Y470" s="85">
        <v>45240</v>
      </c>
      <c r="Z470" s="97">
        <v>5.3176952745230348E-4</v>
      </c>
      <c r="AA470" s="96">
        <v>1.2192142871058836E-2</v>
      </c>
      <c r="AB470" s="86"/>
      <c r="AC470" s="85">
        <v>45240</v>
      </c>
      <c r="AD470" s="95">
        <v>-5.0998306936452251E-3</v>
      </c>
      <c r="AE470" s="95">
        <v>-7.7280137314121155E-3</v>
      </c>
      <c r="AF470" s="95">
        <v>-2.7894020875785254E-3</v>
      </c>
      <c r="AG470" s="95">
        <v>4.5590618929714985E-3</v>
      </c>
      <c r="AH470" s="94">
        <v>4.5184756117832153E-3</v>
      </c>
    </row>
    <row r="471" spans="1:34" ht="15.75" customHeight="1" x14ac:dyDescent="0.2">
      <c r="A471" s="93"/>
      <c r="B471" s="85">
        <v>45243</v>
      </c>
      <c r="C471" s="101">
        <v>8.287121833148779E-5</v>
      </c>
      <c r="D471" s="101">
        <v>1.4173249015554622E-3</v>
      </c>
      <c r="E471" s="101">
        <v>1.7480835036146416E-3</v>
      </c>
      <c r="F471" s="100">
        <v>-1.5105334517011394E-2</v>
      </c>
      <c r="G471" s="86"/>
      <c r="H471" s="85">
        <v>45243</v>
      </c>
      <c r="I471" s="97">
        <v>-3.3145472612424384E-5</v>
      </c>
      <c r="J471" s="97">
        <v>-8.8737370775232225E-4</v>
      </c>
      <c r="K471" s="96">
        <v>-1.0929508719880643E-3</v>
      </c>
      <c r="L471" s="86"/>
      <c r="M471" s="85">
        <v>45243</v>
      </c>
      <c r="N471" s="95">
        <v>1.1517097372758941E-3</v>
      </c>
      <c r="O471" s="95">
        <v>2.9476405772381774E-5</v>
      </c>
      <c r="P471" s="95">
        <v>-3.6124085969588154E-3</v>
      </c>
      <c r="Q471" s="94">
        <v>2.1958748181507406E-2</v>
      </c>
      <c r="R471" s="86"/>
      <c r="S471" s="85">
        <v>45243</v>
      </c>
      <c r="T471" s="99">
        <v>-5.3344152926753348E-3</v>
      </c>
      <c r="U471" s="99">
        <v>7.423664305752968E-2</v>
      </c>
      <c r="V471" s="99">
        <v>1.9294097949549109E-2</v>
      </c>
      <c r="W471" s="98">
        <v>-0.11164471904168821</v>
      </c>
      <c r="X471" s="86"/>
      <c r="Y471" s="85">
        <v>45243</v>
      </c>
      <c r="Z471" s="97">
        <v>8.0112624235249461E-4</v>
      </c>
      <c r="AA471" s="96">
        <v>1.0416796219981785E-2</v>
      </c>
      <c r="AB471" s="86"/>
      <c r="AC471" s="85">
        <v>45243</v>
      </c>
      <c r="AD471" s="95">
        <v>3.6968714093401106E-2</v>
      </c>
      <c r="AE471" s="95">
        <v>5.1778048868902991E-2</v>
      </c>
      <c r="AF471" s="95">
        <v>6.0389863499043434E-2</v>
      </c>
      <c r="AG471" s="95">
        <v>5.5435379292845227E-2</v>
      </c>
      <c r="AH471" s="94">
        <v>3.5734636746547567E-2</v>
      </c>
    </row>
    <row r="472" spans="1:34" ht="15.75" customHeight="1" x14ac:dyDescent="0.2">
      <c r="A472" s="93"/>
      <c r="B472" s="85">
        <v>45244</v>
      </c>
      <c r="C472" s="101">
        <v>5.8102204103294283E-4</v>
      </c>
      <c r="D472" s="101">
        <v>1.09576368577654E-3</v>
      </c>
      <c r="E472" s="101">
        <v>1.558839312281078E-3</v>
      </c>
      <c r="F472" s="100">
        <v>3.1390910605837733E-3</v>
      </c>
      <c r="G472" s="86"/>
      <c r="H472" s="85">
        <v>45244</v>
      </c>
      <c r="I472" s="97">
        <v>-1.549263913825189E-4</v>
      </c>
      <c r="J472" s="97">
        <v>9.7661378406514103E-4</v>
      </c>
      <c r="K472" s="96">
        <v>-2.7073050634082957E-4</v>
      </c>
      <c r="L472" s="86"/>
      <c r="M472" s="85">
        <v>45244</v>
      </c>
      <c r="N472" s="95">
        <v>6.9137728397461928E-4</v>
      </c>
      <c r="O472" s="95">
        <v>-1.8668678541152858E-3</v>
      </c>
      <c r="P472" s="95">
        <v>6.9414996644849558E-4</v>
      </c>
      <c r="Q472" s="94">
        <v>9.767593627271148E-3</v>
      </c>
      <c r="R472" s="86"/>
      <c r="S472" s="85">
        <v>45244</v>
      </c>
      <c r="T472" s="99">
        <v>2.0277082192563176E-2</v>
      </c>
      <c r="U472" s="99">
        <v>-0.10076959823511546</v>
      </c>
      <c r="V472" s="99">
        <v>-4.0575129047161994E-4</v>
      </c>
      <c r="W472" s="98">
        <v>-5.1750594653647832E-3</v>
      </c>
      <c r="X472" s="86"/>
      <c r="Y472" s="85">
        <v>45244</v>
      </c>
      <c r="Z472" s="97">
        <v>-6.5323826030001599E-5</v>
      </c>
      <c r="AA472" s="96">
        <v>-2.4964817870094191E-3</v>
      </c>
      <c r="AB472" s="86"/>
      <c r="AC472" s="85">
        <v>45244</v>
      </c>
      <c r="AD472" s="95">
        <v>-2.4267573740979289E-2</v>
      </c>
      <c r="AE472" s="95">
        <v>0</v>
      </c>
      <c r="AF472" s="95">
        <v>2.3757613301420961E-2</v>
      </c>
      <c r="AG472" s="95">
        <v>-5.3937563343192784E-3</v>
      </c>
      <c r="AH472" s="94">
        <v>1.4861203320895583E-2</v>
      </c>
    </row>
    <row r="473" spans="1:34" ht="15.75" customHeight="1" x14ac:dyDescent="0.2">
      <c r="A473" s="93"/>
      <c r="B473" s="85">
        <v>45245</v>
      </c>
      <c r="C473" s="101">
        <v>-2.2870310906004582E-4</v>
      </c>
      <c r="D473" s="101">
        <v>5.3890951451317339E-3</v>
      </c>
      <c r="E473" s="101">
        <v>-1.5524400730940503E-3</v>
      </c>
      <c r="F473" s="100">
        <v>-1.1793326933240419E-2</v>
      </c>
      <c r="G473" s="86"/>
      <c r="H473" s="85">
        <v>45245</v>
      </c>
      <c r="I473" s="97">
        <v>7.1699162178223642E-4</v>
      </c>
      <c r="J473" s="97">
        <v>-1.3883742174564524E-5</v>
      </c>
      <c r="K473" s="96">
        <v>6.323377936168212E-4</v>
      </c>
      <c r="L473" s="86"/>
      <c r="M473" s="85">
        <v>45245</v>
      </c>
      <c r="N473" s="95">
        <v>-9.319421915496245E-5</v>
      </c>
      <c r="O473" s="95">
        <v>3.2467561892657554E-4</v>
      </c>
      <c r="P473" s="95">
        <v>1.8734597643916527E-3</v>
      </c>
      <c r="Q473" s="94">
        <v>8.197539815927397E-3</v>
      </c>
      <c r="R473" s="86"/>
      <c r="S473" s="85">
        <v>45245</v>
      </c>
      <c r="T473" s="99">
        <v>5.0748196511774486E-2</v>
      </c>
      <c r="U473" s="99">
        <v>4.5128118547450621E-2</v>
      </c>
      <c r="V473" s="99">
        <v>0.12683075216516085</v>
      </c>
      <c r="W473" s="98">
        <v>9.167686958474261E-2</v>
      </c>
      <c r="X473" s="86"/>
      <c r="Y473" s="85">
        <v>45245</v>
      </c>
      <c r="Z473" s="97">
        <v>1.2595598691548989E-4</v>
      </c>
      <c r="AA473" s="96">
        <v>1.6150986094734004E-2</v>
      </c>
      <c r="AB473" s="86"/>
      <c r="AC473" s="85">
        <v>45245</v>
      </c>
      <c r="AD473" s="95">
        <v>-9.6505543290879084E-3</v>
      </c>
      <c r="AE473" s="95">
        <v>4.0433798884422553E-3</v>
      </c>
      <c r="AF473" s="95">
        <v>-1.9259854594589593E-2</v>
      </c>
      <c r="AG473" s="95">
        <v>-2.1456238213874001E-2</v>
      </c>
      <c r="AH473" s="94">
        <v>-2.268128074962018E-2</v>
      </c>
    </row>
    <row r="474" spans="1:34" ht="15.75" customHeight="1" x14ac:dyDescent="0.2">
      <c r="A474" s="93"/>
      <c r="B474" s="85">
        <v>45246</v>
      </c>
      <c r="C474" s="101">
        <v>-6.3430433579826943E-4</v>
      </c>
      <c r="D474" s="101">
        <v>1.197268613983712E-3</v>
      </c>
      <c r="E474" s="101">
        <v>3.3385262878683959E-3</v>
      </c>
      <c r="F474" s="100">
        <v>-1.1665316222738819E-2</v>
      </c>
      <c r="G474" s="86"/>
      <c r="H474" s="85">
        <v>45246</v>
      </c>
      <c r="I474" s="97">
        <v>-4.7482746483527816E-4</v>
      </c>
      <c r="J474" s="97">
        <v>2.6023671724481009E-3</v>
      </c>
      <c r="K474" s="96">
        <v>-2.31248325126889E-3</v>
      </c>
      <c r="L474" s="86"/>
      <c r="M474" s="85">
        <v>45246</v>
      </c>
      <c r="N474" s="95">
        <v>2.0029103878907553E-4</v>
      </c>
      <c r="O474" s="95">
        <v>2.1854354652590551E-3</v>
      </c>
      <c r="P474" s="95">
        <v>1.0737243375696435E-3</v>
      </c>
      <c r="Q474" s="94">
        <v>1.4603470051245898E-3</v>
      </c>
      <c r="R474" s="86"/>
      <c r="S474" s="85">
        <v>45246</v>
      </c>
      <c r="T474" s="99">
        <v>-3.5414044882951613E-2</v>
      </c>
      <c r="U474" s="99">
        <v>2.2745195022219375E-2</v>
      </c>
      <c r="V474" s="99">
        <v>4.2720547703871133E-2</v>
      </c>
      <c r="W474" s="98">
        <v>-5.9830447697019201E-2</v>
      </c>
      <c r="X474" s="86"/>
      <c r="Y474" s="85">
        <v>45246</v>
      </c>
      <c r="Z474" s="97">
        <v>-2.9380696712404862E-4</v>
      </c>
      <c r="AA474" s="96">
        <v>1.3306012554713233E-2</v>
      </c>
      <c r="AB474" s="86"/>
      <c r="AC474" s="85">
        <v>45246</v>
      </c>
      <c r="AD474" s="95">
        <v>9.9583318699125612E-3</v>
      </c>
      <c r="AE474" s="95">
        <v>-1.4684290450666824E-3</v>
      </c>
      <c r="AF474" s="95">
        <v>1.2634876370277067E-2</v>
      </c>
      <c r="AG474" s="95">
        <v>2.1996924899119679E-2</v>
      </c>
      <c r="AH474" s="94">
        <v>2.5368785477737476E-2</v>
      </c>
    </row>
    <row r="475" spans="1:34" ht="15.75" customHeight="1" x14ac:dyDescent="0.2">
      <c r="A475" s="93"/>
      <c r="B475" s="85">
        <v>45247</v>
      </c>
      <c r="C475" s="101">
        <v>-1.3743023116136426E-5</v>
      </c>
      <c r="D475" s="101">
        <v>-1.2523294562118948E-3</v>
      </c>
      <c r="E475" s="101">
        <v>3.32527356005462E-3</v>
      </c>
      <c r="F475" s="100">
        <v>1.5877322679750467E-2</v>
      </c>
      <c r="G475" s="86"/>
      <c r="H475" s="85">
        <v>45247</v>
      </c>
      <c r="I475" s="97">
        <v>1.3007194820230608E-4</v>
      </c>
      <c r="J475" s="97">
        <v>3.3603655633083116E-3</v>
      </c>
      <c r="K475" s="96">
        <v>1.9006237966942179E-3</v>
      </c>
      <c r="L475" s="86"/>
      <c r="M475" s="85">
        <v>45247</v>
      </c>
      <c r="N475" s="95">
        <v>3.2149374649406871E-4</v>
      </c>
      <c r="O475" s="95">
        <v>5.8134500802358563E-4</v>
      </c>
      <c r="P475" s="95">
        <v>-3.731422987879358E-3</v>
      </c>
      <c r="Q475" s="94">
        <v>1.5887919440701347E-2</v>
      </c>
      <c r="R475" s="86"/>
      <c r="S475" s="85">
        <v>45247</v>
      </c>
      <c r="T475" s="99">
        <v>1.1453898444528241E-2</v>
      </c>
      <c r="U475" s="99">
        <v>-2.7312733685060472E-2</v>
      </c>
      <c r="V475" s="99">
        <v>-2.5839358252991686E-2</v>
      </c>
      <c r="W475" s="98">
        <v>2.7810561658013246E-3</v>
      </c>
      <c r="X475" s="86"/>
      <c r="Y475" s="85">
        <v>45247</v>
      </c>
      <c r="Z475" s="97">
        <v>-3.7503827008744818E-4</v>
      </c>
      <c r="AA475" s="96">
        <v>7.8375558748815487E-3</v>
      </c>
      <c r="AB475" s="86"/>
      <c r="AC475" s="85">
        <v>45247</v>
      </c>
      <c r="AD475" s="95">
        <v>-2.711698937639478E-3</v>
      </c>
      <c r="AE475" s="95">
        <v>-5.5121728543138936E-4</v>
      </c>
      <c r="AF475" s="95">
        <v>4.0538106003051074E-3</v>
      </c>
      <c r="AG475" s="95">
        <v>2.1598280534299379E-3</v>
      </c>
      <c r="AH475" s="94">
        <v>3.5721411272642183E-3</v>
      </c>
    </row>
    <row r="476" spans="1:34" ht="15.75" customHeight="1" x14ac:dyDescent="0.2">
      <c r="A476" s="93"/>
      <c r="B476" s="85">
        <v>45250</v>
      </c>
      <c r="C476" s="101">
        <v>3.5253548062056511E-4</v>
      </c>
      <c r="D476" s="101">
        <v>2.8899637375870673E-4</v>
      </c>
      <c r="E476" s="101">
        <v>-1.080885763609188E-3</v>
      </c>
      <c r="F476" s="100">
        <v>5.9640780078582655E-3</v>
      </c>
      <c r="G476" s="86"/>
      <c r="H476" s="85">
        <v>45250</v>
      </c>
      <c r="I476" s="97">
        <v>-5.365015672981299E-4</v>
      </c>
      <c r="J476" s="97">
        <v>3.2782005925717727E-3</v>
      </c>
      <c r="K476" s="96">
        <v>3.3596442019290622E-3</v>
      </c>
      <c r="L476" s="86"/>
      <c r="M476" s="85">
        <v>45250</v>
      </c>
      <c r="N476" s="95">
        <v>1.0204516445381888E-3</v>
      </c>
      <c r="O476" s="95">
        <v>2.3158986680023087E-3</v>
      </c>
      <c r="P476" s="95">
        <v>1.9570939651296983E-4</v>
      </c>
      <c r="Q476" s="94">
        <v>1.4438591327165554E-2</v>
      </c>
      <c r="R476" s="86"/>
      <c r="S476" s="85">
        <v>45250</v>
      </c>
      <c r="T476" s="99">
        <v>-2.4470257631013251E-2</v>
      </c>
      <c r="U476" s="99">
        <v>-2.2159742720494889E-2</v>
      </c>
      <c r="V476" s="99">
        <v>0.1171808657403481</v>
      </c>
      <c r="W476" s="98">
        <v>0.11495275922656448</v>
      </c>
      <c r="X476" s="86"/>
      <c r="Y476" s="85">
        <v>45250</v>
      </c>
      <c r="Z476" s="97">
        <v>3.8924252538077427E-5</v>
      </c>
      <c r="AA476" s="96">
        <v>-2.0564323024118019E-2</v>
      </c>
      <c r="AB476" s="86"/>
      <c r="AC476" s="85">
        <v>45250</v>
      </c>
      <c r="AD476" s="95">
        <v>-1.223199877588362E-2</v>
      </c>
      <c r="AE476" s="95">
        <v>-1.3507467834407566E-2</v>
      </c>
      <c r="AF476" s="95">
        <v>-2.5327238343445191E-2</v>
      </c>
      <c r="AG476" s="95">
        <v>-2.360434305036491E-2</v>
      </c>
      <c r="AH476" s="94">
        <v>-1.1856861867487247E-2</v>
      </c>
    </row>
    <row r="477" spans="1:34" ht="15.75" customHeight="1" x14ac:dyDescent="0.2">
      <c r="A477" s="93"/>
      <c r="B477" s="85">
        <v>45251</v>
      </c>
      <c r="C477" s="101">
        <v>-3.1963505634548923E-4</v>
      </c>
      <c r="D477" s="101">
        <v>2.2344804920878805E-3</v>
      </c>
      <c r="E477" s="101">
        <v>7.7482178641962406E-3</v>
      </c>
      <c r="F477" s="100">
        <v>-2.1096206969216532E-3</v>
      </c>
      <c r="G477" s="86"/>
      <c r="H477" s="85">
        <v>45251</v>
      </c>
      <c r="I477" s="97">
        <v>4.3330004634403209E-4</v>
      </c>
      <c r="J477" s="97">
        <v>7.5447961590298981E-4</v>
      </c>
      <c r="K477" s="96">
        <v>2.8149927951830341E-4</v>
      </c>
      <c r="L477" s="86"/>
      <c r="M477" s="85">
        <v>45251</v>
      </c>
      <c r="N477" s="95">
        <v>1.0555156873045016E-3</v>
      </c>
      <c r="O477" s="95">
        <v>2.6278495742009894E-4</v>
      </c>
      <c r="P477" s="95">
        <v>-1.0706654941178479E-3</v>
      </c>
      <c r="Q477" s="94">
        <v>-1.3006273276875138E-2</v>
      </c>
      <c r="R477" s="86"/>
      <c r="S477" s="85">
        <v>45251</v>
      </c>
      <c r="T477" s="99">
        <v>3.46629148825933E-2</v>
      </c>
      <c r="U477" s="99">
        <v>-1.9213199204863751E-2</v>
      </c>
      <c r="V477" s="99">
        <v>0.1337356814307632</v>
      </c>
      <c r="W477" s="98">
        <v>-2.5567874160809214E-2</v>
      </c>
      <c r="X477" s="86"/>
      <c r="Y477" s="85">
        <v>45251</v>
      </c>
      <c r="Z477" s="97">
        <v>-3.7017451638803397E-4</v>
      </c>
      <c r="AA477" s="96">
        <v>9.2485794251561809E-3</v>
      </c>
      <c r="AB477" s="86"/>
      <c r="AC477" s="85">
        <v>45251</v>
      </c>
      <c r="AD477" s="95">
        <v>7.2827186903588661E-3</v>
      </c>
      <c r="AE477" s="95">
        <v>2.6046526353334866E-3</v>
      </c>
      <c r="AF477" s="95">
        <v>6.3922007464886545E-3</v>
      </c>
      <c r="AG477" s="95">
        <v>-9.5721061030983254E-3</v>
      </c>
      <c r="AH477" s="94">
        <v>1.0018033296274667E-3</v>
      </c>
    </row>
    <row r="478" spans="1:34" ht="15.75" customHeight="1" x14ac:dyDescent="0.2">
      <c r="A478" s="93"/>
      <c r="B478" s="85">
        <v>45252</v>
      </c>
      <c r="C478" s="101">
        <v>3.7639148270261834E-4</v>
      </c>
      <c r="D478" s="101">
        <v>6.8397186920033022E-4</v>
      </c>
      <c r="E478" s="101">
        <v>9.613293989428208E-3</v>
      </c>
      <c r="F478" s="100">
        <v>-3.4721258501412312E-3</v>
      </c>
      <c r="G478" s="86"/>
      <c r="H478" s="85">
        <v>45252</v>
      </c>
      <c r="I478" s="97">
        <v>-6.2789022740599603E-4</v>
      </c>
      <c r="J478" s="97">
        <v>-3.8408710625543454E-4</v>
      </c>
      <c r="K478" s="96">
        <v>2.2704593166323708E-3</v>
      </c>
      <c r="L478" s="86"/>
      <c r="M478" s="85">
        <v>45252</v>
      </c>
      <c r="N478" s="95">
        <v>1.0845827355584104E-3</v>
      </c>
      <c r="O478" s="95">
        <v>-3.1734196245518105E-4</v>
      </c>
      <c r="P478" s="95">
        <v>-1.0522716026091577E-3</v>
      </c>
      <c r="Q478" s="94">
        <v>-2.1732217496522294E-2</v>
      </c>
      <c r="R478" s="86"/>
      <c r="S478" s="85">
        <v>45252</v>
      </c>
      <c r="T478" s="99">
        <v>-3.8813845943978853E-2</v>
      </c>
      <c r="U478" s="99">
        <v>-3.7328115597533289E-2</v>
      </c>
      <c r="V478" s="99">
        <v>7.2466747050220631E-2</v>
      </c>
      <c r="W478" s="98">
        <v>-0.25650358866277428</v>
      </c>
      <c r="X478" s="86"/>
      <c r="Y478" s="85">
        <v>45252</v>
      </c>
      <c r="Z478" s="97">
        <v>-5.7439525035661587E-4</v>
      </c>
      <c r="AA478" s="96">
        <v>-4.4994565118586689E-3</v>
      </c>
      <c r="AB478" s="86"/>
      <c r="AC478" s="85">
        <v>45252</v>
      </c>
      <c r="AD478" s="95">
        <v>1.0488096633530699E-2</v>
      </c>
      <c r="AE478" s="95">
        <v>3.7092030657097123E-3</v>
      </c>
      <c r="AF478" s="95">
        <v>4.1144625090944117E-3</v>
      </c>
      <c r="AG478" s="95">
        <v>7.637334908069328E-3</v>
      </c>
      <c r="AH478" s="94">
        <v>7.779811830757326E-3</v>
      </c>
    </row>
    <row r="479" spans="1:34" ht="15.75" customHeight="1" x14ac:dyDescent="0.2">
      <c r="A479" s="93"/>
      <c r="B479" s="85">
        <v>45254</v>
      </c>
      <c r="C479" s="101">
        <v>4.8882544657776166E-4</v>
      </c>
      <c r="D479" s="101">
        <v>1.6973382162477355E-3</v>
      </c>
      <c r="E479" s="101">
        <v>4.7478959981943174E-3</v>
      </c>
      <c r="F479" s="100">
        <v>-7.2415778236294675E-3</v>
      </c>
      <c r="G479" s="86"/>
      <c r="H479" s="85">
        <v>45254</v>
      </c>
      <c r="I479" s="97">
        <v>6.9801672015485836E-4</v>
      </c>
      <c r="J479" s="97">
        <v>1.1507264805457739E-3</v>
      </c>
      <c r="K479" s="96">
        <v>-1.3406159099566758E-3</v>
      </c>
      <c r="L479" s="86"/>
      <c r="M479" s="85">
        <v>45254</v>
      </c>
      <c r="N479" s="95">
        <v>7.7883247150102331E-5</v>
      </c>
      <c r="O479" s="95">
        <v>-8.3368212873388226E-4</v>
      </c>
      <c r="P479" s="95">
        <v>-7.2908153208439707E-4</v>
      </c>
      <c r="Q479" s="94">
        <v>-5.4644183718733415E-3</v>
      </c>
      <c r="R479" s="86"/>
      <c r="S479" s="85">
        <v>45254</v>
      </c>
      <c r="T479" s="99">
        <v>1.9169270868196687E-2</v>
      </c>
      <c r="U479" s="99">
        <v>8.7160460747712325E-3</v>
      </c>
      <c r="V479" s="99">
        <v>0.10779733329245392</v>
      </c>
      <c r="W479" s="98">
        <v>0.11452467022538493</v>
      </c>
      <c r="X479" s="86"/>
      <c r="Y479" s="85">
        <v>45254</v>
      </c>
      <c r="Z479" s="97">
        <v>6.6026055765340606E-4</v>
      </c>
      <c r="AA479" s="96">
        <v>-1.1138494352842445E-2</v>
      </c>
      <c r="AB479" s="86"/>
      <c r="AC479" s="85">
        <v>45254</v>
      </c>
      <c r="AD479" s="95">
        <v>4.2951373570265225E-4</v>
      </c>
      <c r="AE479" s="95">
        <v>2.2189358216854809E-3</v>
      </c>
      <c r="AF479" s="95">
        <v>-1.6939987241382334E-2</v>
      </c>
      <c r="AG479" s="95">
        <v>-8.75309513539815E-3</v>
      </c>
      <c r="AH479" s="94">
        <v>-2.1881846805527827E-3</v>
      </c>
    </row>
    <row r="480" spans="1:34" ht="15.75" customHeight="1" x14ac:dyDescent="0.2">
      <c r="A480" s="93"/>
      <c r="B480" s="85">
        <v>45257</v>
      </c>
      <c r="C480" s="101">
        <v>1.4185252680638525E-4</v>
      </c>
      <c r="D480" s="101">
        <v>1.5552049813694405E-3</v>
      </c>
      <c r="E480" s="101">
        <v>-3.2726748953714386E-3</v>
      </c>
      <c r="F480" s="100">
        <v>-6.9533409901624908E-3</v>
      </c>
      <c r="G480" s="86"/>
      <c r="H480" s="85">
        <v>45257</v>
      </c>
      <c r="I480" s="97">
        <v>6.6818756417382245E-4</v>
      </c>
      <c r="J480" s="97">
        <v>-8.3187168355766477E-5</v>
      </c>
      <c r="K480" s="96">
        <v>-1.8414741178012885E-3</v>
      </c>
      <c r="L480" s="86"/>
      <c r="M480" s="85">
        <v>45257</v>
      </c>
      <c r="N480" s="95">
        <v>8.4325190102017291E-4</v>
      </c>
      <c r="O480" s="95">
        <v>2.5191993259818697E-3</v>
      </c>
      <c r="P480" s="95">
        <v>2.9396918357951088E-5</v>
      </c>
      <c r="Q480" s="94">
        <v>2.3861439514427922E-2</v>
      </c>
      <c r="R480" s="86"/>
      <c r="S480" s="85">
        <v>45257</v>
      </c>
      <c r="T480" s="99">
        <v>3.4734611505536223E-2</v>
      </c>
      <c r="U480" s="99">
        <v>7.4230384240790398E-2</v>
      </c>
      <c r="V480" s="99">
        <v>1.3789135537057785E-2</v>
      </c>
      <c r="W480" s="98">
        <v>1.5751601842116929E-2</v>
      </c>
      <c r="X480" s="86"/>
      <c r="Y480" s="85">
        <v>45257</v>
      </c>
      <c r="Z480" s="97">
        <v>2.7328584670256213E-4</v>
      </c>
      <c r="AA480" s="96">
        <v>1.378813185883402E-2</v>
      </c>
      <c r="AB480" s="86"/>
      <c r="AC480" s="85">
        <v>45257</v>
      </c>
      <c r="AD480" s="95">
        <v>-3.6356283878051732E-2</v>
      </c>
      <c r="AE480" s="95">
        <v>4.4231550181695846E-3</v>
      </c>
      <c r="AF480" s="95">
        <v>4.2005803792047457E-2</v>
      </c>
      <c r="AG480" s="95">
        <v>-1.2567201263016298E-3</v>
      </c>
      <c r="AH480" s="94">
        <v>-6.392989509026478E-3</v>
      </c>
    </row>
    <row r="481" spans="1:34" ht="15.75" customHeight="1" x14ac:dyDescent="0.2">
      <c r="A481" s="93"/>
      <c r="B481" s="85">
        <v>45258</v>
      </c>
      <c r="C481" s="101">
        <v>7.4358523408630975E-4</v>
      </c>
      <c r="D481" s="101">
        <v>2.916188622496201E-3</v>
      </c>
      <c r="E481" s="101">
        <v>6.4737346011063159E-3</v>
      </c>
      <c r="F481" s="100">
        <v>4.3960175840375496E-3</v>
      </c>
      <c r="G481" s="86"/>
      <c r="H481" s="85">
        <v>45258</v>
      </c>
      <c r="I481" s="97">
        <v>-2.4749190988033846E-4</v>
      </c>
      <c r="J481" s="97">
        <v>6.4878175804415335E-4</v>
      </c>
      <c r="K481" s="96">
        <v>-1.8563911049950721E-3</v>
      </c>
      <c r="L481" s="86"/>
      <c r="M481" s="85">
        <v>45258</v>
      </c>
      <c r="N481" s="95">
        <v>5.6497948086407465E-4</v>
      </c>
      <c r="O481" s="95">
        <v>-2.9286391385171888E-3</v>
      </c>
      <c r="P481" s="95">
        <v>1.6059625365354242E-3</v>
      </c>
      <c r="Q481" s="94">
        <v>-9.7099843145666571E-3</v>
      </c>
      <c r="R481" s="86"/>
      <c r="S481" s="85">
        <v>45258</v>
      </c>
      <c r="T481" s="99">
        <v>-5.3082778176820507E-2</v>
      </c>
      <c r="U481" s="99">
        <v>9.712999020825451E-2</v>
      </c>
      <c r="V481" s="99">
        <v>4.7639706025291613E-3</v>
      </c>
      <c r="W481" s="98">
        <v>-0.11762128439668595</v>
      </c>
      <c r="X481" s="86"/>
      <c r="Y481" s="85">
        <v>45258</v>
      </c>
      <c r="Z481" s="97">
        <v>9.1932621465964397E-5</v>
      </c>
      <c r="AA481" s="96">
        <v>7.7836778264404206E-3</v>
      </c>
      <c r="AB481" s="86"/>
      <c r="AC481" s="85">
        <v>45258</v>
      </c>
      <c r="AD481" s="95">
        <v>-1.042375545259998E-2</v>
      </c>
      <c r="AE481" s="95">
        <v>-1.0165506631458779E-2</v>
      </c>
      <c r="AF481" s="95">
        <v>2.5872805018838728E-2</v>
      </c>
      <c r="AG481" s="95">
        <v>5.5733737692068375E-3</v>
      </c>
      <c r="AH481" s="94">
        <v>2.3374343367409834E-2</v>
      </c>
    </row>
    <row r="482" spans="1:34" ht="15.75" customHeight="1" x14ac:dyDescent="0.2">
      <c r="A482" s="93"/>
      <c r="B482" s="85">
        <v>45259</v>
      </c>
      <c r="C482" s="101">
        <v>2.6361448078300056E-4</v>
      </c>
      <c r="D482" s="101">
        <v>-2.1199026109953879E-3</v>
      </c>
      <c r="E482" s="101">
        <v>-8.5987494335615453E-4</v>
      </c>
      <c r="F482" s="100">
        <v>1.1229475476114501E-2</v>
      </c>
      <c r="G482" s="86"/>
      <c r="H482" s="85">
        <v>45259</v>
      </c>
      <c r="I482" s="97">
        <v>-7.4631066979709304E-4</v>
      </c>
      <c r="J482" s="97">
        <v>3.2615895610950592E-4</v>
      </c>
      <c r="K482" s="96">
        <v>-1.3445225328701255E-3</v>
      </c>
      <c r="L482" s="86"/>
      <c r="M482" s="85">
        <v>45259</v>
      </c>
      <c r="N482" s="95">
        <v>-6.8129166051620355E-5</v>
      </c>
      <c r="O482" s="95">
        <v>-7.5288300127263356E-4</v>
      </c>
      <c r="P482" s="95">
        <v>-1.561866476487387E-3</v>
      </c>
      <c r="Q482" s="94">
        <v>3.6380985981179524E-2</v>
      </c>
      <c r="R482" s="86"/>
      <c r="S482" s="85">
        <v>45259</v>
      </c>
      <c r="T482" s="99">
        <v>2.1896836400502374E-2</v>
      </c>
      <c r="U482" s="99">
        <v>-6.9285649129848831E-2</v>
      </c>
      <c r="V482" s="99">
        <v>-0.13539934062185319</v>
      </c>
      <c r="W482" s="98">
        <v>7.8174105958173506E-2</v>
      </c>
      <c r="X482" s="86"/>
      <c r="Y482" s="85">
        <v>45259</v>
      </c>
      <c r="Z482" s="97">
        <v>-1.5835532585870737E-4</v>
      </c>
      <c r="AA482" s="96">
        <v>-1.2379710928717352E-2</v>
      </c>
      <c r="AB482" s="86"/>
      <c r="AC482" s="85">
        <v>45259</v>
      </c>
      <c r="AD482" s="95">
        <v>2.4636166616992642E-2</v>
      </c>
      <c r="AE482" s="95">
        <v>6.6654570051570047E-3</v>
      </c>
      <c r="AF482" s="95">
        <v>2.0018227726824815E-2</v>
      </c>
      <c r="AG482" s="95">
        <v>6.785319947218294E-3</v>
      </c>
      <c r="AH482" s="94">
        <v>3.0301572474249515E-3</v>
      </c>
    </row>
    <row r="483" spans="1:34" ht="15.75" customHeight="1" x14ac:dyDescent="0.2">
      <c r="A483" s="93"/>
      <c r="B483" s="85">
        <v>45260</v>
      </c>
      <c r="C483" s="101">
        <v>7.8673373773494384E-4</v>
      </c>
      <c r="D483" s="101">
        <v>-2.3759391808880074E-3</v>
      </c>
      <c r="E483" s="101">
        <v>-1.8837188486692177E-3</v>
      </c>
      <c r="F483" s="100">
        <v>-4.4333465984847439E-3</v>
      </c>
      <c r="G483" s="86"/>
      <c r="H483" s="85">
        <v>45260</v>
      </c>
      <c r="I483" s="97">
        <v>1.5759597913980431E-3</v>
      </c>
      <c r="J483" s="97">
        <v>-1.1969325251729689E-3</v>
      </c>
      <c r="K483" s="96">
        <v>8.2820597372061015E-4</v>
      </c>
      <c r="L483" s="86"/>
      <c r="M483" s="85">
        <v>45260</v>
      </c>
      <c r="N483" s="95">
        <v>-9.6430475585921683E-4</v>
      </c>
      <c r="O483" s="95">
        <v>5.4147056247903183E-4</v>
      </c>
      <c r="P483" s="95">
        <v>-4.3807605948873119E-4</v>
      </c>
      <c r="Q483" s="94">
        <v>3.154533269414395E-3</v>
      </c>
      <c r="R483" s="86"/>
      <c r="S483" s="85">
        <v>45260</v>
      </c>
      <c r="T483" s="99">
        <v>-9.2723068902799918E-4</v>
      </c>
      <c r="U483" s="99">
        <v>-8.5118315198630473E-2</v>
      </c>
      <c r="V483" s="99">
        <v>-7.9028822333025175E-2</v>
      </c>
      <c r="W483" s="98">
        <v>0.10089696072554254</v>
      </c>
      <c r="X483" s="86"/>
      <c r="Y483" s="85">
        <v>45260</v>
      </c>
      <c r="Z483" s="97">
        <v>-1.8981098018849455E-4</v>
      </c>
      <c r="AA483" s="96">
        <v>-4.9214941443390006E-4</v>
      </c>
      <c r="AB483" s="86"/>
      <c r="AC483" s="85">
        <v>45260</v>
      </c>
      <c r="AD483" s="95">
        <v>3.4701950454910299E-2</v>
      </c>
      <c r="AE483" s="95">
        <v>1.0098314034510312E-2</v>
      </c>
      <c r="AF483" s="95">
        <v>5.4798964314780832E-2</v>
      </c>
      <c r="AG483" s="95">
        <v>-2.2105563022121249E-3</v>
      </c>
      <c r="AH483" s="94">
        <v>1.3667638728663835E-2</v>
      </c>
    </row>
    <row r="484" spans="1:34" ht="15.75" customHeight="1" x14ac:dyDescent="0.2">
      <c r="A484" s="93"/>
      <c r="B484" s="85">
        <v>45261</v>
      </c>
      <c r="C484" s="101">
        <v>1.5798663193260286E-4</v>
      </c>
      <c r="D484" s="101">
        <v>1.9276121095261848E-3</v>
      </c>
      <c r="E484" s="101">
        <v>-6.8423337370114058E-3</v>
      </c>
      <c r="F484" s="100">
        <v>-6.6936819653451848E-3</v>
      </c>
      <c r="G484" s="86"/>
      <c r="H484" s="85">
        <v>45261</v>
      </c>
      <c r="I484" s="97">
        <v>-4.3618874117544448E-5</v>
      </c>
      <c r="J484" s="97">
        <v>1.1441673483864763E-3</v>
      </c>
      <c r="K484" s="96">
        <v>1.3099064351526704E-3</v>
      </c>
      <c r="L484" s="86"/>
      <c r="M484" s="85">
        <v>45261</v>
      </c>
      <c r="N484" s="95">
        <v>-2.2876896547395156E-4</v>
      </c>
      <c r="O484" s="95">
        <v>2.0947085693129308E-3</v>
      </c>
      <c r="P484" s="95">
        <v>-1.985130640725823E-4</v>
      </c>
      <c r="Q484" s="94">
        <v>-4.9167831757945778E-3</v>
      </c>
      <c r="R484" s="86"/>
      <c r="S484" s="85">
        <v>45261</v>
      </c>
      <c r="T484" s="99">
        <v>-7.114422677463446E-3</v>
      </c>
      <c r="U484" s="99">
        <v>1.8689935856136663E-2</v>
      </c>
      <c r="V484" s="99">
        <v>-7.0562665715595524E-2</v>
      </c>
      <c r="W484" s="98">
        <v>-0.23154609644327259</v>
      </c>
      <c r="X484" s="86"/>
      <c r="Y484" s="85">
        <v>45261</v>
      </c>
      <c r="Z484" s="97">
        <v>3.3677632003666416E-4</v>
      </c>
      <c r="AA484" s="96">
        <v>1.947014611403031E-2</v>
      </c>
      <c r="AB484" s="86"/>
      <c r="AC484" s="85">
        <v>45261</v>
      </c>
      <c r="AD484" s="95">
        <v>1.5926295943112387E-2</v>
      </c>
      <c r="AE484" s="95">
        <v>3.6469770545947554E-3</v>
      </c>
      <c r="AF484" s="95">
        <v>-2.6367846523033278E-3</v>
      </c>
      <c r="AG484" s="95">
        <v>-6.3827051707747058E-3</v>
      </c>
      <c r="AH484" s="94">
        <v>2.5960304950330307E-3</v>
      </c>
    </row>
    <row r="485" spans="1:34" ht="15.75" customHeight="1" x14ac:dyDescent="0.2">
      <c r="A485" s="93"/>
      <c r="B485" s="85">
        <v>45264</v>
      </c>
      <c r="C485" s="101">
        <v>-5.3714331308852702E-4</v>
      </c>
      <c r="D485" s="101">
        <v>-1.1725268997868924E-4</v>
      </c>
      <c r="E485" s="101">
        <v>5.936423484059339E-4</v>
      </c>
      <c r="F485" s="100">
        <v>3.8491754539749711E-3</v>
      </c>
      <c r="G485" s="86"/>
      <c r="H485" s="85">
        <v>45264</v>
      </c>
      <c r="I485" s="97">
        <v>9.3961409364449946E-4</v>
      </c>
      <c r="J485" s="97">
        <v>1.303016862095874E-3</v>
      </c>
      <c r="K485" s="96">
        <v>1.773502379831415E-3</v>
      </c>
      <c r="L485" s="86"/>
      <c r="M485" s="85">
        <v>45264</v>
      </c>
      <c r="N485" s="95">
        <v>5.4051342601898924E-4</v>
      </c>
      <c r="O485" s="95">
        <v>6.4235597709411466E-4</v>
      </c>
      <c r="P485" s="95">
        <v>3.0356047950933825E-3</v>
      </c>
      <c r="Q485" s="94">
        <v>-2.8383947657034739E-2</v>
      </c>
      <c r="R485" s="86"/>
      <c r="S485" s="85">
        <v>45264</v>
      </c>
      <c r="T485" s="99">
        <v>9.9967819944529607E-3</v>
      </c>
      <c r="U485" s="99">
        <v>2.5827581527903317E-2</v>
      </c>
      <c r="V485" s="99">
        <v>3.7111534193077049E-2</v>
      </c>
      <c r="W485" s="98">
        <v>-0.15166530164352762</v>
      </c>
      <c r="X485" s="86"/>
      <c r="Y485" s="85">
        <v>45264</v>
      </c>
      <c r="Z485" s="97">
        <v>2.7821448607193036E-4</v>
      </c>
      <c r="AA485" s="96">
        <v>6.7152213586320246E-3</v>
      </c>
      <c r="AB485" s="86"/>
      <c r="AC485" s="85">
        <v>45264</v>
      </c>
      <c r="AD485" s="95">
        <v>-2.1880864515502911E-2</v>
      </c>
      <c r="AE485" s="95">
        <v>7.7041934195548001E-2</v>
      </c>
      <c r="AF485" s="95">
        <v>9.8960918516628185E-4</v>
      </c>
      <c r="AG485" s="95">
        <v>-1.1761546952628757E-2</v>
      </c>
      <c r="AH485" s="94">
        <v>-2.8933877516954028E-2</v>
      </c>
    </row>
    <row r="486" spans="1:34" ht="15.75" customHeight="1" x14ac:dyDescent="0.2">
      <c r="A486" s="93"/>
      <c r="B486" s="85">
        <v>45265</v>
      </c>
      <c r="C486" s="101">
        <v>5.2686812400621838E-4</v>
      </c>
      <c r="D486" s="101">
        <v>-2.5232408858450318E-3</v>
      </c>
      <c r="E486" s="101">
        <v>-3.2567208844198605E-3</v>
      </c>
      <c r="F486" s="100">
        <v>-6.9962943468602351E-4</v>
      </c>
      <c r="G486" s="86"/>
      <c r="H486" s="85">
        <v>45265</v>
      </c>
      <c r="I486" s="97">
        <v>-9.1684012628862565E-4</v>
      </c>
      <c r="J486" s="97">
        <v>1.2677930580416003E-4</v>
      </c>
      <c r="K486" s="96">
        <v>9.1377240968269617E-4</v>
      </c>
      <c r="L486" s="86"/>
      <c r="M486" s="85">
        <v>45265</v>
      </c>
      <c r="N486" s="95">
        <v>-1.1549636957334584E-3</v>
      </c>
      <c r="O486" s="95">
        <v>-3.6606818451805588E-4</v>
      </c>
      <c r="P486" s="95">
        <v>1.5637284273372794E-3</v>
      </c>
      <c r="Q486" s="94">
        <v>-3.6529247906233082E-2</v>
      </c>
      <c r="R486" s="86"/>
      <c r="S486" s="85">
        <v>45265</v>
      </c>
      <c r="T486" s="99">
        <v>-6.3386981242657134E-4</v>
      </c>
      <c r="U486" s="99">
        <v>1.0660660416396423E-2</v>
      </c>
      <c r="V486" s="99">
        <v>0.10996867936552683</v>
      </c>
      <c r="W486" s="98">
        <v>-9.1029863285158219E-2</v>
      </c>
      <c r="X486" s="86"/>
      <c r="Y486" s="85">
        <v>45265</v>
      </c>
      <c r="Z486" s="97">
        <v>-1.0764405759717194E-3</v>
      </c>
      <c r="AA486" s="96">
        <v>-4.9334816271607391E-3</v>
      </c>
      <c r="AB486" s="86"/>
      <c r="AC486" s="85">
        <v>45265</v>
      </c>
      <c r="AD486" s="95">
        <v>-4.9485392854696436E-3</v>
      </c>
      <c r="AE486" s="95">
        <v>1.4056456339223346E-2</v>
      </c>
      <c r="AF486" s="95">
        <v>-4.1742849193379387E-2</v>
      </c>
      <c r="AG486" s="95">
        <v>-4.5172295898197002E-3</v>
      </c>
      <c r="AH486" s="94">
        <v>-1.9788272015693713E-3</v>
      </c>
    </row>
    <row r="487" spans="1:34" ht="15.75" customHeight="1" x14ac:dyDescent="0.2">
      <c r="A487" s="93"/>
      <c r="B487" s="85">
        <v>45266</v>
      </c>
      <c r="C487" s="101">
        <v>-1.6883560596496941E-4</v>
      </c>
      <c r="D487" s="101">
        <v>2.3327303863487307E-3</v>
      </c>
      <c r="E487" s="101">
        <v>3.9508277215063135E-3</v>
      </c>
      <c r="F487" s="100">
        <v>1.0872803900320187E-2</v>
      </c>
      <c r="G487" s="86"/>
      <c r="H487" s="85">
        <v>45266</v>
      </c>
      <c r="I487" s="97">
        <v>-4.7974721883812675E-4</v>
      </c>
      <c r="J487" s="97">
        <v>-4.1982121068708739E-3</v>
      </c>
      <c r="K487" s="96">
        <v>2.8349489046152173E-3</v>
      </c>
      <c r="L487" s="86"/>
      <c r="M487" s="85">
        <v>45266</v>
      </c>
      <c r="N487" s="95">
        <v>3.3456843726926993E-4</v>
      </c>
      <c r="O487" s="95">
        <v>1.8897711963144462E-3</v>
      </c>
      <c r="P487" s="95">
        <v>4.8097748042182483E-4</v>
      </c>
      <c r="Q487" s="94">
        <v>1.7772821209217818E-2</v>
      </c>
      <c r="R487" s="86"/>
      <c r="S487" s="85">
        <v>45266</v>
      </c>
      <c r="T487" s="99">
        <v>5.6896252528145395E-3</v>
      </c>
      <c r="U487" s="99">
        <v>5.7773946995742301E-2</v>
      </c>
      <c r="V487" s="99">
        <v>1.7106907285350435E-2</v>
      </c>
      <c r="W487" s="98">
        <v>5.2524625972546736E-2</v>
      </c>
      <c r="X487" s="86"/>
      <c r="Y487" s="85">
        <v>45266</v>
      </c>
      <c r="Z487" s="97">
        <v>2.0778084339657005E-4</v>
      </c>
      <c r="AA487" s="96">
        <v>8.8476499332105323E-3</v>
      </c>
      <c r="AB487" s="86"/>
      <c r="AC487" s="85">
        <v>45266</v>
      </c>
      <c r="AD487" s="95">
        <v>1.5910902322419035E-3</v>
      </c>
      <c r="AE487" s="95">
        <v>1.8261812994150725E-3</v>
      </c>
      <c r="AF487" s="95">
        <v>-6.2069164788555922E-3</v>
      </c>
      <c r="AG487" s="95">
        <v>1.9787992322617682E-3</v>
      </c>
      <c r="AH487" s="94">
        <v>-5.0638046943311055E-3</v>
      </c>
    </row>
    <row r="488" spans="1:34" ht="15.75" customHeight="1" x14ac:dyDescent="0.2">
      <c r="A488" s="93"/>
      <c r="B488" s="85">
        <v>45267</v>
      </c>
      <c r="C488" s="101">
        <v>5.3407432715773661E-4</v>
      </c>
      <c r="D488" s="101">
        <v>-4.0310467924287606E-3</v>
      </c>
      <c r="E488" s="101">
        <v>-2.3114770791532492E-3</v>
      </c>
      <c r="F488" s="100">
        <v>1.1538198251483665E-2</v>
      </c>
      <c r="G488" s="86"/>
      <c r="H488" s="85">
        <v>45267</v>
      </c>
      <c r="I488" s="97">
        <v>3.0376168098895793E-4</v>
      </c>
      <c r="J488" s="97">
        <v>-1.39037912904484E-5</v>
      </c>
      <c r="K488" s="96">
        <v>1.7482934863648333E-3</v>
      </c>
      <c r="L488" s="86"/>
      <c r="M488" s="85">
        <v>45267</v>
      </c>
      <c r="N488" s="95">
        <v>-8.2997075611992391E-4</v>
      </c>
      <c r="O488" s="95">
        <v>-2.2869291661858741E-3</v>
      </c>
      <c r="P488" s="95">
        <v>-5.5747299099617742E-4</v>
      </c>
      <c r="Q488" s="94">
        <v>-1.6826714068537416E-3</v>
      </c>
      <c r="R488" s="86"/>
      <c r="S488" s="85">
        <v>45267</v>
      </c>
      <c r="T488" s="99">
        <v>-1.9175278530526505E-2</v>
      </c>
      <c r="U488" s="99">
        <v>-5.1949325041962591E-2</v>
      </c>
      <c r="V488" s="99">
        <v>2.7036610605912011E-2</v>
      </c>
      <c r="W488" s="98">
        <v>-0.10322813071137099</v>
      </c>
      <c r="X488" s="86"/>
      <c r="Y488" s="85">
        <v>45267</v>
      </c>
      <c r="Z488" s="97">
        <v>-3.505996655364702E-5</v>
      </c>
      <c r="AA488" s="96">
        <v>-5.0532924609607583E-3</v>
      </c>
      <c r="AB488" s="86"/>
      <c r="AC488" s="85">
        <v>45267</v>
      </c>
      <c r="AD488" s="95">
        <v>6.0353156647275207E-3</v>
      </c>
      <c r="AE488" s="95">
        <v>-6.1559132923500633E-3</v>
      </c>
      <c r="AF488" s="95">
        <v>2.3924586085245243E-2</v>
      </c>
      <c r="AG488" s="95">
        <v>7.4558972390876997E-3</v>
      </c>
      <c r="AH488" s="94">
        <v>-1.7933650318059857E-3</v>
      </c>
    </row>
    <row r="489" spans="1:34" ht="15.75" customHeight="1" x14ac:dyDescent="0.2">
      <c r="A489" s="93"/>
      <c r="B489" s="85">
        <v>45268</v>
      </c>
      <c r="C489" s="101">
        <v>3.5957292723680308E-4</v>
      </c>
      <c r="D489" s="101">
        <v>2.6598755502987019E-3</v>
      </c>
      <c r="E489" s="101">
        <v>-1.8398348170878139E-3</v>
      </c>
      <c r="F489" s="100">
        <v>-3.2715877594851252E-3</v>
      </c>
      <c r="G489" s="86"/>
      <c r="H489" s="85">
        <v>45268</v>
      </c>
      <c r="I489" s="97">
        <v>2.0012834225884954E-3</v>
      </c>
      <c r="J489" s="97">
        <v>1.5747329556069383E-3</v>
      </c>
      <c r="K489" s="96">
        <v>2.0151761386182597E-3</v>
      </c>
      <c r="L489" s="86"/>
      <c r="M489" s="85">
        <v>45268</v>
      </c>
      <c r="N489" s="95">
        <v>-1.9825536228962353E-4</v>
      </c>
      <c r="O489" s="95">
        <v>1.7954774640017866E-3</v>
      </c>
      <c r="P489" s="95">
        <v>-1.3347821806883901E-3</v>
      </c>
      <c r="Q489" s="94">
        <v>5.2451157266437181E-3</v>
      </c>
      <c r="R489" s="86"/>
      <c r="S489" s="85">
        <v>45268</v>
      </c>
      <c r="T489" s="99">
        <v>1.202373282288728E-2</v>
      </c>
      <c r="U489" s="99">
        <v>-4.8069665782928817E-3</v>
      </c>
      <c r="V489" s="99">
        <v>-1.3398555117802124E-3</v>
      </c>
      <c r="W489" s="98">
        <v>0.28824142175843953</v>
      </c>
      <c r="X489" s="86"/>
      <c r="Y489" s="85">
        <v>45268</v>
      </c>
      <c r="Z489" s="97">
        <v>5.3782701881752973E-4</v>
      </c>
      <c r="AA489" s="96">
        <v>-5.8404881720693714E-3</v>
      </c>
      <c r="AB489" s="86"/>
      <c r="AC489" s="85">
        <v>45268</v>
      </c>
      <c r="AD489" s="95">
        <v>7.8099382895139733E-3</v>
      </c>
      <c r="AE489" s="95">
        <v>-2.5064763728012006E-3</v>
      </c>
      <c r="AF489" s="95">
        <v>-2.0283982613926096E-3</v>
      </c>
      <c r="AG489" s="95">
        <v>1.8606479573698684E-2</v>
      </c>
      <c r="AH489" s="94">
        <v>0</v>
      </c>
    </row>
    <row r="490" spans="1:34" ht="15.75" customHeight="1" x14ac:dyDescent="0.2">
      <c r="A490" s="93"/>
      <c r="B490" s="85">
        <v>45271</v>
      </c>
      <c r="C490" s="101">
        <v>-2.4246292858731187E-4</v>
      </c>
      <c r="D490" s="101">
        <v>-1.4781157753225244E-3</v>
      </c>
      <c r="E490" s="101">
        <v>2.1127901644119244E-3</v>
      </c>
      <c r="F490" s="100">
        <v>2.3216183535927871E-3</v>
      </c>
      <c r="G490" s="86"/>
      <c r="H490" s="85">
        <v>45271</v>
      </c>
      <c r="I490" s="97">
        <v>-5.5885451014047979E-4</v>
      </c>
      <c r="J490" s="97">
        <v>1.8610222844085698E-3</v>
      </c>
      <c r="K490" s="96">
        <v>9.956969648499982E-4</v>
      </c>
      <c r="L490" s="86"/>
      <c r="M490" s="85">
        <v>45271</v>
      </c>
      <c r="N490" s="95">
        <v>1.1694612263083554E-4</v>
      </c>
      <c r="O490" s="95">
        <v>-1.2229012507286969E-3</v>
      </c>
      <c r="P490" s="95">
        <v>-5.0131383220471075E-5</v>
      </c>
      <c r="Q490" s="94">
        <v>-7.0429680531797142E-3</v>
      </c>
      <c r="R490" s="86"/>
      <c r="S490" s="85">
        <v>45271</v>
      </c>
      <c r="T490" s="99">
        <v>5.446728541930717E-3</v>
      </c>
      <c r="U490" s="99">
        <v>-4.3416124554901112E-2</v>
      </c>
      <c r="V490" s="99">
        <v>5.2667488092170943E-2</v>
      </c>
      <c r="W490" s="98">
        <v>7.7669492249040004E-2</v>
      </c>
      <c r="X490" s="86"/>
      <c r="Y490" s="85">
        <v>45271</v>
      </c>
      <c r="Z490" s="97">
        <v>-2.9288050383899269E-4</v>
      </c>
      <c r="AA490" s="96">
        <v>-6.0655122208130097E-3</v>
      </c>
      <c r="AB490" s="86"/>
      <c r="AC490" s="85">
        <v>45271</v>
      </c>
      <c r="AD490" s="95">
        <v>6.3721285643897852E-3</v>
      </c>
      <c r="AE490" s="95">
        <v>-6.8832639770378132E-3</v>
      </c>
      <c r="AF490" s="95">
        <v>-6.7704809627591332E-4</v>
      </c>
      <c r="AG490" s="95">
        <v>1.9886245087397149E-2</v>
      </c>
      <c r="AH490" s="94">
        <v>-1.1973659383043454E-3</v>
      </c>
    </row>
    <row r="491" spans="1:34" ht="15.75" customHeight="1" x14ac:dyDescent="0.2">
      <c r="A491" s="93"/>
      <c r="B491" s="85">
        <v>45272</v>
      </c>
      <c r="C491" s="101">
        <v>-6.9379882463993688E-4</v>
      </c>
      <c r="D491" s="101">
        <v>1.6305451105446827E-3</v>
      </c>
      <c r="E491" s="101">
        <v>-3.2031904261370556E-3</v>
      </c>
      <c r="F491" s="100">
        <v>-2.8696800265317775E-3</v>
      </c>
      <c r="G491" s="86"/>
      <c r="H491" s="85">
        <v>45272</v>
      </c>
      <c r="I491" s="97">
        <v>1.9083362620390791E-4</v>
      </c>
      <c r="J491" s="97">
        <v>1.8161341789245486E-3</v>
      </c>
      <c r="K491" s="96">
        <v>6.7094345587504826E-5</v>
      </c>
      <c r="L491" s="86"/>
      <c r="M491" s="85">
        <v>45272</v>
      </c>
      <c r="N491" s="95">
        <v>1.1635360257547032E-3</v>
      </c>
      <c r="O491" s="95">
        <v>-1.2935400291939575E-3</v>
      </c>
      <c r="P491" s="95">
        <v>2.5459243732361996E-4</v>
      </c>
      <c r="Q491" s="94">
        <v>4.8677279755713542E-3</v>
      </c>
      <c r="R491" s="86"/>
      <c r="S491" s="85">
        <v>45272</v>
      </c>
      <c r="T491" s="99">
        <v>3.0072313663160162E-2</v>
      </c>
      <c r="U491" s="99">
        <v>4.1442753208504921E-2</v>
      </c>
      <c r="V491" s="99">
        <v>-7.8020280425532607E-2</v>
      </c>
      <c r="W491" s="98">
        <v>-0.14529344196174351</v>
      </c>
      <c r="X491" s="86"/>
      <c r="Y491" s="85">
        <v>45272</v>
      </c>
      <c r="Z491" s="97">
        <v>1.232714559801677E-3</v>
      </c>
      <c r="AA491" s="96">
        <v>1.8464013311009476E-3</v>
      </c>
      <c r="AB491" s="86"/>
      <c r="AC491" s="85">
        <v>45272</v>
      </c>
      <c r="AD491" s="95">
        <v>1.2919537901432713E-2</v>
      </c>
      <c r="AE491" s="95">
        <v>8.5549460781356185E-3</v>
      </c>
      <c r="AF491" s="95">
        <v>8.0016658205595337E-2</v>
      </c>
      <c r="AG491" s="95">
        <v>-9.3490281924199555E-3</v>
      </c>
      <c r="AH491" s="94">
        <v>1.2008282042519847E-2</v>
      </c>
    </row>
    <row r="492" spans="1:34" ht="15.75" customHeight="1" x14ac:dyDescent="0.2">
      <c r="A492" s="93"/>
      <c r="B492" s="85">
        <v>45273</v>
      </c>
      <c r="C492" s="101">
        <v>6.7782817022540046E-5</v>
      </c>
      <c r="D492" s="101">
        <v>2.9974269376217361E-4</v>
      </c>
      <c r="E492" s="101">
        <v>3.0461009295428307E-3</v>
      </c>
      <c r="F492" s="100">
        <v>1.0670670038020499E-3</v>
      </c>
      <c r="G492" s="86"/>
      <c r="H492" s="85">
        <v>45273</v>
      </c>
      <c r="I492" s="97">
        <v>-4.1628045551526558E-4</v>
      </c>
      <c r="J492" s="97">
        <v>8.4912839803761024E-4</v>
      </c>
      <c r="K492" s="96">
        <v>9.8752243536979394E-5</v>
      </c>
      <c r="L492" s="86"/>
      <c r="M492" s="85">
        <v>45273</v>
      </c>
      <c r="N492" s="95">
        <v>4.1608757511359519E-4</v>
      </c>
      <c r="O492" s="95">
        <v>7.3112707308698398E-4</v>
      </c>
      <c r="P492" s="95">
        <v>-1.2141274140814416E-3</v>
      </c>
      <c r="Q492" s="94">
        <v>-4.2912679624170684E-3</v>
      </c>
      <c r="R492" s="86"/>
      <c r="S492" s="85">
        <v>45273</v>
      </c>
      <c r="T492" s="99">
        <v>4.2567779515169456E-2</v>
      </c>
      <c r="U492" s="99">
        <v>-1.9749990340436296E-2</v>
      </c>
      <c r="V492" s="99">
        <v>-0.10160600374027835</v>
      </c>
      <c r="W492" s="98">
        <v>-0.10557722167904784</v>
      </c>
      <c r="X492" s="86"/>
      <c r="Y492" s="85">
        <v>45273</v>
      </c>
      <c r="Z492" s="97">
        <v>6.1906583062181473E-4</v>
      </c>
      <c r="AA492" s="96">
        <v>3.0316065771767028E-3</v>
      </c>
      <c r="AB492" s="86"/>
      <c r="AC492" s="85">
        <v>45273</v>
      </c>
      <c r="AD492" s="95">
        <v>2.4021493419884788E-2</v>
      </c>
      <c r="AE492" s="95">
        <v>-9.7348872179843088E-3</v>
      </c>
      <c r="AF492" s="95">
        <v>6.7971197312114914E-2</v>
      </c>
      <c r="AG492" s="95">
        <v>1.2042632514642843E-2</v>
      </c>
      <c r="AH492" s="94">
        <v>3.0314183651711134E-2</v>
      </c>
    </row>
    <row r="493" spans="1:34" ht="15.75" customHeight="1" x14ac:dyDescent="0.2">
      <c r="A493" s="93"/>
      <c r="B493" s="85">
        <v>45274</v>
      </c>
      <c r="C493" s="101">
        <v>9.4944683304023028E-5</v>
      </c>
      <c r="D493" s="101">
        <v>-7.1104484277448722E-4</v>
      </c>
      <c r="E493" s="101">
        <v>-4.2924270210640894E-3</v>
      </c>
      <c r="F493" s="100">
        <v>8.103995862322971E-3</v>
      </c>
      <c r="G493" s="86"/>
      <c r="H493" s="85">
        <v>45274</v>
      </c>
      <c r="I493" s="97">
        <v>-2.5512125889711119E-4</v>
      </c>
      <c r="J493" s="97">
        <v>-1.0382894827470931E-3</v>
      </c>
      <c r="K493" s="96">
        <v>2.0814599048482678E-3</v>
      </c>
      <c r="L493" s="86"/>
      <c r="M493" s="85">
        <v>45274</v>
      </c>
      <c r="N493" s="95">
        <v>-1.3888402638818718E-3</v>
      </c>
      <c r="O493" s="95">
        <v>-2.6491237176085084E-3</v>
      </c>
      <c r="P493" s="95">
        <v>8.3014906785726546E-4</v>
      </c>
      <c r="Q493" s="94">
        <v>-1.5015289598718255E-3</v>
      </c>
      <c r="R493" s="86"/>
      <c r="S493" s="85">
        <v>45274</v>
      </c>
      <c r="T493" s="99">
        <v>-1.0856499541053806E-2</v>
      </c>
      <c r="U493" s="99">
        <v>-9.5595777156739947E-2</v>
      </c>
      <c r="V493" s="99">
        <v>1.6713766630730605E-2</v>
      </c>
      <c r="W493" s="98">
        <v>0.19457093366541733</v>
      </c>
      <c r="X493" s="86"/>
      <c r="Y493" s="85">
        <v>45274</v>
      </c>
      <c r="Z493" s="97">
        <v>7.5987128041987608E-4</v>
      </c>
      <c r="AA493" s="96">
        <v>3.6037071452289784E-3</v>
      </c>
      <c r="AB493" s="86"/>
      <c r="AC493" s="85">
        <v>45274</v>
      </c>
      <c r="AD493" s="95">
        <v>-5.5594305801494256E-3</v>
      </c>
      <c r="AE493" s="95">
        <v>-6.7693607627969084E-3</v>
      </c>
      <c r="AF493" s="95">
        <v>2.9163041957882383E-3</v>
      </c>
      <c r="AG493" s="95">
        <v>-2.2891008447191667E-3</v>
      </c>
      <c r="AH493" s="94">
        <v>-2.2355409143367519E-2</v>
      </c>
    </row>
    <row r="494" spans="1:34" ht="15.75" customHeight="1" x14ac:dyDescent="0.2">
      <c r="A494" s="93"/>
      <c r="B494" s="85">
        <v>45275</v>
      </c>
      <c r="C494" s="101">
        <v>-1.0295515031173266E-4</v>
      </c>
      <c r="D494" s="101">
        <v>4.5930637038406731E-4</v>
      </c>
      <c r="E494" s="101">
        <v>1.0810079282094735E-2</v>
      </c>
      <c r="F494" s="100">
        <v>3.2535550491304215E-3</v>
      </c>
      <c r="G494" s="86"/>
      <c r="H494" s="85">
        <v>45275</v>
      </c>
      <c r="I494" s="97">
        <v>-4.9905797541931066E-4</v>
      </c>
      <c r="J494" s="97">
        <v>-1.132473297112599E-3</v>
      </c>
      <c r="K494" s="96">
        <v>5.5194126158942462E-4</v>
      </c>
      <c r="L494" s="86"/>
      <c r="M494" s="85">
        <v>45275</v>
      </c>
      <c r="N494" s="95">
        <v>8.6623151902821762E-4</v>
      </c>
      <c r="O494" s="95">
        <v>-1.3203200442119271E-3</v>
      </c>
      <c r="P494" s="95">
        <v>1.136423615027263E-3</v>
      </c>
      <c r="Q494" s="94">
        <v>3.1554643243849197E-3</v>
      </c>
      <c r="R494" s="86"/>
      <c r="S494" s="85">
        <v>45275</v>
      </c>
      <c r="T494" s="99">
        <v>1.6899746031543983E-2</v>
      </c>
      <c r="U494" s="99">
        <v>3.6270080096938669E-2</v>
      </c>
      <c r="V494" s="99">
        <v>1.4472198033611054E-2</v>
      </c>
      <c r="W494" s="98">
        <v>-0.21289937190399719</v>
      </c>
      <c r="X494" s="86"/>
      <c r="Y494" s="85">
        <v>45275</v>
      </c>
      <c r="Z494" s="97">
        <v>2.3437471510479334E-4</v>
      </c>
      <c r="AA494" s="96">
        <v>4.0495981337631088E-3</v>
      </c>
      <c r="AB494" s="86"/>
      <c r="AC494" s="85">
        <v>45275</v>
      </c>
      <c r="AD494" s="95">
        <v>3.3625169371078556E-3</v>
      </c>
      <c r="AE494" s="95">
        <v>-5.9610156927396279E-3</v>
      </c>
      <c r="AF494" s="95">
        <v>-2.4466953720110651E-2</v>
      </c>
      <c r="AG494" s="95">
        <v>-1.3481631297813357E-4</v>
      </c>
      <c r="AH494" s="94">
        <v>7.7017197660075622E-3</v>
      </c>
    </row>
    <row r="495" spans="1:34" ht="15.75" customHeight="1" x14ac:dyDescent="0.2">
      <c r="A495" s="93"/>
      <c r="B495" s="85">
        <v>45278</v>
      </c>
      <c r="C495" s="101">
        <v>9.5010998926032728E-4</v>
      </c>
      <c r="D495" s="101">
        <v>3.7575167445358633E-3</v>
      </c>
      <c r="E495" s="101">
        <v>4.7282967111098879E-3</v>
      </c>
      <c r="F495" s="100">
        <v>1.4662662039941946E-2</v>
      </c>
      <c r="G495" s="86"/>
      <c r="H495" s="85">
        <v>45278</v>
      </c>
      <c r="I495" s="97">
        <v>5.769602406806146E-4</v>
      </c>
      <c r="J495" s="97">
        <v>2.83389732003637E-3</v>
      </c>
      <c r="K495" s="96">
        <v>1.3751369704847514E-4</v>
      </c>
      <c r="L495" s="86"/>
      <c r="M495" s="85">
        <v>45278</v>
      </c>
      <c r="N495" s="95">
        <v>-5.636731069332833E-4</v>
      </c>
      <c r="O495" s="95">
        <v>4.9971178931433992E-4</v>
      </c>
      <c r="P495" s="95">
        <v>8.4705212195140985E-4</v>
      </c>
      <c r="Q495" s="94">
        <v>-2.1132923922770868E-2</v>
      </c>
      <c r="R495" s="86"/>
      <c r="S495" s="85">
        <v>45278</v>
      </c>
      <c r="T495" s="99">
        <v>-3.2867200047927349E-2</v>
      </c>
      <c r="U495" s="99">
        <v>-5.5521763642693692E-2</v>
      </c>
      <c r="V495" s="99">
        <v>-1.6153754072374134E-2</v>
      </c>
      <c r="W495" s="98">
        <v>5.8110015185962094E-2</v>
      </c>
      <c r="X495" s="86"/>
      <c r="Y495" s="85">
        <v>45278</v>
      </c>
      <c r="Z495" s="97">
        <v>3.1086333677530971E-4</v>
      </c>
      <c r="AA495" s="96">
        <v>8.6780615958208622E-3</v>
      </c>
      <c r="AB495" s="86"/>
      <c r="AC495" s="85">
        <v>45278</v>
      </c>
      <c r="AD495" s="95">
        <v>1.7925815075693933E-3</v>
      </c>
      <c r="AE495" s="95">
        <v>1.6097949936074545E-2</v>
      </c>
      <c r="AF495" s="95">
        <v>2.0674097240294256E-2</v>
      </c>
      <c r="AG495" s="95">
        <v>-7.1713993835895752E-3</v>
      </c>
      <c r="AH495" s="94">
        <v>1.3600402546607753E-2</v>
      </c>
    </row>
    <row r="496" spans="1:34" ht="15.75" customHeight="1" x14ac:dyDescent="0.2">
      <c r="A496" s="93"/>
      <c r="B496" s="85">
        <v>45279</v>
      </c>
      <c r="C496" s="101">
        <v>8.3489335185165585E-4</v>
      </c>
      <c r="D496" s="101">
        <v>1.5056812172766717E-3</v>
      </c>
      <c r="E496" s="101">
        <v>1.9347830656715709E-3</v>
      </c>
      <c r="F496" s="100">
        <v>-2.5142670461533981E-3</v>
      </c>
      <c r="G496" s="86"/>
      <c r="H496" s="85">
        <v>45279</v>
      </c>
      <c r="I496" s="97">
        <v>7.5339731728683629E-4</v>
      </c>
      <c r="J496" s="97">
        <v>-6.387628293180697E-4</v>
      </c>
      <c r="K496" s="96">
        <v>-1.6813859431224008E-3</v>
      </c>
      <c r="L496" s="86"/>
      <c r="M496" s="85">
        <v>45279</v>
      </c>
      <c r="N496" s="95">
        <v>4.9741498739657201E-4</v>
      </c>
      <c r="O496" s="95">
        <v>1.2714281529879989E-4</v>
      </c>
      <c r="P496" s="95">
        <v>-5.7989455620705108E-4</v>
      </c>
      <c r="Q496" s="94">
        <v>-1.3474794298436383E-3</v>
      </c>
      <c r="R496" s="86"/>
      <c r="S496" s="85">
        <v>45279</v>
      </c>
      <c r="T496" s="99">
        <v>-3.1557768928794548E-2</v>
      </c>
      <c r="U496" s="99">
        <v>-7.6550170697304673E-2</v>
      </c>
      <c r="V496" s="99">
        <v>-8.9508372129800725E-3</v>
      </c>
      <c r="W496" s="98">
        <v>-1.3579758755327943E-2</v>
      </c>
      <c r="X496" s="86"/>
      <c r="Y496" s="85">
        <v>45279</v>
      </c>
      <c r="Z496" s="97">
        <v>-1.4490872603033304E-4</v>
      </c>
      <c r="AA496" s="96">
        <v>-6.6434677413537719E-3</v>
      </c>
      <c r="AB496" s="86"/>
      <c r="AC496" s="85">
        <v>45279</v>
      </c>
      <c r="AD496" s="95">
        <v>-1.5545712038497587E-2</v>
      </c>
      <c r="AE496" s="95">
        <v>-5.5625933572153053E-3</v>
      </c>
      <c r="AF496" s="95">
        <v>-2.5460226627880597E-2</v>
      </c>
      <c r="AG496" s="95">
        <v>7.9800247645784791E-3</v>
      </c>
      <c r="AH496" s="94">
        <v>-1.9162594673947957E-4</v>
      </c>
    </row>
    <row r="497" spans="1:34" ht="15.75" customHeight="1" x14ac:dyDescent="0.2">
      <c r="A497" s="93"/>
      <c r="B497" s="85">
        <v>45280</v>
      </c>
      <c r="C497" s="101">
        <v>3.8818015211135044E-4</v>
      </c>
      <c r="D497" s="101">
        <v>-7.3402897929223114E-4</v>
      </c>
      <c r="E497" s="101">
        <v>3.1630446181360175E-3</v>
      </c>
      <c r="F497" s="100">
        <v>7.8402691006216312E-3</v>
      </c>
      <c r="G497" s="86"/>
      <c r="H497" s="85">
        <v>45280</v>
      </c>
      <c r="I497" s="97">
        <v>-4.1882603664759226E-4</v>
      </c>
      <c r="J497" s="97">
        <v>-1.7385158561830515E-3</v>
      </c>
      <c r="K497" s="96">
        <v>-1.493096097882144E-3</v>
      </c>
      <c r="L497" s="86"/>
      <c r="M497" s="85">
        <v>45280</v>
      </c>
      <c r="N497" s="95">
        <v>1.4182007085926337E-3</v>
      </c>
      <c r="O497" s="95">
        <v>-5.2811065774775365E-4</v>
      </c>
      <c r="P497" s="95">
        <v>1.1837876673496614E-3</v>
      </c>
      <c r="Q497" s="94">
        <v>-1.951827462260158E-2</v>
      </c>
      <c r="R497" s="86"/>
      <c r="S497" s="85">
        <v>45280</v>
      </c>
      <c r="T497" s="99">
        <v>1.4785920549277099E-3</v>
      </c>
      <c r="U497" s="99">
        <v>-7.4528542901067113E-3</v>
      </c>
      <c r="V497" s="99">
        <v>2.21751194459259E-2</v>
      </c>
      <c r="W497" s="98">
        <v>-4.4992444168826362E-2</v>
      </c>
      <c r="X497" s="86"/>
      <c r="Y497" s="85">
        <v>45280</v>
      </c>
      <c r="Z497" s="97">
        <v>-3.3398056252069745E-4</v>
      </c>
      <c r="AA497" s="96">
        <v>-7.2012561858433464E-3</v>
      </c>
      <c r="AB497" s="86"/>
      <c r="AC497" s="85">
        <v>45280</v>
      </c>
      <c r="AD497" s="95">
        <v>5.150426930264386E-3</v>
      </c>
      <c r="AE497" s="95">
        <v>1.009090298196294E-2</v>
      </c>
      <c r="AF497" s="95">
        <v>1.1626304756189436E-2</v>
      </c>
      <c r="AG497" s="95">
        <v>6.4455708582541104E-3</v>
      </c>
      <c r="AH497" s="94">
        <v>2.7595778704895397E-2</v>
      </c>
    </row>
    <row r="498" spans="1:34" ht="15.75" customHeight="1" x14ac:dyDescent="0.2">
      <c r="A498" s="93"/>
      <c r="B498" s="85">
        <v>45281</v>
      </c>
      <c r="C498" s="101">
        <v>1.325703908608503E-3</v>
      </c>
      <c r="D498" s="101">
        <v>1.4911572223367316E-3</v>
      </c>
      <c r="E498" s="101">
        <v>-7.1062417157441923E-3</v>
      </c>
      <c r="F498" s="100">
        <v>4.2060379174179677E-4</v>
      </c>
      <c r="G498" s="86"/>
      <c r="H498" s="85">
        <v>45281</v>
      </c>
      <c r="I498" s="97">
        <v>-7.2649265493401145E-4</v>
      </c>
      <c r="J498" s="97">
        <v>5.2475916102569875E-3</v>
      </c>
      <c r="K498" s="96">
        <v>3.4198791811096934E-3</v>
      </c>
      <c r="L498" s="86"/>
      <c r="M498" s="85">
        <v>45281</v>
      </c>
      <c r="N498" s="95">
        <v>-3.1796740533318059E-4</v>
      </c>
      <c r="O498" s="95">
        <v>-1.5620785458025001E-3</v>
      </c>
      <c r="P498" s="95">
        <v>3.1864928532605971E-4</v>
      </c>
      <c r="Q498" s="94">
        <v>3.8706388376256701E-2</v>
      </c>
      <c r="R498" s="86"/>
      <c r="S498" s="85">
        <v>45281</v>
      </c>
      <c r="T498" s="99">
        <v>-1.0723337983199565E-2</v>
      </c>
      <c r="U498" s="99">
        <v>-1.2824674020953886E-2</v>
      </c>
      <c r="V498" s="99">
        <v>3.7685577139100657E-3</v>
      </c>
      <c r="W498" s="98">
        <v>-5.6008754616992652E-2</v>
      </c>
      <c r="X498" s="86"/>
      <c r="Y498" s="85">
        <v>45281</v>
      </c>
      <c r="Z498" s="97">
        <v>4.5037883727090037E-4</v>
      </c>
      <c r="AA498" s="96">
        <v>-7.7891839040903329E-3</v>
      </c>
      <c r="AB498" s="86"/>
      <c r="AC498" s="85">
        <v>45281</v>
      </c>
      <c r="AD498" s="95">
        <v>8.4869427624259357E-3</v>
      </c>
      <c r="AE498" s="95">
        <v>7.1696847351176646E-3</v>
      </c>
      <c r="AF498" s="95">
        <v>1.4808236083763311E-3</v>
      </c>
      <c r="AG498" s="95">
        <v>0.10871454195953945</v>
      </c>
      <c r="AH498" s="94">
        <v>8.3542674698579445E-3</v>
      </c>
    </row>
    <row r="499" spans="1:34" ht="15.75" customHeight="1" x14ac:dyDescent="0.2">
      <c r="A499" s="93"/>
      <c r="B499" s="85">
        <v>45282</v>
      </c>
      <c r="C499" s="101">
        <v>7.4716716812304367E-4</v>
      </c>
      <c r="D499" s="101">
        <v>6.4526429400470296E-4</v>
      </c>
      <c r="E499" s="101">
        <v>-5.9422690377963737E-3</v>
      </c>
      <c r="F499" s="100">
        <v>-1.2161805910283175E-3</v>
      </c>
      <c r="G499" s="86"/>
      <c r="H499" s="85">
        <v>45282</v>
      </c>
      <c r="I499" s="97">
        <v>1.5604894268497597E-4</v>
      </c>
      <c r="J499" s="97">
        <v>4.6169449855117204E-4</v>
      </c>
      <c r="K499" s="96">
        <v>9.5026104037492041E-4</v>
      </c>
      <c r="L499" s="86"/>
      <c r="M499" s="85">
        <v>45282</v>
      </c>
      <c r="N499" s="95">
        <v>6.4800673193895076E-4</v>
      </c>
      <c r="O499" s="95">
        <v>-2.7311728198030202E-3</v>
      </c>
      <c r="P499" s="95">
        <v>-4.9998998769170983E-4</v>
      </c>
      <c r="Q499" s="94">
        <v>-2.3254565623005794E-3</v>
      </c>
      <c r="R499" s="86"/>
      <c r="S499" s="85">
        <v>45282</v>
      </c>
      <c r="T499" s="99">
        <v>5.6125478926667062E-2</v>
      </c>
      <c r="U499" s="99">
        <v>-5.502066150081384E-2</v>
      </c>
      <c r="V499" s="99">
        <v>-2.3981767590613004E-2</v>
      </c>
      <c r="W499" s="98">
        <v>-2.4926997931277547E-2</v>
      </c>
      <c r="X499" s="86"/>
      <c r="Y499" s="85">
        <v>45282</v>
      </c>
      <c r="Z499" s="97">
        <v>-5.6981501207274918E-5</v>
      </c>
      <c r="AA499" s="96">
        <v>1.302854777100371E-2</v>
      </c>
      <c r="AB499" s="86"/>
      <c r="AC499" s="85">
        <v>45282</v>
      </c>
      <c r="AD499" s="95">
        <v>7.1519511220288021E-3</v>
      </c>
      <c r="AE499" s="95">
        <v>9.9634681108492335E-4</v>
      </c>
      <c r="AF499" s="95">
        <v>1.059768529060052E-2</v>
      </c>
      <c r="AG499" s="95">
        <v>7.7737639581956005E-3</v>
      </c>
      <c r="AH499" s="94">
        <v>9.9338565242906747E-3</v>
      </c>
    </row>
    <row r="500" spans="1:34" ht="15.75" customHeight="1" x14ac:dyDescent="0.2">
      <c r="A500" s="93"/>
      <c r="B500" s="85">
        <v>45286</v>
      </c>
      <c r="C500" s="101">
        <v>5.7669544729981438E-4</v>
      </c>
      <c r="D500" s="101">
        <v>5.1892512135022452E-4</v>
      </c>
      <c r="E500" s="101">
        <v>-1.5992920728342813E-3</v>
      </c>
      <c r="F500" s="100">
        <v>-2.6563654757798217E-3</v>
      </c>
      <c r="G500" s="86"/>
      <c r="H500" s="85">
        <v>45286</v>
      </c>
      <c r="I500" s="97">
        <v>-7.568870698224759E-5</v>
      </c>
      <c r="J500" s="97">
        <v>-4.2684596639093128E-4</v>
      </c>
      <c r="K500" s="96">
        <v>-2.7380288284043425E-3</v>
      </c>
      <c r="L500" s="86"/>
      <c r="M500" s="85">
        <v>45286</v>
      </c>
      <c r="N500" s="95">
        <v>4.4297728744135775E-5</v>
      </c>
      <c r="O500" s="95">
        <v>-1.8790678259697656E-3</v>
      </c>
      <c r="P500" s="95">
        <v>-8.1459191979799952E-4</v>
      </c>
      <c r="Q500" s="94">
        <v>-6.1864635366137991E-3</v>
      </c>
      <c r="R500" s="86"/>
      <c r="S500" s="85">
        <v>45286</v>
      </c>
      <c r="T500" s="99">
        <v>-9.5889788200325364E-3</v>
      </c>
      <c r="U500" s="99">
        <v>-4.7456410610985759E-2</v>
      </c>
      <c r="V500" s="99">
        <v>0.13894632301728599</v>
      </c>
      <c r="W500" s="98">
        <v>7.5162461855075954E-2</v>
      </c>
      <c r="X500" s="86"/>
      <c r="Y500" s="85">
        <v>45286</v>
      </c>
      <c r="Z500" s="97">
        <v>4.4145357069836282E-4</v>
      </c>
      <c r="AA500" s="96">
        <v>6.1628588393859542E-3</v>
      </c>
      <c r="AB500" s="86"/>
      <c r="AC500" s="85">
        <v>45286</v>
      </c>
      <c r="AD500" s="95">
        <v>-1.7831981486077298E-3</v>
      </c>
      <c r="AE500" s="95">
        <v>-5.6591362749308623E-3</v>
      </c>
      <c r="AF500" s="95">
        <v>4.9656886029626219E-3</v>
      </c>
      <c r="AG500" s="95">
        <v>3.5676099202752473E-3</v>
      </c>
      <c r="AH500" s="94">
        <v>4.3835686632575947E-3</v>
      </c>
    </row>
    <row r="501" spans="1:34" ht="15.75" customHeight="1" x14ac:dyDescent="0.2">
      <c r="A501" s="93"/>
      <c r="B501" s="85">
        <v>45287</v>
      </c>
      <c r="C501" s="101">
        <v>1.2755556546295709E-4</v>
      </c>
      <c r="D501" s="101">
        <v>-2.6680736839178533E-3</v>
      </c>
      <c r="E501" s="101">
        <v>3.1805458833809239E-3</v>
      </c>
      <c r="F501" s="100">
        <v>6.6381364164829555E-4</v>
      </c>
      <c r="G501" s="86"/>
      <c r="H501" s="85">
        <v>45287</v>
      </c>
      <c r="I501" s="97">
        <v>1.003506342699258E-3</v>
      </c>
      <c r="J501" s="97">
        <v>-4.2462062680806537E-5</v>
      </c>
      <c r="K501" s="96">
        <v>-1.3230685436311847E-3</v>
      </c>
      <c r="L501" s="86"/>
      <c r="M501" s="85">
        <v>45287</v>
      </c>
      <c r="N501" s="95">
        <v>5.7672360412073685E-4</v>
      </c>
      <c r="O501" s="95">
        <v>-3.688172841901545E-4</v>
      </c>
      <c r="P501" s="95">
        <v>1.214254012162698E-3</v>
      </c>
      <c r="Q501" s="94">
        <v>-2.358954532150765E-2</v>
      </c>
      <c r="R501" s="86"/>
      <c r="S501" s="85">
        <v>45287</v>
      </c>
      <c r="T501" s="99">
        <v>-3.7809111820718356E-3</v>
      </c>
      <c r="U501" s="99">
        <v>-7.4450643138464168E-2</v>
      </c>
      <c r="V501" s="99">
        <v>-4.0743958161368297E-2</v>
      </c>
      <c r="W501" s="98">
        <v>7.9810954902073156E-2</v>
      </c>
      <c r="X501" s="86"/>
      <c r="Y501" s="85">
        <v>45287</v>
      </c>
      <c r="Z501" s="97">
        <v>-4.1914016485541697E-5</v>
      </c>
      <c r="AA501" s="96">
        <v>-8.5053247859135164E-3</v>
      </c>
      <c r="AB501" s="86"/>
      <c r="AC501" s="85">
        <v>45287</v>
      </c>
      <c r="AD501" s="95">
        <v>-1.2097820987558453E-3</v>
      </c>
      <c r="AE501" s="95">
        <v>8.3423713856356431E-4</v>
      </c>
      <c r="AF501" s="95">
        <v>7.2579793137715681E-3</v>
      </c>
      <c r="AG501" s="95">
        <v>2.1344725286326196E-3</v>
      </c>
      <c r="AH501" s="94">
        <v>1.0018671997899711E-3</v>
      </c>
    </row>
    <row r="502" spans="1:34" ht="15.75" customHeight="1" x14ac:dyDescent="0.2">
      <c r="A502" s="93"/>
      <c r="B502" s="85">
        <v>45288</v>
      </c>
      <c r="C502" s="101">
        <v>-4.5361364958015286E-4</v>
      </c>
      <c r="D502" s="101">
        <v>2.1484856508054997E-3</v>
      </c>
      <c r="E502" s="101">
        <v>-6.7197080133551759E-3</v>
      </c>
      <c r="F502" s="100">
        <v>1.3132364047031414E-3</v>
      </c>
      <c r="G502" s="86"/>
      <c r="H502" s="85">
        <v>45288</v>
      </c>
      <c r="I502" s="97">
        <v>8.3112037691702707E-4</v>
      </c>
      <c r="J502" s="97">
        <v>1.1933809020073256E-3</v>
      </c>
      <c r="K502" s="96">
        <v>-7.2468343040947569E-4</v>
      </c>
      <c r="L502" s="86"/>
      <c r="M502" s="85">
        <v>45288</v>
      </c>
      <c r="N502" s="95">
        <v>1.5063475812670057E-4</v>
      </c>
      <c r="O502" s="95">
        <v>2.1391416679693393E-3</v>
      </c>
      <c r="P502" s="95">
        <v>8.4128087525759375E-4</v>
      </c>
      <c r="Q502" s="94">
        <v>8.4837066734847755E-3</v>
      </c>
      <c r="R502" s="86"/>
      <c r="S502" s="85">
        <v>45288</v>
      </c>
      <c r="T502" s="99">
        <v>-4.5219629468256549E-2</v>
      </c>
      <c r="U502" s="99">
        <v>-0.12102142572967937</v>
      </c>
      <c r="V502" s="99">
        <v>-5.5201710906652462E-2</v>
      </c>
      <c r="W502" s="98">
        <v>5.9920913117882238E-2</v>
      </c>
      <c r="X502" s="86"/>
      <c r="Y502" s="85">
        <v>45288</v>
      </c>
      <c r="Z502" s="97">
        <v>-7.0957233628267098E-4</v>
      </c>
      <c r="AA502" s="96">
        <v>4.2859626770899613E-3</v>
      </c>
      <c r="AB502" s="86"/>
      <c r="AC502" s="85">
        <v>45288</v>
      </c>
      <c r="AD502" s="95">
        <v>-8.5097043088659258E-3</v>
      </c>
      <c r="AE502" s="95">
        <v>-3.8432664901824291E-3</v>
      </c>
      <c r="AF502" s="95">
        <v>-5.5112539788298685E-3</v>
      </c>
      <c r="AG502" s="95">
        <v>-3.2034197175375891E-3</v>
      </c>
      <c r="AH502" s="94">
        <v>-8.1349564294169556E-3</v>
      </c>
    </row>
    <row r="503" spans="1:34" ht="15.75" customHeight="1" x14ac:dyDescent="0.2">
      <c r="A503" s="93"/>
      <c r="B503" s="85">
        <v>45289</v>
      </c>
      <c r="C503" s="101">
        <v>4.1431006046986477E-4</v>
      </c>
      <c r="D503" s="101">
        <v>1.8216562869701248E-3</v>
      </c>
      <c r="E503" s="101">
        <v>5.277814143480308E-3</v>
      </c>
      <c r="F503" s="100">
        <v>-3.6525472153060698E-3</v>
      </c>
      <c r="G503" s="86"/>
      <c r="H503" s="85">
        <v>45289</v>
      </c>
      <c r="I503" s="97">
        <v>-2.8561761922548301E-4</v>
      </c>
      <c r="J503" s="97">
        <v>2.9690895500131685E-3</v>
      </c>
      <c r="K503" s="96">
        <v>1.7384797029334426E-3</v>
      </c>
      <c r="L503" s="86"/>
      <c r="M503" s="85">
        <v>45289</v>
      </c>
      <c r="N503" s="95">
        <v>6.5394981630653574E-4</v>
      </c>
      <c r="O503" s="95">
        <v>-2.1761743695058238E-3</v>
      </c>
      <c r="P503" s="95">
        <v>-1.1616911919733286E-3</v>
      </c>
      <c r="Q503" s="94">
        <v>1.4668691495357161E-2</v>
      </c>
      <c r="R503" s="86"/>
      <c r="S503" s="85">
        <v>45289</v>
      </c>
      <c r="T503" s="99">
        <v>3.326287568751482E-2</v>
      </c>
      <c r="U503" s="99">
        <v>1.0080542425080026E-2</v>
      </c>
      <c r="V503" s="99">
        <v>8.9764590264739388E-2</v>
      </c>
      <c r="W503" s="98">
        <v>2.0139378394974185E-2</v>
      </c>
      <c r="X503" s="86"/>
      <c r="Y503" s="85">
        <v>45289</v>
      </c>
      <c r="Z503" s="97">
        <v>4.766366476371358E-5</v>
      </c>
      <c r="AA503" s="96">
        <v>-5.6006903145432415E-3</v>
      </c>
      <c r="AB503" s="86"/>
      <c r="AC503" s="85">
        <v>45289</v>
      </c>
      <c r="AD503" s="95">
        <v>-1.3579371673564726E-2</v>
      </c>
      <c r="AE503" s="95">
        <v>1.8413060646877671E-2</v>
      </c>
      <c r="AF503" s="95">
        <v>1.2429701868644328E-2</v>
      </c>
      <c r="AG503" s="95">
        <v>-7.4738912962231327E-2</v>
      </c>
      <c r="AH503" s="94">
        <v>-2.6650753264419271E-3</v>
      </c>
    </row>
    <row r="504" spans="1:34" ht="15.75" customHeight="1" x14ac:dyDescent="0.2">
      <c r="A504" s="93"/>
      <c r="B504" s="85">
        <v>45293</v>
      </c>
      <c r="C504" s="101">
        <v>3.3143749274933425E-4</v>
      </c>
      <c r="D504" s="101">
        <v>7.3902443917916506E-4</v>
      </c>
      <c r="E504" s="101">
        <v>5.858083835013914E-3</v>
      </c>
      <c r="F504" s="100">
        <v>-1.1938446663536001E-2</v>
      </c>
      <c r="G504" s="86"/>
      <c r="H504" s="85">
        <v>45293</v>
      </c>
      <c r="I504" s="97">
        <v>1.3067956313903685E-3</v>
      </c>
      <c r="J504" s="97">
        <v>4.3246296859340335E-3</v>
      </c>
      <c r="K504" s="96">
        <v>-2.0991149960342221E-3</v>
      </c>
      <c r="L504" s="86"/>
      <c r="M504" s="85">
        <v>45293</v>
      </c>
      <c r="N504" s="95">
        <v>1.1705856668134931E-3</v>
      </c>
      <c r="O504" s="95">
        <v>-1.8384807985308225E-4</v>
      </c>
      <c r="P504" s="95">
        <v>-7.0167000515235787E-4</v>
      </c>
      <c r="Q504" s="94">
        <v>-2.5789801545996683E-2</v>
      </c>
      <c r="R504" s="86"/>
      <c r="S504" s="85">
        <v>45293</v>
      </c>
      <c r="T504" s="99">
        <v>1.3619348749928248E-2</v>
      </c>
      <c r="U504" s="99">
        <v>-0.12305826259606162</v>
      </c>
      <c r="V504" s="99">
        <v>1.6827662956812497E-2</v>
      </c>
      <c r="W504" s="98">
        <v>-7.1909948059294043E-2</v>
      </c>
      <c r="X504" s="86"/>
      <c r="Y504" s="85">
        <v>45293</v>
      </c>
      <c r="Z504" s="97">
        <v>-1.2074706321494256E-4</v>
      </c>
      <c r="AA504" s="96">
        <v>1.1146880979435666E-2</v>
      </c>
      <c r="AB504" s="86"/>
      <c r="AC504" s="85">
        <v>45293</v>
      </c>
      <c r="AD504" s="95">
        <v>-2.2045697406606592E-2</v>
      </c>
      <c r="AE504" s="95">
        <v>8.6736490099134783E-3</v>
      </c>
      <c r="AF504" s="95">
        <v>-2.0314105392793273E-2</v>
      </c>
      <c r="AG504" s="95">
        <v>-2.0440556430823122E-2</v>
      </c>
      <c r="AH504" s="94">
        <v>-4.8068054473972797E-2</v>
      </c>
    </row>
    <row r="505" spans="1:34" ht="15.75" customHeight="1" x14ac:dyDescent="0.2">
      <c r="A505" s="93"/>
      <c r="B505" s="85">
        <v>45294</v>
      </c>
      <c r="C505" s="101">
        <v>3.3602802187820751E-4</v>
      </c>
      <c r="D505" s="101">
        <v>1.2144503760139168E-3</v>
      </c>
      <c r="E505" s="101">
        <v>-3.7337651246601626E-4</v>
      </c>
      <c r="F505" s="100">
        <v>-1.3468596846378817E-2</v>
      </c>
      <c r="G505" s="86"/>
      <c r="H505" s="85">
        <v>45294</v>
      </c>
      <c r="I505" s="97">
        <v>6.9802007034422376E-4</v>
      </c>
      <c r="J505" s="97">
        <v>1.1069422006981487E-3</v>
      </c>
      <c r="K505" s="96">
        <v>6.1023721742705392E-4</v>
      </c>
      <c r="L505" s="86"/>
      <c r="M505" s="85">
        <v>45294</v>
      </c>
      <c r="N505" s="95">
        <v>-1.7823102850385888E-4</v>
      </c>
      <c r="O505" s="95">
        <v>2.457273960530958E-3</v>
      </c>
      <c r="P505" s="95">
        <v>-8.5856126860626091E-4</v>
      </c>
      <c r="Q505" s="94">
        <v>1.4387820445209212E-2</v>
      </c>
      <c r="R505" s="86"/>
      <c r="S505" s="85">
        <v>45294</v>
      </c>
      <c r="T505" s="99">
        <v>2.0696675974998299E-2</v>
      </c>
      <c r="U505" s="99">
        <v>-3.2357941913088238E-2</v>
      </c>
      <c r="V505" s="99">
        <v>6.842896622227472E-2</v>
      </c>
      <c r="W505" s="98">
        <v>9.3241110174070774E-2</v>
      </c>
      <c r="X505" s="86"/>
      <c r="Y505" s="85">
        <v>45294</v>
      </c>
      <c r="Z505" s="97">
        <v>1.0466762653602096E-3</v>
      </c>
      <c r="AA505" s="96">
        <v>9.432320461030444E-3</v>
      </c>
      <c r="AB505" s="86"/>
      <c r="AC505" s="85">
        <v>45294</v>
      </c>
      <c r="AD505" s="95">
        <v>-2.4100741214452901E-4</v>
      </c>
      <c r="AE505" s="95">
        <v>-3.9183723603715692E-3</v>
      </c>
      <c r="AF505" s="95">
        <v>-1.0906519312732088E-2</v>
      </c>
      <c r="AG505" s="95">
        <v>2.1080638383163933E-2</v>
      </c>
      <c r="AH505" s="94">
        <v>-9.0199922934063852E-3</v>
      </c>
    </row>
    <row r="506" spans="1:34" ht="15.75" customHeight="1" x14ac:dyDescent="0.2">
      <c r="A506" s="93"/>
      <c r="B506" s="85">
        <v>45295</v>
      </c>
      <c r="C506" s="101">
        <v>1.6541064400296278E-4</v>
      </c>
      <c r="D506" s="101">
        <v>6.8579890722673541E-4</v>
      </c>
      <c r="E506" s="101">
        <v>4.6959974783851114E-3</v>
      </c>
      <c r="F506" s="100">
        <v>2.4564040456903037E-3</v>
      </c>
      <c r="G506" s="86"/>
      <c r="H506" s="85">
        <v>45295</v>
      </c>
      <c r="I506" s="97">
        <v>5.4299575627769488E-4</v>
      </c>
      <c r="J506" s="97">
        <v>-1.4795570897715128E-3</v>
      </c>
      <c r="K506" s="96">
        <v>-2.6752489963909501E-3</v>
      </c>
      <c r="L506" s="86"/>
      <c r="M506" s="85">
        <v>45295</v>
      </c>
      <c r="N506" s="95">
        <v>-1.2884996846030097E-3</v>
      </c>
      <c r="O506" s="95">
        <v>-1.6978760656796313E-3</v>
      </c>
      <c r="P506" s="95">
        <v>8.1075872929058286E-4</v>
      </c>
      <c r="Q506" s="94">
        <v>-2.1653266191443896E-2</v>
      </c>
      <c r="R506" s="86"/>
      <c r="S506" s="85">
        <v>45295</v>
      </c>
      <c r="T506" s="99">
        <v>-4.1670001657794699E-2</v>
      </c>
      <c r="U506" s="99">
        <v>5.6408065277611566E-2</v>
      </c>
      <c r="V506" s="99">
        <v>2.3104713105415165E-2</v>
      </c>
      <c r="W506" s="98">
        <v>6.8989657806011823E-2</v>
      </c>
      <c r="X506" s="86"/>
      <c r="Y506" s="85">
        <v>45295</v>
      </c>
      <c r="Z506" s="97">
        <v>7.4662366418276366E-4</v>
      </c>
      <c r="AA506" s="96">
        <v>3.9154484708860456E-3</v>
      </c>
      <c r="AB506" s="86"/>
      <c r="AC506" s="85">
        <v>45295</v>
      </c>
      <c r="AD506" s="95">
        <v>-1.0357765455305357E-2</v>
      </c>
      <c r="AE506" s="95">
        <v>-4.2623015348010728E-3</v>
      </c>
      <c r="AF506" s="95">
        <v>2.603628129650826E-2</v>
      </c>
      <c r="AG506" s="95">
        <v>2.3524545046956977E-2</v>
      </c>
      <c r="AH506" s="94">
        <v>2.3355401819281701E-3</v>
      </c>
    </row>
    <row r="507" spans="1:34" ht="15.75" customHeight="1" x14ac:dyDescent="0.2">
      <c r="A507" s="93"/>
      <c r="B507" s="85">
        <v>45296</v>
      </c>
      <c r="C507" s="101">
        <v>-2.7463037261260656E-4</v>
      </c>
      <c r="D507" s="101">
        <v>-6.2287651842281603E-4</v>
      </c>
      <c r="E507" s="101">
        <v>-3.2992321043099279E-3</v>
      </c>
      <c r="F507" s="100">
        <v>-9.2303643465422615E-3</v>
      </c>
      <c r="G507" s="86"/>
      <c r="H507" s="85">
        <v>45296</v>
      </c>
      <c r="I507" s="97">
        <v>1.2532183698050316E-3</v>
      </c>
      <c r="J507" s="97">
        <v>3.1826983024116091E-3</v>
      </c>
      <c r="K507" s="96">
        <v>-2.1230538487148202E-4</v>
      </c>
      <c r="L507" s="86"/>
      <c r="M507" s="85">
        <v>45296</v>
      </c>
      <c r="N507" s="95">
        <v>-3.1577411780834311E-4</v>
      </c>
      <c r="O507" s="95">
        <v>1.5997478031227947E-3</v>
      </c>
      <c r="P507" s="95">
        <v>-5.4757061559904184E-4</v>
      </c>
      <c r="Q507" s="94">
        <v>2.6348149597286955E-3</v>
      </c>
      <c r="R507" s="86"/>
      <c r="S507" s="85">
        <v>45296</v>
      </c>
      <c r="T507" s="99">
        <v>4.0346604061248566E-3</v>
      </c>
      <c r="U507" s="99">
        <v>7.7873674578708599E-2</v>
      </c>
      <c r="V507" s="99">
        <v>2.0076901576694456E-3</v>
      </c>
      <c r="W507" s="98">
        <v>1.3731042515898486E-2</v>
      </c>
      <c r="X507" s="86"/>
      <c r="Y507" s="85">
        <v>45296</v>
      </c>
      <c r="Z507" s="97">
        <v>8.1216650419681192E-4</v>
      </c>
      <c r="AA507" s="96">
        <v>1.3027068892392526E-3</v>
      </c>
      <c r="AB507" s="86"/>
      <c r="AC507" s="85">
        <v>45296</v>
      </c>
      <c r="AD507" s="95">
        <v>1.4146901796516389E-2</v>
      </c>
      <c r="AE507" s="95">
        <v>2.6251040505706883E-3</v>
      </c>
      <c r="AF507" s="95">
        <v>-1.307968072688589E-2</v>
      </c>
      <c r="AG507" s="95">
        <v>3.2104103900532213E-2</v>
      </c>
      <c r="AH507" s="94">
        <v>1.3803974198570549E-2</v>
      </c>
    </row>
    <row r="508" spans="1:34" ht="15.75" customHeight="1" x14ac:dyDescent="0.2">
      <c r="A508" s="93"/>
      <c r="B508" s="85">
        <v>45299</v>
      </c>
      <c r="C508" s="101">
        <v>8.4998549418298364E-4</v>
      </c>
      <c r="D508" s="101">
        <v>1.4832431315469597E-3</v>
      </c>
      <c r="E508" s="101">
        <v>7.0677596655815168E-3</v>
      </c>
      <c r="F508" s="100">
        <v>2.8224583203879448E-3</v>
      </c>
      <c r="G508" s="86"/>
      <c r="H508" s="85">
        <v>45299</v>
      </c>
      <c r="I508" s="97">
        <v>-3.0261886212371481E-4</v>
      </c>
      <c r="J508" s="97">
        <v>-8.9541209248106561E-4</v>
      </c>
      <c r="K508" s="96">
        <v>-1.4825191586514456E-3</v>
      </c>
      <c r="L508" s="86"/>
      <c r="M508" s="85">
        <v>45299</v>
      </c>
      <c r="N508" s="95">
        <v>4.8264482136288071E-5</v>
      </c>
      <c r="O508" s="95">
        <v>-1.195485360655391E-3</v>
      </c>
      <c r="P508" s="95">
        <v>1.2820217159038925E-3</v>
      </c>
      <c r="Q508" s="94">
        <v>-8.9282185105733058E-3</v>
      </c>
      <c r="R508" s="86"/>
      <c r="S508" s="85">
        <v>45299</v>
      </c>
      <c r="T508" s="99">
        <v>1.7153552953689269E-2</v>
      </c>
      <c r="U508" s="99">
        <v>-9.7925254983920809E-3</v>
      </c>
      <c r="V508" s="99">
        <v>-3.8212696277136526E-2</v>
      </c>
      <c r="W508" s="98">
        <v>7.3071657792534031E-3</v>
      </c>
      <c r="X508" s="86"/>
      <c r="Y508" s="85">
        <v>45299</v>
      </c>
      <c r="Z508" s="97">
        <v>-2.3921366464990982E-4</v>
      </c>
      <c r="AA508" s="96">
        <v>5.6335397980042876E-3</v>
      </c>
      <c r="AB508" s="86"/>
      <c r="AC508" s="85">
        <v>45299</v>
      </c>
      <c r="AD508" s="95">
        <v>-7.6531754422736881E-3</v>
      </c>
      <c r="AE508" s="95">
        <v>-4.4338688288314771E-3</v>
      </c>
      <c r="AF508" s="95">
        <v>-1.7412274063243319E-2</v>
      </c>
      <c r="AG508" s="95">
        <v>-7.411491310160773E-3</v>
      </c>
      <c r="AH508" s="94">
        <v>-1.1861848903715394E-2</v>
      </c>
    </row>
    <row r="509" spans="1:34" ht="15.75" customHeight="1" x14ac:dyDescent="0.2">
      <c r="A509" s="93"/>
      <c r="B509" s="85">
        <v>45300</v>
      </c>
      <c r="C509" s="101">
        <v>5.3840453073526978E-5</v>
      </c>
      <c r="D509" s="101">
        <v>-5.4249517051028562E-4</v>
      </c>
      <c r="E509" s="101">
        <v>-1.8939380356219255E-3</v>
      </c>
      <c r="F509" s="100">
        <v>-1.9970687494520891E-4</v>
      </c>
      <c r="G509" s="86"/>
      <c r="H509" s="85">
        <v>45300</v>
      </c>
      <c r="I509" s="97">
        <v>-4.8040790393315963E-4</v>
      </c>
      <c r="J509" s="97">
        <v>1.8982101153328323E-3</v>
      </c>
      <c r="K509" s="96">
        <v>3.418600062161783E-3</v>
      </c>
      <c r="L509" s="86"/>
      <c r="M509" s="85">
        <v>45300</v>
      </c>
      <c r="N509" s="95">
        <v>-1.6294448453823319E-3</v>
      </c>
      <c r="O509" s="95">
        <v>9.97885077325194E-4</v>
      </c>
      <c r="P509" s="95">
        <v>1.4143366574762865E-3</v>
      </c>
      <c r="Q509" s="94">
        <v>-2.8259421125124418E-2</v>
      </c>
      <c r="R509" s="86"/>
      <c r="S509" s="85">
        <v>45300</v>
      </c>
      <c r="T509" s="99">
        <v>-4.0053275846021169E-2</v>
      </c>
      <c r="U509" s="99">
        <v>-5.6092491748847166E-2</v>
      </c>
      <c r="V509" s="99">
        <v>-0.11879235408486234</v>
      </c>
      <c r="W509" s="98">
        <v>5.9683071921858538E-2</v>
      </c>
      <c r="X509" s="86"/>
      <c r="Y509" s="85">
        <v>45300</v>
      </c>
      <c r="Z509" s="97">
        <v>-2.5055189752855057E-4</v>
      </c>
      <c r="AA509" s="96">
        <v>2.2749924204154438E-3</v>
      </c>
      <c r="AB509" s="86"/>
      <c r="AC509" s="85">
        <v>45300</v>
      </c>
      <c r="AD509" s="95">
        <v>5.6100282859964925E-3</v>
      </c>
      <c r="AE509" s="95">
        <v>-1.0090235306884207E-2</v>
      </c>
      <c r="AF509" s="95">
        <v>-4.7747031921942049E-3</v>
      </c>
      <c r="AG509" s="95">
        <v>1.8486601503561705E-2</v>
      </c>
      <c r="AH509" s="94">
        <v>3.4863486794377376E-3</v>
      </c>
    </row>
    <row r="510" spans="1:34" ht="15.75" customHeight="1" x14ac:dyDescent="0.2">
      <c r="A510" s="93"/>
      <c r="B510" s="85">
        <v>45301</v>
      </c>
      <c r="C510" s="101">
        <v>-7.0421367320457203E-4</v>
      </c>
      <c r="D510" s="101">
        <v>-8.0842136831907178E-4</v>
      </c>
      <c r="E510" s="101">
        <v>-2.4545891613320559E-4</v>
      </c>
      <c r="F510" s="100">
        <v>-5.2091889328116066E-3</v>
      </c>
      <c r="G510" s="86"/>
      <c r="H510" s="85">
        <v>45301</v>
      </c>
      <c r="I510" s="97">
        <v>-3.4540510673766462E-4</v>
      </c>
      <c r="J510" s="97">
        <v>-2.2990353732288164E-3</v>
      </c>
      <c r="K510" s="96">
        <v>-4.2679477742401924E-4</v>
      </c>
      <c r="L510" s="86"/>
      <c r="M510" s="85">
        <v>45301</v>
      </c>
      <c r="N510" s="95">
        <v>2.7905527298382836E-4</v>
      </c>
      <c r="O510" s="95">
        <v>-2.7542506748871477E-3</v>
      </c>
      <c r="P510" s="95">
        <v>8.4454675787554905E-4</v>
      </c>
      <c r="Q510" s="94">
        <v>-1.1596962035119764E-2</v>
      </c>
      <c r="R510" s="86"/>
      <c r="S510" s="85">
        <v>45301</v>
      </c>
      <c r="T510" s="99">
        <v>-1.814339582795434E-2</v>
      </c>
      <c r="U510" s="99">
        <v>-4.6217711456111352E-2</v>
      </c>
      <c r="V510" s="99">
        <v>6.2558997504018554E-2</v>
      </c>
      <c r="W510" s="98">
        <v>-9.5050860415432759E-2</v>
      </c>
      <c r="X510" s="86"/>
      <c r="Y510" s="85">
        <v>45301</v>
      </c>
      <c r="Z510" s="97">
        <v>7.940944977861495E-4</v>
      </c>
      <c r="AA510" s="96">
        <v>2.0283532816820779E-3</v>
      </c>
      <c r="AB510" s="86"/>
      <c r="AC510" s="85">
        <v>45301</v>
      </c>
      <c r="AD510" s="95">
        <v>1.0293328465075365E-2</v>
      </c>
      <c r="AE510" s="95">
        <v>-1.1705819283897025E-2</v>
      </c>
      <c r="AF510" s="95">
        <v>-1.1129608039129076E-2</v>
      </c>
      <c r="AG510" s="95">
        <v>-8.3837360440843769E-4</v>
      </c>
      <c r="AH510" s="94">
        <v>5.1106615262768119E-3</v>
      </c>
    </row>
    <row r="511" spans="1:34" ht="15.75" customHeight="1" x14ac:dyDescent="0.2">
      <c r="A511" s="93"/>
      <c r="B511" s="85">
        <v>45302</v>
      </c>
      <c r="C511" s="101">
        <v>2.2211681217845655E-4</v>
      </c>
      <c r="D511" s="101">
        <v>-3.2347914418458761E-4</v>
      </c>
      <c r="E511" s="101">
        <v>-4.1245488413349067E-3</v>
      </c>
      <c r="F511" s="100">
        <v>-6.8844930922202759E-3</v>
      </c>
      <c r="G511" s="86"/>
      <c r="H511" s="85">
        <v>45302</v>
      </c>
      <c r="I511" s="97">
        <v>4.3748983930550303E-4</v>
      </c>
      <c r="J511" s="97">
        <v>-5.0911118925733813E-4</v>
      </c>
      <c r="K511" s="96">
        <v>1.8479253007493914E-3</v>
      </c>
      <c r="L511" s="86"/>
      <c r="M511" s="85">
        <v>45302</v>
      </c>
      <c r="N511" s="95">
        <v>-1.8061115757479903E-4</v>
      </c>
      <c r="O511" s="95">
        <v>2.2678038597336767E-3</v>
      </c>
      <c r="P511" s="95">
        <v>2.2953307364654126E-4</v>
      </c>
      <c r="Q511" s="94">
        <v>-3.4020827281564907E-2</v>
      </c>
      <c r="R511" s="86"/>
      <c r="S511" s="85">
        <v>45302</v>
      </c>
      <c r="T511" s="99">
        <v>1.6680701301846335E-3</v>
      </c>
      <c r="U511" s="99">
        <v>-5.4691990608497033E-2</v>
      </c>
      <c r="V511" s="99">
        <v>1.7928561339827922E-2</v>
      </c>
      <c r="W511" s="98">
        <v>-0.12036966849691511</v>
      </c>
      <c r="X511" s="86"/>
      <c r="Y511" s="85">
        <v>45302</v>
      </c>
      <c r="Z511" s="97">
        <v>7.8581748044957039E-4</v>
      </c>
      <c r="AA511" s="96">
        <v>9.1621672572278455E-3</v>
      </c>
      <c r="AB511" s="86"/>
      <c r="AC511" s="85">
        <v>45302</v>
      </c>
      <c r="AD511" s="95">
        <v>3.9811098661006669E-3</v>
      </c>
      <c r="AE511" s="95">
        <v>1.0087425199697539E-3</v>
      </c>
      <c r="AF511" s="95">
        <v>-1.6468807713268252E-2</v>
      </c>
      <c r="AG511" s="95">
        <v>9.1836771638659897E-3</v>
      </c>
      <c r="AH511" s="94">
        <v>-8.8880886534108017E-3</v>
      </c>
    </row>
    <row r="512" spans="1:34" ht="15.75" customHeight="1" x14ac:dyDescent="0.2">
      <c r="A512" s="93"/>
      <c r="B512" s="85">
        <v>45303</v>
      </c>
      <c r="C512" s="101">
        <v>2.5435609814091994E-4</v>
      </c>
      <c r="D512" s="101">
        <v>4.6395483090700849E-3</v>
      </c>
      <c r="E512" s="101">
        <v>-2.9446453414618823E-3</v>
      </c>
      <c r="F512" s="100">
        <v>1.1446411292851993E-2</v>
      </c>
      <c r="G512" s="86"/>
      <c r="H512" s="85">
        <v>45303</v>
      </c>
      <c r="I512" s="97">
        <v>9.2576134353188305E-4</v>
      </c>
      <c r="J512" s="97">
        <v>-1.6420764214071918E-3</v>
      </c>
      <c r="K512" s="96">
        <v>2.297622000652629E-3</v>
      </c>
      <c r="L512" s="86"/>
      <c r="M512" s="85">
        <v>45303</v>
      </c>
      <c r="N512" s="95">
        <v>-1.8356615430293842E-3</v>
      </c>
      <c r="O512" s="95">
        <v>1.9056333591244666E-3</v>
      </c>
      <c r="P512" s="95">
        <v>2.3313748178944798E-4</v>
      </c>
      <c r="Q512" s="94">
        <v>2.5554002857007357E-2</v>
      </c>
      <c r="R512" s="86"/>
      <c r="S512" s="85">
        <v>45303</v>
      </c>
      <c r="T512" s="99">
        <v>1.8152197209381458E-2</v>
      </c>
      <c r="U512" s="99">
        <v>-5.0935627040426694E-2</v>
      </c>
      <c r="V512" s="99">
        <v>3.4372425970887249E-3</v>
      </c>
      <c r="W512" s="98">
        <v>7.7090341367720347E-2</v>
      </c>
      <c r="X512" s="86"/>
      <c r="Y512" s="85">
        <v>45303</v>
      </c>
      <c r="Z512" s="97">
        <v>6.9510195951660381E-4</v>
      </c>
      <c r="AA512" s="96">
        <v>7.5380764675180142E-3</v>
      </c>
      <c r="AB512" s="86"/>
      <c r="AC512" s="85">
        <v>45303</v>
      </c>
      <c r="AD512" s="95">
        <v>-6.9624489058074624E-3</v>
      </c>
      <c r="AE512" s="95">
        <v>-1.9171000230791949E-2</v>
      </c>
      <c r="AF512" s="95">
        <v>3.0745580565007458E-4</v>
      </c>
      <c r="AG512" s="95">
        <v>1.1865212592777833E-3</v>
      </c>
      <c r="AH512" s="94">
        <v>2.423068789124818E-3</v>
      </c>
    </row>
    <row r="513" spans="1:34" ht="15.75" customHeight="1" x14ac:dyDescent="0.2">
      <c r="A513" s="93"/>
      <c r="B513" s="85">
        <v>45307</v>
      </c>
      <c r="C513" s="101">
        <v>3.0996599101285592E-4</v>
      </c>
      <c r="D513" s="101">
        <v>-2.2720169122359148E-3</v>
      </c>
      <c r="E513" s="101">
        <v>-5.5292794445840447E-3</v>
      </c>
      <c r="F513" s="100">
        <v>2.8034097590527897E-4</v>
      </c>
      <c r="G513" s="86"/>
      <c r="H513" s="85">
        <v>45307</v>
      </c>
      <c r="I513" s="97">
        <v>1.8095696056354295E-4</v>
      </c>
      <c r="J513" s="97">
        <v>-2.0813312374340113E-4</v>
      </c>
      <c r="K513" s="96">
        <v>3.632515133954396E-3</v>
      </c>
      <c r="L513" s="86"/>
      <c r="M513" s="85">
        <v>45307</v>
      </c>
      <c r="N513" s="95">
        <v>1.6170215246191686E-3</v>
      </c>
      <c r="O513" s="95">
        <v>-9.5874710761954102E-4</v>
      </c>
      <c r="P513" s="95">
        <v>-1.2344942427964471E-3</v>
      </c>
      <c r="Q513" s="94">
        <v>4.0747454050893778E-2</v>
      </c>
      <c r="R513" s="86"/>
      <c r="S513" s="85">
        <v>45307</v>
      </c>
      <c r="T513" s="99">
        <v>-2.9126277317190301E-2</v>
      </c>
      <c r="U513" s="99">
        <v>-3.7832138124915572E-2</v>
      </c>
      <c r="V513" s="99">
        <v>9.4383643354378877E-2</v>
      </c>
      <c r="W513" s="98">
        <v>1.5972251214342273E-2</v>
      </c>
      <c r="X513" s="86"/>
      <c r="Y513" s="85">
        <v>45307</v>
      </c>
      <c r="Z513" s="97">
        <v>-6.8942817258365403E-4</v>
      </c>
      <c r="AA513" s="96">
        <v>-9.6036537768105744E-3</v>
      </c>
      <c r="AB513" s="86"/>
      <c r="AC513" s="85">
        <v>45307</v>
      </c>
      <c r="AD513" s="95">
        <v>-4.7287072222012248E-3</v>
      </c>
      <c r="AE513" s="95">
        <v>-6.3579559479957932E-3</v>
      </c>
      <c r="AF513" s="95">
        <v>-1.5177618285101712E-2</v>
      </c>
      <c r="AG513" s="95">
        <v>5.7936904598944565E-3</v>
      </c>
      <c r="AH513" s="94">
        <v>-2.0933954323828469E-2</v>
      </c>
    </row>
    <row r="514" spans="1:34" ht="15.75" customHeight="1" x14ac:dyDescent="0.2">
      <c r="A514" s="93"/>
      <c r="B514" s="85">
        <v>45308</v>
      </c>
      <c r="C514" s="101">
        <v>1.4407894133815078E-4</v>
      </c>
      <c r="D514" s="101">
        <v>2.5450069837041297E-3</v>
      </c>
      <c r="E514" s="101">
        <v>-2.7942679386373853E-3</v>
      </c>
      <c r="F514" s="100">
        <v>-1.3085922813004499E-2</v>
      </c>
      <c r="G514" s="86"/>
      <c r="H514" s="85">
        <v>45308</v>
      </c>
      <c r="I514" s="97">
        <v>-1.1724646821875057E-3</v>
      </c>
      <c r="J514" s="97">
        <v>-1.4298255814270706E-3</v>
      </c>
      <c r="K514" s="96">
        <v>3.0823669158160116E-5</v>
      </c>
      <c r="L514" s="86"/>
      <c r="M514" s="85">
        <v>45308</v>
      </c>
      <c r="N514" s="95">
        <v>1.0473160710368253E-3</v>
      </c>
      <c r="O514" s="95">
        <v>2.8341849860533826E-3</v>
      </c>
      <c r="P514" s="95">
        <v>-2.5982661154802019E-3</v>
      </c>
      <c r="Q514" s="94">
        <v>-6.9731769211741432E-3</v>
      </c>
      <c r="R514" s="86"/>
      <c r="S514" s="85">
        <v>45308</v>
      </c>
      <c r="T514" s="99">
        <v>-3.8089819769451812E-2</v>
      </c>
      <c r="U514" s="99">
        <v>-2.6671598465336496E-2</v>
      </c>
      <c r="V514" s="99">
        <v>0.10667828961671047</v>
      </c>
      <c r="W514" s="98">
        <v>7.0884890158709208E-3</v>
      </c>
      <c r="X514" s="86"/>
      <c r="Y514" s="85">
        <v>45308</v>
      </c>
      <c r="Z514" s="97">
        <v>2.7201261354462989E-4</v>
      </c>
      <c r="AA514" s="96">
        <v>9.2207610317207173E-3</v>
      </c>
      <c r="AB514" s="86"/>
      <c r="AC514" s="85">
        <v>45308</v>
      </c>
      <c r="AD514" s="95">
        <v>3.1420526034316568E-2</v>
      </c>
      <c r="AE514" s="95">
        <v>-1.144256590259321E-2</v>
      </c>
      <c r="AF514" s="95">
        <v>-1.2879084882600974E-2</v>
      </c>
      <c r="AG514" s="95">
        <v>4.0004759788340666E-3</v>
      </c>
      <c r="AH514" s="94">
        <v>1.0912953016157068E-2</v>
      </c>
    </row>
    <row r="515" spans="1:34" ht="15.75" customHeight="1" x14ac:dyDescent="0.2">
      <c r="A515" s="93"/>
      <c r="B515" s="85">
        <v>45309</v>
      </c>
      <c r="C515" s="101">
        <v>1.0372672046592892E-3</v>
      </c>
      <c r="D515" s="101">
        <v>6.2820295623827662E-4</v>
      </c>
      <c r="E515" s="101">
        <v>-4.5711297065701133E-3</v>
      </c>
      <c r="F515" s="100">
        <v>5.7635831284394358E-4</v>
      </c>
      <c r="G515" s="86"/>
      <c r="H515" s="85">
        <v>45309</v>
      </c>
      <c r="I515" s="97">
        <v>9.0100561322862909E-4</v>
      </c>
      <c r="J515" s="97">
        <v>1.3368500237838929E-3</v>
      </c>
      <c r="K515" s="96">
        <v>4.1552404896288602E-3</v>
      </c>
      <c r="L515" s="86"/>
      <c r="M515" s="85">
        <v>45309</v>
      </c>
      <c r="N515" s="95">
        <v>9.435015894352284E-4</v>
      </c>
      <c r="O515" s="95">
        <v>-3.6552309128988136E-3</v>
      </c>
      <c r="P515" s="95">
        <v>-1.0386622487812704E-3</v>
      </c>
      <c r="Q515" s="94">
        <v>3.9680415662171334E-3</v>
      </c>
      <c r="R515" s="86"/>
      <c r="S515" s="85">
        <v>45309</v>
      </c>
      <c r="T515" s="99">
        <v>4.4370905074461738E-2</v>
      </c>
      <c r="U515" s="99">
        <v>0.10877420287253352</v>
      </c>
      <c r="V515" s="99">
        <v>3.7088473072793657E-2</v>
      </c>
      <c r="W515" s="98">
        <v>-2.305835089552373E-2</v>
      </c>
      <c r="X515" s="86"/>
      <c r="Y515" s="85">
        <v>45309</v>
      </c>
      <c r="Z515" s="97">
        <v>7.7999795265146731E-4</v>
      </c>
      <c r="AA515" s="96">
        <v>-1.7772259921064362E-2</v>
      </c>
      <c r="AB515" s="86"/>
      <c r="AC515" s="85">
        <v>45309</v>
      </c>
      <c r="AD515" s="95">
        <v>1.339898763837293E-2</v>
      </c>
      <c r="AE515" s="95">
        <v>0</v>
      </c>
      <c r="AF515" s="95">
        <v>0.10181328954014839</v>
      </c>
      <c r="AG515" s="95">
        <v>6.5543305800975019E-3</v>
      </c>
      <c r="AH515" s="94">
        <v>-4.1152321451066549E-3</v>
      </c>
    </row>
    <row r="516" spans="1:34" ht="15.75" customHeight="1" x14ac:dyDescent="0.2">
      <c r="A516" s="93"/>
      <c r="B516" s="85">
        <v>45310</v>
      </c>
      <c r="C516" s="101">
        <v>-1.095338597658287E-3</v>
      </c>
      <c r="D516" s="101">
        <v>-1.7876139410800491E-3</v>
      </c>
      <c r="E516" s="101">
        <v>-4.2694125928710702E-3</v>
      </c>
      <c r="F516" s="100">
        <v>-3.9369657786499247E-3</v>
      </c>
      <c r="G516" s="86"/>
      <c r="H516" s="85">
        <v>45310</v>
      </c>
      <c r="I516" s="97">
        <v>-3.4336877520359523E-5</v>
      </c>
      <c r="J516" s="97">
        <v>2.6472857039132299E-3</v>
      </c>
      <c r="K516" s="96">
        <v>-1.683153958280296E-4</v>
      </c>
      <c r="L516" s="86"/>
      <c r="M516" s="85">
        <v>45310</v>
      </c>
      <c r="N516" s="95">
        <v>4.5959916422714045E-4</v>
      </c>
      <c r="O516" s="95">
        <v>-1.4506089389365374E-3</v>
      </c>
      <c r="P516" s="95">
        <v>1.7684822584908399E-3</v>
      </c>
      <c r="Q516" s="94">
        <v>4.4117225301734238E-2</v>
      </c>
      <c r="R516" s="86"/>
      <c r="S516" s="85">
        <v>45310</v>
      </c>
      <c r="T516" s="99">
        <v>8.9857223016051001E-3</v>
      </c>
      <c r="U516" s="99">
        <v>-4.2600264691517349E-2</v>
      </c>
      <c r="V516" s="99">
        <v>-3.4376654170102515E-2</v>
      </c>
      <c r="W516" s="98">
        <v>-1.6016120483894572E-2</v>
      </c>
      <c r="X516" s="86"/>
      <c r="Y516" s="85">
        <v>45310</v>
      </c>
      <c r="Z516" s="97">
        <v>-6.7053020972120407E-4</v>
      </c>
      <c r="AA516" s="96">
        <v>1.3102699271102684E-2</v>
      </c>
      <c r="AB516" s="86"/>
      <c r="AC516" s="85">
        <v>45310</v>
      </c>
      <c r="AD516" s="95">
        <v>1.1862129396611614E-2</v>
      </c>
      <c r="AE516" s="95">
        <v>1.0580273877101903E-2</v>
      </c>
      <c r="AF516" s="95">
        <v>2.0630942282310848E-2</v>
      </c>
      <c r="AG516" s="95">
        <v>2.7613351328766092E-2</v>
      </c>
      <c r="AH516" s="94">
        <v>1.0450844740728557E-2</v>
      </c>
    </row>
    <row r="517" spans="1:34" ht="15.75" customHeight="1" x14ac:dyDescent="0.2">
      <c r="A517" s="93"/>
      <c r="B517" s="85">
        <v>45313</v>
      </c>
      <c r="C517" s="101">
        <v>-4.4955873566487068E-4</v>
      </c>
      <c r="D517" s="101">
        <v>5.0432460770123428E-4</v>
      </c>
      <c r="E517" s="101">
        <v>-2.1371325262142158E-3</v>
      </c>
      <c r="F517" s="100">
        <v>2.2883148135666434E-3</v>
      </c>
      <c r="G517" s="86"/>
      <c r="H517" s="85">
        <v>45313</v>
      </c>
      <c r="I517" s="97">
        <v>-3.2754980701270601E-4</v>
      </c>
      <c r="J517" s="97">
        <v>2.2185982427037195E-3</v>
      </c>
      <c r="K517" s="96">
        <v>-4.3307732521629472E-3</v>
      </c>
      <c r="L517" s="86"/>
      <c r="M517" s="85">
        <v>45313</v>
      </c>
      <c r="N517" s="95">
        <v>1.1708426228968175E-3</v>
      </c>
      <c r="O517" s="95">
        <v>3.2250021030591643E-4</v>
      </c>
      <c r="P517" s="95">
        <v>-2.1310113993809193E-3</v>
      </c>
      <c r="Q517" s="94">
        <v>1.5562872089032061E-2</v>
      </c>
      <c r="R517" s="86"/>
      <c r="S517" s="85">
        <v>45313</v>
      </c>
      <c r="T517" s="99">
        <v>-4.1011384727886936E-2</v>
      </c>
      <c r="U517" s="99">
        <v>2.7448612826062618E-2</v>
      </c>
      <c r="V517" s="99">
        <v>4.3197681146459728E-2</v>
      </c>
      <c r="W517" s="98">
        <v>6.5025272309962051E-2</v>
      </c>
      <c r="X517" s="86"/>
      <c r="Y517" s="85">
        <v>45313</v>
      </c>
      <c r="Z517" s="97">
        <v>6.4283233882619114E-4</v>
      </c>
      <c r="AA517" s="96">
        <v>3.0854522879640144E-4</v>
      </c>
      <c r="AB517" s="86"/>
      <c r="AC517" s="85">
        <v>45313</v>
      </c>
      <c r="AD517" s="95">
        <v>-9.642381848020173E-4</v>
      </c>
      <c r="AE517" s="95">
        <v>-1.0357328735320908E-3</v>
      </c>
      <c r="AF517" s="95">
        <v>6.4129593823703569E-3</v>
      </c>
      <c r="AG517" s="95">
        <v>-5.005698734436969E-3</v>
      </c>
      <c r="AH517" s="94">
        <v>-6.4333977616902504E-3</v>
      </c>
    </row>
    <row r="518" spans="1:34" ht="15.75" customHeight="1" x14ac:dyDescent="0.2">
      <c r="A518" s="93"/>
      <c r="B518" s="85">
        <v>45314</v>
      </c>
      <c r="C518" s="101">
        <v>-1.1204631101078172E-5</v>
      </c>
      <c r="D518" s="101">
        <v>-2.3737153886624423E-3</v>
      </c>
      <c r="E518" s="101">
        <v>7.0119904613839519E-4</v>
      </c>
      <c r="F518" s="100">
        <v>-1.5871332828212369E-2</v>
      </c>
      <c r="G518" s="86"/>
      <c r="H518" s="85">
        <v>45314</v>
      </c>
      <c r="I518" s="97">
        <v>-7.0111126515499196E-4</v>
      </c>
      <c r="J518" s="97">
        <v>3.6028910217525451E-3</v>
      </c>
      <c r="K518" s="96">
        <v>3.9135344353786556E-3</v>
      </c>
      <c r="L518" s="86"/>
      <c r="M518" s="85">
        <v>45314</v>
      </c>
      <c r="N518" s="95">
        <v>-2.5686232169130343E-3</v>
      </c>
      <c r="O518" s="95">
        <v>-3.658347565228294E-4</v>
      </c>
      <c r="P518" s="95">
        <v>-9.8456638251189854E-4</v>
      </c>
      <c r="Q518" s="94">
        <v>2.2073159496893716E-2</v>
      </c>
      <c r="R518" s="86"/>
      <c r="S518" s="85">
        <v>45314</v>
      </c>
      <c r="T518" s="99">
        <v>-7.0703601578008543E-3</v>
      </c>
      <c r="U518" s="99">
        <v>-3.4856751443846055E-2</v>
      </c>
      <c r="V518" s="99">
        <v>7.3593841757517223E-2</v>
      </c>
      <c r="W518" s="98">
        <v>3.8799689056605562E-4</v>
      </c>
      <c r="X518" s="86"/>
      <c r="Y518" s="85">
        <v>45314</v>
      </c>
      <c r="Z518" s="97">
        <v>2.7305467699922508E-4</v>
      </c>
      <c r="AA518" s="96">
        <v>1.1084362032992054E-2</v>
      </c>
      <c r="AB518" s="86"/>
      <c r="AC518" s="85">
        <v>45314</v>
      </c>
      <c r="AD518" s="95">
        <v>-8.0335446154911686E-3</v>
      </c>
      <c r="AE518" s="95">
        <v>-2.2885093424517031E-2</v>
      </c>
      <c r="AF518" s="95">
        <v>-1.9474202843955666E-3</v>
      </c>
      <c r="AG518" s="95">
        <v>-2.4125369306187115E-2</v>
      </c>
      <c r="AH518" s="94">
        <v>-1.5770088303639285E-2</v>
      </c>
    </row>
    <row r="519" spans="1:34" ht="15.75" customHeight="1" x14ac:dyDescent="0.2">
      <c r="A519" s="93"/>
      <c r="B519" s="85">
        <v>45315</v>
      </c>
      <c r="C519" s="101">
        <v>-5.592505431167436E-4</v>
      </c>
      <c r="D519" s="101">
        <v>9.7923858978654567E-4</v>
      </c>
      <c r="E519" s="101">
        <v>1.6595413469639719E-3</v>
      </c>
      <c r="F519" s="100">
        <v>-7.0918325810894875E-3</v>
      </c>
      <c r="G519" s="86"/>
      <c r="H519" s="85">
        <v>45315</v>
      </c>
      <c r="I519" s="97">
        <v>-7.1848105118654641E-4</v>
      </c>
      <c r="J519" s="97">
        <v>4.0673955500166662E-4</v>
      </c>
      <c r="K519" s="96">
        <v>1.532022469838223E-4</v>
      </c>
      <c r="L519" s="86"/>
      <c r="M519" s="85">
        <v>45315</v>
      </c>
      <c r="N519" s="95">
        <v>-1.0719316730239251E-3</v>
      </c>
      <c r="O519" s="95">
        <v>1.49052635132873E-3</v>
      </c>
      <c r="P519" s="95">
        <v>-2.5590376545063134E-3</v>
      </c>
      <c r="Q519" s="94">
        <v>2.4859982535837383E-4</v>
      </c>
      <c r="R519" s="86"/>
      <c r="S519" s="85">
        <v>45315</v>
      </c>
      <c r="T519" s="99">
        <v>4.5219633799991931E-3</v>
      </c>
      <c r="U519" s="99">
        <v>6.6089313420625698E-2</v>
      </c>
      <c r="V519" s="99">
        <v>-6.3849190111460993E-2</v>
      </c>
      <c r="W519" s="98">
        <v>-0.11501943953601115</v>
      </c>
      <c r="X519" s="86"/>
      <c r="Y519" s="85">
        <v>45315</v>
      </c>
      <c r="Z519" s="97">
        <v>-9.5530548391320968E-4</v>
      </c>
      <c r="AA519" s="96">
        <v>1.0029971231702808E-2</v>
      </c>
      <c r="AB519" s="86"/>
      <c r="AC519" s="85">
        <v>45315</v>
      </c>
      <c r="AD519" s="95">
        <v>5.4197582532622551E-3</v>
      </c>
      <c r="AE519" s="95">
        <v>2.5472416989467925E-2</v>
      </c>
      <c r="AF519" s="95">
        <v>1.1628037995119214E-2</v>
      </c>
      <c r="AG519" s="95">
        <v>-1.0520779508037803E-3</v>
      </c>
      <c r="AH519" s="94">
        <v>1.7626373336694853E-2</v>
      </c>
    </row>
    <row r="520" spans="1:34" ht="15.75" customHeight="1" x14ac:dyDescent="0.2">
      <c r="A520" s="93"/>
      <c r="B520" s="85">
        <v>45316</v>
      </c>
      <c r="C520" s="101">
        <v>-3.2634658703270059E-4</v>
      </c>
      <c r="D520" s="101">
        <v>-3.7737043661175587E-3</v>
      </c>
      <c r="E520" s="101">
        <v>4.5215586510834616E-3</v>
      </c>
      <c r="F520" s="100">
        <v>-8.4893905271329756E-3</v>
      </c>
      <c r="G520" s="86"/>
      <c r="H520" s="85">
        <v>45316</v>
      </c>
      <c r="I520" s="97">
        <v>2.6775767281885519E-4</v>
      </c>
      <c r="J520" s="97">
        <v>-1.5251821398840012E-3</v>
      </c>
      <c r="K520" s="96">
        <v>1.2440193196496575E-3</v>
      </c>
      <c r="L520" s="86"/>
      <c r="M520" s="85">
        <v>45316</v>
      </c>
      <c r="N520" s="95">
        <v>-6.6847290669151121E-5</v>
      </c>
      <c r="O520" s="95">
        <v>2.691104996048831E-4</v>
      </c>
      <c r="P520" s="95">
        <v>-1.5632785687731208E-3</v>
      </c>
      <c r="Q520" s="94">
        <v>-3.2018547229954539E-3</v>
      </c>
      <c r="R520" s="86"/>
      <c r="S520" s="85">
        <v>45316</v>
      </c>
      <c r="T520" s="99">
        <v>-2.2589758035186126E-3</v>
      </c>
      <c r="U520" s="99">
        <v>1.590370730459555E-2</v>
      </c>
      <c r="V520" s="99">
        <v>8.0225319238009699E-2</v>
      </c>
      <c r="W520" s="98">
        <v>-0.18632993778524451</v>
      </c>
      <c r="X520" s="86"/>
      <c r="Y520" s="85">
        <v>45316</v>
      </c>
      <c r="Z520" s="97">
        <v>7.2266859836323503E-4</v>
      </c>
      <c r="AA520" s="96">
        <v>-8.6069483483462751E-3</v>
      </c>
      <c r="AB520" s="86"/>
      <c r="AC520" s="85">
        <v>45316</v>
      </c>
      <c r="AD520" s="95">
        <v>3.5780245470310636E-3</v>
      </c>
      <c r="AE520" s="95">
        <v>-7.2614426953254855E-3</v>
      </c>
      <c r="AF520" s="95">
        <v>1.9084548692410917E-2</v>
      </c>
      <c r="AG520" s="95">
        <v>-3.0455687122982571E-3</v>
      </c>
      <c r="AH520" s="94">
        <v>2.8103090926527408E-2</v>
      </c>
    </row>
    <row r="521" spans="1:34" ht="15.75" customHeight="1" x14ac:dyDescent="0.2">
      <c r="A521" s="93"/>
      <c r="B521" s="85">
        <v>45317</v>
      </c>
      <c r="C521" s="101">
        <v>4.5941798249522357E-4</v>
      </c>
      <c r="D521" s="101">
        <v>-5.2476854457763015E-3</v>
      </c>
      <c r="E521" s="101">
        <v>3.1908149587948102E-3</v>
      </c>
      <c r="F521" s="100">
        <v>-3.155205642165166E-3</v>
      </c>
      <c r="G521" s="86"/>
      <c r="H521" s="85">
        <v>45317</v>
      </c>
      <c r="I521" s="97">
        <v>-1.0445119688660932E-5</v>
      </c>
      <c r="J521" s="97">
        <v>-1.3160064188139598E-3</v>
      </c>
      <c r="K521" s="96">
        <v>7.3452532983112086E-5</v>
      </c>
      <c r="L521" s="86"/>
      <c r="M521" s="85">
        <v>45317</v>
      </c>
      <c r="N521" s="95">
        <v>2.0298585085721829E-3</v>
      </c>
      <c r="O521" s="95">
        <v>-2.3920675957603697E-3</v>
      </c>
      <c r="P521" s="95">
        <v>-2.2653824023749687E-3</v>
      </c>
      <c r="Q521" s="94">
        <v>2.7439881240409114E-3</v>
      </c>
      <c r="R521" s="86"/>
      <c r="S521" s="85">
        <v>45317</v>
      </c>
      <c r="T521" s="99">
        <v>-1.7634500272577919E-2</v>
      </c>
      <c r="U521" s="99">
        <v>-1.7830322975674745E-3</v>
      </c>
      <c r="V521" s="99">
        <v>4.9323108060864429E-2</v>
      </c>
      <c r="W521" s="98">
        <v>5.9298295318646881E-2</v>
      </c>
      <c r="X521" s="86"/>
      <c r="Y521" s="85">
        <v>45317</v>
      </c>
      <c r="Z521" s="97">
        <v>3.6416176829178728E-4</v>
      </c>
      <c r="AA521" s="96">
        <v>-1.6052795772745409E-3</v>
      </c>
      <c r="AB521" s="86"/>
      <c r="AC521" s="85">
        <v>45317</v>
      </c>
      <c r="AD521" s="95">
        <v>1.0545706079185539E-2</v>
      </c>
      <c r="AE521" s="95">
        <v>1.1387286608883301E-2</v>
      </c>
      <c r="AF521" s="95">
        <v>3.2353762382468202E-3</v>
      </c>
      <c r="AG521" s="95">
        <v>2.2733523684517556E-2</v>
      </c>
      <c r="AH521" s="94">
        <v>1.5350868850469816E-2</v>
      </c>
    </row>
    <row r="522" spans="1:34" ht="15.75" customHeight="1" x14ac:dyDescent="0.2">
      <c r="A522" s="93"/>
      <c r="B522" s="85">
        <v>45320</v>
      </c>
      <c r="C522" s="101">
        <v>2.8455043603979997E-4</v>
      </c>
      <c r="D522" s="101">
        <v>-1.7471113654637482E-5</v>
      </c>
      <c r="E522" s="101">
        <v>2.4703612654393098E-3</v>
      </c>
      <c r="F522" s="100">
        <v>4.0726757945376765E-3</v>
      </c>
      <c r="G522" s="86"/>
      <c r="H522" s="85">
        <v>45320</v>
      </c>
      <c r="I522" s="97">
        <v>7.3911331229304853E-5</v>
      </c>
      <c r="J522" s="97">
        <v>9.821876103148768E-4</v>
      </c>
      <c r="K522" s="96">
        <v>-8.5660396851798776E-4</v>
      </c>
      <c r="L522" s="86"/>
      <c r="M522" s="85">
        <v>45320</v>
      </c>
      <c r="N522" s="95">
        <v>5.7589380858920792E-4</v>
      </c>
      <c r="O522" s="95">
        <v>-1.2562414909078753E-3</v>
      </c>
      <c r="P522" s="95">
        <v>-1.1467859123359637E-3</v>
      </c>
      <c r="Q522" s="94">
        <v>5.8608643398554428E-3</v>
      </c>
      <c r="R522" s="86"/>
      <c r="S522" s="85">
        <v>45320</v>
      </c>
      <c r="T522" s="99">
        <v>-1.101815712368877E-2</v>
      </c>
      <c r="U522" s="99">
        <v>3.5535265900491074E-2</v>
      </c>
      <c r="V522" s="99">
        <v>2.1948112810865644E-2</v>
      </c>
      <c r="W522" s="98">
        <v>-0.11181135281606509</v>
      </c>
      <c r="X522" s="86"/>
      <c r="Y522" s="85">
        <v>45320</v>
      </c>
      <c r="Z522" s="97">
        <v>5.0057844442918324E-4</v>
      </c>
      <c r="AA522" s="96">
        <v>2.0170690795297767E-2</v>
      </c>
      <c r="AB522" s="86"/>
      <c r="AC522" s="85">
        <v>45320</v>
      </c>
      <c r="AD522" s="95">
        <v>1.740625066730668E-2</v>
      </c>
      <c r="AE522" s="95">
        <v>-1.3733907738142455E-3</v>
      </c>
      <c r="AF522" s="95">
        <v>-4.3161653194054884E-3</v>
      </c>
      <c r="AG522" s="95">
        <v>-4.3673210434865412E-3</v>
      </c>
      <c r="AH522" s="94">
        <v>1.4942102145018336E-3</v>
      </c>
    </row>
    <row r="523" spans="1:34" ht="15.75" customHeight="1" x14ac:dyDescent="0.2">
      <c r="A523" s="93"/>
      <c r="B523" s="85">
        <v>45321</v>
      </c>
      <c r="C523" s="101">
        <v>1.8099870730943149E-5</v>
      </c>
      <c r="D523" s="101">
        <v>-3.8627159793712998E-3</v>
      </c>
      <c r="E523" s="101">
        <v>2.6512563074250002E-3</v>
      </c>
      <c r="F523" s="100">
        <v>4.2683428093325043E-3</v>
      </c>
      <c r="G523" s="86"/>
      <c r="H523" s="85">
        <v>45321</v>
      </c>
      <c r="I523" s="97">
        <v>-2.6610852981457742E-5</v>
      </c>
      <c r="J523" s="97">
        <v>9.1193785465781352E-4</v>
      </c>
      <c r="K523" s="96">
        <v>-2.7376748559183282E-3</v>
      </c>
      <c r="L523" s="86"/>
      <c r="M523" s="85">
        <v>45321</v>
      </c>
      <c r="N523" s="95">
        <v>1.6798071763653374E-3</v>
      </c>
      <c r="O523" s="95">
        <v>1.0081646295752567E-3</v>
      </c>
      <c r="P523" s="95">
        <v>-5.240548095788789E-4</v>
      </c>
      <c r="Q523" s="94">
        <v>-1.0297513338732193E-2</v>
      </c>
      <c r="R523" s="86"/>
      <c r="S523" s="85">
        <v>45321</v>
      </c>
      <c r="T523" s="99">
        <v>-3.4816259047792328E-3</v>
      </c>
      <c r="U523" s="99">
        <v>1.1603051653614924E-2</v>
      </c>
      <c r="V523" s="99">
        <v>-4.0228311582030489E-3</v>
      </c>
      <c r="W523" s="98">
        <v>2.1827642810896462E-2</v>
      </c>
      <c r="X523" s="86"/>
      <c r="Y523" s="85">
        <v>45321</v>
      </c>
      <c r="Z523" s="97">
        <v>3.5997484391033435E-4</v>
      </c>
      <c r="AA523" s="96">
        <v>2.0026646093888418E-3</v>
      </c>
      <c r="AB523" s="86"/>
      <c r="AC523" s="85">
        <v>45321</v>
      </c>
      <c r="AD523" s="95">
        <v>-3.1473087145070994E-2</v>
      </c>
      <c r="AE523" s="95">
        <v>-8.2801922108019649E-3</v>
      </c>
      <c r="AF523" s="95">
        <v>-1.6078831201667764E-2</v>
      </c>
      <c r="AG523" s="95">
        <v>-2.095048694080338E-2</v>
      </c>
      <c r="AH523" s="94">
        <v>-1.1638952487709891E-2</v>
      </c>
    </row>
    <row r="524" spans="1:34" ht="15.75" customHeight="1" x14ac:dyDescent="0.2">
      <c r="A524" s="93"/>
      <c r="B524" s="85">
        <v>45322</v>
      </c>
      <c r="C524" s="101">
        <v>1.543908717411012E-4</v>
      </c>
      <c r="D524" s="101">
        <v>1.4142852764365567E-3</v>
      </c>
      <c r="E524" s="101">
        <v>4.9598975154678728E-3</v>
      </c>
      <c r="F524" s="100">
        <v>-8.6584915298342858E-4</v>
      </c>
      <c r="G524" s="86"/>
      <c r="H524" s="85">
        <v>45322</v>
      </c>
      <c r="I524" s="97">
        <v>-3.1364936708202205E-4</v>
      </c>
      <c r="J524" s="97">
        <v>-9.930939910777173E-4</v>
      </c>
      <c r="K524" s="96">
        <v>3.6451204218773364E-3</v>
      </c>
      <c r="L524" s="86"/>
      <c r="M524" s="85">
        <v>45322</v>
      </c>
      <c r="N524" s="95">
        <v>-3.8881367328815229E-4</v>
      </c>
      <c r="O524" s="95">
        <v>8.0863545542868721E-4</v>
      </c>
      <c r="P524" s="95">
        <v>1.1920433595979452E-4</v>
      </c>
      <c r="Q524" s="94">
        <v>1.8980129726549302E-2</v>
      </c>
      <c r="R524" s="86"/>
      <c r="S524" s="85">
        <v>45322</v>
      </c>
      <c r="T524" s="99">
        <v>9.085923470241836E-3</v>
      </c>
      <c r="U524" s="99">
        <v>-1.7772143702434904E-3</v>
      </c>
      <c r="V524" s="99">
        <v>7.7972118254562336E-2</v>
      </c>
      <c r="W524" s="98">
        <v>0.14436576001895085</v>
      </c>
      <c r="X524" s="86"/>
      <c r="Y524" s="85">
        <v>45322</v>
      </c>
      <c r="Z524" s="97">
        <v>1.4205445752266626E-4</v>
      </c>
      <c r="AA524" s="96">
        <v>4.9554811035307216E-3</v>
      </c>
      <c r="AB524" s="86"/>
      <c r="AC524" s="85">
        <v>45322</v>
      </c>
      <c r="AD524" s="95">
        <v>2.909969014300327E-2</v>
      </c>
      <c r="AE524" s="95">
        <v>2.2268820179755806E-2</v>
      </c>
      <c r="AF524" s="95">
        <v>1.1200772748234965E-2</v>
      </c>
      <c r="AG524" s="95">
        <v>1.1111875255708578E-2</v>
      </c>
      <c r="AH524" s="94">
        <v>3.5612071788877153E-2</v>
      </c>
    </row>
    <row r="525" spans="1:34" ht="15.75" customHeight="1" x14ac:dyDescent="0.2">
      <c r="A525" s="93"/>
      <c r="B525" s="85">
        <v>45323</v>
      </c>
      <c r="C525" s="101">
        <v>6.9791487447771474E-4</v>
      </c>
      <c r="D525" s="101">
        <v>3.7381677812031792E-4</v>
      </c>
      <c r="E525" s="101">
        <v>7.6440875082055722E-3</v>
      </c>
      <c r="F525" s="100">
        <v>7.4616272242350882E-3</v>
      </c>
      <c r="G525" s="86"/>
      <c r="H525" s="85">
        <v>45323</v>
      </c>
      <c r="I525" s="97">
        <v>-5.8585019273434623E-6</v>
      </c>
      <c r="J525" s="97">
        <v>-2.0259626505515064E-3</v>
      </c>
      <c r="K525" s="96">
        <v>4.0566984850111488E-5</v>
      </c>
      <c r="L525" s="86"/>
      <c r="M525" s="85">
        <v>45323</v>
      </c>
      <c r="N525" s="95">
        <v>7.6493613871627634E-4</v>
      </c>
      <c r="O525" s="95">
        <v>1.0292231116571468E-3</v>
      </c>
      <c r="P525" s="95">
        <v>-8.0026501181087149E-4</v>
      </c>
      <c r="Q525" s="94">
        <v>-3.1708930808382489E-2</v>
      </c>
      <c r="R525" s="86"/>
      <c r="S525" s="85">
        <v>45323</v>
      </c>
      <c r="T525" s="99">
        <v>-3.0876338657631366E-2</v>
      </c>
      <c r="U525" s="99">
        <v>1.1428293460855903E-2</v>
      </c>
      <c r="V525" s="99">
        <v>6.465488155259759E-2</v>
      </c>
      <c r="W525" s="98">
        <v>2.6973138354354033E-2</v>
      </c>
      <c r="X525" s="86"/>
      <c r="Y525" s="85">
        <v>45323</v>
      </c>
      <c r="Z525" s="97">
        <v>-3.2954764092284168E-4</v>
      </c>
      <c r="AA525" s="96">
        <v>1.9528705081011035E-2</v>
      </c>
      <c r="AB525" s="86"/>
      <c r="AC525" s="85">
        <v>45323</v>
      </c>
      <c r="AD525" s="95">
        <v>6.8838556939770775E-3</v>
      </c>
      <c r="AE525" s="95">
        <v>-2.2788615738544047E-2</v>
      </c>
      <c r="AF525" s="95">
        <v>-1.8922818842145233E-2</v>
      </c>
      <c r="AG525" s="95">
        <v>1.9467296804310315E-2</v>
      </c>
      <c r="AH525" s="94">
        <v>-1.4587894636599842E-3</v>
      </c>
    </row>
    <row r="526" spans="1:34" ht="15.75" customHeight="1" x14ac:dyDescent="0.2">
      <c r="A526" s="93"/>
      <c r="B526" s="85">
        <v>45324</v>
      </c>
      <c r="C526" s="101">
        <v>-2.1915691127036033E-4</v>
      </c>
      <c r="D526" s="101">
        <v>-8.7550140180220836E-4</v>
      </c>
      <c r="E526" s="101">
        <v>-1.6126320238138536E-3</v>
      </c>
      <c r="F526" s="100">
        <v>-9.7592577936369282E-4</v>
      </c>
      <c r="G526" s="86"/>
      <c r="H526" s="85">
        <v>45324</v>
      </c>
      <c r="I526" s="97">
        <v>5.568342852623556E-4</v>
      </c>
      <c r="J526" s="97">
        <v>1.6995445101145596E-3</v>
      </c>
      <c r="K526" s="96">
        <v>3.2366789201645537E-3</v>
      </c>
      <c r="L526" s="86"/>
      <c r="M526" s="85">
        <v>45324</v>
      </c>
      <c r="N526" s="95">
        <v>1.9343723414760726E-3</v>
      </c>
      <c r="O526" s="95">
        <v>-1.267203537029304E-3</v>
      </c>
      <c r="P526" s="95">
        <v>-2.0386207683803165E-3</v>
      </c>
      <c r="Q526" s="94">
        <v>4.227343874448205E-4</v>
      </c>
      <c r="R526" s="86"/>
      <c r="S526" s="85">
        <v>45324</v>
      </c>
      <c r="T526" s="99">
        <v>8.5164937054564571E-3</v>
      </c>
      <c r="U526" s="99">
        <v>-4.7292032949656337E-2</v>
      </c>
      <c r="V526" s="99">
        <v>2.4699893280422117E-2</v>
      </c>
      <c r="W526" s="98">
        <v>0.13866639724327687</v>
      </c>
      <c r="X526" s="86"/>
      <c r="Y526" s="85">
        <v>45324</v>
      </c>
      <c r="Z526" s="97">
        <v>-9.6104790973964983E-5</v>
      </c>
      <c r="AA526" s="96">
        <v>-7.1315927328425713E-3</v>
      </c>
      <c r="AB526" s="86"/>
      <c r="AC526" s="85">
        <v>45324</v>
      </c>
      <c r="AD526" s="95">
        <v>-1.9395487753081541E-2</v>
      </c>
      <c r="AE526" s="95">
        <v>-1.9424882359621382E-2</v>
      </c>
      <c r="AF526" s="95">
        <v>-1.759576189037949E-2</v>
      </c>
      <c r="AG526" s="95">
        <v>-9.1680678839872621E-3</v>
      </c>
      <c r="AH526" s="94">
        <v>-1.5261857323418407E-2</v>
      </c>
    </row>
    <row r="527" spans="1:34" ht="15.75" customHeight="1" x14ac:dyDescent="0.2">
      <c r="A527" s="93"/>
      <c r="B527" s="85">
        <v>45327</v>
      </c>
      <c r="C527" s="101">
        <v>1.9466694036382573E-4</v>
      </c>
      <c r="D527" s="101">
        <v>-2.130987529799018E-3</v>
      </c>
      <c r="E527" s="101">
        <v>7.3261715732067158E-3</v>
      </c>
      <c r="F527" s="100">
        <v>-3.8693790657573377E-4</v>
      </c>
      <c r="G527" s="86"/>
      <c r="H527" s="85">
        <v>45327</v>
      </c>
      <c r="I527" s="97">
        <v>3.9355053672063527E-4</v>
      </c>
      <c r="J527" s="97">
        <v>-1.3207672705725178E-3</v>
      </c>
      <c r="K527" s="96">
        <v>2.2785851013981872E-3</v>
      </c>
      <c r="L527" s="86"/>
      <c r="M527" s="85">
        <v>45327</v>
      </c>
      <c r="N527" s="95">
        <v>7.4030981209119993E-4</v>
      </c>
      <c r="O527" s="95">
        <v>3.9361195884009426E-3</v>
      </c>
      <c r="P527" s="95">
        <v>-2.6759572203490634E-4</v>
      </c>
      <c r="Q527" s="94">
        <v>-1.3586763864967452E-2</v>
      </c>
      <c r="R527" s="86"/>
      <c r="S527" s="85">
        <v>45327</v>
      </c>
      <c r="T527" s="99">
        <v>-3.1340367229041578E-2</v>
      </c>
      <c r="U527" s="99">
        <v>-1.6319165665866341E-2</v>
      </c>
      <c r="V527" s="99">
        <v>2.4488113772957461E-2</v>
      </c>
      <c r="W527" s="98">
        <v>6.1180919733648337E-2</v>
      </c>
      <c r="X527" s="86"/>
      <c r="Y527" s="85">
        <v>45327</v>
      </c>
      <c r="Z527" s="97">
        <v>3.0802116784307495E-4</v>
      </c>
      <c r="AA527" s="96">
        <v>4.8343266287397043E-3</v>
      </c>
      <c r="AB527" s="86"/>
      <c r="AC527" s="85">
        <v>45327</v>
      </c>
      <c r="AD527" s="95">
        <v>7.0813532970965872E-3</v>
      </c>
      <c r="AE527" s="95">
        <v>4.5839290421126272E-3</v>
      </c>
      <c r="AF527" s="95">
        <v>3.0946711995795935E-3</v>
      </c>
      <c r="AG527" s="95">
        <v>2.0849516281685142E-2</v>
      </c>
      <c r="AH527" s="94">
        <v>1.15139668354781E-2</v>
      </c>
    </row>
    <row r="528" spans="1:34" ht="15.75" customHeight="1" x14ac:dyDescent="0.2">
      <c r="A528" s="93"/>
      <c r="B528" s="85">
        <v>45328</v>
      </c>
      <c r="C528" s="101">
        <v>3.9935340986911832E-4</v>
      </c>
      <c r="D528" s="101">
        <v>1.6483594364384935E-3</v>
      </c>
      <c r="E528" s="101">
        <v>2.8245496801093278E-3</v>
      </c>
      <c r="F528" s="100">
        <v>-1.2348496241739051E-2</v>
      </c>
      <c r="G528" s="86"/>
      <c r="H528" s="85">
        <v>45328</v>
      </c>
      <c r="I528" s="97">
        <v>-5.6702439029243949E-4</v>
      </c>
      <c r="J528" s="97">
        <v>-1.33675193202111E-3</v>
      </c>
      <c r="K528" s="96">
        <v>3.0317960385819781E-3</v>
      </c>
      <c r="L528" s="86"/>
      <c r="M528" s="85">
        <v>45328</v>
      </c>
      <c r="N528" s="95">
        <v>3.4853740554010866E-4</v>
      </c>
      <c r="O528" s="95">
        <v>3.2268659082520328E-3</v>
      </c>
      <c r="P528" s="95">
        <v>2.3186808320294337E-3</v>
      </c>
      <c r="Q528" s="94">
        <v>-2.035527881123122E-3</v>
      </c>
      <c r="R528" s="86"/>
      <c r="S528" s="85">
        <v>45328</v>
      </c>
      <c r="T528" s="99">
        <v>-2.4824230127223356E-2</v>
      </c>
      <c r="U528" s="99">
        <v>-4.009648424184914E-2</v>
      </c>
      <c r="V528" s="99">
        <v>-0.11617334957701969</v>
      </c>
      <c r="W528" s="98">
        <v>1.4609142477206301E-2</v>
      </c>
      <c r="X528" s="86"/>
      <c r="Y528" s="85">
        <v>45328</v>
      </c>
      <c r="Z528" s="97">
        <v>5.9852609505453916E-4</v>
      </c>
      <c r="AA528" s="96">
        <v>-5.6073801570118891E-4</v>
      </c>
      <c r="AB528" s="86"/>
      <c r="AC528" s="85">
        <v>45328</v>
      </c>
      <c r="AD528" s="95">
        <v>1.4178374495843573E-2</v>
      </c>
      <c r="AE528" s="95">
        <v>-1.7591696764511565E-4</v>
      </c>
      <c r="AF528" s="95">
        <v>-5.3513717341725497E-3</v>
      </c>
      <c r="AG528" s="95">
        <v>8.8679932335680289E-3</v>
      </c>
      <c r="AH528" s="94">
        <v>-1.8020170658216317E-2</v>
      </c>
    </row>
    <row r="529" spans="1:34" ht="15.75" customHeight="1" x14ac:dyDescent="0.2">
      <c r="A529" s="93"/>
      <c r="B529" s="85">
        <v>45329</v>
      </c>
      <c r="C529" s="101">
        <v>7.8467444325389037E-4</v>
      </c>
      <c r="D529" s="101">
        <v>-2.4268209598222431E-3</v>
      </c>
      <c r="E529" s="101">
        <v>2.8792529694458822E-3</v>
      </c>
      <c r="F529" s="100">
        <v>3.0006579128090574E-3</v>
      </c>
      <c r="G529" s="86"/>
      <c r="H529" s="85">
        <v>45329</v>
      </c>
      <c r="I529" s="97">
        <v>5.6126789532168543E-5</v>
      </c>
      <c r="J529" s="97">
        <v>1.186538115936263E-3</v>
      </c>
      <c r="K529" s="96">
        <v>-3.3052065030395208E-3</v>
      </c>
      <c r="L529" s="86"/>
      <c r="M529" s="85">
        <v>45329</v>
      </c>
      <c r="N529" s="95">
        <v>1.7646607980676111E-3</v>
      </c>
      <c r="O529" s="95">
        <v>3.8649740114331489E-3</v>
      </c>
      <c r="P529" s="95">
        <v>2.2657144671989005E-3</v>
      </c>
      <c r="Q529" s="94">
        <v>-3.8108096254868745E-2</v>
      </c>
      <c r="R529" s="86"/>
      <c r="S529" s="85">
        <v>45329</v>
      </c>
      <c r="T529" s="99">
        <v>1.9208024961491578E-2</v>
      </c>
      <c r="U529" s="99">
        <v>7.1202634572530107E-2</v>
      </c>
      <c r="V529" s="99">
        <v>-7.3943796575398943E-2</v>
      </c>
      <c r="W529" s="98">
        <v>1.5225948750523782E-2</v>
      </c>
      <c r="X529" s="86"/>
      <c r="Y529" s="85">
        <v>45329</v>
      </c>
      <c r="Z529" s="97">
        <v>-7.6551359650615079E-4</v>
      </c>
      <c r="AA529" s="96">
        <v>1.6994433032560638E-2</v>
      </c>
      <c r="AB529" s="86"/>
      <c r="AC529" s="85">
        <v>45329</v>
      </c>
      <c r="AD529" s="95">
        <v>6.9873093931345142E-3</v>
      </c>
      <c r="AE529" s="95">
        <v>-7.7711447248867459E-3</v>
      </c>
      <c r="AF529" s="95">
        <v>1.4021542114179209E-2</v>
      </c>
      <c r="AG529" s="95">
        <v>7.0160096250171059E-3</v>
      </c>
      <c r="AH529" s="94">
        <v>9.6511513783419361E-3</v>
      </c>
    </row>
    <row r="530" spans="1:34" ht="15.75" customHeight="1" x14ac:dyDescent="0.2">
      <c r="A530" s="93"/>
      <c r="B530" s="85">
        <v>45330</v>
      </c>
      <c r="C530" s="101">
        <v>-9.139425480556254E-5</v>
      </c>
      <c r="D530" s="101">
        <v>1.1560702498759623E-3</v>
      </c>
      <c r="E530" s="101">
        <v>-8.4569652743137821E-3</v>
      </c>
      <c r="F530" s="100">
        <v>7.0289087654127223E-3</v>
      </c>
      <c r="G530" s="86"/>
      <c r="H530" s="85">
        <v>45330</v>
      </c>
      <c r="I530" s="97">
        <v>1.199983133660764E-4</v>
      </c>
      <c r="J530" s="97">
        <v>1.5462420916672633E-5</v>
      </c>
      <c r="K530" s="96">
        <v>1.6059110143776542E-3</v>
      </c>
      <c r="L530" s="86"/>
      <c r="M530" s="85">
        <v>45330</v>
      </c>
      <c r="N530" s="95">
        <v>-2.216424588731151E-4</v>
      </c>
      <c r="O530" s="95">
        <v>8.219004982318415E-4</v>
      </c>
      <c r="P530" s="95">
        <v>-1.2059151341423128E-3</v>
      </c>
      <c r="Q530" s="94">
        <v>2.5942137444875881E-3</v>
      </c>
      <c r="R530" s="86"/>
      <c r="S530" s="85">
        <v>45330</v>
      </c>
      <c r="T530" s="99">
        <v>2.7892023674899694E-2</v>
      </c>
      <c r="U530" s="99">
        <v>2.5911016599174327E-2</v>
      </c>
      <c r="V530" s="99">
        <v>-5.6788142970094026E-2</v>
      </c>
      <c r="W530" s="98">
        <v>9.9357390675186091E-2</v>
      </c>
      <c r="X530" s="86"/>
      <c r="Y530" s="85">
        <v>45330</v>
      </c>
      <c r="Z530" s="97">
        <v>6.0108453963016356E-5</v>
      </c>
      <c r="AA530" s="96">
        <v>-1.3216299641858449E-2</v>
      </c>
      <c r="AB530" s="86"/>
      <c r="AC530" s="85">
        <v>45330</v>
      </c>
      <c r="AD530" s="95">
        <v>1.8112726318457398E-2</v>
      </c>
      <c r="AE530" s="95">
        <v>9.3532844589773005E-3</v>
      </c>
      <c r="AF530" s="95">
        <v>-2.7886242276500268E-3</v>
      </c>
      <c r="AG530" s="95">
        <v>2.3579531882728481E-2</v>
      </c>
      <c r="AH530" s="94">
        <v>4.5150963596585015E-3</v>
      </c>
    </row>
    <row r="531" spans="1:34" ht="15.75" customHeight="1" x14ac:dyDescent="0.2">
      <c r="A531" s="93"/>
      <c r="B531" s="85">
        <v>45331</v>
      </c>
      <c r="C531" s="101">
        <v>3.6142578407214268E-4</v>
      </c>
      <c r="D531" s="101">
        <v>1.166316101941246E-4</v>
      </c>
      <c r="E531" s="101">
        <v>-8.6170028176760618E-4</v>
      </c>
      <c r="F531" s="100">
        <v>5.8304548148851044E-3</v>
      </c>
      <c r="G531" s="86"/>
      <c r="H531" s="85">
        <v>45331</v>
      </c>
      <c r="I531" s="97">
        <v>9.9995227322968101E-5</v>
      </c>
      <c r="J531" s="97">
        <v>-7.6816655952623657E-5</v>
      </c>
      <c r="K531" s="96">
        <v>6.9078269197959895E-5</v>
      </c>
      <c r="L531" s="86"/>
      <c r="M531" s="85">
        <v>45331</v>
      </c>
      <c r="N531" s="95">
        <v>-1.1093000891262432E-3</v>
      </c>
      <c r="O531" s="95">
        <v>-1.0302467370091148E-3</v>
      </c>
      <c r="P531" s="95">
        <v>-6.9526500689796064E-4</v>
      </c>
      <c r="Q531" s="94">
        <v>1.6707247003110288E-2</v>
      </c>
      <c r="R531" s="86"/>
      <c r="S531" s="85">
        <v>45331</v>
      </c>
      <c r="T531" s="99">
        <v>-5.4517450548356036E-2</v>
      </c>
      <c r="U531" s="99">
        <v>-8.5571929584778883E-2</v>
      </c>
      <c r="V531" s="99">
        <v>4.7794790785928479E-2</v>
      </c>
      <c r="W531" s="98">
        <v>0.13953391390275385</v>
      </c>
      <c r="X531" s="86"/>
      <c r="Y531" s="85">
        <v>45331</v>
      </c>
      <c r="Z531" s="97">
        <v>-3.2544438732304526E-4</v>
      </c>
      <c r="AA531" s="96">
        <v>-1.1427321911045077E-3</v>
      </c>
      <c r="AB531" s="86"/>
      <c r="AC531" s="85">
        <v>45331</v>
      </c>
      <c r="AD531" s="95">
        <v>-4.2828910695257068E-3</v>
      </c>
      <c r="AE531" s="95">
        <v>1.4300906438912377E-2</v>
      </c>
      <c r="AF531" s="95">
        <v>2.5911041648504281E-2</v>
      </c>
      <c r="AG531" s="95">
        <v>-2.4578810264887917E-2</v>
      </c>
      <c r="AH531" s="94">
        <v>8.5138061754257369E-3</v>
      </c>
    </row>
    <row r="532" spans="1:34" ht="15.75" customHeight="1" x14ac:dyDescent="0.2">
      <c r="A532" s="93"/>
      <c r="B532" s="85">
        <v>45334</v>
      </c>
      <c r="C532" s="101">
        <v>-2.2016514630107445E-4</v>
      </c>
      <c r="D532" s="101">
        <v>-3.2001662498980552E-4</v>
      </c>
      <c r="E532" s="101">
        <v>8.611554958366228E-4</v>
      </c>
      <c r="F532" s="100">
        <v>3.9045133524562336E-3</v>
      </c>
      <c r="G532" s="86"/>
      <c r="H532" s="85">
        <v>45334</v>
      </c>
      <c r="I532" s="97">
        <v>-6.9296130895805063E-4</v>
      </c>
      <c r="J532" s="97">
        <v>-1.7065434137665601E-3</v>
      </c>
      <c r="K532" s="96">
        <v>-1.3710075458122557E-3</v>
      </c>
      <c r="L532" s="86"/>
      <c r="M532" s="85">
        <v>45334</v>
      </c>
      <c r="N532" s="95">
        <v>-8.4860858383800262E-4</v>
      </c>
      <c r="O532" s="95">
        <v>3.4968207380849331E-4</v>
      </c>
      <c r="P532" s="95">
        <v>3.9860860248108754E-4</v>
      </c>
      <c r="Q532" s="94">
        <v>2.2451364825029952E-2</v>
      </c>
      <c r="R532" s="86"/>
      <c r="S532" s="85">
        <v>45334</v>
      </c>
      <c r="T532" s="99">
        <v>-7.023601107096121E-3</v>
      </c>
      <c r="U532" s="99">
        <v>-1.1173156253105568E-2</v>
      </c>
      <c r="V532" s="99">
        <v>2.5085495067304193E-2</v>
      </c>
      <c r="W532" s="98">
        <v>4.4376016676575484E-3</v>
      </c>
      <c r="X532" s="86"/>
      <c r="Y532" s="85">
        <v>45334</v>
      </c>
      <c r="Z532" s="97">
        <v>1.4488940612991885E-4</v>
      </c>
      <c r="AA532" s="96">
        <v>-4.9064171080683248E-3</v>
      </c>
      <c r="AB532" s="86"/>
      <c r="AC532" s="85">
        <v>45334</v>
      </c>
      <c r="AD532" s="95">
        <v>-2.7302109114380135E-2</v>
      </c>
      <c r="AE532" s="95">
        <v>-3.470796720256001E-2</v>
      </c>
      <c r="AF532" s="95">
        <v>-4.6792161506758939E-2</v>
      </c>
      <c r="AG532" s="95">
        <v>-4.6848038874576815E-2</v>
      </c>
      <c r="AH532" s="94">
        <v>-2.9135008736558464E-2</v>
      </c>
    </row>
    <row r="533" spans="1:34" ht="15.75" customHeight="1" x14ac:dyDescent="0.2">
      <c r="A533" s="93"/>
      <c r="B533" s="85">
        <v>45335</v>
      </c>
      <c r="C533" s="101">
        <v>-3.1533219190175478E-4</v>
      </c>
      <c r="D533" s="101">
        <v>-1.0103344873298226E-3</v>
      </c>
      <c r="E533" s="101">
        <v>-4.8685064381838515E-4</v>
      </c>
      <c r="F533" s="100">
        <v>-9.7453297338629091E-5</v>
      </c>
      <c r="G533" s="86"/>
      <c r="H533" s="85">
        <v>45335</v>
      </c>
      <c r="I533" s="97">
        <v>-1.797382569295556E-4</v>
      </c>
      <c r="J533" s="97">
        <v>-8.0430691721823655E-4</v>
      </c>
      <c r="K533" s="96">
        <v>-9.3815633705256012E-4</v>
      </c>
      <c r="L533" s="86"/>
      <c r="M533" s="85">
        <v>45335</v>
      </c>
      <c r="N533" s="95">
        <v>1.1898715452299811E-3</v>
      </c>
      <c r="O533" s="95">
        <v>-2.8632456347924977E-5</v>
      </c>
      <c r="P533" s="95">
        <v>1.226268250921988E-3</v>
      </c>
      <c r="Q533" s="94">
        <v>-2.7844199173792561E-3</v>
      </c>
      <c r="R533" s="86"/>
      <c r="S533" s="85">
        <v>45335</v>
      </c>
      <c r="T533" s="99">
        <v>8.3148069090233419E-3</v>
      </c>
      <c r="U533" s="99">
        <v>4.5233799499632243E-2</v>
      </c>
      <c r="V533" s="99">
        <v>2.2909491487141933E-3</v>
      </c>
      <c r="W533" s="98">
        <v>-4.6272185644748984E-2</v>
      </c>
      <c r="X533" s="86"/>
      <c r="Y533" s="85">
        <v>45335</v>
      </c>
      <c r="Z533" s="97">
        <v>-1.0346472178472529E-4</v>
      </c>
      <c r="AA533" s="96">
        <v>-9.6895202623744382E-3</v>
      </c>
      <c r="AB533" s="86"/>
      <c r="AC533" s="85">
        <v>45335</v>
      </c>
      <c r="AD533" s="95">
        <v>2.5207530083869389E-2</v>
      </c>
      <c r="AE533" s="95">
        <v>1.7592634983292017E-2</v>
      </c>
      <c r="AF533" s="95">
        <v>1.9483886153226639E-2</v>
      </c>
      <c r="AG533" s="95">
        <v>3.5003001512062371E-2</v>
      </c>
      <c r="AH533" s="94">
        <v>1.4442366100536319E-2</v>
      </c>
    </row>
    <row r="534" spans="1:34" ht="15.75" customHeight="1" x14ac:dyDescent="0.2">
      <c r="A534" s="93"/>
      <c r="B534" s="85">
        <v>45336</v>
      </c>
      <c r="C534" s="101">
        <v>-2.4713545271486798E-4</v>
      </c>
      <c r="D534" s="101">
        <v>-9.5583292443803523E-4</v>
      </c>
      <c r="E534" s="101">
        <v>8.1895155445065385E-4</v>
      </c>
      <c r="F534" s="100">
        <v>6.6665088653657667E-3</v>
      </c>
      <c r="G534" s="86"/>
      <c r="H534" s="85">
        <v>45336</v>
      </c>
      <c r="I534" s="97">
        <v>3.2353444310767934E-4</v>
      </c>
      <c r="J534" s="97">
        <v>-1.0218693076010715E-3</v>
      </c>
      <c r="K534" s="96">
        <v>-3.9768004922159121E-3</v>
      </c>
      <c r="L534" s="86"/>
      <c r="M534" s="85">
        <v>45336</v>
      </c>
      <c r="N534" s="95">
        <v>1.1909998399882739E-3</v>
      </c>
      <c r="O534" s="95">
        <v>-3.8335345935311692E-5</v>
      </c>
      <c r="P534" s="95">
        <v>7.5403928381479347E-4</v>
      </c>
      <c r="Q534" s="94">
        <v>2.7709584880507641E-2</v>
      </c>
      <c r="R534" s="86"/>
      <c r="S534" s="85">
        <v>45336</v>
      </c>
      <c r="T534" s="99">
        <v>2.6223470302805238E-2</v>
      </c>
      <c r="U534" s="99">
        <v>1.9543655458205134E-2</v>
      </c>
      <c r="V534" s="99">
        <v>-3.4960731354310243E-2</v>
      </c>
      <c r="W534" s="98">
        <v>8.7058233886548542E-2</v>
      </c>
      <c r="X534" s="86"/>
      <c r="Y534" s="85">
        <v>45336</v>
      </c>
      <c r="Z534" s="97">
        <v>-2.8673057430384386E-4</v>
      </c>
      <c r="AA534" s="96">
        <v>-5.8081176348989778E-3</v>
      </c>
      <c r="AB534" s="86"/>
      <c r="AC534" s="85">
        <v>45336</v>
      </c>
      <c r="AD534" s="95">
        <v>1.3245226750020505E-2</v>
      </c>
      <c r="AE534" s="95">
        <v>2.2468941413848878E-2</v>
      </c>
      <c r="AF534" s="95">
        <v>2.1303890501877733E-2</v>
      </c>
      <c r="AG534" s="95">
        <v>3.0117422464157436E-2</v>
      </c>
      <c r="AH534" s="94">
        <v>2.9801266759846318E-2</v>
      </c>
    </row>
    <row r="535" spans="1:34" ht="15.75" customHeight="1" x14ac:dyDescent="0.2">
      <c r="A535" s="93"/>
      <c r="B535" s="85">
        <v>45337</v>
      </c>
      <c r="C535" s="101">
        <v>1.345470287184219E-4</v>
      </c>
      <c r="D535" s="101">
        <v>-1.5618408327902808E-3</v>
      </c>
      <c r="E535" s="101">
        <v>-3.1944229374688102E-3</v>
      </c>
      <c r="F535" s="100">
        <v>-7.8643479873400004E-3</v>
      </c>
      <c r="G535" s="86"/>
      <c r="H535" s="85">
        <v>45337</v>
      </c>
      <c r="I535" s="97">
        <v>1.3874214227844065E-3</v>
      </c>
      <c r="J535" s="97">
        <v>-2.1421115974103845E-3</v>
      </c>
      <c r="K535" s="96">
        <v>-7.947767887327799E-4</v>
      </c>
      <c r="L535" s="86"/>
      <c r="M535" s="85">
        <v>45337</v>
      </c>
      <c r="N535" s="95">
        <v>-8.2427306167515884E-4</v>
      </c>
      <c r="O535" s="95">
        <v>-1.5113532198236918E-3</v>
      </c>
      <c r="P535" s="95">
        <v>6.2872698353267753E-4</v>
      </c>
      <c r="Q535" s="94">
        <v>3.606940704129543E-2</v>
      </c>
      <c r="R535" s="86"/>
      <c r="S535" s="85">
        <v>45337</v>
      </c>
      <c r="T535" s="99">
        <v>-2.6058104695435905E-2</v>
      </c>
      <c r="U535" s="99">
        <v>-6.2892726794153628E-2</v>
      </c>
      <c r="V535" s="99">
        <v>1.4993292366673037E-2</v>
      </c>
      <c r="W535" s="98">
        <v>-6.6333574855890597E-3</v>
      </c>
      <c r="X535" s="86"/>
      <c r="Y535" s="85">
        <v>45337</v>
      </c>
      <c r="Z535" s="97">
        <v>1.682613414925737E-4</v>
      </c>
      <c r="AA535" s="96">
        <v>3.5888705379068021E-3</v>
      </c>
      <c r="AB535" s="86"/>
      <c r="AC535" s="85">
        <v>45337</v>
      </c>
      <c r="AD535" s="95">
        <v>1.0605579528390899E-3</v>
      </c>
      <c r="AE535" s="95">
        <v>-1.8963888107231281E-3</v>
      </c>
      <c r="AF535" s="95">
        <v>-2.2983152021597692E-2</v>
      </c>
      <c r="AG535" s="95">
        <v>-1.3285948928779261E-2</v>
      </c>
      <c r="AH535" s="94">
        <v>-1.0198184139660496E-2</v>
      </c>
    </row>
    <row r="536" spans="1:34" ht="15.75" customHeight="1" x14ac:dyDescent="0.2">
      <c r="A536" s="93"/>
      <c r="B536" s="85">
        <v>45338</v>
      </c>
      <c r="C536" s="101">
        <v>-5.6070544031355449E-4</v>
      </c>
      <c r="D536" s="101">
        <v>-8.8774952967738373E-4</v>
      </c>
      <c r="E536" s="101">
        <v>-4.6205481102818691E-3</v>
      </c>
      <c r="F536" s="100">
        <v>3.6365688642156801E-3</v>
      </c>
      <c r="G536" s="86"/>
      <c r="H536" s="85">
        <v>45338</v>
      </c>
      <c r="I536" s="97">
        <v>-2.7957557740582336E-4</v>
      </c>
      <c r="J536" s="97">
        <v>-1.7940096086077168E-3</v>
      </c>
      <c r="K536" s="96">
        <v>3.488152815035857E-3</v>
      </c>
      <c r="L536" s="86"/>
      <c r="M536" s="85">
        <v>45338</v>
      </c>
      <c r="N536" s="95">
        <v>3.9684929163689178E-4</v>
      </c>
      <c r="O536" s="95">
        <v>4.5112767751899919E-3</v>
      </c>
      <c r="P536" s="95">
        <v>2.1934964631952296E-3</v>
      </c>
      <c r="Q536" s="94">
        <v>-2.1505033400310195E-2</v>
      </c>
      <c r="R536" s="86"/>
      <c r="S536" s="85">
        <v>45338</v>
      </c>
      <c r="T536" s="99">
        <v>-1.0031162085018428E-2</v>
      </c>
      <c r="U536" s="99">
        <v>1.5453326193357278E-2</v>
      </c>
      <c r="V536" s="99">
        <v>8.1747656764780421E-2</v>
      </c>
      <c r="W536" s="98">
        <v>-0.10614769181845236</v>
      </c>
      <c r="X536" s="86"/>
      <c r="Y536" s="85">
        <v>45338</v>
      </c>
      <c r="Z536" s="97">
        <v>-7.5715815005636888E-4</v>
      </c>
      <c r="AA536" s="96">
        <v>-5.6578424196950493E-3</v>
      </c>
      <c r="AB536" s="86"/>
      <c r="AC536" s="85">
        <v>45338</v>
      </c>
      <c r="AD536" s="95">
        <v>-1.3284800708100078E-2</v>
      </c>
      <c r="AE536" s="95">
        <v>-1.5827793679720304E-2</v>
      </c>
      <c r="AF536" s="95">
        <v>1.9692773401748614E-2</v>
      </c>
      <c r="AG536" s="95">
        <v>-2.9501326276429689E-2</v>
      </c>
      <c r="AH536" s="94">
        <v>-1.1954333170994171E-2</v>
      </c>
    </row>
    <row r="537" spans="1:34" ht="15.75" customHeight="1" x14ac:dyDescent="0.2">
      <c r="A537" s="93"/>
      <c r="B537" s="85">
        <v>45342</v>
      </c>
      <c r="C537" s="101">
        <v>9.0019414116397493E-4</v>
      </c>
      <c r="D537" s="101">
        <v>-7.078083440365862E-4</v>
      </c>
      <c r="E537" s="101">
        <v>3.6993940701202403E-3</v>
      </c>
      <c r="F537" s="100">
        <v>2.1736423405410272E-3</v>
      </c>
      <c r="G537" s="86"/>
      <c r="H537" s="85">
        <v>45342</v>
      </c>
      <c r="I537" s="97">
        <v>8.7973491259804571E-5</v>
      </c>
      <c r="J537" s="97">
        <v>1.3905421659788672E-3</v>
      </c>
      <c r="K537" s="96">
        <v>-1.1440485532472479E-3</v>
      </c>
      <c r="L537" s="86"/>
      <c r="M537" s="85">
        <v>45342</v>
      </c>
      <c r="N537" s="95">
        <v>2.0641986591841861E-3</v>
      </c>
      <c r="O537" s="95">
        <v>3.2904087592743633E-4</v>
      </c>
      <c r="P537" s="95">
        <v>-1.058300673724751E-3</v>
      </c>
      <c r="Q537" s="94">
        <v>-5.045289638205358E-2</v>
      </c>
      <c r="R537" s="86"/>
      <c r="S537" s="85">
        <v>45342</v>
      </c>
      <c r="T537" s="99">
        <v>-1.7422929651805748E-2</v>
      </c>
      <c r="U537" s="99">
        <v>-4.4224892233700408E-2</v>
      </c>
      <c r="V537" s="99">
        <v>0.13982743120125965</v>
      </c>
      <c r="W537" s="98">
        <v>-2.2035078984414373E-2</v>
      </c>
      <c r="X537" s="86"/>
      <c r="Y537" s="85">
        <v>45342</v>
      </c>
      <c r="Z537" s="97">
        <v>1.1864581702222669E-3</v>
      </c>
      <c r="AA537" s="96">
        <v>1.3599156691733953E-2</v>
      </c>
      <c r="AB537" s="86"/>
      <c r="AC537" s="85">
        <v>45342</v>
      </c>
      <c r="AD537" s="95">
        <v>-1.3973989159894579E-3</v>
      </c>
      <c r="AE537" s="95">
        <v>-9.1582182897137644E-3</v>
      </c>
      <c r="AF537" s="95">
        <v>-1.0769122439531915E-2</v>
      </c>
      <c r="AG537" s="95">
        <v>-1.0643877311851832E-2</v>
      </c>
      <c r="AH537" s="94">
        <v>3.2079217281258416E-3</v>
      </c>
    </row>
    <row r="538" spans="1:34" ht="15.75" customHeight="1" x14ac:dyDescent="0.2">
      <c r="A538" s="93"/>
      <c r="B538" s="85">
        <v>45343</v>
      </c>
      <c r="C538" s="101">
        <v>8.33744577052135E-4</v>
      </c>
      <c r="D538" s="101">
        <v>2.4411220660747659E-3</v>
      </c>
      <c r="E538" s="101">
        <v>7.9365978569826395E-3</v>
      </c>
      <c r="F538" s="100">
        <v>-4.1344060647619399E-3</v>
      </c>
      <c r="G538" s="86"/>
      <c r="H538" s="85">
        <v>45343</v>
      </c>
      <c r="I538" s="97">
        <v>-6.7554473984657944E-4</v>
      </c>
      <c r="J538" s="97">
        <v>-1.9930400293742992E-3</v>
      </c>
      <c r="K538" s="96">
        <v>2.2344434935832524E-3</v>
      </c>
      <c r="L538" s="86"/>
      <c r="M538" s="85">
        <v>45343</v>
      </c>
      <c r="N538" s="95">
        <v>-5.5717479297574639E-4</v>
      </c>
      <c r="O538" s="95">
        <v>-1.0503662571058139E-4</v>
      </c>
      <c r="P538" s="95">
        <v>-9.7524445966468013E-4</v>
      </c>
      <c r="Q538" s="94">
        <v>1.4257961929674321E-2</v>
      </c>
      <c r="R538" s="86"/>
      <c r="S538" s="85">
        <v>45343</v>
      </c>
      <c r="T538" s="99">
        <v>4.3719092336938818E-2</v>
      </c>
      <c r="U538" s="99">
        <v>-0.10534053758558032</v>
      </c>
      <c r="V538" s="99">
        <v>0.13205744391122554</v>
      </c>
      <c r="W538" s="98">
        <v>-0.20138670646972029</v>
      </c>
      <c r="X538" s="86"/>
      <c r="Y538" s="85">
        <v>45343</v>
      </c>
      <c r="Z538" s="97">
        <v>1.1554085280360743E-4</v>
      </c>
      <c r="AA538" s="96">
        <v>8.7551405382485493E-4</v>
      </c>
      <c r="AB538" s="86"/>
      <c r="AC538" s="85">
        <v>45343</v>
      </c>
      <c r="AD538" s="95">
        <v>8.4619185296558319E-3</v>
      </c>
      <c r="AE538" s="95">
        <v>-3.5448459665397667E-3</v>
      </c>
      <c r="AF538" s="95">
        <v>-8.3635837395118259E-3</v>
      </c>
      <c r="AG538" s="95">
        <v>3.3379803192645274E-2</v>
      </c>
      <c r="AH538" s="94">
        <v>7.021412149990784E-3</v>
      </c>
    </row>
    <row r="539" spans="1:34" ht="15.75" customHeight="1" x14ac:dyDescent="0.2">
      <c r="A539" s="93"/>
      <c r="B539" s="85">
        <v>45344</v>
      </c>
      <c r="C539" s="101">
        <v>-8.3107691801267904E-4</v>
      </c>
      <c r="D539" s="101">
        <v>-1.1707322260910463E-3</v>
      </c>
      <c r="E539" s="101">
        <v>-1.5528873880814153E-3</v>
      </c>
      <c r="F539" s="100">
        <v>-2.1474382094488543E-3</v>
      </c>
      <c r="G539" s="86"/>
      <c r="H539" s="85">
        <v>45344</v>
      </c>
      <c r="I539" s="97">
        <v>-4.6241528363707063E-4</v>
      </c>
      <c r="J539" s="97">
        <v>1.6579647064251845E-3</v>
      </c>
      <c r="K539" s="96">
        <v>-7.3958459967199094E-4</v>
      </c>
      <c r="L539" s="86"/>
      <c r="M539" s="85">
        <v>45344</v>
      </c>
      <c r="N539" s="95">
        <v>1.2635675202407716E-3</v>
      </c>
      <c r="O539" s="95">
        <v>3.0514033922408959E-3</v>
      </c>
      <c r="P539" s="95">
        <v>-6.6017255564958374E-4</v>
      </c>
      <c r="Q539" s="94">
        <v>-1.1269406928017913E-3</v>
      </c>
      <c r="R539" s="86"/>
      <c r="S539" s="85">
        <v>45344</v>
      </c>
      <c r="T539" s="99">
        <v>6.9500578009968131E-3</v>
      </c>
      <c r="U539" s="99">
        <v>-2.9427289186023633E-2</v>
      </c>
      <c r="V539" s="99">
        <v>-4.8675522311021145E-2</v>
      </c>
      <c r="W539" s="98">
        <v>-4.8082406178705161E-3</v>
      </c>
      <c r="X539" s="86"/>
      <c r="Y539" s="85">
        <v>45344</v>
      </c>
      <c r="Z539" s="97">
        <v>8.3848468072669443E-4</v>
      </c>
      <c r="AA539" s="96">
        <v>4.0588410688688513E-3</v>
      </c>
      <c r="AB539" s="86"/>
      <c r="AC539" s="85">
        <v>45344</v>
      </c>
      <c r="AD539" s="95">
        <v>3.8324420144594871E-3</v>
      </c>
      <c r="AE539" s="95">
        <v>3.0139194873836936E-3</v>
      </c>
      <c r="AF539" s="95">
        <v>5.8618451171291788E-3</v>
      </c>
      <c r="AG539" s="95">
        <v>-4.9502636925224129E-2</v>
      </c>
      <c r="AH539" s="94">
        <v>9.2258252065578784E-3</v>
      </c>
    </row>
    <row r="540" spans="1:34" ht="15.75" customHeight="1" x14ac:dyDescent="0.2">
      <c r="A540" s="93"/>
      <c r="B540" s="85">
        <v>45345</v>
      </c>
      <c r="C540" s="101">
        <v>3.3970304417080309E-4</v>
      </c>
      <c r="D540" s="101">
        <v>7.9399806240801965E-3</v>
      </c>
      <c r="E540" s="101">
        <v>3.7082250628769752E-3</v>
      </c>
      <c r="F540" s="100">
        <v>-2.2982316957056541E-3</v>
      </c>
      <c r="G540" s="86"/>
      <c r="H540" s="85">
        <v>45345</v>
      </c>
      <c r="I540" s="97">
        <v>-6.5532036536354056E-5</v>
      </c>
      <c r="J540" s="97">
        <v>-1.823835773338415E-3</v>
      </c>
      <c r="K540" s="96">
        <v>2.4100263659599113E-3</v>
      </c>
      <c r="L540" s="86"/>
      <c r="M540" s="85">
        <v>45345</v>
      </c>
      <c r="N540" s="95">
        <v>1.0150736668044645E-3</v>
      </c>
      <c r="O540" s="95">
        <v>7.1674378964469679E-4</v>
      </c>
      <c r="P540" s="95">
        <v>1.2637245017933618E-3</v>
      </c>
      <c r="Q540" s="94">
        <v>-1.0561261935213069E-2</v>
      </c>
      <c r="R540" s="86"/>
      <c r="S540" s="85">
        <v>45345</v>
      </c>
      <c r="T540" s="99">
        <v>3.0570930486203329E-3</v>
      </c>
      <c r="U540" s="99">
        <v>-5.3742387561677929E-2</v>
      </c>
      <c r="V540" s="99">
        <v>6.5130690301834857E-3</v>
      </c>
      <c r="W540" s="98">
        <v>-0.14314645738834531</v>
      </c>
      <c r="X540" s="86"/>
      <c r="Y540" s="85">
        <v>45345</v>
      </c>
      <c r="Z540" s="97">
        <v>-1.717589680874598E-4</v>
      </c>
      <c r="AA540" s="96">
        <v>7.5036720293806649E-3</v>
      </c>
      <c r="AB540" s="86"/>
      <c r="AC540" s="85">
        <v>45345</v>
      </c>
      <c r="AD540" s="95">
        <v>-5.0597961534311819E-3</v>
      </c>
      <c r="AE540" s="95">
        <v>-1.5880430080634025E-2</v>
      </c>
      <c r="AF540" s="95">
        <v>-4.7426508201140437E-3</v>
      </c>
      <c r="AG540" s="95">
        <v>-2.9275739628315577E-3</v>
      </c>
      <c r="AH540" s="94">
        <v>4.850018488594985E-3</v>
      </c>
    </row>
    <row r="541" spans="1:34" ht="15.75" customHeight="1" x14ac:dyDescent="0.2">
      <c r="A541" s="93"/>
      <c r="B541" s="85">
        <v>45348</v>
      </c>
      <c r="C541" s="101">
        <v>6.3553997008410188E-4</v>
      </c>
      <c r="D541" s="101">
        <v>3.0471855092911418E-3</v>
      </c>
      <c r="E541" s="101">
        <v>6.0550785444629619E-6</v>
      </c>
      <c r="F541" s="100">
        <v>1.026240041638741E-2</v>
      </c>
      <c r="G541" s="86"/>
      <c r="H541" s="85">
        <v>45348</v>
      </c>
      <c r="I541" s="97">
        <v>-1.3494153455523571E-4</v>
      </c>
      <c r="J541" s="97">
        <v>1.2506225733855175E-3</v>
      </c>
      <c r="K541" s="96">
        <v>-1.3682581532511446E-3</v>
      </c>
      <c r="L541" s="86"/>
      <c r="M541" s="85">
        <v>45348</v>
      </c>
      <c r="N541" s="95">
        <v>-1.4290573792042943E-4</v>
      </c>
      <c r="O541" s="95">
        <v>3.4649425865116118E-4</v>
      </c>
      <c r="P541" s="95">
        <v>3.8021400872283929E-5</v>
      </c>
      <c r="Q541" s="94">
        <v>-2.1778303371127131E-2</v>
      </c>
      <c r="R541" s="86"/>
      <c r="S541" s="85">
        <v>45348</v>
      </c>
      <c r="T541" s="99">
        <v>-5.3096566453944047E-2</v>
      </c>
      <c r="U541" s="99">
        <v>-1.0958658479337621E-2</v>
      </c>
      <c r="V541" s="99">
        <v>8.1390091975638068E-2</v>
      </c>
      <c r="W541" s="98">
        <v>1.9745364546827392E-3</v>
      </c>
      <c r="X541" s="86"/>
      <c r="Y541" s="85">
        <v>45348</v>
      </c>
      <c r="Z541" s="97">
        <v>3.4340802056072518E-5</v>
      </c>
      <c r="AA541" s="96">
        <v>6.6968292077125395E-3</v>
      </c>
      <c r="AB541" s="86"/>
      <c r="AC541" s="85">
        <v>45348</v>
      </c>
      <c r="AD541" s="95">
        <v>6.2809595959548974E-3</v>
      </c>
      <c r="AE541" s="95">
        <v>7.7040603206564385E-3</v>
      </c>
      <c r="AF541" s="95">
        <v>1.5538603427779166E-2</v>
      </c>
      <c r="AG541" s="95">
        <v>-8.3613511919759381E-3</v>
      </c>
      <c r="AH541" s="94">
        <v>1.5469725285914459E-2</v>
      </c>
    </row>
    <row r="542" spans="1:34" ht="15.75" customHeight="1" x14ac:dyDescent="0.2">
      <c r="A542" s="93"/>
      <c r="B542" s="85">
        <v>45349</v>
      </c>
      <c r="C542" s="101">
        <v>1.7249773042624585E-4</v>
      </c>
      <c r="D542" s="101">
        <v>-3.4277391127887901E-4</v>
      </c>
      <c r="E542" s="101">
        <v>-4.1352528707372625E-3</v>
      </c>
      <c r="F542" s="100">
        <v>2.325983591011964E-3</v>
      </c>
      <c r="G542" s="86"/>
      <c r="H542" s="85">
        <v>45349</v>
      </c>
      <c r="I542" s="97">
        <v>8.0422909967421783E-4</v>
      </c>
      <c r="J542" s="97">
        <v>-2.9995958898137466E-4</v>
      </c>
      <c r="K542" s="96">
        <v>-4.2550456200549807E-6</v>
      </c>
      <c r="L542" s="86"/>
      <c r="M542" s="85">
        <v>45349</v>
      </c>
      <c r="N542" s="95">
        <v>1.1712900548344805E-3</v>
      </c>
      <c r="O542" s="95">
        <v>1.3554791664234793E-3</v>
      </c>
      <c r="P542" s="95">
        <v>5.6934222224427867E-4</v>
      </c>
      <c r="Q542" s="94">
        <v>-8.893202387099168E-3</v>
      </c>
      <c r="R542" s="86"/>
      <c r="S542" s="85">
        <v>45349</v>
      </c>
      <c r="T542" s="99">
        <v>7.7555770604822525E-3</v>
      </c>
      <c r="U542" s="99">
        <v>3.9269273317435131E-3</v>
      </c>
      <c r="V542" s="99">
        <v>-4.5015582968568356E-2</v>
      </c>
      <c r="W542" s="98">
        <v>3.867863563486295E-3</v>
      </c>
      <c r="X542" s="86"/>
      <c r="Y542" s="85">
        <v>45349</v>
      </c>
      <c r="Z542" s="97">
        <v>9.3140403546286576E-4</v>
      </c>
      <c r="AA542" s="96">
        <v>1.1825885031495377E-2</v>
      </c>
      <c r="AB542" s="86"/>
      <c r="AC542" s="85">
        <v>45349</v>
      </c>
      <c r="AD542" s="95">
        <v>1.1133798361674442E-2</v>
      </c>
      <c r="AE542" s="95">
        <v>-1.0044927510050029E-2</v>
      </c>
      <c r="AF542" s="95">
        <v>-1.0239469566036748E-2</v>
      </c>
      <c r="AG542" s="95">
        <v>9.4562654800703025E-4</v>
      </c>
      <c r="AH542" s="94">
        <v>-2.7386385772659371E-3</v>
      </c>
    </row>
    <row r="543" spans="1:34" ht="15.75" customHeight="1" x14ac:dyDescent="0.2">
      <c r="A543" s="93"/>
      <c r="B543" s="85">
        <v>45350</v>
      </c>
      <c r="C543" s="101">
        <v>-9.4803648095776263E-4</v>
      </c>
      <c r="D543" s="101">
        <v>7.1634609151362359E-4</v>
      </c>
      <c r="E543" s="101">
        <v>9.4534335114405364E-3</v>
      </c>
      <c r="F543" s="100">
        <v>-3.9121601054774423E-3</v>
      </c>
      <c r="G543" s="86"/>
      <c r="H543" s="85">
        <v>45350</v>
      </c>
      <c r="I543" s="97">
        <v>8.664119407256805E-4</v>
      </c>
      <c r="J543" s="97">
        <v>-2.5152406523384677E-3</v>
      </c>
      <c r="K543" s="96">
        <v>3.8764891108183984E-5</v>
      </c>
      <c r="L543" s="86"/>
      <c r="M543" s="85">
        <v>45350</v>
      </c>
      <c r="N543" s="95">
        <v>-4.675712678873589E-4</v>
      </c>
      <c r="O543" s="95">
        <v>-3.2979957131387167E-3</v>
      </c>
      <c r="P543" s="95">
        <v>4.1032141388542702E-4</v>
      </c>
      <c r="Q543" s="94">
        <v>-1.761678028982052E-2</v>
      </c>
      <c r="R543" s="86"/>
      <c r="S543" s="85">
        <v>45350</v>
      </c>
      <c r="T543" s="99">
        <v>1.9694359732646206E-2</v>
      </c>
      <c r="U543" s="99">
        <v>-8.4203594697309925E-2</v>
      </c>
      <c r="V543" s="99">
        <v>-3.3503014297282023E-2</v>
      </c>
      <c r="W543" s="98">
        <v>0.11809782130999705</v>
      </c>
      <c r="X543" s="86"/>
      <c r="Y543" s="85">
        <v>45350</v>
      </c>
      <c r="Z543" s="97">
        <v>-1.5637085525602217E-4</v>
      </c>
      <c r="AA543" s="96">
        <v>1.8485201204166773E-3</v>
      </c>
      <c r="AB543" s="86"/>
      <c r="AC543" s="85">
        <v>45350</v>
      </c>
      <c r="AD543" s="95">
        <v>-5.4722578020757863E-3</v>
      </c>
      <c r="AE543" s="95">
        <v>9.687912154597713E-3</v>
      </c>
      <c r="AF543" s="95">
        <v>2.0920113341687183E-2</v>
      </c>
      <c r="AG543" s="95">
        <v>5.1850222220471845E-3</v>
      </c>
      <c r="AH543" s="94">
        <v>1.4839803434779681E-2</v>
      </c>
    </row>
    <row r="544" spans="1:34" ht="15.75" customHeight="1" x14ac:dyDescent="0.2">
      <c r="A544" s="93"/>
      <c r="B544" s="85">
        <v>45351</v>
      </c>
      <c r="C544" s="101">
        <v>1.2357303320385392E-4</v>
      </c>
      <c r="D544" s="101">
        <v>-2.9251098259952596E-3</v>
      </c>
      <c r="E544" s="101">
        <v>4.8616569029312495E-3</v>
      </c>
      <c r="F544" s="100">
        <v>2.050468121695443E-3</v>
      </c>
      <c r="G544" s="86"/>
      <c r="H544" s="85">
        <v>45351</v>
      </c>
      <c r="I544" s="97">
        <v>6.7625582633639315E-4</v>
      </c>
      <c r="J544" s="97">
        <v>2.0489253622342392E-3</v>
      </c>
      <c r="K544" s="96">
        <v>-3.3089542311913402E-3</v>
      </c>
      <c r="L544" s="86"/>
      <c r="M544" s="85">
        <v>45351</v>
      </c>
      <c r="N544" s="95">
        <v>-6.656761620548006E-4</v>
      </c>
      <c r="O544" s="95">
        <v>-1.4933517979958441E-3</v>
      </c>
      <c r="P544" s="95">
        <v>-1.1099286871350811E-3</v>
      </c>
      <c r="Q544" s="94">
        <v>-1.867260377128916E-2</v>
      </c>
      <c r="R544" s="86"/>
      <c r="S544" s="85">
        <v>45351</v>
      </c>
      <c r="T544" s="99">
        <v>-1.8533439083320759E-2</v>
      </c>
      <c r="U544" s="99">
        <v>5.339100400900907E-2</v>
      </c>
      <c r="V544" s="99">
        <v>0.25715062635531233</v>
      </c>
      <c r="W544" s="98">
        <v>5.7005175931435517E-2</v>
      </c>
      <c r="X544" s="86"/>
      <c r="Y544" s="85">
        <v>45351</v>
      </c>
      <c r="Z544" s="97">
        <v>6.2171015881785148E-4</v>
      </c>
      <c r="AA544" s="96">
        <v>1.7966639364058831E-2</v>
      </c>
      <c r="AB544" s="86"/>
      <c r="AC544" s="85">
        <v>45351</v>
      </c>
      <c r="AD544" s="95">
        <v>1.3000130666616335E-2</v>
      </c>
      <c r="AE544" s="95">
        <v>-8.9309642446049444E-4</v>
      </c>
      <c r="AF544" s="95">
        <v>8.9492122692355538E-3</v>
      </c>
      <c r="AG544" s="95">
        <v>7.0274358074570963E-3</v>
      </c>
      <c r="AH544" s="94">
        <v>6.0827438157693287E-3</v>
      </c>
    </row>
    <row r="545" spans="1:34" ht="15.75" customHeight="1" x14ac:dyDescent="0.2">
      <c r="A545" s="93"/>
      <c r="B545" s="85">
        <v>45352</v>
      </c>
      <c r="C545" s="101">
        <v>2.9777979164254386E-4</v>
      </c>
      <c r="D545" s="101">
        <v>3.0874649965622253E-4</v>
      </c>
      <c r="E545" s="101">
        <v>-3.9369903592675354E-3</v>
      </c>
      <c r="F545" s="100">
        <v>-2.8340405022283713E-4</v>
      </c>
      <c r="G545" s="86"/>
      <c r="H545" s="85">
        <v>45352</v>
      </c>
      <c r="I545" s="97">
        <v>9.6803730168587598E-4</v>
      </c>
      <c r="J545" s="97">
        <v>-1.1079813860326237E-3</v>
      </c>
      <c r="K545" s="96">
        <v>-3.737815165453772E-3</v>
      </c>
      <c r="L545" s="86"/>
      <c r="M545" s="85">
        <v>45352</v>
      </c>
      <c r="N545" s="95">
        <v>-2.1771524899800183E-3</v>
      </c>
      <c r="O545" s="95">
        <v>4.3200303503362529E-3</v>
      </c>
      <c r="P545" s="95">
        <v>-5.6404167277019864E-4</v>
      </c>
      <c r="Q545" s="94">
        <v>-2.284422206103336E-2</v>
      </c>
      <c r="R545" s="86"/>
      <c r="S545" s="85">
        <v>45352</v>
      </c>
      <c r="T545" s="99">
        <v>4.8520041990980409E-2</v>
      </c>
      <c r="U545" s="99">
        <v>9.4720719262774283E-3</v>
      </c>
      <c r="V545" s="99">
        <v>-5.0448572221568226E-2</v>
      </c>
      <c r="W545" s="98">
        <v>-5.4158447921627681E-4</v>
      </c>
      <c r="X545" s="86"/>
      <c r="Y545" s="85">
        <v>45352</v>
      </c>
      <c r="Z545" s="97">
        <v>1.7172731309522037E-4</v>
      </c>
      <c r="AA545" s="96">
        <v>-3.8708575528375389E-3</v>
      </c>
      <c r="AB545" s="86"/>
      <c r="AC545" s="85">
        <v>45352</v>
      </c>
      <c r="AD545" s="95">
        <v>-3.2123412977113242E-2</v>
      </c>
      <c r="AE545" s="95">
        <v>2.1741908129944389E-2</v>
      </c>
      <c r="AF545" s="95">
        <v>-1.2223430746863053E-2</v>
      </c>
      <c r="AG545" s="95">
        <v>1.2830234453805312E-3</v>
      </c>
      <c r="AH545" s="94">
        <v>5.5291717537104277E-3</v>
      </c>
    </row>
    <row r="546" spans="1:34" ht="15.75" customHeight="1" x14ac:dyDescent="0.2">
      <c r="A546" s="93"/>
      <c r="B546" s="85">
        <v>45355</v>
      </c>
      <c r="C546" s="101">
        <v>3.0863219895841635E-4</v>
      </c>
      <c r="D546" s="101">
        <v>-1.8086038707681654E-4</v>
      </c>
      <c r="E546" s="101">
        <v>-2.2683004294998827E-3</v>
      </c>
      <c r="F546" s="100">
        <v>-2.6038791741634509E-3</v>
      </c>
      <c r="G546" s="86"/>
      <c r="H546" s="85">
        <v>45355</v>
      </c>
      <c r="I546" s="97">
        <v>2.3503343127127477E-4</v>
      </c>
      <c r="J546" s="97">
        <v>3.3346548821874202E-3</v>
      </c>
      <c r="K546" s="96">
        <v>1.7647904446998059E-3</v>
      </c>
      <c r="L546" s="86"/>
      <c r="M546" s="85">
        <v>45355</v>
      </c>
      <c r="N546" s="95">
        <v>-7.754676780069511E-4</v>
      </c>
      <c r="O546" s="95">
        <v>1.5436710257486009E-3</v>
      </c>
      <c r="P546" s="95">
        <v>2.4278602389172675E-4</v>
      </c>
      <c r="Q546" s="94">
        <v>9.1584688672582092E-3</v>
      </c>
      <c r="R546" s="86"/>
      <c r="S546" s="85">
        <v>45355</v>
      </c>
      <c r="T546" s="99">
        <v>2.581903388936916E-2</v>
      </c>
      <c r="U546" s="99">
        <v>2.0036773516449342E-3</v>
      </c>
      <c r="V546" s="99">
        <v>-3.1149501774679508E-2</v>
      </c>
      <c r="W546" s="98">
        <v>5.338143913540111E-2</v>
      </c>
      <c r="X546" s="86"/>
      <c r="Y546" s="85">
        <v>45355</v>
      </c>
      <c r="Z546" s="97">
        <v>2.8828595308256057E-4</v>
      </c>
      <c r="AA546" s="96">
        <v>-1.6456358306885573E-2</v>
      </c>
      <c r="AB546" s="86"/>
      <c r="AC546" s="85">
        <v>45355</v>
      </c>
      <c r="AD546" s="95">
        <v>-2.1692116969543099E-2</v>
      </c>
      <c r="AE546" s="95">
        <v>-8.7812295910124974E-3</v>
      </c>
      <c r="AF546" s="95">
        <v>-1.0163526575848195E-2</v>
      </c>
      <c r="AG546" s="95">
        <v>-5.1054060670404647E-2</v>
      </c>
      <c r="AH546" s="94">
        <v>-3.2792573397337718E-3</v>
      </c>
    </row>
    <row r="547" spans="1:34" ht="15.75" customHeight="1" x14ac:dyDescent="0.2">
      <c r="A547" s="93"/>
      <c r="B547" s="85">
        <v>45356</v>
      </c>
      <c r="C547" s="101">
        <v>1.5310634416484302E-4</v>
      </c>
      <c r="D547" s="101">
        <v>-3.1822364219371881E-3</v>
      </c>
      <c r="E547" s="101">
        <v>-5.3280199943522722E-3</v>
      </c>
      <c r="F547" s="100">
        <v>2.6715394400572529E-3</v>
      </c>
      <c r="G547" s="86"/>
      <c r="H547" s="85">
        <v>45356</v>
      </c>
      <c r="I547" s="97">
        <v>-2.8554217735243239E-4</v>
      </c>
      <c r="J547" s="97">
        <v>-1.2924044644567489E-3</v>
      </c>
      <c r="K547" s="96">
        <v>8.9454272407760887E-4</v>
      </c>
      <c r="L547" s="86"/>
      <c r="M547" s="85">
        <v>45356</v>
      </c>
      <c r="N547" s="95">
        <v>8.8139639302321749E-4</v>
      </c>
      <c r="O547" s="95">
        <v>7.5950707128702845E-4</v>
      </c>
      <c r="P547" s="95">
        <v>3.0144903703119844E-4</v>
      </c>
      <c r="Q547" s="94">
        <v>3.6516580243658621E-2</v>
      </c>
      <c r="R547" s="86"/>
      <c r="S547" s="85">
        <v>45356</v>
      </c>
      <c r="T547" s="99">
        <v>-3.7076197868933972E-2</v>
      </c>
      <c r="U547" s="99">
        <v>3.119026645297171E-2</v>
      </c>
      <c r="V547" s="99">
        <v>-9.6038718358981437E-2</v>
      </c>
      <c r="W547" s="98">
        <v>-4.552609059990495E-2</v>
      </c>
      <c r="X547" s="86"/>
      <c r="Y547" s="85">
        <v>45356</v>
      </c>
      <c r="Z547" s="97">
        <v>5.7204842554275286E-4</v>
      </c>
      <c r="AA547" s="96">
        <v>5.4273318309245207E-3</v>
      </c>
      <c r="AB547" s="86"/>
      <c r="AC547" s="85">
        <v>45356</v>
      </c>
      <c r="AD547" s="95">
        <v>9.0275541282213035E-3</v>
      </c>
      <c r="AE547" s="95">
        <v>6.3302479718723905E-3</v>
      </c>
      <c r="AF547" s="95">
        <v>-1.2222374374694188E-2</v>
      </c>
      <c r="AG547" s="95">
        <v>1.3161291612463094E-2</v>
      </c>
      <c r="AH547" s="94">
        <v>8.349521284694069E-3</v>
      </c>
    </row>
    <row r="548" spans="1:34" ht="15.75" customHeight="1" x14ac:dyDescent="0.2">
      <c r="A548" s="93"/>
      <c r="B548" s="85">
        <v>45357</v>
      </c>
      <c r="C548" s="101">
        <v>1.1562775890957562E-3</v>
      </c>
      <c r="D548" s="101">
        <v>-1.3150013038492567E-4</v>
      </c>
      <c r="E548" s="101">
        <v>4.7794771961419107E-3</v>
      </c>
      <c r="F548" s="100">
        <v>-1.8446950628853072E-4</v>
      </c>
      <c r="G548" s="86"/>
      <c r="H548" s="85">
        <v>45357</v>
      </c>
      <c r="I548" s="97">
        <v>5.9581275716462487E-4</v>
      </c>
      <c r="J548" s="97">
        <v>-2.6443420151280855E-3</v>
      </c>
      <c r="K548" s="96">
        <v>6.3359666168514455E-4</v>
      </c>
      <c r="L548" s="86"/>
      <c r="M548" s="85">
        <v>45357</v>
      </c>
      <c r="N548" s="95">
        <v>1.0489282653708852E-3</v>
      </c>
      <c r="O548" s="95">
        <v>-1.9133658546821091E-3</v>
      </c>
      <c r="P548" s="95">
        <v>3.1119706675921759E-3</v>
      </c>
      <c r="Q548" s="94">
        <v>-2.8495899193352388E-2</v>
      </c>
      <c r="R548" s="86"/>
      <c r="S548" s="85">
        <v>45357</v>
      </c>
      <c r="T548" s="99">
        <v>-2.355168770698219E-2</v>
      </c>
      <c r="U548" s="99">
        <v>-3.641978047050702E-3</v>
      </c>
      <c r="V548" s="99">
        <v>-4.522058414909419E-2</v>
      </c>
      <c r="W548" s="98">
        <v>3.2930172363921116E-2</v>
      </c>
      <c r="X548" s="86"/>
      <c r="Y548" s="85">
        <v>45357</v>
      </c>
      <c r="Z548" s="97">
        <v>-7.2115323793447102E-5</v>
      </c>
      <c r="AA548" s="96">
        <v>1.9937888668830582E-3</v>
      </c>
      <c r="AB548" s="86"/>
      <c r="AC548" s="85">
        <v>45357</v>
      </c>
      <c r="AD548" s="95">
        <v>6.5146810211938935E-3</v>
      </c>
      <c r="AE548" s="95">
        <v>-5.9775142821479402E-3</v>
      </c>
      <c r="AF548" s="95">
        <v>1.3326127246131872E-2</v>
      </c>
      <c r="AG548" s="95">
        <v>1.083695132987742E-2</v>
      </c>
      <c r="AH548" s="94">
        <v>8.0253141390349714E-3</v>
      </c>
    </row>
    <row r="549" spans="1:34" ht="15.75" customHeight="1" x14ac:dyDescent="0.2">
      <c r="A549" s="93"/>
      <c r="B549" s="85">
        <v>45358</v>
      </c>
      <c r="C549" s="101">
        <v>4.3943178777677209E-4</v>
      </c>
      <c r="D549" s="101">
        <v>-2.3908270502986067E-3</v>
      </c>
      <c r="E549" s="101">
        <v>-4.8852538107048375E-3</v>
      </c>
      <c r="F549" s="100">
        <v>4.8111069594675149E-3</v>
      </c>
      <c r="G549" s="86"/>
      <c r="H549" s="85">
        <v>45358</v>
      </c>
      <c r="I549" s="97">
        <v>8.4114507783901568E-4</v>
      </c>
      <c r="J549" s="97">
        <v>9.1036601509617108E-4</v>
      </c>
      <c r="K549" s="96">
        <v>-9.5914450162689561E-4</v>
      </c>
      <c r="L549" s="86"/>
      <c r="M549" s="85">
        <v>45358</v>
      </c>
      <c r="N549" s="95">
        <v>-6.986539042929421E-4</v>
      </c>
      <c r="O549" s="95">
        <v>-2.6766236527588278E-3</v>
      </c>
      <c r="P549" s="95">
        <v>2.0696808201237039E-4</v>
      </c>
      <c r="Q549" s="94">
        <v>-9.9989237882008811E-3</v>
      </c>
      <c r="R549" s="86"/>
      <c r="S549" s="85">
        <v>45358</v>
      </c>
      <c r="T549" s="99">
        <v>-2.4401785703955874E-3</v>
      </c>
      <c r="U549" s="99">
        <v>1.015936725147757E-2</v>
      </c>
      <c r="V549" s="99">
        <v>0.11185005320421962</v>
      </c>
      <c r="W549" s="98">
        <v>0.10221512937120956</v>
      </c>
      <c r="X549" s="86"/>
      <c r="Y549" s="85">
        <v>45358</v>
      </c>
      <c r="Z549" s="97">
        <v>-6.1881417821784226E-4</v>
      </c>
      <c r="AA549" s="96">
        <v>2.3369172970435685E-3</v>
      </c>
      <c r="AB549" s="86"/>
      <c r="AC549" s="85">
        <v>45358</v>
      </c>
      <c r="AD549" s="95">
        <v>-7.5786286310202799E-4</v>
      </c>
      <c r="AE549" s="95">
        <v>7.2037560053922721E-3</v>
      </c>
      <c r="AF549" s="95">
        <v>2.3979350597854755E-2</v>
      </c>
      <c r="AG549" s="95">
        <v>-1.2412041011545822E-2</v>
      </c>
      <c r="AH549" s="94">
        <v>-1.5424470325631639E-2</v>
      </c>
    </row>
    <row r="550" spans="1:34" ht="15.75" customHeight="1" x14ac:dyDescent="0.2">
      <c r="A550" s="93"/>
      <c r="B550" s="85">
        <v>45359</v>
      </c>
      <c r="C550" s="101">
        <v>4.5600846628218863E-5</v>
      </c>
      <c r="D550" s="101">
        <v>2.3663376402668901E-4</v>
      </c>
      <c r="E550" s="101">
        <v>-2.6337969477199736E-3</v>
      </c>
      <c r="F550" s="100">
        <v>1.236070136568947E-3</v>
      </c>
      <c r="G550" s="86"/>
      <c r="H550" s="85">
        <v>45359</v>
      </c>
      <c r="I550" s="97">
        <v>3.427706712753818E-4</v>
      </c>
      <c r="J550" s="97">
        <v>9.922234312736331E-4</v>
      </c>
      <c r="K550" s="96">
        <v>-1.5699605894152833E-3</v>
      </c>
      <c r="L550" s="86"/>
      <c r="M550" s="85">
        <v>45359</v>
      </c>
      <c r="N550" s="95">
        <v>6.9544378971002037E-4</v>
      </c>
      <c r="O550" s="95">
        <v>2.6262858123103622E-5</v>
      </c>
      <c r="P550" s="95">
        <v>6.1880630877226433E-4</v>
      </c>
      <c r="Q550" s="94">
        <v>1.4179494248309018E-2</v>
      </c>
      <c r="R550" s="86"/>
      <c r="S550" s="85">
        <v>45359</v>
      </c>
      <c r="T550" s="99">
        <v>6.7024144497141065E-3</v>
      </c>
      <c r="U550" s="99">
        <v>2.1752175691121121E-2</v>
      </c>
      <c r="V550" s="99">
        <v>0.11485724842800842</v>
      </c>
      <c r="W550" s="98">
        <v>-0.158592409562784</v>
      </c>
      <c r="X550" s="86"/>
      <c r="Y550" s="85">
        <v>45359</v>
      </c>
      <c r="Z550" s="97">
        <v>4.8713413438649999E-4</v>
      </c>
      <c r="AA550" s="96">
        <v>1.5489929879393367E-2</v>
      </c>
      <c r="AB550" s="86"/>
      <c r="AC550" s="85">
        <v>45359</v>
      </c>
      <c r="AD550" s="95">
        <v>-1.3027192107639632E-2</v>
      </c>
      <c r="AE550" s="95">
        <v>1.0102855482725116E-2</v>
      </c>
      <c r="AF550" s="95">
        <v>1.0764263687381911E-3</v>
      </c>
      <c r="AG550" s="95">
        <v>-7.2780206997186668E-4</v>
      </c>
      <c r="AH550" s="94">
        <v>1.9497795713267523E-2</v>
      </c>
    </row>
    <row r="551" spans="1:34" ht="15.75" customHeight="1" x14ac:dyDescent="0.2">
      <c r="A551" s="93"/>
      <c r="B551" s="85">
        <v>45362</v>
      </c>
      <c r="C551" s="101">
        <v>-3.131752862457611E-4</v>
      </c>
      <c r="D551" s="101">
        <v>2.337082762301935E-3</v>
      </c>
      <c r="E551" s="101">
        <v>3.0420530882607098E-3</v>
      </c>
      <c r="F551" s="100">
        <v>-2.3149759067215047E-3</v>
      </c>
      <c r="G551" s="86"/>
      <c r="H551" s="85">
        <v>45362</v>
      </c>
      <c r="I551" s="97">
        <v>8.8843348731304224E-4</v>
      </c>
      <c r="J551" s="97">
        <v>-1.8971057234206657E-3</v>
      </c>
      <c r="K551" s="96">
        <v>7.4631465363398188E-4</v>
      </c>
      <c r="L551" s="86"/>
      <c r="M551" s="85">
        <v>45362</v>
      </c>
      <c r="N551" s="95">
        <v>1.8000917109235804E-4</v>
      </c>
      <c r="O551" s="95">
        <v>-1.7223531706585375E-3</v>
      </c>
      <c r="P551" s="95">
        <v>-8.5825433503411959E-5</v>
      </c>
      <c r="Q551" s="94">
        <v>3.8984808912676042E-2</v>
      </c>
      <c r="R551" s="86"/>
      <c r="S551" s="85">
        <v>45362</v>
      </c>
      <c r="T551" s="99">
        <v>7.8718696677443009E-2</v>
      </c>
      <c r="U551" s="99">
        <v>5.7027826729071668E-2</v>
      </c>
      <c r="V551" s="99">
        <v>2.7507116851915706E-2</v>
      </c>
      <c r="W551" s="98">
        <v>5.1271956617487929E-2</v>
      </c>
      <c r="X551" s="86"/>
      <c r="Y551" s="85">
        <v>45362</v>
      </c>
      <c r="Z551" s="97">
        <v>1.3548645650809092E-4</v>
      </c>
      <c r="AA551" s="96">
        <v>5.0963921324751289E-3</v>
      </c>
      <c r="AB551" s="86"/>
      <c r="AC551" s="85">
        <v>45362</v>
      </c>
      <c r="AD551" s="95">
        <v>1.4380115982052679E-2</v>
      </c>
      <c r="AE551" s="95">
        <v>-1.3610400292402323E-2</v>
      </c>
      <c r="AF551" s="95">
        <v>1.7331456351639941E-2</v>
      </c>
      <c r="AG551" s="95">
        <v>-3.1599442920149448E-3</v>
      </c>
      <c r="AH551" s="94">
        <v>1.0865552254784651E-2</v>
      </c>
    </row>
    <row r="552" spans="1:34" ht="15.75" customHeight="1" x14ac:dyDescent="0.2">
      <c r="A552" s="93"/>
      <c r="B552" s="85">
        <v>45363</v>
      </c>
      <c r="C552" s="101">
        <v>4.7824357633647924E-4</v>
      </c>
      <c r="D552" s="101">
        <v>1.6105371069028047E-3</v>
      </c>
      <c r="E552" s="101">
        <v>2.0571744905793295E-3</v>
      </c>
      <c r="F552" s="100">
        <v>5.559557845272481E-3</v>
      </c>
      <c r="G552" s="86"/>
      <c r="H552" s="85">
        <v>45363</v>
      </c>
      <c r="I552" s="97">
        <v>-3.7007440912772353E-4</v>
      </c>
      <c r="J552" s="97">
        <v>-2.0400215548822594E-3</v>
      </c>
      <c r="K552" s="96">
        <v>2.7353943124623493E-3</v>
      </c>
      <c r="L552" s="86"/>
      <c r="M552" s="85">
        <v>45363</v>
      </c>
      <c r="N552" s="95">
        <v>1.1292586243572926E-3</v>
      </c>
      <c r="O552" s="95">
        <v>8.4522689843670982E-4</v>
      </c>
      <c r="P552" s="95">
        <v>2.3232313613955821E-3</v>
      </c>
      <c r="Q552" s="94">
        <v>4.4799530515210947E-3</v>
      </c>
      <c r="R552" s="86"/>
      <c r="S552" s="85">
        <v>45363</v>
      </c>
      <c r="T552" s="99">
        <v>7.4763894801738989E-3</v>
      </c>
      <c r="U552" s="99">
        <v>7.2371978155764308E-2</v>
      </c>
      <c r="V552" s="99">
        <v>-1.3492197258340348E-2</v>
      </c>
      <c r="W552" s="98">
        <v>7.8277633500714094E-2</v>
      </c>
      <c r="X552" s="86"/>
      <c r="Y552" s="85">
        <v>45363</v>
      </c>
      <c r="Z552" s="97">
        <v>1.6996038960720057E-4</v>
      </c>
      <c r="AA552" s="96">
        <v>-8.1109671433723489E-3</v>
      </c>
      <c r="AB552" s="86"/>
      <c r="AC552" s="85">
        <v>45363</v>
      </c>
      <c r="AD552" s="95">
        <v>2.1069130724193225E-3</v>
      </c>
      <c r="AE552" s="95">
        <v>3.3324594551199268E-3</v>
      </c>
      <c r="AF552" s="95">
        <v>6.5867712782266595E-3</v>
      </c>
      <c r="AG552" s="95">
        <v>-8.9259014084443755E-3</v>
      </c>
      <c r="AH552" s="94">
        <v>1.7439405605232463E-2</v>
      </c>
    </row>
    <row r="553" spans="1:34" ht="15.75" customHeight="1" x14ac:dyDescent="0.2">
      <c r="A553" s="93"/>
      <c r="B553" s="85">
        <v>45364</v>
      </c>
      <c r="C553" s="101">
        <v>2.5019249628266502E-4</v>
      </c>
      <c r="D553" s="101">
        <v>4.9855192006112632E-4</v>
      </c>
      <c r="E553" s="101">
        <v>-4.4027980210113379E-3</v>
      </c>
      <c r="F553" s="100">
        <v>2.0621933220258777E-3</v>
      </c>
      <c r="G553" s="86"/>
      <c r="H553" s="85">
        <v>45364</v>
      </c>
      <c r="I553" s="97">
        <v>4.7714889450136463E-4</v>
      </c>
      <c r="J553" s="97">
        <v>1.3001999627603753E-3</v>
      </c>
      <c r="K553" s="96">
        <v>2.802049813533328E-3</v>
      </c>
      <c r="L553" s="86"/>
      <c r="M553" s="85">
        <v>45364</v>
      </c>
      <c r="N553" s="95">
        <v>1.8922938415424475E-4</v>
      </c>
      <c r="O553" s="95">
        <v>-1.1028973249785931E-3</v>
      </c>
      <c r="P553" s="95">
        <v>-5.1426167949255588E-4</v>
      </c>
      <c r="Q553" s="94">
        <v>2.2250279494770757E-2</v>
      </c>
      <c r="R553" s="86"/>
      <c r="S553" s="85">
        <v>45364</v>
      </c>
      <c r="T553" s="99">
        <v>-3.5225986072614478E-2</v>
      </c>
      <c r="U553" s="99">
        <v>-1.1678526114915756E-2</v>
      </c>
      <c r="V553" s="99">
        <v>6.3830904203364347E-2</v>
      </c>
      <c r="W553" s="98">
        <v>8.247993721568038E-2</v>
      </c>
      <c r="X553" s="86"/>
      <c r="Y553" s="85">
        <v>45364</v>
      </c>
      <c r="Z553" s="97">
        <v>3.0518260409034907E-5</v>
      </c>
      <c r="AA553" s="96">
        <v>-1.2910021425466922E-3</v>
      </c>
      <c r="AB553" s="86"/>
      <c r="AC553" s="85">
        <v>45364</v>
      </c>
      <c r="AD553" s="95">
        <v>7.4733539579220146E-3</v>
      </c>
      <c r="AE553" s="95">
        <v>-5.7950816319463794E-3</v>
      </c>
      <c r="AF553" s="95">
        <v>-2.0695883273394746E-2</v>
      </c>
      <c r="AG553" s="95">
        <v>1.9631908145796213E-3</v>
      </c>
      <c r="AH553" s="94">
        <v>-6.0278453438993868E-3</v>
      </c>
    </row>
    <row r="554" spans="1:34" ht="15.75" customHeight="1" x14ac:dyDescent="0.2">
      <c r="A554" s="93"/>
      <c r="B554" s="85">
        <v>45365</v>
      </c>
      <c r="C554" s="101">
        <v>-3.8295912390303095E-4</v>
      </c>
      <c r="D554" s="101">
        <v>5.1050826778179523E-3</v>
      </c>
      <c r="E554" s="101">
        <v>-2.5328031219324868E-3</v>
      </c>
      <c r="F554" s="100">
        <v>-5.6891599654510568E-3</v>
      </c>
      <c r="G554" s="86"/>
      <c r="H554" s="85">
        <v>45365</v>
      </c>
      <c r="I554" s="97">
        <v>2.9187190341759439E-4</v>
      </c>
      <c r="J554" s="97">
        <v>2.9789120212998283E-4</v>
      </c>
      <c r="K554" s="96">
        <v>-9.3325548515502067E-4</v>
      </c>
      <c r="L554" s="86"/>
      <c r="M554" s="85">
        <v>45365</v>
      </c>
      <c r="N554" s="95">
        <v>1.5898605889928998E-3</v>
      </c>
      <c r="O554" s="95">
        <v>-5.6870315640234338E-4</v>
      </c>
      <c r="P554" s="95">
        <v>1.0209064212625364E-3</v>
      </c>
      <c r="Q554" s="94">
        <v>-5.8063735617271345E-3</v>
      </c>
      <c r="R554" s="86"/>
      <c r="S554" s="85">
        <v>45365</v>
      </c>
      <c r="T554" s="99">
        <v>2.8480363131004535E-3</v>
      </c>
      <c r="U554" s="99">
        <v>-9.6985206961184511E-2</v>
      </c>
      <c r="V554" s="99">
        <v>1.3340969627949771E-2</v>
      </c>
      <c r="W554" s="98">
        <v>0.1117388269736298</v>
      </c>
      <c r="X554" s="86"/>
      <c r="Y554" s="85">
        <v>45365</v>
      </c>
      <c r="Z554" s="97">
        <v>4.031999631774064E-4</v>
      </c>
      <c r="AA554" s="96">
        <v>-1.0358137423285715E-2</v>
      </c>
      <c r="AB554" s="86"/>
      <c r="AC554" s="85">
        <v>45365</v>
      </c>
      <c r="AD554" s="95">
        <v>1.2932246968497098E-2</v>
      </c>
      <c r="AE554" s="95">
        <v>1.5726341931868507E-2</v>
      </c>
      <c r="AF554" s="95">
        <v>8.0396627672263876E-4</v>
      </c>
      <c r="AG554" s="95">
        <v>-3.1756606672528387E-2</v>
      </c>
      <c r="AH554" s="94">
        <v>-1.1327790627776274E-2</v>
      </c>
    </row>
    <row r="555" spans="1:34" ht="15.75" customHeight="1" x14ac:dyDescent="0.2">
      <c r="A555" s="93"/>
      <c r="B555" s="85">
        <v>45366</v>
      </c>
      <c r="C555" s="101">
        <v>-7.7192118252370666E-5</v>
      </c>
      <c r="D555" s="101">
        <v>1.1155513189258462E-3</v>
      </c>
      <c r="E555" s="101">
        <v>1.5513815642837615E-3</v>
      </c>
      <c r="F555" s="100">
        <v>1.1371171645006757E-2</v>
      </c>
      <c r="G555" s="86"/>
      <c r="H555" s="85">
        <v>45366</v>
      </c>
      <c r="I555" s="97">
        <v>1.7245363337532846E-5</v>
      </c>
      <c r="J555" s="97">
        <v>5.8653951535903969E-4</v>
      </c>
      <c r="K555" s="96">
        <v>-1.0261027637810592E-4</v>
      </c>
      <c r="L555" s="86"/>
      <c r="M555" s="85">
        <v>45366</v>
      </c>
      <c r="N555" s="95">
        <v>-1.7982539903984288E-4</v>
      </c>
      <c r="O555" s="95">
        <v>-1.6941433848009205E-3</v>
      </c>
      <c r="P555" s="95">
        <v>-1.8754179115838194E-3</v>
      </c>
      <c r="Q555" s="94">
        <v>-2.3922609968401481E-2</v>
      </c>
      <c r="R555" s="86"/>
      <c r="S555" s="85">
        <v>45366</v>
      </c>
      <c r="T555" s="99">
        <v>4.7938126088154884E-2</v>
      </c>
      <c r="U555" s="99">
        <v>1.2426851030169175E-2</v>
      </c>
      <c r="V555" s="99">
        <v>2.5682578333488387E-2</v>
      </c>
      <c r="W555" s="98">
        <v>0.11946691157743666</v>
      </c>
      <c r="X555" s="86"/>
      <c r="Y555" s="85">
        <v>45366</v>
      </c>
      <c r="Z555" s="97">
        <v>5.0038534837142925E-4</v>
      </c>
      <c r="AA555" s="96">
        <v>-6.3655007398618598E-3</v>
      </c>
      <c r="AB555" s="86"/>
      <c r="AC555" s="85">
        <v>45366</v>
      </c>
      <c r="AD555" s="95">
        <v>1.6778917129109287E-2</v>
      </c>
      <c r="AE555" s="95">
        <v>-7.8322565556827838E-3</v>
      </c>
      <c r="AF555" s="95">
        <v>9.5975143525515779E-3</v>
      </c>
      <c r="AG555" s="95">
        <v>1.5692996711253463E-2</v>
      </c>
      <c r="AH555" s="94">
        <v>-8.5808552084948499E-3</v>
      </c>
    </row>
    <row r="556" spans="1:34" ht="15.75" customHeight="1" x14ac:dyDescent="0.2">
      <c r="A556" s="93"/>
      <c r="B556" s="85">
        <v>45369</v>
      </c>
      <c r="C556" s="101">
        <v>-4.6926803668964547E-4</v>
      </c>
      <c r="D556" s="101">
        <v>1.3125859219310922E-3</v>
      </c>
      <c r="E556" s="101">
        <v>1.045019957747602E-3</v>
      </c>
      <c r="F556" s="100">
        <v>1.6969458928709129E-3</v>
      </c>
      <c r="G556" s="86"/>
      <c r="H556" s="85">
        <v>45369</v>
      </c>
      <c r="I556" s="97">
        <v>-3.5465177461599222E-4</v>
      </c>
      <c r="J556" s="97">
        <v>-1.3037337796675829E-3</v>
      </c>
      <c r="K556" s="96">
        <v>9.8912871488487019E-4</v>
      </c>
      <c r="L556" s="86"/>
      <c r="M556" s="85">
        <v>45369</v>
      </c>
      <c r="N556" s="95">
        <v>7.2740748795620854E-4</v>
      </c>
      <c r="O556" s="95">
        <v>-4.9958509278040302E-4</v>
      </c>
      <c r="P556" s="95">
        <v>4.9584627204619187E-4</v>
      </c>
      <c r="Q556" s="94">
        <v>8.4010025139268207E-3</v>
      </c>
      <c r="R556" s="86"/>
      <c r="S556" s="85">
        <v>45369</v>
      </c>
      <c r="T556" s="99">
        <v>2.0193153605609925E-2</v>
      </c>
      <c r="U556" s="99">
        <v>6.9166295008234041E-2</v>
      </c>
      <c r="V556" s="99">
        <v>-5.5811832489634672E-2</v>
      </c>
      <c r="W556" s="98">
        <v>0.12350395110421897</v>
      </c>
      <c r="X556" s="86"/>
      <c r="Y556" s="85">
        <v>45369</v>
      </c>
      <c r="Z556" s="97">
        <v>4.8772299002654057E-4</v>
      </c>
      <c r="AA556" s="96">
        <v>-1.5014217175338337E-3</v>
      </c>
      <c r="AB556" s="86"/>
      <c r="AC556" s="85">
        <v>45369</v>
      </c>
      <c r="AD556" s="95">
        <v>1.0345633347074289E-2</v>
      </c>
      <c r="AE556" s="95">
        <v>-3.4952814057349126E-4</v>
      </c>
      <c r="AF556" s="95">
        <v>-2.9228132937247453E-3</v>
      </c>
      <c r="AG556" s="95">
        <v>4.2262337608823331E-3</v>
      </c>
      <c r="AH556" s="94">
        <v>2.6999678906121441E-3</v>
      </c>
    </row>
    <row r="557" spans="1:34" ht="15.75" customHeight="1" x14ac:dyDescent="0.2">
      <c r="A557" s="93"/>
      <c r="B557" s="85">
        <v>45370</v>
      </c>
      <c r="C557" s="101">
        <v>2.194872339650789E-4</v>
      </c>
      <c r="D557" s="101">
        <v>4.0423874394322741E-3</v>
      </c>
      <c r="E557" s="101">
        <v>1.5443344639648202E-3</v>
      </c>
      <c r="F557" s="100">
        <v>3.9382834303724771E-3</v>
      </c>
      <c r="G557" s="86"/>
      <c r="H557" s="85">
        <v>45370</v>
      </c>
      <c r="I557" s="97">
        <v>-3.39053218323271E-4</v>
      </c>
      <c r="J557" s="97">
        <v>1.1539676645147352E-3</v>
      </c>
      <c r="K557" s="96">
        <v>4.8836367668238061E-4</v>
      </c>
      <c r="L557" s="86"/>
      <c r="M557" s="85">
        <v>45370</v>
      </c>
      <c r="N557" s="95">
        <v>5.005913160964821E-4</v>
      </c>
      <c r="O557" s="95">
        <v>-5.298518459167712E-3</v>
      </c>
      <c r="P557" s="95">
        <v>-1.1217788856787962E-4</v>
      </c>
      <c r="Q557" s="94">
        <v>-2.2414815513098658E-2</v>
      </c>
      <c r="R557" s="86"/>
      <c r="S557" s="85">
        <v>45370</v>
      </c>
      <c r="T557" s="99">
        <v>3.376751948672272E-2</v>
      </c>
      <c r="U557" s="99">
        <v>4.2855047059919956E-3</v>
      </c>
      <c r="V557" s="99">
        <v>3.4857255372667869E-3</v>
      </c>
      <c r="W557" s="98">
        <v>-2.1717483631605864E-2</v>
      </c>
      <c r="X557" s="86"/>
      <c r="Y557" s="85">
        <v>45370</v>
      </c>
      <c r="Z557" s="97">
        <v>5.3343060794629042E-4</v>
      </c>
      <c r="AA557" s="96">
        <v>2.8250157210230886E-2</v>
      </c>
      <c r="AB557" s="86"/>
      <c r="AC557" s="85">
        <v>45370</v>
      </c>
      <c r="AD557" s="95">
        <v>1.079984905226801E-2</v>
      </c>
      <c r="AE557" s="95">
        <v>2.269752174786355E-3</v>
      </c>
      <c r="AF557" s="95">
        <v>5.3366715476468006E-2</v>
      </c>
      <c r="AG557" s="95">
        <v>3.1139948191576471E-2</v>
      </c>
      <c r="AH557" s="94">
        <v>1.6711618868239193E-2</v>
      </c>
    </row>
    <row r="558" spans="1:34" ht="15.75" customHeight="1" x14ac:dyDescent="0.2">
      <c r="A558" s="93"/>
      <c r="B558" s="85">
        <v>45371</v>
      </c>
      <c r="C558" s="101">
        <v>2.8904363463984806E-4</v>
      </c>
      <c r="D558" s="101">
        <v>2.9823300185500999E-3</v>
      </c>
      <c r="E558" s="101">
        <v>-7.4131433760757232E-3</v>
      </c>
      <c r="F558" s="100">
        <v>-5.182042595940798E-3</v>
      </c>
      <c r="G558" s="86"/>
      <c r="H558" s="85">
        <v>45371</v>
      </c>
      <c r="I558" s="97">
        <v>8.8804098597204391E-4</v>
      </c>
      <c r="J558" s="97">
        <v>-6.9420545816000498E-4</v>
      </c>
      <c r="K558" s="96">
        <v>4.8512279639132782E-4</v>
      </c>
      <c r="L558" s="86"/>
      <c r="M558" s="85">
        <v>45371</v>
      </c>
      <c r="N558" s="95">
        <v>8.5763026200957697E-4</v>
      </c>
      <c r="O558" s="95">
        <v>-7.2452446397730714E-4</v>
      </c>
      <c r="P558" s="95">
        <v>1.0384772159300489E-3</v>
      </c>
      <c r="Q558" s="94">
        <v>2.874974228749394E-2</v>
      </c>
      <c r="R558" s="86"/>
      <c r="S558" s="85">
        <v>45371</v>
      </c>
      <c r="T558" s="99">
        <v>1.2314154236688772E-2</v>
      </c>
      <c r="U558" s="99">
        <v>-8.2153268785493297E-2</v>
      </c>
      <c r="V558" s="99">
        <v>8.2072700724120984E-2</v>
      </c>
      <c r="W558" s="98">
        <v>9.9400621763003336E-2</v>
      </c>
      <c r="X558" s="86"/>
      <c r="Y558" s="85">
        <v>45371</v>
      </c>
      <c r="Z558" s="97">
        <v>3.0710328939652777E-4</v>
      </c>
      <c r="AA558" s="96">
        <v>9.3262974335844365E-3</v>
      </c>
      <c r="AB558" s="86"/>
      <c r="AC558" s="85">
        <v>45371</v>
      </c>
      <c r="AD558" s="95">
        <v>2.1156281945924529E-2</v>
      </c>
      <c r="AE558" s="95">
        <v>7.9903152231079431E-3</v>
      </c>
      <c r="AF558" s="95">
        <v>1.626458974146873E-2</v>
      </c>
      <c r="AG558" s="95">
        <v>4.2719915785708197E-2</v>
      </c>
      <c r="AH558" s="94">
        <v>4.8770503778400465E-3</v>
      </c>
    </row>
    <row r="559" spans="1:34" ht="15.75" customHeight="1" x14ac:dyDescent="0.2">
      <c r="A559" s="93"/>
      <c r="B559" s="85">
        <v>45372</v>
      </c>
      <c r="C559" s="101">
        <v>2.2116505796215171E-4</v>
      </c>
      <c r="D559" s="101">
        <v>-2.3827261054039316E-3</v>
      </c>
      <c r="E559" s="101">
        <v>-7.6700356786626837E-3</v>
      </c>
      <c r="F559" s="100">
        <v>-8.8253837621052322E-4</v>
      </c>
      <c r="G559" s="86"/>
      <c r="H559" s="85">
        <v>45372</v>
      </c>
      <c r="I559" s="97">
        <v>-4.8919180895302429E-4</v>
      </c>
      <c r="J559" s="97">
        <v>4.4241541122789149E-3</v>
      </c>
      <c r="K559" s="96">
        <v>1.6521285290461497E-3</v>
      </c>
      <c r="L559" s="86"/>
      <c r="M559" s="85">
        <v>45372</v>
      </c>
      <c r="N559" s="95">
        <v>6.4241019971683297E-4</v>
      </c>
      <c r="O559" s="95">
        <v>-2.2447601437015638E-3</v>
      </c>
      <c r="P559" s="95">
        <v>4.9202088814546274E-6</v>
      </c>
      <c r="Q559" s="94">
        <v>5.1145234520881978E-3</v>
      </c>
      <c r="R559" s="86"/>
      <c r="S559" s="85">
        <v>45372</v>
      </c>
      <c r="T559" s="99">
        <v>2.7665745241967004E-2</v>
      </c>
      <c r="U559" s="99">
        <v>2.6607813948960831E-2</v>
      </c>
      <c r="V559" s="99">
        <v>-1.5177620254944174E-2</v>
      </c>
      <c r="W559" s="98">
        <v>-2.29856902784435E-2</v>
      </c>
      <c r="X559" s="86"/>
      <c r="Y559" s="85">
        <v>45372</v>
      </c>
      <c r="Z559" s="97">
        <v>1.7835781778856145E-4</v>
      </c>
      <c r="AA559" s="96">
        <v>4.946726888142447E-3</v>
      </c>
      <c r="AB559" s="86"/>
      <c r="AC559" s="85">
        <v>45372</v>
      </c>
      <c r="AD559" s="95">
        <v>-1.9172810221270133E-2</v>
      </c>
      <c r="AE559" s="95">
        <v>1.3831260849513473E-3</v>
      </c>
      <c r="AF559" s="95">
        <v>-3.2798096208749822E-2</v>
      </c>
      <c r="AG559" s="95">
        <v>-2.6263546321715223E-2</v>
      </c>
      <c r="AH559" s="94">
        <v>1.286323090392128E-2</v>
      </c>
    </row>
    <row r="560" spans="1:34" ht="15.75" customHeight="1" x14ac:dyDescent="0.2">
      <c r="A560" s="93"/>
      <c r="B560" s="85">
        <v>45373</v>
      </c>
      <c r="C560" s="101">
        <v>1.9825775418631973E-4</v>
      </c>
      <c r="D560" s="101">
        <v>-1.9323758204769952E-3</v>
      </c>
      <c r="E560" s="101">
        <v>-6.0822303203217896E-4</v>
      </c>
      <c r="F560" s="100">
        <v>1.6350668097701499E-3</v>
      </c>
      <c r="G560" s="86"/>
      <c r="H560" s="85">
        <v>45373</v>
      </c>
      <c r="I560" s="97">
        <v>-8.6534057438099983E-4</v>
      </c>
      <c r="J560" s="97">
        <v>-1.11375564958177E-3</v>
      </c>
      <c r="K560" s="96">
        <v>6.7669334172832751E-4</v>
      </c>
      <c r="L560" s="86"/>
      <c r="M560" s="85">
        <v>45373</v>
      </c>
      <c r="N560" s="95">
        <v>2.0875932399300586E-4</v>
      </c>
      <c r="O560" s="95">
        <v>4.2847870173112782E-3</v>
      </c>
      <c r="P560" s="95">
        <v>-1.0219829073480086E-3</v>
      </c>
      <c r="Q560" s="94">
        <v>1.99707962354434E-2</v>
      </c>
      <c r="R560" s="86"/>
      <c r="S560" s="85">
        <v>45373</v>
      </c>
      <c r="T560" s="99">
        <v>3.2890320455692096E-2</v>
      </c>
      <c r="U560" s="99">
        <v>2.9837848583261262E-2</v>
      </c>
      <c r="V560" s="99">
        <v>6.6812594596495037E-2</v>
      </c>
      <c r="W560" s="98">
        <v>-6.6387273352150084E-2</v>
      </c>
      <c r="X560" s="86"/>
      <c r="Y560" s="85">
        <v>45373</v>
      </c>
      <c r="Z560" s="97">
        <v>2.5314612191845292E-4</v>
      </c>
      <c r="AA560" s="96">
        <v>-2.7848884058875251E-3</v>
      </c>
      <c r="AB560" s="86"/>
      <c r="AC560" s="85">
        <v>45373</v>
      </c>
      <c r="AD560" s="95">
        <v>-1.0726976231622425E-2</v>
      </c>
      <c r="AE560" s="95">
        <v>-1.7278617753575503E-4</v>
      </c>
      <c r="AF560" s="95">
        <v>3.5842332278151067E-3</v>
      </c>
      <c r="AG560" s="95">
        <v>-2.1311871670538149E-3</v>
      </c>
      <c r="AH560" s="94">
        <v>-8.666557392193644E-3</v>
      </c>
    </row>
    <row r="561" spans="1:34" ht="15.75" customHeight="1" x14ac:dyDescent="0.2">
      <c r="A561" s="93"/>
      <c r="B561" s="85">
        <v>45376</v>
      </c>
      <c r="C561" s="101">
        <v>8.8653094185934861E-4</v>
      </c>
      <c r="D561" s="101">
        <v>-1.5816920498586406E-3</v>
      </c>
      <c r="E561" s="101">
        <v>2.0919706958911323E-3</v>
      </c>
      <c r="F561" s="100">
        <v>-5.3241618814242023E-4</v>
      </c>
      <c r="G561" s="86"/>
      <c r="H561" s="85">
        <v>45376</v>
      </c>
      <c r="I561" s="97">
        <v>1.3211817355653552E-3</v>
      </c>
      <c r="J561" s="97">
        <v>-4.3523092282658478E-4</v>
      </c>
      <c r="K561" s="96">
        <v>3.2867984389207492E-3</v>
      </c>
      <c r="L561" s="86"/>
      <c r="M561" s="85">
        <v>45376</v>
      </c>
      <c r="N561" s="95">
        <v>4.5773537971867037E-4</v>
      </c>
      <c r="O561" s="95">
        <v>2.844849285216377E-3</v>
      </c>
      <c r="P561" s="95">
        <v>2.4266579671631945E-5</v>
      </c>
      <c r="Q561" s="94">
        <v>8.4247513865247856E-3</v>
      </c>
      <c r="R561" s="86"/>
      <c r="S561" s="85">
        <v>45376</v>
      </c>
      <c r="T561" s="99">
        <v>1.6801329512097795E-2</v>
      </c>
      <c r="U561" s="99">
        <v>-1.8487486541108798E-2</v>
      </c>
      <c r="V561" s="99">
        <v>-5.6897770129863391E-2</v>
      </c>
      <c r="W561" s="98">
        <v>1.8498284014445688E-2</v>
      </c>
      <c r="X561" s="86"/>
      <c r="Y561" s="85">
        <v>45376</v>
      </c>
      <c r="Z561" s="97">
        <v>-7.1556565383699478E-4</v>
      </c>
      <c r="AA561" s="96">
        <v>7.6184360344268027E-3</v>
      </c>
      <c r="AB561" s="86"/>
      <c r="AC561" s="85">
        <v>45376</v>
      </c>
      <c r="AD561" s="95">
        <v>2.2058643874069525E-3</v>
      </c>
      <c r="AE561" s="95">
        <v>-1.6201033735855904E-2</v>
      </c>
      <c r="AF561" s="95">
        <v>-6.4094566300828123E-3</v>
      </c>
      <c r="AG561" s="95">
        <v>8.9676117184301386E-3</v>
      </c>
      <c r="AH561" s="94">
        <v>-1.1313552276300378E-2</v>
      </c>
    </row>
    <row r="562" spans="1:34" ht="15.75" customHeight="1" x14ac:dyDescent="0.2">
      <c r="A562" s="93"/>
      <c r="B562" s="85">
        <v>45377</v>
      </c>
      <c r="C562" s="101">
        <v>6.9220592584956302E-4</v>
      </c>
      <c r="D562" s="101">
        <v>2.3721743509558563E-3</v>
      </c>
      <c r="E562" s="101">
        <v>-3.6432058910420124E-3</v>
      </c>
      <c r="F562" s="100">
        <v>-2.7075847088306899E-4</v>
      </c>
      <c r="G562" s="86"/>
      <c r="H562" s="85">
        <v>45377</v>
      </c>
      <c r="I562" s="97">
        <v>5.5966368662823036E-4</v>
      </c>
      <c r="J562" s="97">
        <v>2.1680325066396377E-3</v>
      </c>
      <c r="K562" s="96">
        <v>1.727559249334315E-3</v>
      </c>
      <c r="L562" s="86"/>
      <c r="M562" s="85">
        <v>45377</v>
      </c>
      <c r="N562" s="95">
        <v>4.1107907951472625E-4</v>
      </c>
      <c r="O562" s="95">
        <v>-4.3375566063742082E-4</v>
      </c>
      <c r="P562" s="95">
        <v>-5.438400603746266E-4</v>
      </c>
      <c r="Q562" s="94">
        <v>2.7105041239982051E-2</v>
      </c>
      <c r="R562" s="86"/>
      <c r="S562" s="85">
        <v>45377</v>
      </c>
      <c r="T562" s="99">
        <v>4.1984286668234052E-3</v>
      </c>
      <c r="U562" s="99">
        <v>4.4121751017732087E-2</v>
      </c>
      <c r="V562" s="99">
        <v>-2.2411778608327056E-2</v>
      </c>
      <c r="W562" s="98">
        <v>-0.10361039800973824</v>
      </c>
      <c r="X562" s="86"/>
      <c r="Y562" s="85">
        <v>45377</v>
      </c>
      <c r="Z562" s="97">
        <v>-4.1852371425954367E-4</v>
      </c>
      <c r="AA562" s="96">
        <v>-1.0297215823870942E-2</v>
      </c>
      <c r="AB562" s="86"/>
      <c r="AC562" s="85">
        <v>45377</v>
      </c>
      <c r="AD562" s="95">
        <v>1.197009071455258E-2</v>
      </c>
      <c r="AE562" s="95">
        <v>2.1371676072778699E-2</v>
      </c>
      <c r="AF562" s="95">
        <v>1.6073824831060835E-2</v>
      </c>
      <c r="AG562" s="95">
        <v>1.3302413192521645E-2</v>
      </c>
      <c r="AH562" s="94">
        <v>8.5177277431922136E-3</v>
      </c>
    </row>
    <row r="563" spans="1:34" ht="15.75" customHeight="1" x14ac:dyDescent="0.2">
      <c r="A563" s="93"/>
      <c r="B563" s="85">
        <v>45378</v>
      </c>
      <c r="C563" s="101">
        <v>-6.7622975808516006E-4</v>
      </c>
      <c r="D563" s="101">
        <v>-1.7457102696104751E-3</v>
      </c>
      <c r="E563" s="101">
        <v>7.9307029872757069E-3</v>
      </c>
      <c r="F563" s="100">
        <v>-1.8496842024619778E-3</v>
      </c>
      <c r="G563" s="86"/>
      <c r="H563" s="85">
        <v>45378</v>
      </c>
      <c r="I563" s="97">
        <v>9.3981564616499888E-4</v>
      </c>
      <c r="J563" s="97">
        <v>7.0433986231140317E-4</v>
      </c>
      <c r="K563" s="96">
        <v>-2.5083971255276749E-3</v>
      </c>
      <c r="L563" s="86"/>
      <c r="M563" s="85">
        <v>45378</v>
      </c>
      <c r="N563" s="95">
        <v>-3.7158678813961935E-4</v>
      </c>
      <c r="O563" s="95">
        <v>2.5546572094540328E-4</v>
      </c>
      <c r="P563" s="95">
        <v>1.0824441668948542E-3</v>
      </c>
      <c r="Q563" s="94">
        <v>-1.3202118684465935E-3</v>
      </c>
      <c r="R563" s="86"/>
      <c r="S563" s="85">
        <v>45378</v>
      </c>
      <c r="T563" s="99">
        <v>5.0290070163620471E-2</v>
      </c>
      <c r="U563" s="99">
        <v>0.10368549883069889</v>
      </c>
      <c r="V563" s="99">
        <v>-2.5175887241649531E-2</v>
      </c>
      <c r="W563" s="98">
        <v>-6.5166861495124198E-2</v>
      </c>
      <c r="X563" s="86"/>
      <c r="Y563" s="85">
        <v>45378</v>
      </c>
      <c r="Z563" s="97">
        <v>-1.1674402955578567E-3</v>
      </c>
      <c r="AA563" s="96">
        <v>-1.9387821136955457E-2</v>
      </c>
      <c r="AB563" s="86"/>
      <c r="AC563" s="85">
        <v>45378</v>
      </c>
      <c r="AD563" s="95">
        <v>-1.6215671942812586E-3</v>
      </c>
      <c r="AE563" s="95">
        <v>1.3828645464460002E-2</v>
      </c>
      <c r="AF563" s="95">
        <v>1.9301263427062367E-2</v>
      </c>
      <c r="AG563" s="95">
        <v>-1.3919501145487061E-3</v>
      </c>
      <c r="AH563" s="94">
        <v>-1.3763586811003391E-2</v>
      </c>
    </row>
    <row r="564" spans="1:34" ht="15.75" customHeight="1" x14ac:dyDescent="0.2">
      <c r="A564" s="93"/>
      <c r="B564" s="85">
        <v>45379</v>
      </c>
      <c r="C564" s="101">
        <v>-4.4866784493568384E-4</v>
      </c>
      <c r="D564" s="101">
        <v>2.0417131951433595E-4</v>
      </c>
      <c r="E564" s="101">
        <v>-9.1035817582650635E-4</v>
      </c>
      <c r="F564" s="100">
        <v>-2.4547708643703793E-3</v>
      </c>
      <c r="G564" s="86"/>
      <c r="H564" s="85">
        <v>45379</v>
      </c>
      <c r="I564" s="97">
        <v>-4.071572864608957E-4</v>
      </c>
      <c r="J564" s="97">
        <v>-9.6150313702988174E-4</v>
      </c>
      <c r="K564" s="96">
        <v>1.7222250670686932E-3</v>
      </c>
      <c r="L564" s="86"/>
      <c r="M564" s="85">
        <v>45379</v>
      </c>
      <c r="N564" s="95">
        <v>6.2780872261347404E-4</v>
      </c>
      <c r="O564" s="95">
        <v>2.3764156135976707E-3</v>
      </c>
      <c r="P564" s="95">
        <v>5.1168149076500865E-4</v>
      </c>
      <c r="Q564" s="94">
        <v>1.4962648925585237E-2</v>
      </c>
      <c r="R564" s="86"/>
      <c r="S564" s="85">
        <v>45379</v>
      </c>
      <c r="T564" s="99">
        <v>4.7123919437315337E-2</v>
      </c>
      <c r="U564" s="99">
        <v>-1.7331149793212177E-2</v>
      </c>
      <c r="V564" s="99">
        <v>-7.4406028281140055E-2</v>
      </c>
      <c r="W564" s="98">
        <v>0.1073704977615992</v>
      </c>
      <c r="X564" s="86"/>
      <c r="Y564" s="85">
        <v>45379</v>
      </c>
      <c r="Z564" s="97">
        <v>3.6637214168996337E-4</v>
      </c>
      <c r="AA564" s="96">
        <v>3.0827270160255706E-3</v>
      </c>
      <c r="AB564" s="86"/>
      <c r="AC564" s="85">
        <v>45379</v>
      </c>
      <c r="AD564" s="95">
        <v>-1.1066177846745925E-2</v>
      </c>
      <c r="AE564" s="95">
        <v>-1.6956337471733484E-4</v>
      </c>
      <c r="AF564" s="95">
        <v>-2.4885034279993213E-2</v>
      </c>
      <c r="AG564" s="95">
        <v>-7.924525796012041E-3</v>
      </c>
      <c r="AH564" s="94">
        <v>1.1681269580258885E-3</v>
      </c>
    </row>
    <row r="565" spans="1:34" ht="15.75" customHeight="1" x14ac:dyDescent="0.2">
      <c r="A565" s="93"/>
      <c r="B565" s="85">
        <v>45383</v>
      </c>
      <c r="C565" s="101">
        <v>5.0296785182479684E-5</v>
      </c>
      <c r="D565" s="101">
        <v>1.3684080196400888E-3</v>
      </c>
      <c r="E565" s="101">
        <v>-3.0551650204832404E-3</v>
      </c>
      <c r="F565" s="100">
        <v>-1.6444698444948935E-3</v>
      </c>
      <c r="G565" s="86"/>
      <c r="H565" s="85">
        <v>45383</v>
      </c>
      <c r="I565" s="97">
        <v>-7.3540482872324101E-4</v>
      </c>
      <c r="J565" s="97">
        <v>4.7691924963737188E-4</v>
      </c>
      <c r="K565" s="96">
        <v>2.7150552177663744E-3</v>
      </c>
      <c r="L565" s="86"/>
      <c r="M565" s="85">
        <v>45383</v>
      </c>
      <c r="N565" s="95">
        <v>-1.0455632755240359E-3</v>
      </c>
      <c r="O565" s="95">
        <v>2.7452383477655556E-3</v>
      </c>
      <c r="P565" s="95">
        <v>-7.2126327875778789E-4</v>
      </c>
      <c r="Q565" s="94">
        <v>-2.8588068567529757E-2</v>
      </c>
      <c r="R565" s="86"/>
      <c r="S565" s="85">
        <v>45383</v>
      </c>
      <c r="T565" s="99">
        <v>-1.1812699608103433E-2</v>
      </c>
      <c r="U565" s="99">
        <v>0.10495214439264078</v>
      </c>
      <c r="V565" s="99">
        <v>0.12155438649742907</v>
      </c>
      <c r="W565" s="98">
        <v>-0.1005131808753363</v>
      </c>
      <c r="X565" s="86"/>
      <c r="Y565" s="85">
        <v>45383</v>
      </c>
      <c r="Z565" s="97">
        <v>-1.1011912376700585E-4</v>
      </c>
      <c r="AA565" s="96">
        <v>-1.8949488575263742E-3</v>
      </c>
      <c r="AB565" s="86"/>
      <c r="AC565" s="85">
        <v>45383</v>
      </c>
      <c r="AD565" s="95">
        <v>-1.5399229478127621E-2</v>
      </c>
      <c r="AE565" s="95">
        <v>7.0970220153559905E-3</v>
      </c>
      <c r="AF565" s="95">
        <v>-1.4613771161992136E-2</v>
      </c>
      <c r="AG565" s="95">
        <v>-2.020987061564512E-2</v>
      </c>
      <c r="AH565" s="94">
        <v>-1.9876012243625635E-2</v>
      </c>
    </row>
    <row r="566" spans="1:34" ht="15.75" customHeight="1" x14ac:dyDescent="0.2">
      <c r="A566" s="93"/>
      <c r="B566" s="85">
        <v>45384</v>
      </c>
      <c r="C566" s="101">
        <v>6.5982737020449925E-5</v>
      </c>
      <c r="D566" s="101">
        <v>-1.540568369060528E-3</v>
      </c>
      <c r="E566" s="101">
        <v>1.0120500781260774E-2</v>
      </c>
      <c r="F566" s="100">
        <v>-2.4430878553807164E-3</v>
      </c>
      <c r="G566" s="86"/>
      <c r="H566" s="85">
        <v>45384</v>
      </c>
      <c r="I566" s="97">
        <v>1.1688332482123832E-4</v>
      </c>
      <c r="J566" s="97">
        <v>-1.0671004692766356E-3</v>
      </c>
      <c r="K566" s="96">
        <v>-4.4238711560178421E-3</v>
      </c>
      <c r="L566" s="86"/>
      <c r="M566" s="85">
        <v>45384</v>
      </c>
      <c r="N566" s="95">
        <v>6.4233905756376085E-4</v>
      </c>
      <c r="O566" s="95">
        <v>6.5149688485057595E-4</v>
      </c>
      <c r="P566" s="95">
        <v>1.7845312326948847E-4</v>
      </c>
      <c r="Q566" s="94">
        <v>-3.1234892663045882E-2</v>
      </c>
      <c r="R566" s="86"/>
      <c r="S566" s="85">
        <v>45384</v>
      </c>
      <c r="T566" s="99">
        <v>-2.2278049280693102E-2</v>
      </c>
      <c r="U566" s="99">
        <v>-8.5073772960606225E-2</v>
      </c>
      <c r="V566" s="99">
        <v>7.5478415962028952E-4</v>
      </c>
      <c r="W566" s="98">
        <v>2.8069468282131662E-2</v>
      </c>
      <c r="X566" s="86"/>
      <c r="Y566" s="85">
        <v>45384</v>
      </c>
      <c r="Z566" s="97">
        <v>1.3319158833287044E-4</v>
      </c>
      <c r="AA566" s="96">
        <v>5.1420304640928099E-3</v>
      </c>
      <c r="AB566" s="86"/>
      <c r="AC566" s="85">
        <v>45384</v>
      </c>
      <c r="AD566" s="95">
        <v>1.4732374699510373E-2</v>
      </c>
      <c r="AE566" s="95">
        <v>-4.8949376157163193E-3</v>
      </c>
      <c r="AF566" s="95">
        <v>5.1639557047364663E-4</v>
      </c>
      <c r="AG566" s="95">
        <v>-1.0750762547742194E-3</v>
      </c>
      <c r="AH566" s="94">
        <v>2.5486378590506443E-3</v>
      </c>
    </row>
    <row r="567" spans="1:34" ht="15.75" customHeight="1" x14ac:dyDescent="0.2">
      <c r="A567" s="93"/>
      <c r="B567" s="85">
        <v>45385</v>
      </c>
      <c r="C567" s="101">
        <v>4.5290434086464192E-4</v>
      </c>
      <c r="D567" s="101">
        <v>4.5924339191875371E-4</v>
      </c>
      <c r="E567" s="101">
        <v>7.338324187863073E-4</v>
      </c>
      <c r="F567" s="100">
        <v>1.7506773501948462E-3</v>
      </c>
      <c r="G567" s="86"/>
      <c r="H567" s="85">
        <v>45385</v>
      </c>
      <c r="I567" s="97">
        <v>-2.0546297129943794E-4</v>
      </c>
      <c r="J567" s="97">
        <v>-6.0167019426304793E-4</v>
      </c>
      <c r="K567" s="96">
        <v>3.3914698212473885E-3</v>
      </c>
      <c r="L567" s="86"/>
      <c r="M567" s="85">
        <v>45385</v>
      </c>
      <c r="N567" s="95">
        <v>2.6285580794375811E-3</v>
      </c>
      <c r="O567" s="95">
        <v>-3.8354319418274559E-4</v>
      </c>
      <c r="P567" s="95">
        <v>9.5007867983175581E-4</v>
      </c>
      <c r="Q567" s="94">
        <v>-2.7307905415685479E-2</v>
      </c>
      <c r="R567" s="86"/>
      <c r="S567" s="85">
        <v>45385</v>
      </c>
      <c r="T567" s="99">
        <v>-1.2243277630324631E-2</v>
      </c>
      <c r="U567" s="99">
        <v>9.3892784390282494E-2</v>
      </c>
      <c r="V567" s="99">
        <v>3.5702641118818122E-2</v>
      </c>
      <c r="W567" s="98">
        <v>3.4615434064764868E-2</v>
      </c>
      <c r="X567" s="86"/>
      <c r="Y567" s="85">
        <v>45385</v>
      </c>
      <c r="Z567" s="97">
        <v>5.971830986863791E-4</v>
      </c>
      <c r="AA567" s="96">
        <v>5.6082518655009815E-3</v>
      </c>
      <c r="AB567" s="86"/>
      <c r="AC567" s="85">
        <v>45385</v>
      </c>
      <c r="AD567" s="95">
        <v>-5.0929965786184203E-3</v>
      </c>
      <c r="AE567" s="95">
        <v>-6.1099986415784728E-3</v>
      </c>
      <c r="AF567" s="95">
        <v>-1.4298956741425055E-2</v>
      </c>
      <c r="AG567" s="95">
        <v>-2.5130151441007747E-3</v>
      </c>
      <c r="AH567" s="94">
        <v>-4.8479788763535836E-3</v>
      </c>
    </row>
    <row r="568" spans="1:34" ht="15.75" customHeight="1" x14ac:dyDescent="0.2">
      <c r="A568" s="93"/>
      <c r="B568" s="85">
        <v>45386</v>
      </c>
      <c r="C568" s="101">
        <v>7.7628913308215326E-4</v>
      </c>
      <c r="D568" s="101">
        <v>2.0332183767298709E-4</v>
      </c>
      <c r="E568" s="101">
        <v>7.5128168626577476E-3</v>
      </c>
      <c r="F568" s="100">
        <v>4.3234178407997438E-4</v>
      </c>
      <c r="G568" s="86"/>
      <c r="H568" s="85">
        <v>45386</v>
      </c>
      <c r="I568" s="97">
        <v>1.4732915167228213E-3</v>
      </c>
      <c r="J568" s="97">
        <v>-9.9346716185157256E-4</v>
      </c>
      <c r="K568" s="96">
        <v>3.0287505316069696E-3</v>
      </c>
      <c r="L568" s="86"/>
      <c r="M568" s="85">
        <v>45386</v>
      </c>
      <c r="N568" s="95">
        <v>1.1477732567741481E-3</v>
      </c>
      <c r="O568" s="95">
        <v>-3.2673473646012627E-3</v>
      </c>
      <c r="P568" s="95">
        <v>1.9525201470006388E-3</v>
      </c>
      <c r="Q568" s="94">
        <v>9.0286527637741844E-3</v>
      </c>
      <c r="R568" s="86"/>
      <c r="S568" s="85">
        <v>45386</v>
      </c>
      <c r="T568" s="99">
        <v>8.9739048460911013E-3</v>
      </c>
      <c r="U568" s="99">
        <v>3.8291118228342108E-2</v>
      </c>
      <c r="V568" s="99">
        <v>-4.6747074888102182E-3</v>
      </c>
      <c r="W568" s="98">
        <v>0.29441407791299645</v>
      </c>
      <c r="X568" s="86"/>
      <c r="Y568" s="85">
        <v>45386</v>
      </c>
      <c r="Z568" s="97">
        <v>-4.8776134391688989E-4</v>
      </c>
      <c r="AA568" s="96">
        <v>-4.2186535342585282E-3</v>
      </c>
      <c r="AB568" s="86"/>
      <c r="AC568" s="85">
        <v>45386</v>
      </c>
      <c r="AD568" s="95">
        <v>9.5473469279986727E-3</v>
      </c>
      <c r="AE568" s="95">
        <v>-1.5333506709896509E-3</v>
      </c>
      <c r="AF568" s="95">
        <v>-2.6219207469120693E-3</v>
      </c>
      <c r="AG568" s="95">
        <v>1.321211863072437E-2</v>
      </c>
      <c r="AH568" s="94">
        <v>1.7829700425088031E-2</v>
      </c>
    </row>
    <row r="569" spans="1:34" ht="15.75" customHeight="1" x14ac:dyDescent="0.2">
      <c r="A569" s="93"/>
      <c r="B569" s="85">
        <v>45387</v>
      </c>
      <c r="C569" s="101">
        <v>2.8213189722294099E-4</v>
      </c>
      <c r="D569" s="101">
        <v>-5.6754890484106424E-4</v>
      </c>
      <c r="E569" s="101">
        <v>-1.069357600925783E-3</v>
      </c>
      <c r="F569" s="100">
        <v>2.2150956589585481E-3</v>
      </c>
      <c r="G569" s="86"/>
      <c r="H569" s="85">
        <v>45387</v>
      </c>
      <c r="I569" s="97">
        <v>9.2257181576289296E-4</v>
      </c>
      <c r="J569" s="97">
        <v>1.7318378116597363E-3</v>
      </c>
      <c r="K569" s="96">
        <v>-2.0439666845629171E-3</v>
      </c>
      <c r="L569" s="86"/>
      <c r="M569" s="85">
        <v>45387</v>
      </c>
      <c r="N569" s="95">
        <v>2.0186642512548354E-3</v>
      </c>
      <c r="O569" s="95">
        <v>-2.0317043663376218E-3</v>
      </c>
      <c r="P569" s="95">
        <v>-3.3686854713865197E-4</v>
      </c>
      <c r="Q569" s="94">
        <v>-1.856979937463377E-2</v>
      </c>
      <c r="R569" s="86"/>
      <c r="S569" s="85">
        <v>45387</v>
      </c>
      <c r="T569" s="99">
        <v>1.0460776176898685E-2</v>
      </c>
      <c r="U569" s="99">
        <v>4.8656321027306111E-2</v>
      </c>
      <c r="V569" s="99">
        <v>3.7522644842581006E-2</v>
      </c>
      <c r="W569" s="98">
        <v>-0.116954254094536</v>
      </c>
      <c r="X569" s="86"/>
      <c r="Y569" s="85">
        <v>45387</v>
      </c>
      <c r="Z569" s="97">
        <v>7.1074730421989468E-4</v>
      </c>
      <c r="AA569" s="96">
        <v>-7.7675628758652553E-4</v>
      </c>
      <c r="AB569" s="86"/>
      <c r="AC569" s="85">
        <v>45387</v>
      </c>
      <c r="AD569" s="95">
        <v>3.6205133758110833E-3</v>
      </c>
      <c r="AE569" s="95">
        <v>1.9250847793328554E-2</v>
      </c>
      <c r="AF569" s="95">
        <v>4.7145189470981031E-3</v>
      </c>
      <c r="AG569" s="95">
        <v>1.595341753100098E-2</v>
      </c>
      <c r="AH569" s="94">
        <v>2.0080328032456131E-3</v>
      </c>
    </row>
    <row r="570" spans="1:34" ht="15.75" customHeight="1" x14ac:dyDescent="0.2">
      <c r="A570" s="93"/>
      <c r="B570" s="85">
        <v>45390</v>
      </c>
      <c r="C570" s="101">
        <v>-4.8557704622844328E-5</v>
      </c>
      <c r="D570" s="101">
        <v>-1.3728768018820899E-3</v>
      </c>
      <c r="E570" s="101">
        <v>-3.9573884167860892E-3</v>
      </c>
      <c r="F570" s="100">
        <v>-6.8793647209912396E-3</v>
      </c>
      <c r="G570" s="86"/>
      <c r="H570" s="85">
        <v>45390</v>
      </c>
      <c r="I570" s="97">
        <v>3.3572867751460007E-4</v>
      </c>
      <c r="J570" s="97">
        <v>-1.6827502155095268E-4</v>
      </c>
      <c r="K570" s="96">
        <v>-2.6467197927783621E-3</v>
      </c>
      <c r="L570" s="86"/>
      <c r="M570" s="85">
        <v>45390</v>
      </c>
      <c r="N570" s="95">
        <v>1.3668553743748736E-4</v>
      </c>
      <c r="O570" s="95">
        <v>2.2011841176278702E-3</v>
      </c>
      <c r="P570" s="95">
        <v>3.2679133257194616E-4</v>
      </c>
      <c r="Q570" s="94">
        <v>-1.5780023276516633E-2</v>
      </c>
      <c r="R570" s="86"/>
      <c r="S570" s="85">
        <v>45390</v>
      </c>
      <c r="T570" s="99">
        <v>1.9220632555843831E-2</v>
      </c>
      <c r="U570" s="99">
        <v>2.6587882253573613E-3</v>
      </c>
      <c r="V570" s="99">
        <v>0.21911755175237338</v>
      </c>
      <c r="W570" s="98">
        <v>-0.13337846823875893</v>
      </c>
      <c r="X570" s="86"/>
      <c r="Y570" s="85">
        <v>45390</v>
      </c>
      <c r="Z570" s="97">
        <v>-3.3215415715312106E-4</v>
      </c>
      <c r="AA570" s="96">
        <v>-6.6598584047728639E-3</v>
      </c>
      <c r="AB570" s="86"/>
      <c r="AC570" s="85">
        <v>45390</v>
      </c>
      <c r="AD570" s="95">
        <v>-5.5124680219271246E-3</v>
      </c>
      <c r="AE570" s="95">
        <v>4.5056396623711966E-3</v>
      </c>
      <c r="AF570" s="95">
        <v>1.5041777376045513E-2</v>
      </c>
      <c r="AG570" s="95">
        <v>-9.2360509251254094E-3</v>
      </c>
      <c r="AH570" s="94">
        <v>2.2542276295946283E-3</v>
      </c>
    </row>
    <row r="571" spans="1:34" ht="15.75" customHeight="1" x14ac:dyDescent="0.2">
      <c r="A571" s="93"/>
      <c r="B571" s="85">
        <v>45391</v>
      </c>
      <c r="C571" s="101">
        <v>4.059136462400911E-4</v>
      </c>
      <c r="D571" s="101">
        <v>-2.9974766876627833E-3</v>
      </c>
      <c r="E571" s="101">
        <v>7.1941438836069706E-3</v>
      </c>
      <c r="F571" s="100">
        <v>2.6710904603727869E-3</v>
      </c>
      <c r="G571" s="86"/>
      <c r="H571" s="85">
        <v>45391</v>
      </c>
      <c r="I571" s="97">
        <v>-4.7017681878947599E-4</v>
      </c>
      <c r="J571" s="97">
        <v>-2.1996816951312678E-4</v>
      </c>
      <c r="K571" s="96">
        <v>1.2320445523938057E-3</v>
      </c>
      <c r="L571" s="86"/>
      <c r="M571" s="85">
        <v>45391</v>
      </c>
      <c r="N571" s="95">
        <v>-4.6673596406136359E-4</v>
      </c>
      <c r="O571" s="95">
        <v>-6.9554202497408834E-5</v>
      </c>
      <c r="P571" s="95">
        <v>-2.9323999151240618E-4</v>
      </c>
      <c r="Q571" s="94">
        <v>-6.2816217402814354E-3</v>
      </c>
      <c r="R571" s="86"/>
      <c r="S571" s="85">
        <v>45391</v>
      </c>
      <c r="T571" s="99">
        <v>-1.8553179346932087E-3</v>
      </c>
      <c r="U571" s="99">
        <v>-4.2019080116232066E-2</v>
      </c>
      <c r="V571" s="99">
        <v>-7.9631226061338212E-2</v>
      </c>
      <c r="W571" s="98">
        <v>0.10447706695150982</v>
      </c>
      <c r="X571" s="86"/>
      <c r="Y571" s="85">
        <v>45391</v>
      </c>
      <c r="Z571" s="97">
        <v>4.5679291064570015E-4</v>
      </c>
      <c r="AA571" s="96">
        <v>7.0089375491520422E-3</v>
      </c>
      <c r="AB571" s="86"/>
      <c r="AC571" s="85">
        <v>45391</v>
      </c>
      <c r="AD571" s="95">
        <v>-1.7659363234751656E-2</v>
      </c>
      <c r="AE571" s="95">
        <v>-3.1458707817792031E-2</v>
      </c>
      <c r="AF571" s="95">
        <v>-3.2704026417807591E-2</v>
      </c>
      <c r="AG571" s="95">
        <v>-3.5993602647905368E-2</v>
      </c>
      <c r="AH571" s="94">
        <v>-2.2091960857928052E-2</v>
      </c>
    </row>
    <row r="572" spans="1:34" ht="15.75" customHeight="1" x14ac:dyDescent="0.2">
      <c r="A572" s="93"/>
      <c r="B572" s="85">
        <v>45392</v>
      </c>
      <c r="C572" s="101">
        <v>-6.1284875249216671E-4</v>
      </c>
      <c r="D572" s="101">
        <v>-2.1140113780266918E-3</v>
      </c>
      <c r="E572" s="101">
        <v>-7.179473980445876E-3</v>
      </c>
      <c r="F572" s="100">
        <v>-3.5521008822945932E-3</v>
      </c>
      <c r="G572" s="86"/>
      <c r="H572" s="85">
        <v>45392</v>
      </c>
      <c r="I572" s="97">
        <v>-2.0562519404129047E-4</v>
      </c>
      <c r="J572" s="97">
        <v>2.5871426529432552E-4</v>
      </c>
      <c r="K572" s="96">
        <v>9.1815960744896091E-4</v>
      </c>
      <c r="L572" s="86"/>
      <c r="M572" s="85">
        <v>45392</v>
      </c>
      <c r="N572" s="95">
        <v>3.6980486851015317E-4</v>
      </c>
      <c r="O572" s="95">
        <v>-1.1218613171845048E-3</v>
      </c>
      <c r="P572" s="95">
        <v>-5.9810143322670351E-4</v>
      </c>
      <c r="Q572" s="94">
        <v>-3.8040129162402812E-2</v>
      </c>
      <c r="R572" s="86"/>
      <c r="S572" s="85">
        <v>45392</v>
      </c>
      <c r="T572" s="99">
        <v>-9.4918409899300889E-3</v>
      </c>
      <c r="U572" s="99">
        <v>-5.047288076457096E-2</v>
      </c>
      <c r="V572" s="99">
        <v>5.364123248471335E-2</v>
      </c>
      <c r="W572" s="98">
        <v>8.3223066737870763E-2</v>
      </c>
      <c r="X572" s="86"/>
      <c r="Y572" s="85">
        <v>45392</v>
      </c>
      <c r="Z572" s="97">
        <v>4.380125373093094E-4</v>
      </c>
      <c r="AA572" s="96">
        <v>-1.1084030345737566E-3</v>
      </c>
      <c r="AB572" s="86"/>
      <c r="AC572" s="85">
        <v>45392</v>
      </c>
      <c r="AD572" s="95">
        <v>2.0815994194170813E-3</v>
      </c>
      <c r="AE572" s="95">
        <v>6.870491510383883E-4</v>
      </c>
      <c r="AF572" s="95">
        <v>2.9212608744168291E-3</v>
      </c>
      <c r="AG572" s="95">
        <v>1.8577132555406422E-2</v>
      </c>
      <c r="AH572" s="94">
        <v>-6.8230279832494302E-4</v>
      </c>
    </row>
    <row r="573" spans="1:34" ht="15.75" customHeight="1" x14ac:dyDescent="0.2">
      <c r="A573" s="93"/>
      <c r="B573" s="85">
        <v>45393</v>
      </c>
      <c r="C573" s="101">
        <v>6.9701671337329388E-4</v>
      </c>
      <c r="D573" s="101">
        <v>-3.8834540724821492E-4</v>
      </c>
      <c r="E573" s="101">
        <v>4.7942986212399959E-3</v>
      </c>
      <c r="F573" s="100">
        <v>-6.385917259927168E-3</v>
      </c>
      <c r="G573" s="86"/>
      <c r="H573" s="85">
        <v>45393</v>
      </c>
      <c r="I573" s="97">
        <v>-1.2161620360277992E-3</v>
      </c>
      <c r="J573" s="97">
        <v>-3.8616218904516115E-4</v>
      </c>
      <c r="K573" s="96">
        <v>-1.8031460090412405E-3</v>
      </c>
      <c r="L573" s="86"/>
      <c r="M573" s="85">
        <v>45393</v>
      </c>
      <c r="N573" s="95">
        <v>-7.3223785549962617E-4</v>
      </c>
      <c r="O573" s="95">
        <v>-9.4119613980950674E-5</v>
      </c>
      <c r="P573" s="95">
        <v>-2.401667839091115E-4</v>
      </c>
      <c r="Q573" s="94">
        <v>-1.0387121152716745E-2</v>
      </c>
      <c r="R573" s="86"/>
      <c r="S573" s="85">
        <v>45393</v>
      </c>
      <c r="T573" s="99">
        <v>1.9186122967114208E-2</v>
      </c>
      <c r="U573" s="99">
        <v>-4.0939718956998349E-2</v>
      </c>
      <c r="V573" s="99">
        <v>-6.6317630027827965E-2</v>
      </c>
      <c r="W573" s="98">
        <v>-2.4113530591415248E-3</v>
      </c>
      <c r="X573" s="86"/>
      <c r="Y573" s="85">
        <v>45393</v>
      </c>
      <c r="Z573" s="97">
        <v>-1.7539043499432028E-4</v>
      </c>
      <c r="AA573" s="96">
        <v>-3.984345580562848E-3</v>
      </c>
      <c r="AB573" s="86"/>
      <c r="AC573" s="85">
        <v>45393</v>
      </c>
      <c r="AD573" s="95">
        <v>-8.5098010211267956E-3</v>
      </c>
      <c r="AE573" s="95">
        <v>-9.6619109117369716E-3</v>
      </c>
      <c r="AF573" s="95">
        <v>-2.0630336499171897E-2</v>
      </c>
      <c r="AG573" s="95">
        <v>-1.8942473849124879E-2</v>
      </c>
      <c r="AH573" s="94">
        <v>-2.2170414215172404E-2</v>
      </c>
    </row>
    <row r="574" spans="1:34" ht="15.75" customHeight="1" x14ac:dyDescent="0.2">
      <c r="A574" s="93"/>
      <c r="B574" s="85">
        <v>45394</v>
      </c>
      <c r="C574" s="101">
        <v>9.6530486853075215E-5</v>
      </c>
      <c r="D574" s="101">
        <v>1.9509748915099E-3</v>
      </c>
      <c r="E574" s="101">
        <v>6.4699803581110633E-4</v>
      </c>
      <c r="F574" s="100">
        <v>5.2527495147156574E-3</v>
      </c>
      <c r="G574" s="86"/>
      <c r="H574" s="85">
        <v>45394</v>
      </c>
      <c r="I574" s="97">
        <v>-7.4209402331548957E-5</v>
      </c>
      <c r="J574" s="97">
        <v>2.2731973705592263E-3</v>
      </c>
      <c r="K574" s="96">
        <v>-1.6579788397886402E-3</v>
      </c>
      <c r="L574" s="86"/>
      <c r="M574" s="85">
        <v>45394</v>
      </c>
      <c r="N574" s="95">
        <v>-9.5674725069186338E-5</v>
      </c>
      <c r="O574" s="95">
        <v>1.91959361662981E-3</v>
      </c>
      <c r="P574" s="95">
        <v>3.7404175195575041E-4</v>
      </c>
      <c r="Q574" s="94">
        <v>2.7673516269333551E-2</v>
      </c>
      <c r="R574" s="86"/>
      <c r="S574" s="85">
        <v>45394</v>
      </c>
      <c r="T574" s="99">
        <v>-4.5927025859155937E-2</v>
      </c>
      <c r="U574" s="99">
        <v>-9.1723614348800733E-3</v>
      </c>
      <c r="V574" s="99">
        <v>-0.13713384400224421</v>
      </c>
      <c r="W574" s="98">
        <v>4.9877406865888513E-2</v>
      </c>
      <c r="X574" s="86"/>
      <c r="Y574" s="85">
        <v>45394</v>
      </c>
      <c r="Z574" s="97">
        <v>-7.4113420428619393E-4</v>
      </c>
      <c r="AA574" s="96">
        <v>1.432658974474333E-2</v>
      </c>
      <c r="AB574" s="86"/>
      <c r="AC574" s="85">
        <v>45394</v>
      </c>
      <c r="AD574" s="95">
        <v>-9.7469226110777057E-3</v>
      </c>
      <c r="AE574" s="95">
        <v>-9.406096174066618E-3</v>
      </c>
      <c r="AF574" s="95">
        <v>-1.7201789344849325E-2</v>
      </c>
      <c r="AG574" s="95">
        <v>-1.3241978683838055E-2</v>
      </c>
      <c r="AH574" s="94">
        <v>5.4804190930047127E-3</v>
      </c>
    </row>
    <row r="575" spans="1:34" ht="15.75" customHeight="1" x14ac:dyDescent="0.2">
      <c r="A575" s="93"/>
      <c r="B575" s="85">
        <v>45397</v>
      </c>
      <c r="C575" s="101">
        <v>-6.950473142459883E-5</v>
      </c>
      <c r="D575" s="101">
        <v>9.8979362254121334E-4</v>
      </c>
      <c r="E575" s="101">
        <v>-1.4553486575241643E-4</v>
      </c>
      <c r="F575" s="100">
        <v>-4.1013974727446773E-3</v>
      </c>
      <c r="G575" s="86"/>
      <c r="H575" s="85">
        <v>45397</v>
      </c>
      <c r="I575" s="97">
        <v>5.3678734036968149E-4</v>
      </c>
      <c r="J575" s="97">
        <v>-7.7882508888593477E-4</v>
      </c>
      <c r="K575" s="96">
        <v>-2.945341596046063E-3</v>
      </c>
      <c r="L575" s="86"/>
      <c r="M575" s="85">
        <v>45397</v>
      </c>
      <c r="N575" s="95">
        <v>4.1438201689580629E-4</v>
      </c>
      <c r="O575" s="95">
        <v>2.5067602956299188E-3</v>
      </c>
      <c r="P575" s="95">
        <v>-2.4425828931034965E-3</v>
      </c>
      <c r="Q575" s="94">
        <v>3.297695050810389E-2</v>
      </c>
      <c r="R575" s="86"/>
      <c r="S575" s="85">
        <v>45397</v>
      </c>
      <c r="T575" s="99">
        <v>-1.2061767229862314E-2</v>
      </c>
      <c r="U575" s="99">
        <v>2.3222935540630759E-2</v>
      </c>
      <c r="V575" s="99">
        <v>7.7572839002738023E-2</v>
      </c>
      <c r="W575" s="98">
        <v>-1.3463771916781045E-3</v>
      </c>
      <c r="X575" s="86"/>
      <c r="Y575" s="85">
        <v>45397</v>
      </c>
      <c r="Z575" s="97">
        <v>3.2504670576252078E-5</v>
      </c>
      <c r="AA575" s="96">
        <v>8.9671942550552629E-3</v>
      </c>
      <c r="AB575" s="86"/>
      <c r="AC575" s="85">
        <v>45397</v>
      </c>
      <c r="AD575" s="95">
        <v>-7.2263863886095694E-3</v>
      </c>
      <c r="AE575" s="95">
        <v>-6.6725445107851068E-3</v>
      </c>
      <c r="AF575" s="95">
        <v>-1.7502877714435882E-2</v>
      </c>
      <c r="AG575" s="95">
        <v>1.480020003756675E-3</v>
      </c>
      <c r="AH575" s="94">
        <v>-2.4320345523478363E-3</v>
      </c>
    </row>
    <row r="576" spans="1:34" ht="15.75" customHeight="1" x14ac:dyDescent="0.2">
      <c r="A576" s="93"/>
      <c r="B576" s="85">
        <v>45398</v>
      </c>
      <c r="C576" s="101">
        <v>9.3447904618676979E-4</v>
      </c>
      <c r="D576" s="101">
        <v>2.6197630877872674E-4</v>
      </c>
      <c r="E576" s="101">
        <v>2.6911246990255081E-3</v>
      </c>
      <c r="F576" s="100">
        <v>2.2612332953727888E-3</v>
      </c>
      <c r="G576" s="86"/>
      <c r="H576" s="85">
        <v>45398</v>
      </c>
      <c r="I576" s="97">
        <v>2.4157049822151941E-4</v>
      </c>
      <c r="J576" s="97">
        <v>-9.6204641586093432E-5</v>
      </c>
      <c r="K576" s="96">
        <v>-1.4184233470719216E-3</v>
      </c>
      <c r="L576" s="86"/>
      <c r="M576" s="85">
        <v>45398</v>
      </c>
      <c r="N576" s="95">
        <v>-1.7796058972103042E-3</v>
      </c>
      <c r="O576" s="95">
        <v>-1.2679320105107771E-4</v>
      </c>
      <c r="P576" s="95">
        <v>4.7382526353086132E-5</v>
      </c>
      <c r="Q576" s="94">
        <v>4.873364303363514E-4</v>
      </c>
      <c r="R576" s="86"/>
      <c r="S576" s="85">
        <v>45398</v>
      </c>
      <c r="T576" s="99">
        <v>2.9966922405741343E-2</v>
      </c>
      <c r="U576" s="99">
        <v>5.276825795813711E-2</v>
      </c>
      <c r="V576" s="99">
        <v>-8.5730522712429369E-2</v>
      </c>
      <c r="W576" s="98">
        <v>-2.0969429656079321E-2</v>
      </c>
      <c r="X576" s="86"/>
      <c r="Y576" s="85">
        <v>45398</v>
      </c>
      <c r="Z576" s="97">
        <v>7.0238349736042888E-4</v>
      </c>
      <c r="AA576" s="96">
        <v>2.1883914373865064E-3</v>
      </c>
      <c r="AB576" s="86"/>
      <c r="AC576" s="85">
        <v>45398</v>
      </c>
      <c r="AD576" s="95">
        <v>-1.8678046563617611E-2</v>
      </c>
      <c r="AE576" s="95">
        <v>8.2463841291690702E-3</v>
      </c>
      <c r="AF576" s="95">
        <v>8.6508143791307699E-3</v>
      </c>
      <c r="AG576" s="95">
        <v>-7.1738093679942615E-3</v>
      </c>
      <c r="AH576" s="94">
        <v>6.954707747938208E-4</v>
      </c>
    </row>
    <row r="577" spans="1:34" ht="15.75" customHeight="1" x14ac:dyDescent="0.2">
      <c r="A577" s="93"/>
      <c r="B577" s="85">
        <v>45399</v>
      </c>
      <c r="C577" s="101">
        <v>-5.5854033178562626E-4</v>
      </c>
      <c r="D577" s="101">
        <v>3.4785260567340675E-3</v>
      </c>
      <c r="E577" s="101">
        <v>4.1658884507441837E-3</v>
      </c>
      <c r="F577" s="100">
        <v>5.1102983554935297E-3</v>
      </c>
      <c r="G577" s="86"/>
      <c r="H577" s="85">
        <v>45399</v>
      </c>
      <c r="I577" s="97">
        <v>-8.1352381848950981E-5</v>
      </c>
      <c r="J577" s="97">
        <v>7.9760980572304223E-4</v>
      </c>
      <c r="K577" s="96">
        <v>5.9571708406172498E-4</v>
      </c>
      <c r="L577" s="86"/>
      <c r="M577" s="85">
        <v>45399</v>
      </c>
      <c r="N577" s="95">
        <v>-1.9893552478631765E-3</v>
      </c>
      <c r="O577" s="95">
        <v>9.7756159570662037E-4</v>
      </c>
      <c r="P577" s="95">
        <v>-2.0978953485859859E-4</v>
      </c>
      <c r="Q577" s="94">
        <v>-2.7600345891372634E-2</v>
      </c>
      <c r="R577" s="86"/>
      <c r="S577" s="85">
        <v>45399</v>
      </c>
      <c r="T577" s="99">
        <v>-1.5891980340538871E-2</v>
      </c>
      <c r="U577" s="99">
        <v>8.3083840691203616E-4</v>
      </c>
      <c r="V577" s="99">
        <v>3.4543385278553572E-2</v>
      </c>
      <c r="W577" s="98">
        <v>6.2115568542452052E-2</v>
      </c>
      <c r="X577" s="86"/>
      <c r="Y577" s="85">
        <v>45399</v>
      </c>
      <c r="Z577" s="97">
        <v>1.5381182150093864E-3</v>
      </c>
      <c r="AA577" s="96">
        <v>-1.3954172744821578E-4</v>
      </c>
      <c r="AB577" s="86"/>
      <c r="AC577" s="85">
        <v>45399</v>
      </c>
      <c r="AD577" s="95">
        <v>-2.2301404440089176E-3</v>
      </c>
      <c r="AE577" s="95">
        <v>1.0602341429498502E-2</v>
      </c>
      <c r="AF577" s="95">
        <v>6.5076720266873986E-2</v>
      </c>
      <c r="AG577" s="95">
        <v>2.6033610438980074E-3</v>
      </c>
      <c r="AH577" s="94">
        <v>-1.1625496956713596E-2</v>
      </c>
    </row>
    <row r="578" spans="1:34" ht="15.75" customHeight="1" x14ac:dyDescent="0.2">
      <c r="A578" s="93"/>
      <c r="B578" s="85">
        <v>45400</v>
      </c>
      <c r="C578" s="101">
        <v>-1.4562004617462115E-3</v>
      </c>
      <c r="D578" s="101">
        <v>3.5905094999442318E-3</v>
      </c>
      <c r="E578" s="101">
        <v>4.2440821122358228E-3</v>
      </c>
      <c r="F578" s="100">
        <v>4.5150287448964254E-4</v>
      </c>
      <c r="G578" s="86"/>
      <c r="H578" s="85">
        <v>45400</v>
      </c>
      <c r="I578" s="97">
        <v>1.3367853770854601E-5</v>
      </c>
      <c r="J578" s="97">
        <v>2.5495000457463916E-3</v>
      </c>
      <c r="K578" s="96">
        <v>-1.7083614170386779E-3</v>
      </c>
      <c r="L578" s="86"/>
      <c r="M578" s="85">
        <v>45400</v>
      </c>
      <c r="N578" s="95">
        <v>9.7993405489840962E-4</v>
      </c>
      <c r="O578" s="95">
        <v>3.375499156889282E-4</v>
      </c>
      <c r="P578" s="95">
        <v>-1.0402258565116649E-4</v>
      </c>
      <c r="Q578" s="94">
        <v>3.8651177176361917E-3</v>
      </c>
      <c r="R578" s="86"/>
      <c r="S578" s="85">
        <v>45400</v>
      </c>
      <c r="T578" s="99">
        <v>-2.0027875737004069E-2</v>
      </c>
      <c r="U578" s="99">
        <v>5.3345229439139122E-2</v>
      </c>
      <c r="V578" s="99">
        <v>-7.8324971157052361E-3</v>
      </c>
      <c r="W578" s="98">
        <v>-6.8067868736518475E-2</v>
      </c>
      <c r="X578" s="86"/>
      <c r="Y578" s="85">
        <v>45400</v>
      </c>
      <c r="Z578" s="97">
        <v>7.8113121720316573E-4</v>
      </c>
      <c r="AA578" s="96">
        <v>-1.4216053272876374E-2</v>
      </c>
      <c r="AB578" s="86"/>
      <c r="AC578" s="85">
        <v>45400</v>
      </c>
      <c r="AD578" s="95">
        <v>-2.9448677005562722E-3</v>
      </c>
      <c r="AE578" s="95">
        <v>2.0703964792861993E-2</v>
      </c>
      <c r="AF578" s="95">
        <v>8.8129134415427177E-3</v>
      </c>
      <c r="AG578" s="95">
        <v>1.9008482071589155E-2</v>
      </c>
      <c r="AH578" s="94">
        <v>4.1237171838621562E-3</v>
      </c>
    </row>
    <row r="579" spans="1:34" ht="15.75" customHeight="1" x14ac:dyDescent="0.2">
      <c r="A579" s="93"/>
      <c r="B579" s="85">
        <v>45401</v>
      </c>
      <c r="C579" s="101">
        <v>1.0816144201658629E-3</v>
      </c>
      <c r="D579" s="101">
        <v>-2.8908546459266381E-3</v>
      </c>
      <c r="E579" s="101">
        <v>3.8792052044275857E-3</v>
      </c>
      <c r="F579" s="100">
        <v>3.6983569742598068E-3</v>
      </c>
      <c r="G579" s="86"/>
      <c r="H579" s="85">
        <v>45401</v>
      </c>
      <c r="I579" s="97">
        <v>-7.8930156577581071E-4</v>
      </c>
      <c r="J579" s="97">
        <v>-3.6093547950390777E-4</v>
      </c>
      <c r="K579" s="96">
        <v>-3.9866196938535402E-4</v>
      </c>
      <c r="L579" s="86"/>
      <c r="M579" s="85">
        <v>45401</v>
      </c>
      <c r="N579" s="95">
        <v>-3.275913132241593E-4</v>
      </c>
      <c r="O579" s="95">
        <v>2.6045050967142208E-3</v>
      </c>
      <c r="P579" s="95">
        <v>-4.2973838458264805E-4</v>
      </c>
      <c r="Q579" s="94">
        <v>-1.1174959379066766E-2</v>
      </c>
      <c r="R579" s="86"/>
      <c r="S579" s="85">
        <v>45401</v>
      </c>
      <c r="T579" s="99">
        <v>1.6360099550379547E-2</v>
      </c>
      <c r="U579" s="99">
        <v>-5.3841411481778859E-2</v>
      </c>
      <c r="V579" s="99">
        <v>-4.9490836834538122E-2</v>
      </c>
      <c r="W579" s="98">
        <v>4.1065270371921182E-2</v>
      </c>
      <c r="X579" s="86"/>
      <c r="Y579" s="85">
        <v>45401</v>
      </c>
      <c r="Z579" s="97">
        <v>-1.7609118878408311E-5</v>
      </c>
      <c r="AA579" s="96">
        <v>3.1689615483130179E-3</v>
      </c>
      <c r="AB579" s="86"/>
      <c r="AC579" s="85">
        <v>45401</v>
      </c>
      <c r="AD579" s="95">
        <v>8.1888908629579272E-4</v>
      </c>
      <c r="AE579" s="95">
        <v>4.0561150759051414E-3</v>
      </c>
      <c r="AF579" s="95">
        <v>1.7649773935078505E-2</v>
      </c>
      <c r="AG579" s="95">
        <v>-1.2155100560617446E-3</v>
      </c>
      <c r="AH579" s="94">
        <v>2.1139139404923426E-2</v>
      </c>
    </row>
    <row r="580" spans="1:34" ht="15.75" customHeight="1" x14ac:dyDescent="0.2">
      <c r="A580" s="93"/>
      <c r="B580" s="85">
        <v>45404</v>
      </c>
      <c r="C580" s="101">
        <v>1.3399944089222831E-4</v>
      </c>
      <c r="D580" s="101">
        <v>-2.1783311455439056E-4</v>
      </c>
      <c r="E580" s="101">
        <v>7.702237801307691E-3</v>
      </c>
      <c r="F580" s="100">
        <v>-9.0938075353357919E-3</v>
      </c>
      <c r="G580" s="86"/>
      <c r="H580" s="85">
        <v>45404</v>
      </c>
      <c r="I580" s="97">
        <v>3.1038342854458525E-4</v>
      </c>
      <c r="J580" s="97">
        <v>-7.5900532360343635E-4</v>
      </c>
      <c r="K580" s="96">
        <v>2.0260288622174071E-4</v>
      </c>
      <c r="L580" s="86"/>
      <c r="M580" s="85">
        <v>45404</v>
      </c>
      <c r="N580" s="95">
        <v>9.9924110977111635E-4</v>
      </c>
      <c r="O580" s="95">
        <v>1.2661434996236085E-3</v>
      </c>
      <c r="P580" s="95">
        <v>-1.4487008473314739E-3</v>
      </c>
      <c r="Q580" s="94">
        <v>1.5520683667142845E-2</v>
      </c>
      <c r="R580" s="86"/>
      <c r="S580" s="85">
        <v>45404</v>
      </c>
      <c r="T580" s="99">
        <v>-4.2098762550153358E-2</v>
      </c>
      <c r="U580" s="99">
        <v>3.9591224557770782E-2</v>
      </c>
      <c r="V580" s="99">
        <v>8.0921464164614529E-2</v>
      </c>
      <c r="W580" s="98">
        <v>-4.2352189412698187E-2</v>
      </c>
      <c r="X580" s="86"/>
      <c r="Y580" s="85">
        <v>45404</v>
      </c>
      <c r="Z580" s="97">
        <v>-1.5574959471790725E-4</v>
      </c>
      <c r="AA580" s="96">
        <v>3.0965152788726247E-2</v>
      </c>
      <c r="AB580" s="86"/>
      <c r="AC580" s="85">
        <v>45404</v>
      </c>
      <c r="AD580" s="95">
        <v>1.4680256055623253E-2</v>
      </c>
      <c r="AE580" s="95">
        <v>-2.533143294945145E-3</v>
      </c>
      <c r="AF580" s="95">
        <v>-7.6093852752243021E-4</v>
      </c>
      <c r="AG580" s="95">
        <v>1.8795734049156566E-2</v>
      </c>
      <c r="AH580" s="94">
        <v>5.9829238295935495E-3</v>
      </c>
    </row>
    <row r="581" spans="1:34" ht="15.75" customHeight="1" x14ac:dyDescent="0.2">
      <c r="A581" s="93"/>
      <c r="B581" s="85">
        <v>45405</v>
      </c>
      <c r="C581" s="101">
        <v>1.2512063782409439E-3</v>
      </c>
      <c r="D581" s="101">
        <v>-2.0121848639650967E-3</v>
      </c>
      <c r="E581" s="101">
        <v>-3.483769351690584E-3</v>
      </c>
      <c r="F581" s="100">
        <v>6.7065480240481382E-3</v>
      </c>
      <c r="G581" s="86"/>
      <c r="H581" s="85">
        <v>45405</v>
      </c>
      <c r="I581" s="97">
        <v>-1.4185155372022784E-5</v>
      </c>
      <c r="J581" s="97">
        <v>1.2237247519947851E-3</v>
      </c>
      <c r="K581" s="96">
        <v>-1.5478851944485937E-3</v>
      </c>
      <c r="L581" s="86"/>
      <c r="M581" s="85">
        <v>45405</v>
      </c>
      <c r="N581" s="95">
        <v>-1.2997412092952587E-3</v>
      </c>
      <c r="O581" s="95">
        <v>-3.9456530010546244E-4</v>
      </c>
      <c r="P581" s="95">
        <v>8.1283157471898353E-4</v>
      </c>
      <c r="Q581" s="94">
        <v>2.0599934001607778E-3</v>
      </c>
      <c r="R581" s="86"/>
      <c r="S581" s="85">
        <v>45405</v>
      </c>
      <c r="T581" s="99">
        <v>1.2736055607044565E-2</v>
      </c>
      <c r="U581" s="99">
        <v>-1.0171182663972489E-2</v>
      </c>
      <c r="V581" s="99">
        <v>-7.5296746822829577E-3</v>
      </c>
      <c r="W581" s="98">
        <v>5.9157326480374375E-2</v>
      </c>
      <c r="X581" s="86"/>
      <c r="Y581" s="85">
        <v>45405</v>
      </c>
      <c r="Z581" s="97">
        <v>1.0920661652614992E-3</v>
      </c>
      <c r="AA581" s="96">
        <v>1.4534600686251984E-2</v>
      </c>
      <c r="AB581" s="86"/>
      <c r="AC581" s="85">
        <v>45405</v>
      </c>
      <c r="AD581" s="95">
        <v>-1.1837504745217011E-3</v>
      </c>
      <c r="AE581" s="95">
        <v>2.5331432949451068E-3</v>
      </c>
      <c r="AF581" s="95">
        <v>1.2679093875570065E-3</v>
      </c>
      <c r="AG581" s="95">
        <v>-3.9466654110447497E-3</v>
      </c>
      <c r="AH581" s="94">
        <v>-4.2616663760273928E-4</v>
      </c>
    </row>
    <row r="582" spans="1:34" ht="15.75" customHeight="1" x14ac:dyDescent="0.2">
      <c r="A582" s="93"/>
      <c r="B582" s="85">
        <v>45406</v>
      </c>
      <c r="C582" s="101">
        <v>9.0152074563376616E-4</v>
      </c>
      <c r="D582" s="101">
        <v>-9.5828403322617095E-4</v>
      </c>
      <c r="E582" s="101">
        <v>-1.5399715352598748E-3</v>
      </c>
      <c r="F582" s="100">
        <v>3.5496679449564189E-3</v>
      </c>
      <c r="G582" s="86"/>
      <c r="H582" s="85">
        <v>45406</v>
      </c>
      <c r="I582" s="97">
        <v>-4.8799937766044038E-4</v>
      </c>
      <c r="J582" s="97">
        <v>-1.1081651070629849E-3</v>
      </c>
      <c r="K582" s="96">
        <v>-2.7279007421789764E-3</v>
      </c>
      <c r="L582" s="86"/>
      <c r="M582" s="85">
        <v>45406</v>
      </c>
      <c r="N582" s="95">
        <v>1.5323718131827946E-3</v>
      </c>
      <c r="O582" s="95">
        <v>1.2602112532139741E-3</v>
      </c>
      <c r="P582" s="95">
        <v>1.4082478688753584E-3</v>
      </c>
      <c r="Q582" s="94">
        <v>1.1027844534389271E-2</v>
      </c>
      <c r="R582" s="86"/>
      <c r="S582" s="85">
        <v>45406</v>
      </c>
      <c r="T582" s="99">
        <v>-2.8894960651162436E-3</v>
      </c>
      <c r="U582" s="99">
        <v>-1.1721365696744375E-2</v>
      </c>
      <c r="V582" s="99">
        <v>-4.6879130724320657E-2</v>
      </c>
      <c r="W582" s="98">
        <v>2.5469451794411315E-2</v>
      </c>
      <c r="X582" s="86"/>
      <c r="Y582" s="85">
        <v>45406</v>
      </c>
      <c r="Z582" s="97">
        <v>1.257882464895647E-3</v>
      </c>
      <c r="AA582" s="96">
        <v>5.7485900590778594E-3</v>
      </c>
      <c r="AB582" s="86"/>
      <c r="AC582" s="85">
        <v>45406</v>
      </c>
      <c r="AD582" s="95">
        <v>-3.9199177905463657E-2</v>
      </c>
      <c r="AE582" s="95">
        <v>-6.4298021856804112E-3</v>
      </c>
      <c r="AF582" s="95">
        <v>-1.5836857171345101E-2</v>
      </c>
      <c r="AG582" s="95">
        <v>-3.2407157930784301E-3</v>
      </c>
      <c r="AH582" s="94">
        <v>-1.7804624633506592E-2</v>
      </c>
    </row>
    <row r="583" spans="1:34" ht="15.75" customHeight="1" x14ac:dyDescent="0.2">
      <c r="A583" s="93"/>
      <c r="B583" s="85">
        <v>45407</v>
      </c>
      <c r="C583" s="101">
        <v>8.1919112001974461E-4</v>
      </c>
      <c r="D583" s="101">
        <v>3.2301575325306116E-3</v>
      </c>
      <c r="E583" s="101">
        <v>-2.0945807264320299E-3</v>
      </c>
      <c r="F583" s="100">
        <v>2.0700594769556624E-3</v>
      </c>
      <c r="G583" s="86"/>
      <c r="H583" s="85">
        <v>45407</v>
      </c>
      <c r="I583" s="97">
        <v>-5.1643660021461212E-5</v>
      </c>
      <c r="J583" s="97">
        <v>2.3112680364099185E-3</v>
      </c>
      <c r="K583" s="96">
        <v>1.8920539699579723E-3</v>
      </c>
      <c r="L583" s="86"/>
      <c r="M583" s="85">
        <v>45407</v>
      </c>
      <c r="N583" s="95">
        <v>-1.867831379551934E-5</v>
      </c>
      <c r="O583" s="95">
        <v>-4.6753329750431926E-4</v>
      </c>
      <c r="P583" s="95">
        <v>3.0595587083895686E-5</v>
      </c>
      <c r="Q583" s="94">
        <v>7.3224266715428091E-3</v>
      </c>
      <c r="R583" s="86"/>
      <c r="S583" s="85">
        <v>45407</v>
      </c>
      <c r="T583" s="99">
        <v>3.4111620094962866E-2</v>
      </c>
      <c r="U583" s="99">
        <v>1.0363642161182301E-2</v>
      </c>
      <c r="V583" s="99">
        <v>6.712808840829787E-2</v>
      </c>
      <c r="W583" s="98">
        <v>-3.4607288198088233E-2</v>
      </c>
      <c r="X583" s="86"/>
      <c r="Y583" s="85">
        <v>45407</v>
      </c>
      <c r="Z583" s="97">
        <v>3.5806284473123182E-4</v>
      </c>
      <c r="AA583" s="96">
        <v>4.5917044594471993E-3</v>
      </c>
      <c r="AB583" s="86"/>
      <c r="AC583" s="85">
        <v>45407</v>
      </c>
      <c r="AD583" s="95">
        <v>1.0859079281068136E-2</v>
      </c>
      <c r="AE583" s="95">
        <v>-9.3801318790109993E-3</v>
      </c>
      <c r="AF583" s="95">
        <v>4.1110027065222876E-3</v>
      </c>
      <c r="AG583" s="95">
        <v>4.7973227050035908E-3</v>
      </c>
      <c r="AH583" s="94">
        <v>5.405351860442182E-2</v>
      </c>
    </row>
    <row r="584" spans="1:34" ht="15.75" customHeight="1" x14ac:dyDescent="0.2">
      <c r="A584" s="93"/>
      <c r="B584" s="85">
        <v>45408</v>
      </c>
      <c r="C584" s="101">
        <v>-5.756774523414066E-5</v>
      </c>
      <c r="D584" s="101">
        <v>-1.0366130403152221E-3</v>
      </c>
      <c r="E584" s="101">
        <v>8.3462505776976323E-3</v>
      </c>
      <c r="F584" s="100">
        <v>-3.3798480348448861E-3</v>
      </c>
      <c r="G584" s="86"/>
      <c r="H584" s="85">
        <v>45408</v>
      </c>
      <c r="I584" s="97">
        <v>3.2893870364179563E-4</v>
      </c>
      <c r="J584" s="97">
        <v>-2.4433818790276867E-3</v>
      </c>
      <c r="K584" s="96">
        <v>1.6885205103309409E-3</v>
      </c>
      <c r="L584" s="86"/>
      <c r="M584" s="85">
        <v>45408</v>
      </c>
      <c r="N584" s="95">
        <v>1.524615854493201E-3</v>
      </c>
      <c r="O584" s="95">
        <v>-1.1672239116561642E-3</v>
      </c>
      <c r="P584" s="95">
        <v>8.1916089555553271E-4</v>
      </c>
      <c r="Q584" s="94">
        <v>-1.6745021554112248E-2</v>
      </c>
      <c r="R584" s="86"/>
      <c r="S584" s="85">
        <v>45408</v>
      </c>
      <c r="T584" s="99">
        <v>2.5532538559270044E-2</v>
      </c>
      <c r="U584" s="99">
        <v>-7.0043011497827795E-2</v>
      </c>
      <c r="V584" s="99">
        <v>-5.3785588545661477E-2</v>
      </c>
      <c r="W584" s="98">
        <v>0.10241501640924021</v>
      </c>
      <c r="X584" s="86"/>
      <c r="Y584" s="85">
        <v>45408</v>
      </c>
      <c r="Z584" s="97">
        <v>4.0141585399216503E-4</v>
      </c>
      <c r="AA584" s="96">
        <v>-1.1329809737024316E-2</v>
      </c>
      <c r="AB584" s="86"/>
      <c r="AC584" s="85">
        <v>45408</v>
      </c>
      <c r="AD584" s="95">
        <v>2.0991097646981434E-2</v>
      </c>
      <c r="AE584" s="95">
        <v>6.4902021158892197E-3</v>
      </c>
      <c r="AF584" s="95">
        <v>-3.5962021803524311E-3</v>
      </c>
      <c r="AG584" s="95">
        <v>-1.3490929741015402E-2</v>
      </c>
      <c r="AH584" s="94">
        <v>-8.5872875148437656E-3</v>
      </c>
    </row>
    <row r="585" spans="1:34" ht="15.75" customHeight="1" x14ac:dyDescent="0.2">
      <c r="A585" s="93"/>
      <c r="B585" s="85">
        <v>45411</v>
      </c>
      <c r="C585" s="101">
        <v>9.7062115970622824E-4</v>
      </c>
      <c r="D585" s="101">
        <v>-2.4804736501745561E-3</v>
      </c>
      <c r="E585" s="101">
        <v>4.3335646132329243E-3</v>
      </c>
      <c r="F585" s="100">
        <v>5.3622438947416879E-3</v>
      </c>
      <c r="G585" s="86"/>
      <c r="H585" s="85">
        <v>45411</v>
      </c>
      <c r="I585" s="97">
        <v>4.3671204555750754E-4</v>
      </c>
      <c r="J585" s="97">
        <v>-3.7343403138105163E-3</v>
      </c>
      <c r="K585" s="96">
        <v>-2.5792234921974168E-3</v>
      </c>
      <c r="L585" s="86"/>
      <c r="M585" s="85">
        <v>45411</v>
      </c>
      <c r="N585" s="95">
        <v>6.8861550322994291E-4</v>
      </c>
      <c r="O585" s="95">
        <v>-3.501483521338139E-3</v>
      </c>
      <c r="P585" s="95">
        <v>1.7921751872846425E-3</v>
      </c>
      <c r="Q585" s="94">
        <v>2.5066711209837951E-2</v>
      </c>
      <c r="R585" s="86"/>
      <c r="S585" s="85">
        <v>45411</v>
      </c>
      <c r="T585" s="99">
        <v>-3.2855874004600792E-2</v>
      </c>
      <c r="U585" s="99">
        <v>-7.1256914562617263E-2</v>
      </c>
      <c r="V585" s="99">
        <v>7.4012275127646535E-2</v>
      </c>
      <c r="W585" s="98">
        <v>9.8505647457024004E-2</v>
      </c>
      <c r="X585" s="86"/>
      <c r="Y585" s="85">
        <v>45411</v>
      </c>
      <c r="Z585" s="97">
        <v>7.5558787940202462E-5</v>
      </c>
      <c r="AA585" s="96">
        <v>1.2203622029711671E-2</v>
      </c>
      <c r="AB585" s="86"/>
      <c r="AC585" s="85">
        <v>45411</v>
      </c>
      <c r="AD585" s="95">
        <v>-8.0592899736282135E-3</v>
      </c>
      <c r="AE585" s="95">
        <v>-3.0690561174178833E-3</v>
      </c>
      <c r="AF585" s="95">
        <v>-1.3210916136028823E-2</v>
      </c>
      <c r="AG585" s="95">
        <v>-2.4677453840361654E-2</v>
      </c>
      <c r="AH585" s="94">
        <v>-1.2097089914959818E-2</v>
      </c>
    </row>
    <row r="586" spans="1:34" ht="15.75" customHeight="1" x14ac:dyDescent="0.2">
      <c r="A586" s="93"/>
      <c r="B586" s="85">
        <v>45412</v>
      </c>
      <c r="C586" s="101">
        <v>3.7361715852884817E-4</v>
      </c>
      <c r="D586" s="101">
        <v>-1.2646196515352821E-3</v>
      </c>
      <c r="E586" s="101">
        <v>2.9208360060787095E-4</v>
      </c>
      <c r="F586" s="100">
        <v>1.9997808038576832E-3</v>
      </c>
      <c r="G586" s="86"/>
      <c r="H586" s="85">
        <v>45412</v>
      </c>
      <c r="I586" s="97">
        <v>1.4804101555874981E-3</v>
      </c>
      <c r="J586" s="97">
        <v>6.4796784195272667E-4</v>
      </c>
      <c r="K586" s="96">
        <v>2.1627541773748759E-3</v>
      </c>
      <c r="L586" s="86"/>
      <c r="M586" s="85">
        <v>45412</v>
      </c>
      <c r="N586" s="95">
        <v>5.650214763550861E-4</v>
      </c>
      <c r="O586" s="95">
        <v>3.4074571259808855E-4</v>
      </c>
      <c r="P586" s="95">
        <v>1.8554522536142651E-3</v>
      </c>
      <c r="Q586" s="94">
        <v>6.149690938876063E-3</v>
      </c>
      <c r="R586" s="86"/>
      <c r="S586" s="85">
        <v>45412</v>
      </c>
      <c r="T586" s="99">
        <v>5.0899591851497625E-3</v>
      </c>
      <c r="U586" s="99">
        <v>-0.13261796944013471</v>
      </c>
      <c r="V586" s="99">
        <v>1.8192578670312085E-2</v>
      </c>
      <c r="W586" s="98">
        <v>0.11396424306766416</v>
      </c>
      <c r="X586" s="86"/>
      <c r="Y586" s="85">
        <v>45412</v>
      </c>
      <c r="Z586" s="97">
        <v>1.0299605728036916E-4</v>
      </c>
      <c r="AA586" s="96">
        <v>1.5021659776619962E-3</v>
      </c>
      <c r="AB586" s="86"/>
      <c r="AC586" s="85">
        <v>45412</v>
      </c>
      <c r="AD586" s="95">
        <v>-1.4372889842711283E-2</v>
      </c>
      <c r="AE586" s="95">
        <v>1.8777511880934336E-2</v>
      </c>
      <c r="AF586" s="95">
        <v>5.4609419290797051E-3</v>
      </c>
      <c r="AG586" s="95">
        <v>1.1862242147493965E-2</v>
      </c>
      <c r="AH586" s="94">
        <v>5.3574546357750379E-3</v>
      </c>
    </row>
    <row r="587" spans="1:34" ht="15.75" customHeight="1" x14ac:dyDescent="0.2">
      <c r="A587" s="93"/>
      <c r="B587" s="85">
        <v>45413</v>
      </c>
      <c r="C587" s="101">
        <v>2.9540113307007984E-4</v>
      </c>
      <c r="D587" s="101">
        <v>-4.9608443046237089E-3</v>
      </c>
      <c r="E587" s="101">
        <v>3.5196586238273203E-3</v>
      </c>
      <c r="F587" s="100">
        <v>9.7911582580436588E-3</v>
      </c>
      <c r="G587" s="86"/>
      <c r="H587" s="85">
        <v>45413</v>
      </c>
      <c r="I587" s="97">
        <v>-3.9066985620414627E-4</v>
      </c>
      <c r="J587" s="97">
        <v>3.8249910273328584E-3</v>
      </c>
      <c r="K587" s="96">
        <v>1.7196735953733041E-4</v>
      </c>
      <c r="L587" s="86"/>
      <c r="M587" s="85">
        <v>45413</v>
      </c>
      <c r="N587" s="95">
        <v>8.1728244723257922E-4</v>
      </c>
      <c r="O587" s="95">
        <v>1.1029370613719645E-4</v>
      </c>
      <c r="P587" s="95">
        <v>1.6360162473139717E-3</v>
      </c>
      <c r="Q587" s="94">
        <v>3.301788030690344E-2</v>
      </c>
      <c r="R587" s="86"/>
      <c r="S587" s="85">
        <v>45413</v>
      </c>
      <c r="T587" s="99">
        <v>4.1814091399011113E-2</v>
      </c>
      <c r="U587" s="99">
        <v>-6.8954827457724008E-2</v>
      </c>
      <c r="V587" s="99">
        <v>-7.4889764614056623E-2</v>
      </c>
      <c r="W587" s="98">
        <v>-5.9741833344910657E-2</v>
      </c>
      <c r="X587" s="86"/>
      <c r="Y587" s="85">
        <v>45413</v>
      </c>
      <c r="Z587" s="97">
        <v>8.2104927969287064E-5</v>
      </c>
      <c r="AA587" s="96">
        <v>1.3040521162144027E-2</v>
      </c>
      <c r="AB587" s="86"/>
      <c r="AC587" s="85">
        <v>45413</v>
      </c>
      <c r="AD587" s="95">
        <v>2.1889674513607474E-2</v>
      </c>
      <c r="AE587" s="95">
        <v>8.1782981075937591E-3</v>
      </c>
      <c r="AF587" s="95">
        <v>6.2047768868828696E-3</v>
      </c>
      <c r="AG587" s="95">
        <v>4.1676941914763838E-3</v>
      </c>
      <c r="AH587" s="94">
        <v>1.1290174716484793E-2</v>
      </c>
    </row>
    <row r="588" spans="1:34" ht="15.75" customHeight="1" x14ac:dyDescent="0.2">
      <c r="A588" s="93"/>
      <c r="B588" s="85">
        <v>45414</v>
      </c>
      <c r="C588" s="101">
        <v>8.2363996327328441E-4</v>
      </c>
      <c r="D588" s="101">
        <v>-1.9350524552499027E-3</v>
      </c>
      <c r="E588" s="101">
        <v>-9.038370946435394E-3</v>
      </c>
      <c r="F588" s="100">
        <v>-9.6333175946814054E-3</v>
      </c>
      <c r="G588" s="86"/>
      <c r="H588" s="85">
        <v>45414</v>
      </c>
      <c r="I588" s="97">
        <v>3.1385507490288016E-4</v>
      </c>
      <c r="J588" s="97">
        <v>-2.4027024180486853E-4</v>
      </c>
      <c r="K588" s="96">
        <v>-3.3491708330438087E-4</v>
      </c>
      <c r="L588" s="86"/>
      <c r="M588" s="85">
        <v>45414</v>
      </c>
      <c r="N588" s="95">
        <v>-6.6196479316920514E-4</v>
      </c>
      <c r="O588" s="95">
        <v>1.4844218935410605E-3</v>
      </c>
      <c r="P588" s="95">
        <v>-1.2424289172970815E-3</v>
      </c>
      <c r="Q588" s="94">
        <v>-1.4154518740384321E-2</v>
      </c>
      <c r="R588" s="86"/>
      <c r="S588" s="85">
        <v>45414</v>
      </c>
      <c r="T588" s="99">
        <v>2.4815966478190222E-2</v>
      </c>
      <c r="U588" s="99">
        <v>-3.4086427558258456E-2</v>
      </c>
      <c r="V588" s="99">
        <v>6.7123740550260547E-2</v>
      </c>
      <c r="W588" s="98">
        <v>2.8905597515757012E-2</v>
      </c>
      <c r="X588" s="86"/>
      <c r="Y588" s="85">
        <v>45414</v>
      </c>
      <c r="Z588" s="97">
        <v>1.252901518219642E-3</v>
      </c>
      <c r="AA588" s="96">
        <v>-7.0963847700458694E-4</v>
      </c>
      <c r="AB588" s="86"/>
      <c r="AC588" s="85">
        <v>45414</v>
      </c>
      <c r="AD588" s="95">
        <v>7.2991051534156484E-3</v>
      </c>
      <c r="AE588" s="95">
        <v>5.4976662026930925E-2</v>
      </c>
      <c r="AF588" s="95">
        <v>1.4583858326418342E-2</v>
      </c>
      <c r="AG588" s="95">
        <v>-3.4309554548123517E-3</v>
      </c>
      <c r="AH588" s="94">
        <v>-3.3902542085050887E-3</v>
      </c>
    </row>
    <row r="589" spans="1:34" ht="15.75" customHeight="1" x14ac:dyDescent="0.2">
      <c r="A589" s="93"/>
      <c r="B589" s="85">
        <v>45415</v>
      </c>
      <c r="C589" s="101">
        <v>1.5997994346966723E-4</v>
      </c>
      <c r="D589" s="101">
        <v>5.2079636043844317E-3</v>
      </c>
      <c r="E589" s="101">
        <v>5.0772820391974845E-3</v>
      </c>
      <c r="F589" s="100">
        <v>6.3062576215363918E-3</v>
      </c>
      <c r="G589" s="86"/>
      <c r="H589" s="85">
        <v>45415</v>
      </c>
      <c r="I589" s="97">
        <v>2.2905939631992004E-4</v>
      </c>
      <c r="J589" s="97">
        <v>-2.2127483081739053E-3</v>
      </c>
      <c r="K589" s="96">
        <v>3.7246274819049264E-3</v>
      </c>
      <c r="L589" s="86"/>
      <c r="M589" s="85">
        <v>45415</v>
      </c>
      <c r="N589" s="95">
        <v>-5.3251170540225283E-4</v>
      </c>
      <c r="O589" s="95">
        <v>-5.0863985588971757E-4</v>
      </c>
      <c r="P589" s="95">
        <v>1.3197755152538487E-3</v>
      </c>
      <c r="Q589" s="94">
        <v>3.0565795643843145E-2</v>
      </c>
      <c r="R589" s="86"/>
      <c r="S589" s="85">
        <v>45415</v>
      </c>
      <c r="T589" s="99">
        <v>-2.5703147582052728E-2</v>
      </c>
      <c r="U589" s="99">
        <v>-6.4432817810149506E-2</v>
      </c>
      <c r="V589" s="99">
        <v>-7.2215553202104918E-2</v>
      </c>
      <c r="W589" s="98">
        <v>-4.0324461517973684E-2</v>
      </c>
      <c r="X589" s="86"/>
      <c r="Y589" s="85">
        <v>45415</v>
      </c>
      <c r="Z589" s="97">
        <v>-5.7952389230421606E-4</v>
      </c>
      <c r="AA589" s="96">
        <v>6.3087461452253184E-4</v>
      </c>
      <c r="AB589" s="86"/>
      <c r="AC589" s="85">
        <v>45415</v>
      </c>
      <c r="AD589" s="95">
        <v>1.9471955008944931E-2</v>
      </c>
      <c r="AE589" s="95">
        <v>-1.9862415112384554E-2</v>
      </c>
      <c r="AF589" s="95">
        <v>1.3372218940171732E-2</v>
      </c>
      <c r="AG589" s="95">
        <v>1.884668830234228E-2</v>
      </c>
      <c r="AH589" s="94">
        <v>2.0090052914601132E-2</v>
      </c>
    </row>
    <row r="590" spans="1:34" ht="15.75" customHeight="1" x14ac:dyDescent="0.2">
      <c r="A590" s="93"/>
      <c r="B590" s="85">
        <v>45418</v>
      </c>
      <c r="C590" s="101">
        <v>6.4019759368949861E-4</v>
      </c>
      <c r="D590" s="101">
        <v>-9.7406714733832634E-4</v>
      </c>
      <c r="E590" s="101">
        <v>-3.2224357794113897E-3</v>
      </c>
      <c r="F590" s="100">
        <v>8.7216533494394732E-3</v>
      </c>
      <c r="G590" s="86"/>
      <c r="H590" s="85">
        <v>45418</v>
      </c>
      <c r="I590" s="97">
        <v>9.9604319466842033E-4</v>
      </c>
      <c r="J590" s="97">
        <v>2.8960617892476942E-3</v>
      </c>
      <c r="K590" s="96">
        <v>6.4451987553776227E-4</v>
      </c>
      <c r="L590" s="86"/>
      <c r="M590" s="85">
        <v>45418</v>
      </c>
      <c r="N590" s="95">
        <v>3.398687187761135E-5</v>
      </c>
      <c r="O590" s="95">
        <v>3.3043880858623057E-3</v>
      </c>
      <c r="P590" s="95">
        <v>7.245280091043786E-4</v>
      </c>
      <c r="Q590" s="94">
        <v>1.1067123862686813E-3</v>
      </c>
      <c r="R590" s="86"/>
      <c r="S590" s="85">
        <v>45418</v>
      </c>
      <c r="T590" s="99">
        <v>-1.2669257139191262E-2</v>
      </c>
      <c r="U590" s="99">
        <v>9.5351360068789068E-2</v>
      </c>
      <c r="V590" s="99">
        <v>-3.7408393578474759E-2</v>
      </c>
      <c r="W590" s="98">
        <v>1.6916388889643228E-3</v>
      </c>
      <c r="X590" s="86"/>
      <c r="Y590" s="85">
        <v>45418</v>
      </c>
      <c r="Z590" s="97">
        <v>9.5244201347897245E-4</v>
      </c>
      <c r="AA590" s="96">
        <v>1.4365020216776672E-2</v>
      </c>
      <c r="AB590" s="86"/>
      <c r="AC590" s="85">
        <v>45418</v>
      </c>
      <c r="AD590" s="95">
        <v>2.1791680916445278E-2</v>
      </c>
      <c r="AE590" s="95">
        <v>1.4433488192513277E-3</v>
      </c>
      <c r="AF590" s="95">
        <v>-1.2610507591929696E-2</v>
      </c>
      <c r="AG590" s="95">
        <v>3.6311718044970687E-2</v>
      </c>
      <c r="AH590" s="94">
        <v>8.9260362156420175E-4</v>
      </c>
    </row>
    <row r="591" spans="1:34" ht="15.75" customHeight="1" x14ac:dyDescent="0.2">
      <c r="A591" s="93"/>
      <c r="B591" s="85">
        <v>45419</v>
      </c>
      <c r="C591" s="101">
        <v>7.0484034044338462E-4</v>
      </c>
      <c r="D591" s="101">
        <v>5.2278575922685495E-5</v>
      </c>
      <c r="E591" s="101">
        <v>-2.1292519250544636E-3</v>
      </c>
      <c r="F591" s="100">
        <v>-5.2350097621569371E-3</v>
      </c>
      <c r="G591" s="86"/>
      <c r="H591" s="85">
        <v>45419</v>
      </c>
      <c r="I591" s="97">
        <v>-7.9568530454984993E-4</v>
      </c>
      <c r="J591" s="97">
        <v>2.5517631689348945E-4</v>
      </c>
      <c r="K591" s="96">
        <v>-2.3767606066851937E-3</v>
      </c>
      <c r="L591" s="86"/>
      <c r="M591" s="85">
        <v>45419</v>
      </c>
      <c r="N591" s="95">
        <v>2.0885841149459634E-3</v>
      </c>
      <c r="O591" s="95">
        <v>-3.2393066693199221E-4</v>
      </c>
      <c r="P591" s="95">
        <v>-1.5176554868582526E-3</v>
      </c>
      <c r="Q591" s="94">
        <v>2.9426276660871196E-2</v>
      </c>
      <c r="R591" s="86"/>
      <c r="S591" s="85">
        <v>45419</v>
      </c>
      <c r="T591" s="99">
        <v>-2.5794820000117288E-2</v>
      </c>
      <c r="U591" s="99">
        <v>-6.6938898411697173E-2</v>
      </c>
      <c r="V591" s="99">
        <v>0.10973509801141598</v>
      </c>
      <c r="W591" s="98">
        <v>-7.668992513240934E-2</v>
      </c>
      <c r="X591" s="86"/>
      <c r="Y591" s="85">
        <v>45419</v>
      </c>
      <c r="Z591" s="97">
        <v>5.748019925674153E-5</v>
      </c>
      <c r="AA591" s="96">
        <v>2.5543929984585072E-3</v>
      </c>
      <c r="AB591" s="86"/>
      <c r="AC591" s="85">
        <v>45419</v>
      </c>
      <c r="AD591" s="95">
        <v>2.5843132331455741E-4</v>
      </c>
      <c r="AE591" s="95">
        <v>-5.4636163551478201E-3</v>
      </c>
      <c r="AF591" s="95">
        <v>2.0283982613926192E-3</v>
      </c>
      <c r="AG591" s="95">
        <v>-1.0391826834593203E-2</v>
      </c>
      <c r="AH591" s="94">
        <v>3.8857006714694891E-3</v>
      </c>
    </row>
    <row r="592" spans="1:34" ht="15.75" customHeight="1" x14ac:dyDescent="0.2">
      <c r="A592" s="93"/>
      <c r="B592" s="85">
        <v>45420</v>
      </c>
      <c r="C592" s="101">
        <v>7.8143633727045694E-6</v>
      </c>
      <c r="D592" s="101">
        <v>3.5466501406954663E-3</v>
      </c>
      <c r="E592" s="101">
        <v>-4.4946148836212015E-3</v>
      </c>
      <c r="F592" s="100">
        <v>1.9038376520502502E-3</v>
      </c>
      <c r="G592" s="86"/>
      <c r="H592" s="85">
        <v>45420</v>
      </c>
      <c r="I592" s="97">
        <v>-1.8544684018111335E-5</v>
      </c>
      <c r="J592" s="97">
        <v>2.3325443229418956E-3</v>
      </c>
      <c r="K592" s="96">
        <v>1.3044397360962505E-3</v>
      </c>
      <c r="L592" s="86"/>
      <c r="M592" s="85">
        <v>45420</v>
      </c>
      <c r="N592" s="95">
        <v>-1.6369012703763451E-4</v>
      </c>
      <c r="O592" s="95">
        <v>2.6414549847087344E-3</v>
      </c>
      <c r="P592" s="95">
        <v>9.4645786686181881E-4</v>
      </c>
      <c r="Q592" s="94">
        <v>-6.2115142765791645E-3</v>
      </c>
      <c r="R592" s="86"/>
      <c r="S592" s="85">
        <v>45420</v>
      </c>
      <c r="T592" s="99">
        <v>1.1509168888083779E-2</v>
      </c>
      <c r="U592" s="99">
        <v>-2.3632477382355892E-2</v>
      </c>
      <c r="V592" s="99">
        <v>7.3291547809204119E-2</v>
      </c>
      <c r="W592" s="98">
        <v>-9.9639725063871872E-3</v>
      </c>
      <c r="X592" s="86"/>
      <c r="Y592" s="85">
        <v>45420</v>
      </c>
      <c r="Z592" s="97">
        <v>5.5955186040904017E-4</v>
      </c>
      <c r="AA592" s="96">
        <v>8.731770157729868E-4</v>
      </c>
      <c r="AB592" s="86"/>
      <c r="AC592" s="85">
        <v>45420</v>
      </c>
      <c r="AD592" s="95">
        <v>1.3602160185725113E-2</v>
      </c>
      <c r="AE592" s="95">
        <v>2.7355395608921768E-3</v>
      </c>
      <c r="AF592" s="95">
        <v>6.81562653506026E-3</v>
      </c>
      <c r="AG592" s="95">
        <v>5.6179923042232738E-3</v>
      </c>
      <c r="AH592" s="94">
        <v>4.5143164129153287E-3</v>
      </c>
    </row>
    <row r="593" spans="1:34" ht="15.75" customHeight="1" x14ac:dyDescent="0.2">
      <c r="A593" s="93"/>
      <c r="B593" s="85">
        <v>45421</v>
      </c>
      <c r="C593" s="101">
        <v>4.3386721909269938E-4</v>
      </c>
      <c r="D593" s="101">
        <v>-4.2984430470251867E-4</v>
      </c>
      <c r="E593" s="101">
        <v>-2.1350843124035147E-3</v>
      </c>
      <c r="F593" s="100">
        <v>2.6425372127698052E-3</v>
      </c>
      <c r="G593" s="86"/>
      <c r="H593" s="85">
        <v>45421</v>
      </c>
      <c r="I593" s="97">
        <v>-4.4469556705733625E-4</v>
      </c>
      <c r="J593" s="97">
        <v>-1.8693866009530725E-3</v>
      </c>
      <c r="K593" s="96">
        <v>2.692041347713912E-3</v>
      </c>
      <c r="L593" s="86"/>
      <c r="M593" s="85">
        <v>45421</v>
      </c>
      <c r="N593" s="95">
        <v>-9.163792489007578E-4</v>
      </c>
      <c r="O593" s="95">
        <v>8.2397290734238012E-4</v>
      </c>
      <c r="P593" s="95">
        <v>-5.5423841106389253E-4</v>
      </c>
      <c r="Q593" s="94">
        <v>2.9511808050620706E-2</v>
      </c>
      <c r="R593" s="86"/>
      <c r="S593" s="85">
        <v>45421</v>
      </c>
      <c r="T593" s="99">
        <v>-4.0085162767503337E-3</v>
      </c>
      <c r="U593" s="99">
        <v>-2.8703703587012686E-2</v>
      </c>
      <c r="V593" s="99">
        <v>-1.2104369508146012E-2</v>
      </c>
      <c r="W593" s="98">
        <v>-3.6773693762119662E-2</v>
      </c>
      <c r="X593" s="86"/>
      <c r="Y593" s="85">
        <v>45421</v>
      </c>
      <c r="Z593" s="97">
        <v>4.5673462788391845E-4</v>
      </c>
      <c r="AA593" s="96">
        <v>1.2395951327099444E-2</v>
      </c>
      <c r="AB593" s="86"/>
      <c r="AC593" s="85">
        <v>45421</v>
      </c>
      <c r="AD593" s="95">
        <v>4.1209897805817592E-3</v>
      </c>
      <c r="AE593" s="95">
        <v>4.3293581612294223E-3</v>
      </c>
      <c r="AF593" s="95">
        <v>-8.5902498934286309E-3</v>
      </c>
      <c r="AG593" s="95">
        <v>-4.6696241801139039E-4</v>
      </c>
      <c r="AH593" s="94">
        <v>-5.3225932108804542E-3</v>
      </c>
    </row>
    <row r="594" spans="1:34" ht="15.75" customHeight="1" x14ac:dyDescent="0.2">
      <c r="A594" s="93"/>
      <c r="B594" s="85">
        <v>45422</v>
      </c>
      <c r="C594" s="101">
        <v>1.7259968106359829E-4</v>
      </c>
      <c r="D594" s="101">
        <v>-2.2186803923402608E-3</v>
      </c>
      <c r="E594" s="101">
        <v>-3.1910604154577163E-3</v>
      </c>
      <c r="F594" s="100">
        <v>8.1270712412537995E-3</v>
      </c>
      <c r="G594" s="86"/>
      <c r="H594" s="85">
        <v>45422</v>
      </c>
      <c r="I594" s="97">
        <v>8.0735994203172542E-4</v>
      </c>
      <c r="J594" s="97">
        <v>-2.1262556633104912E-3</v>
      </c>
      <c r="K594" s="96">
        <v>2.5000523822863016E-4</v>
      </c>
      <c r="L594" s="86"/>
      <c r="M594" s="85">
        <v>45422</v>
      </c>
      <c r="N594" s="95">
        <v>5.8331929840098578E-4</v>
      </c>
      <c r="O594" s="95">
        <v>-4.3979207094952131E-3</v>
      </c>
      <c r="P594" s="95">
        <v>-4.0645088180410238E-4</v>
      </c>
      <c r="Q594" s="94">
        <v>-3.026487923526174E-3</v>
      </c>
      <c r="R594" s="86"/>
      <c r="S594" s="85">
        <v>45422</v>
      </c>
      <c r="T594" s="99">
        <v>1.8988529317361936E-2</v>
      </c>
      <c r="U594" s="99">
        <v>-2.2631095046499676E-2</v>
      </c>
      <c r="V594" s="99">
        <v>8.9596778454934425E-2</v>
      </c>
      <c r="W594" s="98">
        <v>-0.19661181040503659</v>
      </c>
      <c r="X594" s="86"/>
      <c r="Y594" s="85">
        <v>45422</v>
      </c>
      <c r="Z594" s="97">
        <v>-4.9923877774724559E-5</v>
      </c>
      <c r="AA594" s="96">
        <v>-5.1286647705420397E-3</v>
      </c>
      <c r="AB594" s="86"/>
      <c r="AC594" s="85">
        <v>45422</v>
      </c>
      <c r="AD594" s="95">
        <v>-1.1335326885533254E-2</v>
      </c>
      <c r="AE594" s="95">
        <v>4.6292683836622189E-3</v>
      </c>
      <c r="AF594" s="95">
        <v>6.3235318847375682E-3</v>
      </c>
      <c r="AG594" s="95">
        <v>-1.9870265435554184E-3</v>
      </c>
      <c r="AH594" s="94">
        <v>-1.474388293361736E-2</v>
      </c>
    </row>
    <row r="595" spans="1:34" ht="15.75" customHeight="1" x14ac:dyDescent="0.2">
      <c r="A595" s="93"/>
      <c r="B595" s="85">
        <v>45425</v>
      </c>
      <c r="C595" s="101">
        <v>1.1749551932548445E-3</v>
      </c>
      <c r="D595" s="101">
        <v>-7.2446774939717476E-5</v>
      </c>
      <c r="E595" s="101">
        <v>-2.2097701406386234E-3</v>
      </c>
      <c r="F595" s="100">
        <v>1.0315805093677188E-2</v>
      </c>
      <c r="G595" s="86"/>
      <c r="H595" s="85">
        <v>45425</v>
      </c>
      <c r="I595" s="97">
        <v>7.9355997205793739E-4</v>
      </c>
      <c r="J595" s="97">
        <v>-2.4903166626855724E-3</v>
      </c>
      <c r="K595" s="96">
        <v>-1.2394434408596056E-3</v>
      </c>
      <c r="L595" s="86"/>
      <c r="M595" s="85">
        <v>45425</v>
      </c>
      <c r="N595" s="95">
        <v>2.791826209495986E-4</v>
      </c>
      <c r="O595" s="95">
        <v>-4.3730355964386001E-4</v>
      </c>
      <c r="P595" s="95">
        <v>5.5591230221373894E-4</v>
      </c>
      <c r="Q595" s="94">
        <v>-4.9326992257999868E-3</v>
      </c>
      <c r="R595" s="86"/>
      <c r="S595" s="85">
        <v>45425</v>
      </c>
      <c r="T595" s="99">
        <v>3.6038700310171402E-2</v>
      </c>
      <c r="U595" s="99">
        <v>-6.1085160792483807E-2</v>
      </c>
      <c r="V595" s="99">
        <v>0.13742298005415307</v>
      </c>
      <c r="W595" s="98">
        <v>-4.8892825559910522E-2</v>
      </c>
      <c r="X595" s="86"/>
      <c r="Y595" s="85">
        <v>45425</v>
      </c>
      <c r="Z595" s="97">
        <v>8.3108864854838699E-4</v>
      </c>
      <c r="AA595" s="96">
        <v>1.2714346442779804E-2</v>
      </c>
      <c r="AB595" s="86"/>
      <c r="AC595" s="85">
        <v>45425</v>
      </c>
      <c r="AD595" s="95">
        <v>5.0197308703126657E-3</v>
      </c>
      <c r="AE595" s="95">
        <v>2.2271724128240795E-3</v>
      </c>
      <c r="AF595" s="95">
        <v>2.7848642054659253E-2</v>
      </c>
      <c r="AG595" s="95">
        <v>1.4864981649041953E-2</v>
      </c>
      <c r="AH595" s="94">
        <v>-3.9467244126391984E-3</v>
      </c>
    </row>
    <row r="596" spans="1:34" ht="15.75" customHeight="1" x14ac:dyDescent="0.2">
      <c r="A596" s="93"/>
      <c r="B596" s="85">
        <v>45426</v>
      </c>
      <c r="C596" s="101">
        <v>-1.90067965458137E-4</v>
      </c>
      <c r="D596" s="101">
        <v>-3.7356471444955882E-6</v>
      </c>
      <c r="E596" s="101">
        <v>6.7713891865573313E-3</v>
      </c>
      <c r="F596" s="100">
        <v>3.3731321772891561E-3</v>
      </c>
      <c r="G596" s="86"/>
      <c r="H596" s="85">
        <v>45426</v>
      </c>
      <c r="I596" s="97">
        <v>-4.6203312733531497E-4</v>
      </c>
      <c r="J596" s="97">
        <v>-7.8954628728720045E-4</v>
      </c>
      <c r="K596" s="96">
        <v>1.6223875575328004E-3</v>
      </c>
      <c r="L596" s="86"/>
      <c r="M596" s="85">
        <v>45426</v>
      </c>
      <c r="N596" s="95">
        <v>8.1840608276033898E-4</v>
      </c>
      <c r="O596" s="95">
        <v>-2.574270991727971E-3</v>
      </c>
      <c r="P596" s="95">
        <v>-6.9509827872239163E-4</v>
      </c>
      <c r="Q596" s="94">
        <v>-2.444561228081964E-2</v>
      </c>
      <c r="R596" s="86"/>
      <c r="S596" s="85">
        <v>45426</v>
      </c>
      <c r="T596" s="99">
        <v>5.8230714554057929E-3</v>
      </c>
      <c r="U596" s="99">
        <v>7.071412401153955E-2</v>
      </c>
      <c r="V596" s="99">
        <v>1.2491543599953372E-2</v>
      </c>
      <c r="W596" s="98">
        <v>4.3696866400258789E-3</v>
      </c>
      <c r="X596" s="86"/>
      <c r="Y596" s="85">
        <v>45426</v>
      </c>
      <c r="Z596" s="97">
        <v>-1.3747038481852161E-5</v>
      </c>
      <c r="AA596" s="96">
        <v>-5.5650346751012769E-4</v>
      </c>
      <c r="AB596" s="86"/>
      <c r="AC596" s="85">
        <v>45426</v>
      </c>
      <c r="AD596" s="95">
        <v>2.0531694683080862E-2</v>
      </c>
      <c r="AE596" s="95">
        <v>3.4898512576578369E-3</v>
      </c>
      <c r="AF596" s="95">
        <v>7.8163563558798239E-3</v>
      </c>
      <c r="AG596" s="95">
        <v>4.6289441504288611E-2</v>
      </c>
      <c r="AH596" s="94">
        <v>3.058689747007428E-2</v>
      </c>
    </row>
    <row r="597" spans="1:34" ht="15.75" customHeight="1" x14ac:dyDescent="0.2">
      <c r="A597" s="93"/>
      <c r="B597" s="85">
        <v>45427</v>
      </c>
      <c r="C597" s="101">
        <v>8.3923474502034881E-4</v>
      </c>
      <c r="D597" s="101">
        <v>-1.566982912717806E-3</v>
      </c>
      <c r="E597" s="101">
        <v>-2.5973677583826203E-3</v>
      </c>
      <c r="F597" s="100">
        <v>-8.4630141438737302E-3</v>
      </c>
      <c r="G597" s="86"/>
      <c r="H597" s="85">
        <v>45427</v>
      </c>
      <c r="I597" s="97">
        <v>6.671825422570703E-4</v>
      </c>
      <c r="J597" s="97">
        <v>-2.9336069784860269E-4</v>
      </c>
      <c r="K597" s="96">
        <v>-2.2257220160646629E-4</v>
      </c>
      <c r="L597" s="86"/>
      <c r="M597" s="85">
        <v>45427</v>
      </c>
      <c r="N597" s="95">
        <v>-1.2190711550699844E-3</v>
      </c>
      <c r="O597" s="95">
        <v>-1.722465590527721E-3</v>
      </c>
      <c r="P597" s="95">
        <v>6.6498633180443571E-4</v>
      </c>
      <c r="Q597" s="94">
        <v>-2.9524823678253268E-2</v>
      </c>
      <c r="R597" s="86"/>
      <c r="S597" s="85">
        <v>45427</v>
      </c>
      <c r="T597" s="99">
        <v>-2.9515472432587182E-2</v>
      </c>
      <c r="U597" s="99">
        <v>7.5028433825019489E-2</v>
      </c>
      <c r="V597" s="99">
        <v>-0.1401501945412256</v>
      </c>
      <c r="W597" s="98">
        <v>0.1652328164969058</v>
      </c>
      <c r="X597" s="86"/>
      <c r="Y597" s="85">
        <v>45427</v>
      </c>
      <c r="Z597" s="97">
        <v>1.9445150171776233E-4</v>
      </c>
      <c r="AA597" s="96">
        <v>-9.2491369031745194E-3</v>
      </c>
      <c r="AB597" s="86"/>
      <c r="AC597" s="85">
        <v>45427</v>
      </c>
      <c r="AD597" s="95">
        <v>-1.4723944902938319E-2</v>
      </c>
      <c r="AE597" s="95">
        <v>-2.5368651626624665E-3</v>
      </c>
      <c r="AF597" s="95">
        <v>-1.767350861749744E-2</v>
      </c>
      <c r="AG597" s="95">
        <v>2.4183808642816527E-3</v>
      </c>
      <c r="AH597" s="94">
        <v>3.0317559523338599E-3</v>
      </c>
    </row>
    <row r="598" spans="1:34" ht="15.75" customHeight="1" x14ac:dyDescent="0.2">
      <c r="A598" s="93"/>
      <c r="B598" s="85">
        <v>45428</v>
      </c>
      <c r="C598" s="101">
        <v>1.3191829513011595E-3</v>
      </c>
      <c r="D598" s="101">
        <v>-1.0333030782011864E-3</v>
      </c>
      <c r="E598" s="101">
        <v>6.2261527809307562E-3</v>
      </c>
      <c r="F598" s="100">
        <v>-5.0669281595017218E-3</v>
      </c>
      <c r="G598" s="86"/>
      <c r="H598" s="85">
        <v>45428</v>
      </c>
      <c r="I598" s="97">
        <v>-1.6044126332408049E-4</v>
      </c>
      <c r="J598" s="97">
        <v>5.9556453697576423E-4</v>
      </c>
      <c r="K598" s="96">
        <v>-1.4235094638093962E-3</v>
      </c>
      <c r="L598" s="86"/>
      <c r="M598" s="85">
        <v>45428</v>
      </c>
      <c r="N598" s="95">
        <v>-3.2501099797060316E-4</v>
      </c>
      <c r="O598" s="95">
        <v>-2.3633818884713068E-3</v>
      </c>
      <c r="P598" s="95">
        <v>-5.7607302469749586E-4</v>
      </c>
      <c r="Q598" s="94">
        <v>-1.4081635903823764E-2</v>
      </c>
      <c r="R598" s="86"/>
      <c r="S598" s="85">
        <v>45428</v>
      </c>
      <c r="T598" s="99">
        <v>8.4120528479668215E-3</v>
      </c>
      <c r="U598" s="99">
        <v>-6.1919979433237043E-2</v>
      </c>
      <c r="V598" s="99">
        <v>3.2821308941267703E-3</v>
      </c>
      <c r="W598" s="98">
        <v>0.17013155647138525</v>
      </c>
      <c r="X598" s="86"/>
      <c r="Y598" s="85">
        <v>45428</v>
      </c>
      <c r="Z598" s="97">
        <v>2.7431954419320322E-4</v>
      </c>
      <c r="AA598" s="96">
        <v>7.718959717374115E-3</v>
      </c>
      <c r="AB598" s="86"/>
      <c r="AC598" s="85">
        <v>45428</v>
      </c>
      <c r="AD598" s="95">
        <v>6.6014982719892086E-4</v>
      </c>
      <c r="AE598" s="95">
        <v>-3.0209101596847666E-3</v>
      </c>
      <c r="AF598" s="95">
        <v>-6.4596497909567441E-3</v>
      </c>
      <c r="AG598" s="95">
        <v>-6.3883904896584187E-3</v>
      </c>
      <c r="AH598" s="94">
        <v>-8.1587398657958377E-3</v>
      </c>
    </row>
    <row r="599" spans="1:34" ht="15.75" customHeight="1" x14ac:dyDescent="0.2">
      <c r="A599" s="93"/>
      <c r="B599" s="85">
        <v>45429</v>
      </c>
      <c r="C599" s="101">
        <v>6.3330422164590379E-4</v>
      </c>
      <c r="D599" s="101">
        <v>1.5131939142853234E-3</v>
      </c>
      <c r="E599" s="101">
        <v>-6.9719451453072439E-3</v>
      </c>
      <c r="F599" s="100">
        <v>-1.7495321886006096E-3</v>
      </c>
      <c r="G599" s="86"/>
      <c r="H599" s="85">
        <v>45429</v>
      </c>
      <c r="I599" s="97">
        <v>8.5826933109114543E-4</v>
      </c>
      <c r="J599" s="97">
        <v>-2.2093711535648595E-3</v>
      </c>
      <c r="K599" s="96">
        <v>7.8653793308286685E-4</v>
      </c>
      <c r="L599" s="86"/>
      <c r="M599" s="85">
        <v>45429</v>
      </c>
      <c r="N599" s="95">
        <v>-1.1378526011832531E-3</v>
      </c>
      <c r="O599" s="95">
        <v>-2.9931718509843453E-4</v>
      </c>
      <c r="P599" s="95">
        <v>-6.2834255885328445E-4</v>
      </c>
      <c r="Q599" s="94">
        <v>-3.9820225180650978E-3</v>
      </c>
      <c r="R599" s="86"/>
      <c r="S599" s="85">
        <v>45429</v>
      </c>
      <c r="T599" s="99">
        <v>-2.6699382425194412E-2</v>
      </c>
      <c r="U599" s="99">
        <v>-1.5798791591400553E-2</v>
      </c>
      <c r="V599" s="99">
        <v>6.750325986522078E-2</v>
      </c>
      <c r="W599" s="98">
        <v>0.11290186069318212</v>
      </c>
      <c r="X599" s="86"/>
      <c r="Y599" s="85">
        <v>45429</v>
      </c>
      <c r="Z599" s="97">
        <v>9.7061693148310868E-5</v>
      </c>
      <c r="AA599" s="96">
        <v>-1.464439427810672E-4</v>
      </c>
      <c r="AB599" s="86"/>
      <c r="AC599" s="85">
        <v>45429</v>
      </c>
      <c r="AD599" s="95">
        <v>2.0102189549396333E-2</v>
      </c>
      <c r="AE599" s="95">
        <v>1.3444251529262449E-2</v>
      </c>
      <c r="AF599" s="95">
        <v>-1.7094433359300068E-2</v>
      </c>
      <c r="AG599" s="95">
        <v>1.0661198962392744E-2</v>
      </c>
      <c r="AH599" s="94">
        <v>8.0282599045489211E-4</v>
      </c>
    </row>
    <row r="600" spans="1:34" ht="15.75" customHeight="1" x14ac:dyDescent="0.2">
      <c r="A600" s="93"/>
      <c r="B600" s="85">
        <v>45432</v>
      </c>
      <c r="C600" s="101">
        <v>5.4950300984424609E-4</v>
      </c>
      <c r="D600" s="101">
        <v>5.6123992344107084E-4</v>
      </c>
      <c r="E600" s="101">
        <v>1.3004281211816124E-3</v>
      </c>
      <c r="F600" s="100">
        <v>-1.4592334896561744E-3</v>
      </c>
      <c r="G600" s="86"/>
      <c r="H600" s="85">
        <v>45432</v>
      </c>
      <c r="I600" s="97">
        <v>-1.5739467163896641E-4</v>
      </c>
      <c r="J600" s="97">
        <v>-1.5475062760233582E-3</v>
      </c>
      <c r="K600" s="96">
        <v>-1.5378951648255599E-3</v>
      </c>
      <c r="L600" s="86"/>
      <c r="M600" s="85">
        <v>45432</v>
      </c>
      <c r="N600" s="95">
        <v>1.0471275424763621E-3</v>
      </c>
      <c r="O600" s="95">
        <v>4.6479597010851462E-4</v>
      </c>
      <c r="P600" s="95">
        <v>-1.0469083026512444E-4</v>
      </c>
      <c r="Q600" s="94">
        <v>-3.2619765099801148E-2</v>
      </c>
      <c r="R600" s="86"/>
      <c r="S600" s="85">
        <v>45432</v>
      </c>
      <c r="T600" s="99">
        <v>-1.7333738110842264E-2</v>
      </c>
      <c r="U600" s="99">
        <v>-5.2349700561242704E-3</v>
      </c>
      <c r="V600" s="99">
        <v>-9.6525479600883077E-2</v>
      </c>
      <c r="W600" s="98">
        <v>-2.3454264258352342E-2</v>
      </c>
      <c r="X600" s="86"/>
      <c r="Y600" s="85">
        <v>45432</v>
      </c>
      <c r="Z600" s="97">
        <v>1.0460139125836807E-4</v>
      </c>
      <c r="AA600" s="96">
        <v>-7.2146000338869703E-5</v>
      </c>
      <c r="AB600" s="86"/>
      <c r="AC600" s="85">
        <v>45432</v>
      </c>
      <c r="AD600" s="95">
        <v>4.4768324671411993E-4</v>
      </c>
      <c r="AE600" s="95">
        <v>-2.2019511885320517E-3</v>
      </c>
      <c r="AF600" s="95">
        <v>-2.0304575503819517E-3</v>
      </c>
      <c r="AG600" s="95">
        <v>-8.0127754324553057E-3</v>
      </c>
      <c r="AH600" s="94">
        <v>7.7541457311870697E-3</v>
      </c>
    </row>
    <row r="601" spans="1:34" ht="15.75" customHeight="1" x14ac:dyDescent="0.2">
      <c r="A601" s="93"/>
      <c r="B601" s="85">
        <v>45433</v>
      </c>
      <c r="C601" s="101">
        <v>4.1325226424244587E-4</v>
      </c>
      <c r="D601" s="101">
        <v>-5.011835467694817E-3</v>
      </c>
      <c r="E601" s="101">
        <v>-1.5291506232130334E-3</v>
      </c>
      <c r="F601" s="100">
        <v>-7.6959362038678805E-3</v>
      </c>
      <c r="G601" s="86"/>
      <c r="H601" s="85">
        <v>45433</v>
      </c>
      <c r="I601" s="97">
        <v>-1.800973597692635E-4</v>
      </c>
      <c r="J601" s="97">
        <v>1.382203576518398E-4</v>
      </c>
      <c r="K601" s="96">
        <v>-2.7759709064623006E-3</v>
      </c>
      <c r="L601" s="86"/>
      <c r="M601" s="85">
        <v>45433</v>
      </c>
      <c r="N601" s="95">
        <v>1.8395829793547399E-3</v>
      </c>
      <c r="O601" s="95">
        <v>-8.4017408466205543E-4</v>
      </c>
      <c r="P601" s="95">
        <v>2.2976759757754018E-3</v>
      </c>
      <c r="Q601" s="94">
        <v>1.8625250647099768E-3</v>
      </c>
      <c r="R601" s="86"/>
      <c r="S601" s="85">
        <v>45433</v>
      </c>
      <c r="T601" s="99">
        <v>-6.4321744860522528E-2</v>
      </c>
      <c r="U601" s="99">
        <v>-0.10096779075304697</v>
      </c>
      <c r="V601" s="99">
        <v>1.0241221042637401E-2</v>
      </c>
      <c r="W601" s="98">
        <v>1.8718841919592503E-2</v>
      </c>
      <c r="X601" s="86"/>
      <c r="Y601" s="85">
        <v>45433</v>
      </c>
      <c r="Z601" s="97">
        <v>-7.8738375186576139E-4</v>
      </c>
      <c r="AA601" s="96">
        <v>-6.3713980123094802E-3</v>
      </c>
      <c r="AB601" s="86"/>
      <c r="AC601" s="85">
        <v>45433</v>
      </c>
      <c r="AD601" s="95">
        <v>-1.0046317158532563E-2</v>
      </c>
      <c r="AE601" s="95">
        <v>-8.5389513142321641E-3</v>
      </c>
      <c r="AF601" s="95">
        <v>-6.6276051927325746E-3</v>
      </c>
      <c r="AG601" s="95">
        <v>-9.923370349576579E-4</v>
      </c>
      <c r="AH601" s="94">
        <v>-4.9493195945875847E-3</v>
      </c>
    </row>
    <row r="602" spans="1:34" ht="15.75" customHeight="1" x14ac:dyDescent="0.2">
      <c r="A602" s="93"/>
      <c r="B602" s="85">
        <v>45434</v>
      </c>
      <c r="C602" s="101">
        <v>1.4352655044235402E-4</v>
      </c>
      <c r="D602" s="101">
        <v>2.8355356141632694E-3</v>
      </c>
      <c r="E602" s="101">
        <v>6.8656165898331317E-3</v>
      </c>
      <c r="F602" s="100">
        <v>9.2858727901539186E-3</v>
      </c>
      <c r="G602" s="86"/>
      <c r="H602" s="85">
        <v>45434</v>
      </c>
      <c r="I602" s="97">
        <v>6.2973035219622366E-5</v>
      </c>
      <c r="J602" s="97">
        <v>-1.2034089686447833E-3</v>
      </c>
      <c r="K602" s="96">
        <v>-1.6589773588689969E-3</v>
      </c>
      <c r="L602" s="86"/>
      <c r="M602" s="85">
        <v>45434</v>
      </c>
      <c r="N602" s="95">
        <v>1.0882355657327271E-3</v>
      </c>
      <c r="O602" s="95">
        <v>9.662928750914586E-4</v>
      </c>
      <c r="P602" s="95">
        <v>7.275473562243374E-4</v>
      </c>
      <c r="Q602" s="94">
        <v>2.2302150403665066E-2</v>
      </c>
      <c r="R602" s="86"/>
      <c r="S602" s="85">
        <v>45434</v>
      </c>
      <c r="T602" s="99">
        <v>7.6792285986638266E-3</v>
      </c>
      <c r="U602" s="99">
        <v>4.4981325346154094E-2</v>
      </c>
      <c r="V602" s="99">
        <v>-2.6326649702375311E-2</v>
      </c>
      <c r="W602" s="98">
        <v>1.8021365739610946E-3</v>
      </c>
      <c r="X602" s="86"/>
      <c r="Y602" s="85">
        <v>45434</v>
      </c>
      <c r="Z602" s="97">
        <v>5.4212731531632535E-4</v>
      </c>
      <c r="AA602" s="96">
        <v>2.4145986038002771E-4</v>
      </c>
      <c r="AB602" s="86"/>
      <c r="AC602" s="85">
        <v>45434</v>
      </c>
      <c r="AD602" s="95">
        <v>-1.7789283955397237E-2</v>
      </c>
      <c r="AE602" s="95">
        <v>-6.3724924903791587E-3</v>
      </c>
      <c r="AF602" s="95">
        <v>-1.9107216976082631E-2</v>
      </c>
      <c r="AG602" s="95">
        <v>1.2127227107808958E-3</v>
      </c>
      <c r="AH602" s="94">
        <v>-4.5718948695025203E-3</v>
      </c>
    </row>
    <row r="603" spans="1:34" ht="15.75" customHeight="1" x14ac:dyDescent="0.2">
      <c r="A603" s="93"/>
      <c r="B603" s="85">
        <v>45435</v>
      </c>
      <c r="C603" s="101">
        <v>1.615824063411908E-4</v>
      </c>
      <c r="D603" s="101">
        <v>1.0329188228449966E-3</v>
      </c>
      <c r="E603" s="101">
        <v>-4.7459433177729268E-3</v>
      </c>
      <c r="F603" s="100">
        <v>1.8170357596443145E-3</v>
      </c>
      <c r="G603" s="86"/>
      <c r="H603" s="85">
        <v>45435</v>
      </c>
      <c r="I603" s="97">
        <v>-7.2414755405593705E-4</v>
      </c>
      <c r="J603" s="97">
        <v>9.1029099231973356E-4</v>
      </c>
      <c r="K603" s="96">
        <v>-1.0030112807761957E-3</v>
      </c>
      <c r="L603" s="86"/>
      <c r="M603" s="85">
        <v>45435</v>
      </c>
      <c r="N603" s="95">
        <v>7.7801323655169884E-4</v>
      </c>
      <c r="O603" s="95">
        <v>2.022463933830502E-3</v>
      </c>
      <c r="P603" s="95">
        <v>-1.4751377998081349E-3</v>
      </c>
      <c r="Q603" s="94">
        <v>4.4233994859015557E-3</v>
      </c>
      <c r="R603" s="86"/>
      <c r="S603" s="85">
        <v>45435</v>
      </c>
      <c r="T603" s="99">
        <v>-5.1283148578872492E-2</v>
      </c>
      <c r="U603" s="99">
        <v>1.7506297759611565E-2</v>
      </c>
      <c r="V603" s="99">
        <v>-4.1784285511175044E-2</v>
      </c>
      <c r="W603" s="98">
        <v>3.6519347757727028E-2</v>
      </c>
      <c r="X603" s="86"/>
      <c r="Y603" s="85">
        <v>45435</v>
      </c>
      <c r="Z603" s="97">
        <v>-4.6683961815247797E-4</v>
      </c>
      <c r="AA603" s="96">
        <v>3.0728988084539541E-4</v>
      </c>
      <c r="AB603" s="86"/>
      <c r="AC603" s="85">
        <v>45435</v>
      </c>
      <c r="AD603" s="95">
        <v>8.1782871047800124E-4</v>
      </c>
      <c r="AE603" s="95">
        <v>5.5781481798049259E-3</v>
      </c>
      <c r="AF603" s="95">
        <v>1.1404996613990161E-2</v>
      </c>
      <c r="AG603" s="95">
        <v>2.330498590815186E-2</v>
      </c>
      <c r="AH603" s="94">
        <v>1.0714959383216654E-2</v>
      </c>
    </row>
    <row r="604" spans="1:34" ht="15.75" customHeight="1" x14ac:dyDescent="0.2">
      <c r="A604" s="93"/>
      <c r="B604" s="85">
        <v>45436</v>
      </c>
      <c r="C604" s="101">
        <v>-3.9107922339282433E-4</v>
      </c>
      <c r="D604" s="101">
        <v>-3.2163065505471235E-3</v>
      </c>
      <c r="E604" s="101">
        <v>-5.8354406392696397E-3</v>
      </c>
      <c r="F604" s="100">
        <v>3.586699634624462E-3</v>
      </c>
      <c r="G604" s="86"/>
      <c r="H604" s="85">
        <v>45436</v>
      </c>
      <c r="I604" s="97">
        <v>1.2576849284923685E-4</v>
      </c>
      <c r="J604" s="97">
        <v>-2.957836324843983E-3</v>
      </c>
      <c r="K604" s="96">
        <v>2.9799807666150576E-3</v>
      </c>
      <c r="L604" s="86"/>
      <c r="M604" s="85">
        <v>45436</v>
      </c>
      <c r="N604" s="95">
        <v>-7.70909261397606E-4</v>
      </c>
      <c r="O604" s="95">
        <v>-2.3849818984893814E-3</v>
      </c>
      <c r="P604" s="95">
        <v>6.5715231622860877E-4</v>
      </c>
      <c r="Q604" s="94">
        <v>1.5301040704588608E-3</v>
      </c>
      <c r="R604" s="86"/>
      <c r="S604" s="85">
        <v>45436</v>
      </c>
      <c r="T604" s="99">
        <v>-2.2409928443167571E-2</v>
      </c>
      <c r="U604" s="99">
        <v>-5.5934140954077838E-3</v>
      </c>
      <c r="V604" s="99">
        <v>2.3737798392409803E-2</v>
      </c>
      <c r="W604" s="98">
        <v>-1.1200645467705696E-2</v>
      </c>
      <c r="X604" s="86"/>
      <c r="Y604" s="85">
        <v>45436</v>
      </c>
      <c r="Z604" s="97">
        <v>-3.1166719320279898E-4</v>
      </c>
      <c r="AA604" s="96">
        <v>-2.1900340401321657E-2</v>
      </c>
      <c r="AB604" s="86"/>
      <c r="AC604" s="85">
        <v>45436</v>
      </c>
      <c r="AD604" s="95">
        <v>7.1505187172558676E-4</v>
      </c>
      <c r="AE604" s="95">
        <v>-7.9783413474436519E-3</v>
      </c>
      <c r="AF604" s="95">
        <v>-1.7681167843226445E-2</v>
      </c>
      <c r="AG604" s="95">
        <v>-2.2093732112537175E-2</v>
      </c>
      <c r="AH604" s="94">
        <v>2.6528003581537563E-2</v>
      </c>
    </row>
    <row r="605" spans="1:34" ht="15.75" customHeight="1" x14ac:dyDescent="0.2">
      <c r="A605" s="93"/>
      <c r="B605" s="85">
        <v>45440</v>
      </c>
      <c r="C605" s="101">
        <v>-1.2044637815623521E-4</v>
      </c>
      <c r="D605" s="101">
        <v>-1.1541043069883486E-3</v>
      </c>
      <c r="E605" s="101">
        <v>-1.5487764886089387E-3</v>
      </c>
      <c r="F605" s="100">
        <v>-3.4532227023484135E-3</v>
      </c>
      <c r="G605" s="86"/>
      <c r="H605" s="85">
        <v>45440</v>
      </c>
      <c r="I605" s="97">
        <v>-9.7220026234308258E-5</v>
      </c>
      <c r="J605" s="97">
        <v>-1.7192421183486086E-3</v>
      </c>
      <c r="K605" s="96">
        <v>-1.9027363053445137E-3</v>
      </c>
      <c r="L605" s="86"/>
      <c r="M605" s="85">
        <v>45440</v>
      </c>
      <c r="N605" s="95">
        <v>-7.1206673561961451E-4</v>
      </c>
      <c r="O605" s="95">
        <v>3.7470239337935194E-3</v>
      </c>
      <c r="P605" s="95">
        <v>1.4699702207805621E-4</v>
      </c>
      <c r="Q605" s="94">
        <v>8.4233233925132094E-3</v>
      </c>
      <c r="R605" s="86"/>
      <c r="S605" s="85">
        <v>45440</v>
      </c>
      <c r="T605" s="99">
        <v>3.171478002318659E-2</v>
      </c>
      <c r="U605" s="99">
        <v>6.1961811724593942E-3</v>
      </c>
      <c r="V605" s="99">
        <v>1.089544375375622E-2</v>
      </c>
      <c r="W605" s="98">
        <v>-8.9871469441582419E-2</v>
      </c>
      <c r="X605" s="86"/>
      <c r="Y605" s="85">
        <v>45440</v>
      </c>
      <c r="Z605" s="97">
        <v>3.0160344043751004E-6</v>
      </c>
      <c r="AA605" s="96">
        <v>-9.8881005601222536E-4</v>
      </c>
      <c r="AB605" s="86"/>
      <c r="AC605" s="85">
        <v>45440</v>
      </c>
      <c r="AD605" s="95">
        <v>-2.7905416442180302E-2</v>
      </c>
      <c r="AE605" s="95">
        <v>-2.7272014978163635E-3</v>
      </c>
      <c r="AF605" s="95">
        <v>-6.051853755491856E-3</v>
      </c>
      <c r="AG605" s="95">
        <v>-1.3182134943351081E-2</v>
      </c>
      <c r="AH605" s="94">
        <v>-2.4382847235149416E-2</v>
      </c>
    </row>
    <row r="606" spans="1:34" ht="15.75" customHeight="1" x14ac:dyDescent="0.2">
      <c r="A606" s="93"/>
      <c r="B606" s="85">
        <v>45441</v>
      </c>
      <c r="C606" s="101">
        <v>2.2777733132542984E-5</v>
      </c>
      <c r="D606" s="101">
        <v>-2.4567828483844315E-3</v>
      </c>
      <c r="E606" s="101">
        <v>-6.3522986102106018E-4</v>
      </c>
      <c r="F606" s="100">
        <v>5.8058332018112611E-3</v>
      </c>
      <c r="G606" s="86"/>
      <c r="H606" s="85">
        <v>45441</v>
      </c>
      <c r="I606" s="97">
        <v>1.1798550872902806E-4</v>
      </c>
      <c r="J606" s="97">
        <v>2.1210006746319888E-3</v>
      </c>
      <c r="K606" s="96">
        <v>4.0129199159939869E-4</v>
      </c>
      <c r="L606" s="86"/>
      <c r="M606" s="85">
        <v>45441</v>
      </c>
      <c r="N606" s="95">
        <v>2.166021562590653E-4</v>
      </c>
      <c r="O606" s="95">
        <v>2.7331971126957314E-4</v>
      </c>
      <c r="P606" s="95">
        <v>1.3537407980741554E-3</v>
      </c>
      <c r="Q606" s="94">
        <v>7.2636491284337563E-3</v>
      </c>
      <c r="R606" s="86"/>
      <c r="S606" s="85">
        <v>45441</v>
      </c>
      <c r="T606" s="99">
        <v>3.5264929656890792E-2</v>
      </c>
      <c r="U606" s="99">
        <v>-4.2311461339970768E-2</v>
      </c>
      <c r="V606" s="99">
        <v>5.6992044963080878E-2</v>
      </c>
      <c r="W606" s="98">
        <v>5.1726163281733364E-2</v>
      </c>
      <c r="X606" s="86"/>
      <c r="Y606" s="85">
        <v>45441</v>
      </c>
      <c r="Z606" s="97">
        <v>4.8213243843488564E-4</v>
      </c>
      <c r="AA606" s="96">
        <v>6.872943501842226E-3</v>
      </c>
      <c r="AB606" s="86"/>
      <c r="AC606" s="85">
        <v>45441</v>
      </c>
      <c r="AD606" s="95">
        <v>5.3408860856075553E-3</v>
      </c>
      <c r="AE606" s="95">
        <v>7.6812667638349631E-3</v>
      </c>
      <c r="AF606" s="95">
        <v>1.0762671156090715E-2</v>
      </c>
      <c r="AG606" s="95">
        <v>-1.4828400211988184E-2</v>
      </c>
      <c r="AH606" s="94">
        <v>5.5401803756153509E-3</v>
      </c>
    </row>
    <row r="607" spans="1:34" ht="15.75" customHeight="1" x14ac:dyDescent="0.2">
      <c r="A607" s="93"/>
      <c r="B607" s="85">
        <v>45442</v>
      </c>
      <c r="C607" s="101">
        <v>1.2283718617381559E-3</v>
      </c>
      <c r="D607" s="101">
        <v>5.3160598258458688E-3</v>
      </c>
      <c r="E607" s="101">
        <v>1.5322991605478944E-3</v>
      </c>
      <c r="F607" s="100">
        <v>4.5010958868089692E-3</v>
      </c>
      <c r="G607" s="86"/>
      <c r="H607" s="85">
        <v>45442</v>
      </c>
      <c r="I607" s="97">
        <v>9.8440853189337051E-5</v>
      </c>
      <c r="J607" s="97">
        <v>-3.1793194229229283E-4</v>
      </c>
      <c r="K607" s="96">
        <v>5.4111391377331664E-4</v>
      </c>
      <c r="L607" s="86"/>
      <c r="M607" s="85">
        <v>45442</v>
      </c>
      <c r="N607" s="95">
        <v>3.4935531334636928E-4</v>
      </c>
      <c r="O607" s="95">
        <v>-2.1978680596832448E-3</v>
      </c>
      <c r="P607" s="95">
        <v>-3.0369315061551388E-4</v>
      </c>
      <c r="Q607" s="94">
        <v>5.8364455544081427E-3</v>
      </c>
      <c r="R607" s="86"/>
      <c r="S607" s="85">
        <v>45442</v>
      </c>
      <c r="T607" s="99">
        <v>4.3993422029475746E-2</v>
      </c>
      <c r="U607" s="99">
        <v>-5.4912265861471514E-2</v>
      </c>
      <c r="V607" s="99">
        <v>-6.7203242001837235E-2</v>
      </c>
      <c r="W607" s="98">
        <v>-0.13288738095199948</v>
      </c>
      <c r="X607" s="86"/>
      <c r="Y607" s="85">
        <v>45442</v>
      </c>
      <c r="Z607" s="97">
        <v>7.3463231165652614E-4</v>
      </c>
      <c r="AA607" s="96">
        <v>-1.545912566354915E-2</v>
      </c>
      <c r="AB607" s="86"/>
      <c r="AC607" s="85">
        <v>45442</v>
      </c>
      <c r="AD607" s="95">
        <v>7.854600968809973E-3</v>
      </c>
      <c r="AE607" s="95">
        <v>6.6730466878483436E-3</v>
      </c>
      <c r="AF607" s="95">
        <v>1.7342223164017498E-2</v>
      </c>
      <c r="AG607" s="95">
        <v>-1.1725332126274864E-2</v>
      </c>
      <c r="AH607" s="94">
        <v>6.8431462231052119E-3</v>
      </c>
    </row>
    <row r="608" spans="1:34" ht="15.75" customHeight="1" x14ac:dyDescent="0.2">
      <c r="A608" s="93"/>
      <c r="B608" s="85">
        <v>45443</v>
      </c>
      <c r="C608" s="92">
        <v>3.9926693656335281E-4</v>
      </c>
      <c r="D608" s="92">
        <v>8.471930073815062E-4</v>
      </c>
      <c r="E608" s="92">
        <v>6.0114214064383286E-3</v>
      </c>
      <c r="F608" s="91">
        <v>-2.4953319949242114E-4</v>
      </c>
      <c r="G608" s="86"/>
      <c r="H608" s="85">
        <v>45443</v>
      </c>
      <c r="I608" s="88">
        <v>-2.7003426904620689E-5</v>
      </c>
      <c r="J608" s="88">
        <v>1.8628062482751003E-4</v>
      </c>
      <c r="K608" s="87">
        <v>5.8305021483765721E-4</v>
      </c>
      <c r="L608" s="86"/>
      <c r="M608" s="85">
        <v>45443</v>
      </c>
      <c r="N608" s="84">
        <v>-4.4063594784278105E-5</v>
      </c>
      <c r="O608" s="84">
        <v>5.22535809222655E-4</v>
      </c>
      <c r="P608" s="84">
        <v>6.6790398495566289E-4</v>
      </c>
      <c r="Q608" s="83">
        <v>2.1910106184584825E-2</v>
      </c>
      <c r="R608" s="86"/>
      <c r="S608" s="85">
        <v>45443</v>
      </c>
      <c r="T608" s="90">
        <v>-1.1530831271334729E-2</v>
      </c>
      <c r="U608" s="90">
        <v>-4.7859321594205195E-2</v>
      </c>
      <c r="V608" s="90">
        <v>3.9836080912634915E-2</v>
      </c>
      <c r="W608" s="89">
        <v>5.6535227598072585E-2</v>
      </c>
      <c r="X608" s="86"/>
      <c r="Y608" s="85">
        <v>45443</v>
      </c>
      <c r="Z608" s="88">
        <v>8.0317272555092902E-4</v>
      </c>
      <c r="AA608" s="87">
        <v>-1.7835169399752663E-2</v>
      </c>
      <c r="AB608" s="86"/>
      <c r="AC608" s="85">
        <v>45443</v>
      </c>
      <c r="AD608" s="84">
        <v>-1.1335326885533254E-2</v>
      </c>
      <c r="AE608" s="84">
        <v>4.6292683836622189E-3</v>
      </c>
      <c r="AF608" s="84">
        <v>6.3235318847375682E-3</v>
      </c>
      <c r="AG608" s="84">
        <v>-1.9870265435554184E-3</v>
      </c>
      <c r="AH608" s="83">
        <v>-1.474388293361736E-2</v>
      </c>
    </row>
    <row r="609" spans="1:34" ht="15.75" customHeight="1" x14ac:dyDescent="0.2">
      <c r="A609" s="79"/>
      <c r="B609" s="79"/>
      <c r="C609" s="82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  <c r="AE609" s="79"/>
      <c r="AF609" s="79"/>
      <c r="AG609" s="79"/>
      <c r="AH609" s="79"/>
    </row>
    <row r="610" spans="1:34" ht="15.75" customHeight="1" x14ac:dyDescent="0.2">
      <c r="A610" s="79"/>
      <c r="B610" s="79"/>
      <c r="C610" s="79"/>
      <c r="D610" s="79"/>
      <c r="E610" s="79"/>
      <c r="F610" s="79"/>
      <c r="G610" s="79"/>
      <c r="H610" s="79"/>
      <c r="I610" s="81"/>
      <c r="J610" s="81"/>
      <c r="K610" s="81"/>
      <c r="L610" s="81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  <c r="AE610" s="79"/>
      <c r="AF610" s="79"/>
      <c r="AG610" s="79"/>
      <c r="AH610" s="79"/>
    </row>
    <row r="611" spans="1:34" ht="15.75" customHeight="1" x14ac:dyDescent="0.2">
      <c r="A611" s="79"/>
      <c r="B611" s="79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</row>
    <row r="612" spans="1:34" ht="15.75" customHeight="1" x14ac:dyDescent="0.2">
      <c r="A612" s="79"/>
      <c r="B612" s="79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</row>
    <row r="613" spans="1:34" ht="15.75" customHeight="1" x14ac:dyDescent="0.2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  <c r="AE613" s="79"/>
      <c r="AF613" s="79"/>
      <c r="AG613" s="79"/>
      <c r="AH613" s="79"/>
    </row>
    <row r="614" spans="1:34" ht="15.75" customHeight="1" x14ac:dyDescent="0.2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  <c r="AH614" s="79"/>
    </row>
    <row r="615" spans="1:34" ht="15.75" customHeight="1" x14ac:dyDescent="0.2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  <c r="AE615" s="79"/>
      <c r="AF615" s="79"/>
      <c r="AG615" s="79"/>
      <c r="AH615" s="79"/>
    </row>
    <row r="616" spans="1:34" ht="15.75" customHeight="1" x14ac:dyDescent="0.2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</row>
    <row r="617" spans="1:34" ht="15.75" customHeight="1" x14ac:dyDescent="0.2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  <c r="AH617" s="79"/>
    </row>
    <row r="618" spans="1:34" ht="15.75" customHeight="1" x14ac:dyDescent="0.2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  <c r="AH618" s="79"/>
    </row>
    <row r="619" spans="1:34" ht="15.75" customHeight="1" x14ac:dyDescent="0.2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  <c r="AE619" s="79"/>
      <c r="AF619" s="79"/>
      <c r="AG619" s="79"/>
      <c r="AH619" s="79"/>
    </row>
    <row r="620" spans="1:34" ht="15.75" customHeight="1" x14ac:dyDescent="0.2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  <c r="AH620" s="79"/>
    </row>
    <row r="621" spans="1:34" ht="15.75" customHeight="1" x14ac:dyDescent="0.2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  <c r="AE621" s="79"/>
      <c r="AF621" s="79"/>
      <c r="AG621" s="79"/>
      <c r="AH621" s="79"/>
    </row>
    <row r="622" spans="1:34" ht="15.75" customHeight="1" x14ac:dyDescent="0.2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  <c r="AE622" s="79"/>
      <c r="AF622" s="79"/>
      <c r="AG622" s="79"/>
      <c r="AH622" s="79"/>
    </row>
    <row r="623" spans="1:34" ht="15.75" customHeight="1" x14ac:dyDescent="0.2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  <c r="AH623" s="79"/>
    </row>
    <row r="624" spans="1:34" ht="15.75" customHeight="1" x14ac:dyDescent="0.2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  <c r="AE624" s="79"/>
      <c r="AF624" s="79"/>
      <c r="AG624" s="79"/>
      <c r="AH624" s="79"/>
    </row>
    <row r="625" spans="1:34" ht="15.75" customHeight="1" x14ac:dyDescent="0.2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  <c r="AG625" s="79"/>
      <c r="AH625" s="79"/>
    </row>
    <row r="626" spans="1:34" ht="15.75" customHeight="1" x14ac:dyDescent="0.2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</row>
    <row r="627" spans="1:34" ht="15.75" customHeight="1" x14ac:dyDescent="0.2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  <c r="AG627" s="79"/>
      <c r="AH627" s="79"/>
    </row>
    <row r="628" spans="1:34" ht="15.75" customHeight="1" x14ac:dyDescent="0.2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  <c r="AG628" s="79"/>
      <c r="AH628" s="79"/>
    </row>
    <row r="629" spans="1:34" ht="15.75" customHeight="1" x14ac:dyDescent="0.2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</row>
    <row r="630" spans="1:34" ht="15.75" customHeight="1" x14ac:dyDescent="0.2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  <c r="AG630" s="79"/>
      <c r="AH630" s="79"/>
    </row>
    <row r="631" spans="1:34" ht="15.75" customHeight="1" x14ac:dyDescent="0.2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  <c r="AE631" s="79"/>
      <c r="AF631" s="79"/>
      <c r="AG631" s="79"/>
      <c r="AH631" s="79"/>
    </row>
    <row r="632" spans="1:34" ht="15.75" customHeight="1" x14ac:dyDescent="0.2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  <c r="AH632" s="79"/>
    </row>
    <row r="633" spans="1:34" ht="15.75" customHeight="1" x14ac:dyDescent="0.2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  <c r="AE633" s="79"/>
      <c r="AF633" s="79"/>
      <c r="AG633" s="79"/>
      <c r="AH633" s="79"/>
    </row>
    <row r="634" spans="1:34" ht="15.75" customHeight="1" x14ac:dyDescent="0.2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  <c r="AE634" s="79"/>
      <c r="AF634" s="79"/>
      <c r="AG634" s="79"/>
      <c r="AH634" s="79"/>
    </row>
    <row r="635" spans="1:34" ht="15.75" customHeight="1" x14ac:dyDescent="0.2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  <c r="AH635" s="79"/>
    </row>
    <row r="636" spans="1:34" ht="15.75" customHeight="1" x14ac:dyDescent="0.2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  <c r="AE636" s="79"/>
      <c r="AF636" s="79"/>
      <c r="AG636" s="79"/>
      <c r="AH636" s="79"/>
    </row>
    <row r="637" spans="1:34" ht="15.75" customHeight="1" x14ac:dyDescent="0.2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  <c r="AE637" s="79"/>
      <c r="AF637" s="79"/>
      <c r="AG637" s="79"/>
      <c r="AH637" s="79"/>
    </row>
    <row r="638" spans="1:34" ht="15.75" customHeight="1" x14ac:dyDescent="0.2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  <c r="AH638" s="79"/>
    </row>
    <row r="639" spans="1:34" ht="15.75" customHeight="1" x14ac:dyDescent="0.2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  <c r="AE639" s="79"/>
      <c r="AF639" s="79"/>
      <c r="AG639" s="79"/>
      <c r="AH639" s="79"/>
    </row>
    <row r="640" spans="1:34" ht="15.75" customHeight="1" x14ac:dyDescent="0.2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  <c r="AE640" s="79"/>
      <c r="AF640" s="79"/>
      <c r="AG640" s="79"/>
      <c r="AH640" s="79"/>
    </row>
    <row r="641" spans="1:34" ht="15.75" customHeight="1" x14ac:dyDescent="0.2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  <c r="AH641" s="79"/>
    </row>
    <row r="642" spans="1:34" ht="15.75" customHeight="1" x14ac:dyDescent="0.2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  <c r="AE642" s="79"/>
      <c r="AF642" s="79"/>
      <c r="AG642" s="79"/>
      <c r="AH642" s="79"/>
    </row>
    <row r="643" spans="1:34" ht="15.75" customHeight="1" x14ac:dyDescent="0.2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  <c r="AE643" s="79"/>
      <c r="AF643" s="79"/>
      <c r="AG643" s="79"/>
      <c r="AH643" s="79"/>
    </row>
    <row r="644" spans="1:34" ht="15.75" customHeight="1" x14ac:dyDescent="0.2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</row>
    <row r="645" spans="1:34" ht="15.75" customHeight="1" x14ac:dyDescent="0.2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  <c r="AE645" s="79"/>
      <c r="AF645" s="79"/>
      <c r="AG645" s="79"/>
      <c r="AH645" s="79"/>
    </row>
    <row r="646" spans="1:34" ht="15.75" customHeight="1" x14ac:dyDescent="0.2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  <c r="AE646" s="79"/>
      <c r="AF646" s="79"/>
      <c r="AG646" s="79"/>
      <c r="AH646" s="79"/>
    </row>
    <row r="647" spans="1:34" ht="15.75" customHeight="1" x14ac:dyDescent="0.2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  <c r="AH647" s="79"/>
    </row>
    <row r="648" spans="1:34" ht="15.75" customHeight="1" x14ac:dyDescent="0.2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</row>
    <row r="649" spans="1:34" ht="15.75" customHeight="1" x14ac:dyDescent="0.2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  <c r="AE649" s="79"/>
      <c r="AF649" s="79"/>
      <c r="AG649" s="79"/>
      <c r="AH649" s="79"/>
    </row>
    <row r="650" spans="1:34" ht="15.75" customHeight="1" x14ac:dyDescent="0.2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  <c r="AH650" s="79"/>
    </row>
    <row r="651" spans="1:34" ht="15.75" customHeight="1" x14ac:dyDescent="0.2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  <c r="AE651" s="79"/>
      <c r="AF651" s="79"/>
      <c r="AG651" s="79"/>
      <c r="AH651" s="79"/>
    </row>
    <row r="652" spans="1:34" ht="15.75" customHeight="1" x14ac:dyDescent="0.2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79"/>
      <c r="AG652" s="79"/>
      <c r="AH652" s="79"/>
    </row>
    <row r="653" spans="1:34" ht="15.75" customHeight="1" x14ac:dyDescent="0.2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/>
    </row>
    <row r="654" spans="1:34" ht="15.75" customHeight="1" x14ac:dyDescent="0.2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ht="15.75" customHeight="1" x14ac:dyDescent="0.2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ht="15.75" customHeight="1" x14ac:dyDescent="0.2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ht="15.75" customHeight="1" x14ac:dyDescent="0.2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ht="15.75" customHeight="1" x14ac:dyDescent="0.2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ht="15.75" customHeight="1" x14ac:dyDescent="0.2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ht="15.75" customHeight="1" x14ac:dyDescent="0.2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ht="15.75" customHeight="1" x14ac:dyDescent="0.2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ht="15.75" customHeight="1" x14ac:dyDescent="0.2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ht="15.75" customHeight="1" x14ac:dyDescent="0.2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ht="15.75" customHeight="1" x14ac:dyDescent="0.2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ht="15.75" customHeight="1" x14ac:dyDescent="0.2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ht="15.75" customHeight="1" x14ac:dyDescent="0.2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ht="15.75" customHeight="1" x14ac:dyDescent="0.2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ht="15.75" customHeight="1" x14ac:dyDescent="0.2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ht="15.75" customHeight="1" x14ac:dyDescent="0.2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</row>
    <row r="670" spans="1:34" ht="15.75" customHeight="1" x14ac:dyDescent="0.2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  <c r="AE670" s="79"/>
      <c r="AF670" s="79"/>
      <c r="AG670" s="79"/>
      <c r="AH670" s="79"/>
    </row>
    <row r="671" spans="1:34" ht="15.75" customHeight="1" x14ac:dyDescent="0.2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  <c r="AE671" s="79"/>
      <c r="AF671" s="79"/>
      <c r="AG671" s="79"/>
      <c r="AH671" s="79"/>
    </row>
    <row r="672" spans="1:34" ht="15.75" customHeight="1" x14ac:dyDescent="0.2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  <c r="AH672" s="79"/>
    </row>
    <row r="673" spans="1:34" ht="15.75" customHeight="1" x14ac:dyDescent="0.2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  <c r="AE673" s="79"/>
      <c r="AF673" s="79"/>
      <c r="AG673" s="79"/>
      <c r="AH673" s="79"/>
    </row>
    <row r="674" spans="1:34" ht="15.75" customHeight="1" x14ac:dyDescent="0.2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  <c r="AE674" s="79"/>
      <c r="AF674" s="79"/>
      <c r="AG674" s="79"/>
      <c r="AH674" s="79"/>
    </row>
    <row r="675" spans="1:34" ht="15.75" customHeight="1" x14ac:dyDescent="0.2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  <c r="AH675" s="79"/>
    </row>
    <row r="676" spans="1:34" ht="15.75" customHeight="1" x14ac:dyDescent="0.2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  <c r="AE676" s="79"/>
      <c r="AF676" s="79"/>
      <c r="AG676" s="79"/>
      <c r="AH676" s="79"/>
    </row>
    <row r="677" spans="1:34" ht="15.75" customHeight="1" x14ac:dyDescent="0.2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  <c r="AE677" s="79"/>
      <c r="AF677" s="79"/>
      <c r="AG677" s="79"/>
      <c r="AH677" s="79"/>
    </row>
    <row r="678" spans="1:34" ht="15.75" customHeight="1" x14ac:dyDescent="0.2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  <c r="AH678" s="79"/>
    </row>
    <row r="679" spans="1:34" ht="15.75" customHeight="1" x14ac:dyDescent="0.2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  <c r="AE679" s="79"/>
      <c r="AF679" s="79"/>
      <c r="AG679" s="79"/>
      <c r="AH679" s="79"/>
    </row>
    <row r="680" spans="1:34" ht="15.75" customHeight="1" x14ac:dyDescent="0.2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  <c r="AE680" s="79"/>
      <c r="AF680" s="79"/>
      <c r="AG680" s="79"/>
      <c r="AH680" s="79"/>
    </row>
    <row r="681" spans="1:34" ht="15.75" customHeight="1" x14ac:dyDescent="0.2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</row>
    <row r="682" spans="1:34" ht="15.75" customHeight="1" x14ac:dyDescent="0.2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  <c r="AE682" s="79"/>
      <c r="AF682" s="79"/>
      <c r="AG682" s="79"/>
      <c r="AH682" s="79"/>
    </row>
    <row r="683" spans="1:34" ht="15.75" customHeight="1" x14ac:dyDescent="0.2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  <c r="AE683" s="79"/>
      <c r="AF683" s="79"/>
      <c r="AG683" s="79"/>
      <c r="AH683" s="79"/>
    </row>
    <row r="684" spans="1:34" ht="15.75" customHeight="1" x14ac:dyDescent="0.2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</row>
    <row r="685" spans="1:34" ht="15.75" customHeight="1" x14ac:dyDescent="0.2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</row>
    <row r="686" spans="1:34" ht="15.75" customHeight="1" x14ac:dyDescent="0.2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  <c r="AH686" s="79"/>
    </row>
    <row r="687" spans="1:34" ht="15.75" customHeight="1" x14ac:dyDescent="0.2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</row>
    <row r="688" spans="1:34" ht="15.75" customHeight="1" x14ac:dyDescent="0.2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  <c r="AG688" s="79"/>
      <c r="AH688" s="79"/>
    </row>
    <row r="689" spans="1:34" ht="15.75" customHeight="1" x14ac:dyDescent="0.2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  <c r="AG689" s="79"/>
      <c r="AH689" s="79"/>
    </row>
    <row r="690" spans="1:34" ht="15.75" customHeight="1" x14ac:dyDescent="0.2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  <c r="AH690" s="79"/>
    </row>
    <row r="691" spans="1:34" ht="15.75" customHeight="1" x14ac:dyDescent="0.2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  <c r="AE691" s="79"/>
      <c r="AF691" s="79"/>
      <c r="AG691" s="79"/>
      <c r="AH691" s="79"/>
    </row>
    <row r="692" spans="1:34" ht="15.75" customHeight="1" x14ac:dyDescent="0.2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  <c r="AE692" s="79"/>
      <c r="AF692" s="79"/>
      <c r="AG692" s="79"/>
      <c r="AH692" s="79"/>
    </row>
    <row r="693" spans="1:34" ht="15.75" customHeight="1" x14ac:dyDescent="0.2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  <c r="AH693" s="79"/>
    </row>
    <row r="694" spans="1:34" ht="15.75" customHeight="1" x14ac:dyDescent="0.2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  <c r="AE694" s="79"/>
      <c r="AF694" s="79"/>
      <c r="AG694" s="79"/>
      <c r="AH694" s="79"/>
    </row>
    <row r="695" spans="1:34" ht="15.75" customHeight="1" x14ac:dyDescent="0.2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  <c r="AE695" s="79"/>
      <c r="AF695" s="79"/>
      <c r="AG695" s="79"/>
      <c r="AH695" s="79"/>
    </row>
    <row r="696" spans="1:34" ht="15.75" customHeight="1" x14ac:dyDescent="0.2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  <c r="AH696" s="79"/>
    </row>
    <row r="697" spans="1:34" ht="15.75" customHeight="1" x14ac:dyDescent="0.2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  <c r="AE697" s="79"/>
      <c r="AF697" s="79"/>
      <c r="AG697" s="79"/>
      <c r="AH697" s="79"/>
    </row>
    <row r="698" spans="1:34" ht="15.75" customHeight="1" x14ac:dyDescent="0.2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  <c r="AE698" s="79"/>
      <c r="AF698" s="79"/>
      <c r="AG698" s="79"/>
      <c r="AH698" s="79"/>
    </row>
    <row r="699" spans="1:34" ht="15.75" customHeight="1" x14ac:dyDescent="0.2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  <c r="AH699" s="79"/>
    </row>
    <row r="700" spans="1:34" ht="15.75" customHeight="1" x14ac:dyDescent="0.2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  <c r="AE700" s="79"/>
      <c r="AF700" s="79"/>
      <c r="AG700" s="79"/>
      <c r="AH700" s="79"/>
    </row>
    <row r="701" spans="1:34" ht="15.75" customHeight="1" x14ac:dyDescent="0.2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  <c r="AE701" s="79"/>
      <c r="AF701" s="79"/>
      <c r="AG701" s="79"/>
      <c r="AH701" s="79"/>
    </row>
    <row r="702" spans="1:34" ht="15.75" customHeight="1" x14ac:dyDescent="0.2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  <c r="AH702" s="79"/>
    </row>
    <row r="703" spans="1:34" ht="15.75" customHeight="1" x14ac:dyDescent="0.2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  <c r="AE703" s="79"/>
      <c r="AF703" s="79"/>
      <c r="AG703" s="79"/>
      <c r="AH703" s="79"/>
    </row>
    <row r="704" spans="1:34" ht="15.75" customHeight="1" x14ac:dyDescent="0.2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  <c r="AE704" s="79"/>
      <c r="AF704" s="79"/>
      <c r="AG704" s="79"/>
      <c r="AH704" s="79"/>
    </row>
    <row r="705" spans="1:34" ht="15.75" customHeight="1" x14ac:dyDescent="0.2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  <c r="AH705" s="79"/>
    </row>
    <row r="706" spans="1:34" ht="15.75" customHeight="1" x14ac:dyDescent="0.2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  <c r="AE706" s="79"/>
      <c r="AF706" s="79"/>
      <c r="AG706" s="79"/>
      <c r="AH706" s="79"/>
    </row>
    <row r="707" spans="1:34" ht="15.75" customHeight="1" x14ac:dyDescent="0.2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  <c r="AE707" s="79"/>
      <c r="AF707" s="79"/>
      <c r="AG707" s="79"/>
      <c r="AH707" s="79"/>
    </row>
    <row r="708" spans="1:34" ht="15.75" customHeight="1" x14ac:dyDescent="0.2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  <c r="AH708" s="79"/>
    </row>
    <row r="709" spans="1:34" ht="15.75" customHeight="1" x14ac:dyDescent="0.2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  <c r="AE709" s="79"/>
      <c r="AF709" s="79"/>
      <c r="AG709" s="79"/>
      <c r="AH709" s="79"/>
    </row>
    <row r="710" spans="1:34" ht="15.75" customHeight="1" x14ac:dyDescent="0.2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  <c r="AG710" s="79"/>
      <c r="AH710" s="79"/>
    </row>
    <row r="711" spans="1:34" ht="15.75" customHeight="1" x14ac:dyDescent="0.2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  <c r="AH711" s="79"/>
    </row>
    <row r="712" spans="1:34" ht="15.75" customHeight="1" x14ac:dyDescent="0.2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  <c r="AE712" s="79"/>
      <c r="AF712" s="79"/>
      <c r="AG712" s="79"/>
      <c r="AH712" s="79"/>
    </row>
    <row r="713" spans="1:34" ht="15.75" customHeight="1" x14ac:dyDescent="0.2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  <c r="AE713" s="79"/>
      <c r="AF713" s="79"/>
      <c r="AG713" s="79"/>
      <c r="AH713" s="79"/>
    </row>
    <row r="714" spans="1:34" ht="15.75" customHeight="1" x14ac:dyDescent="0.2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</row>
    <row r="715" spans="1:34" ht="15.75" customHeight="1" x14ac:dyDescent="0.2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</row>
    <row r="716" spans="1:34" ht="15.75" customHeight="1" x14ac:dyDescent="0.2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</row>
    <row r="717" spans="1:34" ht="15.75" customHeight="1" x14ac:dyDescent="0.2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</row>
    <row r="718" spans="1:34" ht="15.75" customHeight="1" x14ac:dyDescent="0.2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  <c r="AH718" s="79"/>
    </row>
    <row r="719" spans="1:34" ht="15.75" customHeight="1" x14ac:dyDescent="0.2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  <c r="AE719" s="79"/>
      <c r="AF719" s="79"/>
      <c r="AG719" s="79"/>
      <c r="AH719" s="79"/>
    </row>
    <row r="720" spans="1:34" ht="15.75" customHeight="1" x14ac:dyDescent="0.2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  <c r="AH720" s="79"/>
    </row>
    <row r="721" spans="1:34" ht="15.75" customHeight="1" x14ac:dyDescent="0.2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  <c r="AE721" s="79"/>
      <c r="AF721" s="79"/>
      <c r="AG721" s="79"/>
      <c r="AH721" s="79"/>
    </row>
    <row r="722" spans="1:34" ht="15.75" customHeight="1" x14ac:dyDescent="0.2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  <c r="AE722" s="79"/>
      <c r="AF722" s="79"/>
      <c r="AG722" s="79"/>
      <c r="AH722" s="79"/>
    </row>
    <row r="723" spans="1:34" ht="15.75" customHeight="1" x14ac:dyDescent="0.2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  <c r="AH723" s="79"/>
    </row>
    <row r="724" spans="1:34" ht="15.75" customHeight="1" x14ac:dyDescent="0.2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  <c r="AH724" s="79"/>
    </row>
    <row r="725" spans="1:34" ht="15.75" customHeight="1" x14ac:dyDescent="0.2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  <c r="AE725" s="79"/>
      <c r="AF725" s="79"/>
      <c r="AG725" s="79"/>
      <c r="AH725" s="79"/>
    </row>
    <row r="726" spans="1:34" ht="15.75" customHeight="1" x14ac:dyDescent="0.2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</row>
    <row r="727" spans="1:34" ht="15.75" customHeight="1" x14ac:dyDescent="0.2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  <c r="AG727" s="79"/>
      <c r="AH727" s="79"/>
    </row>
    <row r="728" spans="1:34" ht="15.75" customHeight="1" x14ac:dyDescent="0.2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  <c r="AG728" s="79"/>
      <c r="AH728" s="79"/>
    </row>
    <row r="729" spans="1:34" ht="15.75" customHeight="1" x14ac:dyDescent="0.2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  <c r="AH729" s="79"/>
    </row>
    <row r="730" spans="1:34" ht="15.75" customHeight="1" x14ac:dyDescent="0.2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  <c r="AE730" s="79"/>
      <c r="AF730" s="79"/>
      <c r="AG730" s="79"/>
      <c r="AH730" s="79"/>
    </row>
    <row r="731" spans="1:34" ht="15.75" customHeight="1" x14ac:dyDescent="0.2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  <c r="AE731" s="79"/>
      <c r="AF731" s="79"/>
      <c r="AG731" s="79"/>
      <c r="AH731" s="79"/>
    </row>
    <row r="732" spans="1:34" ht="15.75" customHeight="1" x14ac:dyDescent="0.2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  <c r="AH732" s="79"/>
    </row>
    <row r="733" spans="1:34" ht="15.75" customHeight="1" x14ac:dyDescent="0.2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  <c r="AE733" s="79"/>
      <c r="AF733" s="79"/>
      <c r="AG733" s="79"/>
      <c r="AH733" s="79"/>
    </row>
    <row r="734" spans="1:34" ht="15.75" customHeight="1" x14ac:dyDescent="0.2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ht="15.75" customHeight="1" x14ac:dyDescent="0.2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</row>
    <row r="736" spans="1:34" ht="15.75" customHeight="1" x14ac:dyDescent="0.2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  <c r="AE736" s="79"/>
      <c r="AF736" s="79"/>
      <c r="AG736" s="79"/>
      <c r="AH736" s="79"/>
    </row>
    <row r="737" spans="1:34" ht="15.75" customHeight="1" x14ac:dyDescent="0.2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  <c r="AE737" s="79"/>
      <c r="AF737" s="79"/>
      <c r="AG737" s="79"/>
      <c r="AH737" s="79"/>
    </row>
    <row r="738" spans="1:34" ht="15.75" customHeight="1" x14ac:dyDescent="0.2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</row>
    <row r="739" spans="1:34" ht="15.75" customHeight="1" x14ac:dyDescent="0.2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</row>
    <row r="740" spans="1:34" ht="15.75" customHeight="1" x14ac:dyDescent="0.2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</row>
    <row r="741" spans="1:34" ht="15.75" customHeight="1" x14ac:dyDescent="0.2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</row>
    <row r="742" spans="1:34" ht="15.75" customHeight="1" x14ac:dyDescent="0.2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</row>
    <row r="743" spans="1:34" ht="15.75" customHeight="1" x14ac:dyDescent="0.2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</row>
    <row r="744" spans="1:34" ht="15.75" customHeight="1" x14ac:dyDescent="0.2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</row>
    <row r="745" spans="1:34" ht="15.75" customHeight="1" x14ac:dyDescent="0.2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</row>
    <row r="746" spans="1:34" ht="15.75" customHeight="1" x14ac:dyDescent="0.2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</row>
    <row r="747" spans="1:34" ht="15.75" customHeight="1" x14ac:dyDescent="0.2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</row>
    <row r="748" spans="1:34" ht="15.75" customHeight="1" x14ac:dyDescent="0.2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ht="15.75" customHeight="1" x14ac:dyDescent="0.2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</row>
    <row r="750" spans="1:34" ht="15.75" customHeight="1" x14ac:dyDescent="0.2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</row>
    <row r="751" spans="1:34" ht="15.75" customHeight="1" x14ac:dyDescent="0.2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</row>
    <row r="752" spans="1:34" ht="15.75" customHeight="1" x14ac:dyDescent="0.2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</row>
    <row r="753" spans="1:34" ht="15.75" customHeight="1" x14ac:dyDescent="0.2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</row>
    <row r="754" spans="1:34" ht="15.75" customHeight="1" x14ac:dyDescent="0.2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</row>
    <row r="755" spans="1:34" ht="15.75" customHeight="1" x14ac:dyDescent="0.2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</row>
    <row r="756" spans="1:34" ht="15.75" customHeight="1" x14ac:dyDescent="0.2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</row>
    <row r="757" spans="1:34" ht="15.75" customHeight="1" x14ac:dyDescent="0.2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ht="15.75" customHeight="1" x14ac:dyDescent="0.2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ht="15.75" customHeight="1" x14ac:dyDescent="0.2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ht="15.75" customHeight="1" x14ac:dyDescent="0.2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ht="15.75" customHeight="1" x14ac:dyDescent="0.2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ht="15.75" customHeight="1" x14ac:dyDescent="0.2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ht="15.75" customHeight="1" x14ac:dyDescent="0.2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ht="15.75" customHeight="1" x14ac:dyDescent="0.2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ht="15.75" customHeight="1" x14ac:dyDescent="0.2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ht="15.75" customHeight="1" x14ac:dyDescent="0.2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ht="15.75" customHeight="1" x14ac:dyDescent="0.2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ht="15.75" customHeight="1" x14ac:dyDescent="0.2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</row>
    <row r="769" spans="1:34" ht="15.75" customHeight="1" x14ac:dyDescent="0.2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ht="15.75" customHeight="1" x14ac:dyDescent="0.2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ht="15.75" customHeight="1" x14ac:dyDescent="0.2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</row>
    <row r="772" spans="1:34" ht="15.75" customHeight="1" x14ac:dyDescent="0.2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</row>
    <row r="773" spans="1:34" ht="15.75" customHeight="1" x14ac:dyDescent="0.2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</row>
    <row r="774" spans="1:34" ht="15.75" customHeight="1" x14ac:dyDescent="0.2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</row>
    <row r="775" spans="1:34" ht="15.75" customHeight="1" x14ac:dyDescent="0.2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</row>
    <row r="776" spans="1:34" ht="15.75" customHeight="1" x14ac:dyDescent="0.2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ht="15.75" customHeight="1" x14ac:dyDescent="0.2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ht="15.75" customHeight="1" x14ac:dyDescent="0.2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ht="15.75" customHeight="1" x14ac:dyDescent="0.2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ht="15.75" customHeight="1" x14ac:dyDescent="0.2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</row>
    <row r="781" spans="1:34" ht="15.75" customHeight="1" x14ac:dyDescent="0.2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</row>
    <row r="782" spans="1:34" ht="15.75" customHeight="1" x14ac:dyDescent="0.2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</row>
    <row r="783" spans="1:34" ht="15.75" customHeight="1" x14ac:dyDescent="0.2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</row>
    <row r="784" spans="1:34" ht="15.75" customHeight="1" x14ac:dyDescent="0.2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</row>
    <row r="785" spans="1:34" ht="15.75" customHeight="1" x14ac:dyDescent="0.2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</row>
    <row r="786" spans="1:34" ht="15.75" customHeight="1" x14ac:dyDescent="0.2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</row>
    <row r="787" spans="1:34" ht="15.75" customHeight="1" x14ac:dyDescent="0.2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</row>
    <row r="788" spans="1:34" ht="15.75" customHeight="1" x14ac:dyDescent="0.2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</row>
    <row r="789" spans="1:34" ht="15.75" customHeight="1" x14ac:dyDescent="0.2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</row>
    <row r="790" spans="1:34" ht="15.75" customHeight="1" x14ac:dyDescent="0.2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ht="15.75" customHeight="1" x14ac:dyDescent="0.2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</row>
    <row r="792" spans="1:34" ht="15.75" customHeight="1" x14ac:dyDescent="0.2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</row>
    <row r="793" spans="1:34" ht="15.75" customHeight="1" x14ac:dyDescent="0.2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</row>
    <row r="794" spans="1:34" ht="15.75" customHeight="1" x14ac:dyDescent="0.2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</row>
    <row r="795" spans="1:34" ht="15.75" customHeight="1" x14ac:dyDescent="0.2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</row>
    <row r="796" spans="1:34" ht="15.75" customHeight="1" x14ac:dyDescent="0.2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</row>
    <row r="797" spans="1:34" ht="15.75" customHeight="1" x14ac:dyDescent="0.2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</row>
    <row r="798" spans="1:34" ht="15.75" customHeight="1" x14ac:dyDescent="0.2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</row>
    <row r="799" spans="1:34" ht="15.75" customHeight="1" x14ac:dyDescent="0.2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</row>
    <row r="800" spans="1:34" ht="15.75" customHeight="1" x14ac:dyDescent="0.2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</row>
    <row r="801" spans="1:34" ht="15.75" customHeight="1" x14ac:dyDescent="0.2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</row>
    <row r="802" spans="1:34" ht="15.75" customHeight="1" x14ac:dyDescent="0.2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</row>
    <row r="803" spans="1:34" ht="15.75" customHeight="1" x14ac:dyDescent="0.2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</row>
    <row r="804" spans="1:34" ht="15.75" customHeight="1" x14ac:dyDescent="0.2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</row>
    <row r="805" spans="1:34" ht="15.75" customHeight="1" x14ac:dyDescent="0.2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</row>
    <row r="806" spans="1:34" ht="15.75" customHeight="1" x14ac:dyDescent="0.2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</row>
    <row r="807" spans="1:34" ht="15.75" customHeight="1" x14ac:dyDescent="0.2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</row>
    <row r="808" spans="1:34" ht="15.75" customHeight="1" x14ac:dyDescent="0.2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</row>
    <row r="809" spans="1:34" ht="15.75" customHeight="1" x14ac:dyDescent="0.2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</row>
    <row r="810" spans="1:34" ht="15.75" customHeight="1" x14ac:dyDescent="0.2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</row>
    <row r="811" spans="1:34" ht="15.75" customHeight="1" x14ac:dyDescent="0.2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</row>
    <row r="812" spans="1:34" ht="15.75" customHeight="1" x14ac:dyDescent="0.2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</row>
    <row r="813" spans="1:34" ht="15.75" customHeight="1" x14ac:dyDescent="0.2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  <c r="AG813" s="79"/>
      <c r="AH813" s="79"/>
    </row>
    <row r="814" spans="1:34" ht="15.75" customHeight="1" x14ac:dyDescent="0.2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  <c r="AG814" s="79"/>
      <c r="AH814" s="79"/>
    </row>
    <row r="815" spans="1:34" ht="15.75" customHeight="1" x14ac:dyDescent="0.2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  <c r="AH815" s="79"/>
    </row>
    <row r="816" spans="1:34" ht="15.75" customHeight="1" x14ac:dyDescent="0.2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</row>
    <row r="817" spans="1:34" ht="15.75" customHeight="1" x14ac:dyDescent="0.2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</row>
    <row r="818" spans="1:34" ht="15.75" customHeight="1" x14ac:dyDescent="0.2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</row>
    <row r="819" spans="1:34" ht="15.75" customHeight="1" x14ac:dyDescent="0.2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</row>
    <row r="820" spans="1:34" ht="15.75" customHeight="1" x14ac:dyDescent="0.2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</row>
    <row r="821" spans="1:34" ht="15.75" customHeight="1" x14ac:dyDescent="0.2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</row>
    <row r="822" spans="1:34" ht="15.75" customHeight="1" x14ac:dyDescent="0.2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</row>
    <row r="823" spans="1:34" ht="15.75" customHeight="1" x14ac:dyDescent="0.2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</row>
    <row r="824" spans="1:34" ht="15.75" customHeight="1" x14ac:dyDescent="0.2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</row>
    <row r="825" spans="1:34" ht="15.75" customHeight="1" x14ac:dyDescent="0.2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</row>
    <row r="826" spans="1:34" ht="15.75" customHeight="1" x14ac:dyDescent="0.2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</row>
    <row r="827" spans="1:34" ht="15.75" customHeight="1" x14ac:dyDescent="0.2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</row>
    <row r="828" spans="1:34" ht="15.75" customHeight="1" x14ac:dyDescent="0.2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</row>
    <row r="829" spans="1:34" ht="15.75" customHeight="1" x14ac:dyDescent="0.2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</row>
    <row r="830" spans="1:34" ht="15.75" customHeight="1" x14ac:dyDescent="0.2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</row>
    <row r="831" spans="1:34" ht="15.75" customHeight="1" x14ac:dyDescent="0.2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</row>
    <row r="832" spans="1:34" ht="15.75" customHeight="1" x14ac:dyDescent="0.2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</row>
    <row r="833" spans="1:34" ht="15.75" customHeight="1" x14ac:dyDescent="0.2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</row>
    <row r="834" spans="1:34" ht="15.75" customHeight="1" x14ac:dyDescent="0.2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  <c r="AE834" s="79"/>
      <c r="AF834" s="79"/>
      <c r="AG834" s="79"/>
      <c r="AH834" s="79"/>
    </row>
    <row r="835" spans="1:34" ht="15.75" customHeight="1" x14ac:dyDescent="0.2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  <c r="AG835" s="79"/>
      <c r="AH835" s="79"/>
    </row>
    <row r="836" spans="1:34" ht="15.75" customHeight="1" x14ac:dyDescent="0.2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  <c r="AG836" s="79"/>
      <c r="AH836" s="79"/>
    </row>
    <row r="837" spans="1:34" ht="15.75" customHeight="1" x14ac:dyDescent="0.2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  <c r="AE837" s="79"/>
      <c r="AF837" s="79"/>
      <c r="AG837" s="79"/>
      <c r="AH837" s="79"/>
    </row>
    <row r="838" spans="1:34" ht="15.75" customHeight="1" x14ac:dyDescent="0.2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  <c r="AE838" s="79"/>
      <c r="AF838" s="79"/>
      <c r="AG838" s="79"/>
      <c r="AH838" s="79"/>
    </row>
    <row r="839" spans="1:34" ht="15.75" customHeight="1" x14ac:dyDescent="0.2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  <c r="AG839" s="79"/>
      <c r="AH839" s="79"/>
    </row>
    <row r="840" spans="1:34" ht="15.75" customHeight="1" x14ac:dyDescent="0.2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  <c r="AE840" s="79"/>
      <c r="AF840" s="79"/>
      <c r="AG840" s="79"/>
      <c r="AH840" s="79"/>
    </row>
    <row r="841" spans="1:34" ht="15.75" customHeight="1" x14ac:dyDescent="0.2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  <c r="AH841" s="79"/>
    </row>
    <row r="842" spans="1:34" ht="15.75" customHeight="1" x14ac:dyDescent="0.2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  <c r="AH842" s="79"/>
    </row>
    <row r="843" spans="1:34" ht="15.75" customHeight="1" x14ac:dyDescent="0.2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  <c r="AE843" s="79"/>
      <c r="AF843" s="79"/>
      <c r="AG843" s="79"/>
      <c r="AH843" s="79"/>
    </row>
    <row r="844" spans="1:34" ht="15.75" customHeight="1" x14ac:dyDescent="0.2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  <c r="AE844" s="79"/>
      <c r="AF844" s="79"/>
      <c r="AG844" s="79"/>
      <c r="AH844" s="79"/>
    </row>
    <row r="845" spans="1:34" ht="15.75" customHeight="1" x14ac:dyDescent="0.2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  <c r="AG845" s="79"/>
      <c r="AH845" s="79"/>
    </row>
    <row r="846" spans="1:34" ht="15.75" customHeight="1" x14ac:dyDescent="0.2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  <c r="AE846" s="79"/>
      <c r="AF846" s="79"/>
      <c r="AG846" s="79"/>
      <c r="AH846" s="79"/>
    </row>
    <row r="847" spans="1:34" ht="15.75" customHeight="1" x14ac:dyDescent="0.2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  <c r="AE847" s="79"/>
      <c r="AF847" s="79"/>
      <c r="AG847" s="79"/>
      <c r="AH847" s="79"/>
    </row>
    <row r="848" spans="1:34" ht="15.75" customHeight="1" x14ac:dyDescent="0.2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  <c r="AG848" s="79"/>
      <c r="AH848" s="79"/>
    </row>
    <row r="849" spans="1:34" ht="15.75" customHeight="1" x14ac:dyDescent="0.2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  <c r="AE849" s="79"/>
      <c r="AF849" s="79"/>
      <c r="AG849" s="79"/>
      <c r="AH849" s="79"/>
    </row>
    <row r="850" spans="1:34" ht="15.75" customHeight="1" x14ac:dyDescent="0.2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  <c r="AE850" s="79"/>
      <c r="AF850" s="79"/>
      <c r="AG850" s="79"/>
      <c r="AH850" s="79"/>
    </row>
    <row r="851" spans="1:34" ht="15.75" customHeight="1" x14ac:dyDescent="0.2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  <c r="AG851" s="79"/>
      <c r="AH851" s="79"/>
    </row>
    <row r="852" spans="1:34" ht="15.75" customHeight="1" x14ac:dyDescent="0.2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  <c r="AG852" s="79"/>
      <c r="AH852" s="79"/>
    </row>
    <row r="853" spans="1:34" ht="15.75" customHeight="1" x14ac:dyDescent="0.2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  <c r="AE853" s="79"/>
      <c r="AF853" s="79"/>
      <c r="AG853" s="79"/>
      <c r="AH853" s="79"/>
    </row>
    <row r="854" spans="1:34" ht="15.75" customHeight="1" x14ac:dyDescent="0.2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  <c r="AG854" s="79"/>
      <c r="AH854" s="79"/>
    </row>
    <row r="855" spans="1:34" ht="15.75" customHeight="1" x14ac:dyDescent="0.2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  <c r="AE855" s="79"/>
      <c r="AF855" s="79"/>
      <c r="AG855" s="79"/>
      <c r="AH855" s="79"/>
    </row>
    <row r="856" spans="1:34" ht="15.75" customHeight="1" x14ac:dyDescent="0.2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  <c r="AE856" s="79"/>
      <c r="AF856" s="79"/>
      <c r="AG856" s="79"/>
      <c r="AH856" s="79"/>
    </row>
    <row r="857" spans="1:34" ht="15.75" customHeight="1" x14ac:dyDescent="0.2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  <c r="AG857" s="79"/>
      <c r="AH857" s="79"/>
    </row>
    <row r="858" spans="1:34" ht="15.75" customHeight="1" x14ac:dyDescent="0.2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  <c r="AE858" s="79"/>
      <c r="AF858" s="79"/>
      <c r="AG858" s="79"/>
      <c r="AH858" s="79"/>
    </row>
    <row r="859" spans="1:34" ht="15.75" customHeight="1" x14ac:dyDescent="0.2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  <c r="AE859" s="79"/>
      <c r="AF859" s="79"/>
      <c r="AG859" s="79"/>
      <c r="AH859" s="79"/>
    </row>
    <row r="860" spans="1:34" ht="15.75" customHeight="1" x14ac:dyDescent="0.2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  <c r="AG860" s="79"/>
      <c r="AH860" s="79"/>
    </row>
    <row r="861" spans="1:34" ht="15.75" customHeight="1" x14ac:dyDescent="0.2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  <c r="AE861" s="79"/>
      <c r="AF861" s="79"/>
      <c r="AG861" s="79"/>
      <c r="AH861" s="79"/>
    </row>
    <row r="862" spans="1:34" ht="15.75" customHeight="1" x14ac:dyDescent="0.2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  <c r="AE862" s="79"/>
      <c r="AF862" s="79"/>
      <c r="AG862" s="79"/>
      <c r="AH862" s="79"/>
    </row>
    <row r="863" spans="1:34" ht="15.75" customHeight="1" x14ac:dyDescent="0.2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  <c r="AG863" s="79"/>
      <c r="AH863" s="79"/>
    </row>
    <row r="864" spans="1:34" ht="15.75" customHeight="1" x14ac:dyDescent="0.2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  <c r="AE864" s="79"/>
      <c r="AF864" s="79"/>
      <c r="AG864" s="79"/>
      <c r="AH864" s="79"/>
    </row>
    <row r="865" spans="1:34" ht="15.75" customHeight="1" x14ac:dyDescent="0.2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  <c r="AE865" s="79"/>
      <c r="AF865" s="79"/>
      <c r="AG865" s="79"/>
      <c r="AH865" s="79"/>
    </row>
    <row r="866" spans="1:34" ht="15.75" customHeight="1" x14ac:dyDescent="0.2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  <c r="AG866" s="79"/>
      <c r="AH866" s="79"/>
    </row>
    <row r="867" spans="1:34" ht="15.75" customHeight="1" x14ac:dyDescent="0.2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  <c r="AE867" s="79"/>
      <c r="AF867" s="79"/>
      <c r="AG867" s="79"/>
      <c r="AH867" s="79"/>
    </row>
    <row r="868" spans="1:34" ht="15.75" customHeight="1" x14ac:dyDescent="0.2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  <c r="AE868" s="79"/>
      <c r="AF868" s="79"/>
      <c r="AG868" s="79"/>
      <c r="AH868" s="79"/>
    </row>
    <row r="869" spans="1:34" ht="15.75" customHeight="1" x14ac:dyDescent="0.2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  <c r="AG869" s="79"/>
      <c r="AH869" s="79"/>
    </row>
    <row r="870" spans="1:34" ht="15.75" customHeight="1" x14ac:dyDescent="0.2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  <c r="AE870" s="79"/>
      <c r="AF870" s="79"/>
      <c r="AG870" s="79"/>
      <c r="AH870" s="79"/>
    </row>
    <row r="871" spans="1:34" ht="15.75" customHeight="1" x14ac:dyDescent="0.2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  <c r="AE871" s="79"/>
      <c r="AF871" s="79"/>
      <c r="AG871" s="79"/>
      <c r="AH871" s="79"/>
    </row>
    <row r="872" spans="1:34" ht="15.75" customHeight="1" x14ac:dyDescent="0.2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  <c r="AG872" s="79"/>
      <c r="AH872" s="79"/>
    </row>
    <row r="873" spans="1:34" ht="15.75" customHeight="1" x14ac:dyDescent="0.2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  <c r="AE873" s="79"/>
      <c r="AF873" s="79"/>
      <c r="AG873" s="79"/>
      <c r="AH873" s="79"/>
    </row>
    <row r="874" spans="1:34" ht="15.75" customHeight="1" x14ac:dyDescent="0.2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79"/>
      <c r="AF874" s="79"/>
      <c r="AG874" s="79"/>
      <c r="AH874" s="79"/>
    </row>
    <row r="875" spans="1:34" ht="15.75" customHeight="1" x14ac:dyDescent="0.2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  <c r="AG875" s="79"/>
      <c r="AH875" s="79"/>
    </row>
    <row r="876" spans="1:34" ht="15.75" customHeight="1" x14ac:dyDescent="0.2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  <c r="AE876" s="79"/>
      <c r="AF876" s="79"/>
      <c r="AG876" s="79"/>
      <c r="AH876" s="79"/>
    </row>
    <row r="877" spans="1:34" ht="15.75" customHeight="1" x14ac:dyDescent="0.2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  <c r="AE877" s="79"/>
      <c r="AF877" s="79"/>
      <c r="AG877" s="79"/>
      <c r="AH877" s="79"/>
    </row>
    <row r="878" spans="1:34" ht="15.75" customHeight="1" x14ac:dyDescent="0.2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  <c r="AG878" s="79"/>
      <c r="AH878" s="79"/>
    </row>
    <row r="879" spans="1:34" ht="15.75" customHeight="1" x14ac:dyDescent="0.2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79"/>
      <c r="AF879" s="79"/>
      <c r="AG879" s="79"/>
      <c r="AH879" s="79"/>
    </row>
    <row r="880" spans="1:34" ht="15.75" customHeight="1" x14ac:dyDescent="0.2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79"/>
      <c r="AF880" s="79"/>
      <c r="AG880" s="79"/>
      <c r="AH880" s="79"/>
    </row>
    <row r="881" spans="1:34" ht="15.75" customHeight="1" x14ac:dyDescent="0.2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  <c r="AG881" s="79"/>
      <c r="AH881" s="79"/>
    </row>
    <row r="882" spans="1:34" ht="15.75" customHeight="1" x14ac:dyDescent="0.2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79"/>
      <c r="AF882" s="79"/>
      <c r="AG882" s="79"/>
      <c r="AH882" s="79"/>
    </row>
    <row r="883" spans="1:34" ht="15.75" customHeight="1" x14ac:dyDescent="0.2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79"/>
      <c r="AF883" s="79"/>
      <c r="AG883" s="79"/>
      <c r="AH883" s="79"/>
    </row>
    <row r="884" spans="1:34" ht="15.75" customHeight="1" x14ac:dyDescent="0.2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  <c r="AG884" s="79"/>
      <c r="AH884" s="79"/>
    </row>
    <row r="885" spans="1:34" ht="15.75" customHeight="1" x14ac:dyDescent="0.2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  <c r="AE885" s="79"/>
      <c r="AF885" s="79"/>
      <c r="AG885" s="79"/>
      <c r="AH885" s="79"/>
    </row>
    <row r="886" spans="1:34" ht="15.75" customHeight="1" x14ac:dyDescent="0.2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  <c r="AE886" s="79"/>
      <c r="AF886" s="79"/>
      <c r="AG886" s="79"/>
      <c r="AH886" s="79"/>
    </row>
    <row r="887" spans="1:34" ht="15.75" customHeight="1" x14ac:dyDescent="0.2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  <c r="AG887" s="79"/>
      <c r="AH887" s="79"/>
    </row>
    <row r="888" spans="1:34" ht="15.75" customHeight="1" x14ac:dyDescent="0.2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  <c r="AE888" s="79"/>
      <c r="AF888" s="79"/>
      <c r="AG888" s="79"/>
      <c r="AH888" s="79"/>
    </row>
    <row r="889" spans="1:34" ht="15.75" customHeight="1" x14ac:dyDescent="0.2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  <c r="AE889" s="79"/>
      <c r="AF889" s="79"/>
      <c r="AG889" s="79"/>
      <c r="AH889" s="79"/>
    </row>
    <row r="890" spans="1:34" ht="15.75" customHeight="1" x14ac:dyDescent="0.2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  <c r="AG890" s="79"/>
      <c r="AH890" s="79"/>
    </row>
    <row r="891" spans="1:34" ht="15.75" customHeight="1" x14ac:dyDescent="0.2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  <c r="AE891" s="79"/>
      <c r="AF891" s="79"/>
      <c r="AG891" s="79"/>
      <c r="AH891" s="79"/>
    </row>
    <row r="892" spans="1:34" ht="15.75" customHeight="1" x14ac:dyDescent="0.2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  <c r="AE892" s="79"/>
      <c r="AF892" s="79"/>
      <c r="AG892" s="79"/>
      <c r="AH892" s="79"/>
    </row>
    <row r="893" spans="1:34" ht="15.75" customHeight="1" x14ac:dyDescent="0.2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  <c r="AG893" s="79"/>
      <c r="AH893" s="79"/>
    </row>
    <row r="894" spans="1:34" ht="15.75" customHeight="1" x14ac:dyDescent="0.2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  <c r="AE894" s="79"/>
      <c r="AF894" s="79"/>
      <c r="AG894" s="79"/>
      <c r="AH894" s="79"/>
    </row>
    <row r="895" spans="1:34" ht="15.75" customHeight="1" x14ac:dyDescent="0.2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  <c r="AE895" s="79"/>
      <c r="AF895" s="79"/>
      <c r="AG895" s="79"/>
      <c r="AH895" s="79"/>
    </row>
    <row r="896" spans="1:34" ht="15.75" customHeight="1" x14ac:dyDescent="0.2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  <c r="AG896" s="79"/>
      <c r="AH896" s="79"/>
    </row>
    <row r="897" spans="1:34" ht="15.75" customHeight="1" x14ac:dyDescent="0.2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  <c r="AE897" s="79"/>
      <c r="AF897" s="79"/>
      <c r="AG897" s="79"/>
      <c r="AH897" s="79"/>
    </row>
    <row r="898" spans="1:34" ht="15.75" customHeight="1" x14ac:dyDescent="0.2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  <c r="AE898" s="79"/>
      <c r="AF898" s="79"/>
      <c r="AG898" s="79"/>
      <c r="AH898" s="79"/>
    </row>
    <row r="899" spans="1:34" ht="15.75" customHeight="1" x14ac:dyDescent="0.2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  <c r="AG899" s="79"/>
      <c r="AH899" s="79"/>
    </row>
    <row r="900" spans="1:34" ht="15.75" customHeight="1" x14ac:dyDescent="0.2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  <c r="AE900" s="79"/>
      <c r="AF900" s="79"/>
      <c r="AG900" s="79"/>
      <c r="AH900" s="79"/>
    </row>
    <row r="901" spans="1:34" ht="15.75" customHeight="1" x14ac:dyDescent="0.2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  <c r="AE901" s="79"/>
      <c r="AF901" s="79"/>
      <c r="AG901" s="79"/>
      <c r="AH901" s="79"/>
    </row>
    <row r="902" spans="1:34" ht="15.75" customHeight="1" x14ac:dyDescent="0.2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  <c r="AG902" s="79"/>
      <c r="AH902" s="79"/>
    </row>
    <row r="903" spans="1:34" ht="15.75" customHeight="1" x14ac:dyDescent="0.2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  <c r="AE903" s="79"/>
      <c r="AF903" s="79"/>
      <c r="AG903" s="79"/>
      <c r="AH903" s="79"/>
    </row>
    <row r="904" spans="1:34" ht="15.75" customHeight="1" x14ac:dyDescent="0.2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  <c r="AE904" s="79"/>
      <c r="AF904" s="79"/>
      <c r="AG904" s="79"/>
      <c r="AH904" s="79"/>
    </row>
    <row r="905" spans="1:34" ht="15.75" customHeight="1" x14ac:dyDescent="0.2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  <c r="AG905" s="79"/>
      <c r="AH905" s="79"/>
    </row>
    <row r="906" spans="1:34" ht="15.75" customHeight="1" x14ac:dyDescent="0.2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  <c r="AE906" s="79"/>
      <c r="AF906" s="79"/>
      <c r="AG906" s="79"/>
      <c r="AH906" s="79"/>
    </row>
    <row r="907" spans="1:34" ht="15.75" customHeight="1" x14ac:dyDescent="0.2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  <c r="AE907" s="79"/>
      <c r="AF907" s="79"/>
      <c r="AG907" s="79"/>
      <c r="AH907" s="79"/>
    </row>
    <row r="908" spans="1:34" ht="15.75" customHeight="1" x14ac:dyDescent="0.2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  <c r="AG908" s="79"/>
      <c r="AH908" s="79"/>
    </row>
    <row r="909" spans="1:34" ht="15.75" customHeight="1" x14ac:dyDescent="0.2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  <c r="AG909" s="79"/>
      <c r="AH909" s="79"/>
    </row>
    <row r="910" spans="1:34" ht="15.75" customHeight="1" x14ac:dyDescent="0.2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  <c r="AG910" s="79"/>
      <c r="AH910" s="79"/>
    </row>
    <row r="911" spans="1:34" ht="15.75" customHeight="1" x14ac:dyDescent="0.2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  <c r="AE911" s="79"/>
      <c r="AF911" s="79"/>
      <c r="AG911" s="79"/>
      <c r="AH911" s="79"/>
    </row>
    <row r="912" spans="1:34" ht="15.75" customHeight="1" x14ac:dyDescent="0.2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  <c r="AE912" s="79"/>
      <c r="AF912" s="79"/>
      <c r="AG912" s="79"/>
      <c r="AH912" s="79"/>
    </row>
    <row r="913" spans="1:34" ht="15.75" customHeight="1" x14ac:dyDescent="0.2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  <c r="AG913" s="79"/>
      <c r="AH913" s="79"/>
    </row>
    <row r="914" spans="1:34" ht="15.75" customHeight="1" x14ac:dyDescent="0.2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  <c r="AE914" s="79"/>
      <c r="AF914" s="79"/>
      <c r="AG914" s="79"/>
      <c r="AH914" s="79"/>
    </row>
    <row r="915" spans="1:34" ht="15.75" customHeight="1" x14ac:dyDescent="0.2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  <c r="AE915" s="79"/>
      <c r="AF915" s="79"/>
      <c r="AG915" s="79"/>
      <c r="AH915" s="79"/>
    </row>
    <row r="916" spans="1:34" ht="15.75" customHeight="1" x14ac:dyDescent="0.2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  <c r="AG916" s="79"/>
      <c r="AH916" s="79"/>
    </row>
    <row r="917" spans="1:34" ht="15.75" customHeight="1" x14ac:dyDescent="0.2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  <c r="AE917" s="79"/>
      <c r="AF917" s="79"/>
      <c r="AG917" s="79"/>
      <c r="AH917" s="79"/>
    </row>
    <row r="918" spans="1:34" ht="15.75" customHeight="1" x14ac:dyDescent="0.2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  <c r="AE918" s="79"/>
      <c r="AF918" s="79"/>
      <c r="AG918" s="79"/>
      <c r="AH918" s="79"/>
    </row>
    <row r="919" spans="1:34" ht="15.75" customHeight="1" x14ac:dyDescent="0.2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  <c r="AE919" s="79"/>
      <c r="AF919" s="79"/>
      <c r="AG919" s="79"/>
      <c r="AH919" s="79"/>
    </row>
    <row r="920" spans="1:34" ht="15.75" customHeight="1" x14ac:dyDescent="0.2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  <c r="AE920" s="79"/>
      <c r="AF920" s="79"/>
      <c r="AG920" s="79"/>
      <c r="AH920" s="79"/>
    </row>
    <row r="921" spans="1:34" ht="15.75" customHeight="1" x14ac:dyDescent="0.2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  <c r="AE921" s="79"/>
      <c r="AF921" s="79"/>
      <c r="AG921" s="79"/>
      <c r="AH921" s="79"/>
    </row>
    <row r="922" spans="1:34" ht="15.75" customHeight="1" x14ac:dyDescent="0.2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  <c r="AE922" s="79"/>
      <c r="AF922" s="79"/>
      <c r="AG922" s="79"/>
      <c r="AH922" s="79"/>
    </row>
    <row r="923" spans="1:34" ht="15.75" customHeight="1" x14ac:dyDescent="0.2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  <c r="AE923" s="79"/>
      <c r="AF923" s="79"/>
      <c r="AG923" s="79"/>
      <c r="AH923" s="79"/>
    </row>
    <row r="924" spans="1:34" ht="15.75" customHeight="1" x14ac:dyDescent="0.2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  <c r="AE924" s="79"/>
      <c r="AF924" s="79"/>
      <c r="AG924" s="79"/>
      <c r="AH924" s="79"/>
    </row>
    <row r="925" spans="1:34" ht="15.75" customHeight="1" x14ac:dyDescent="0.2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  <c r="AE925" s="79"/>
      <c r="AF925" s="79"/>
      <c r="AG925" s="79"/>
      <c r="AH925" s="79"/>
    </row>
    <row r="926" spans="1:34" ht="15.75" customHeight="1" x14ac:dyDescent="0.2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  <c r="AE926" s="79"/>
      <c r="AF926" s="79"/>
      <c r="AG926" s="79"/>
      <c r="AH926" s="79"/>
    </row>
    <row r="927" spans="1:34" ht="15.75" customHeight="1" x14ac:dyDescent="0.2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  <c r="AE927" s="79"/>
      <c r="AF927" s="79"/>
      <c r="AG927" s="79"/>
      <c r="AH927" s="79"/>
    </row>
    <row r="928" spans="1:34" ht="15.75" customHeight="1" x14ac:dyDescent="0.2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  <c r="AE928" s="79"/>
      <c r="AF928" s="79"/>
      <c r="AG928" s="79"/>
      <c r="AH928" s="79"/>
    </row>
    <row r="929" spans="1:34" ht="15.75" customHeight="1" x14ac:dyDescent="0.2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  <c r="AE929" s="79"/>
      <c r="AF929" s="79"/>
      <c r="AG929" s="79"/>
      <c r="AH929" s="79"/>
    </row>
    <row r="930" spans="1:34" ht="15.75" customHeight="1" x14ac:dyDescent="0.2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  <c r="AE930" s="79"/>
      <c r="AF930" s="79"/>
      <c r="AG930" s="79"/>
      <c r="AH930" s="79"/>
    </row>
    <row r="931" spans="1:34" ht="15.75" customHeight="1" x14ac:dyDescent="0.2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  <c r="AE931" s="79"/>
      <c r="AF931" s="79"/>
      <c r="AG931" s="79"/>
      <c r="AH931" s="79"/>
    </row>
    <row r="932" spans="1:34" ht="15.75" customHeight="1" x14ac:dyDescent="0.2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  <c r="AE932" s="79"/>
      <c r="AF932" s="79"/>
      <c r="AG932" s="79"/>
      <c r="AH932" s="79"/>
    </row>
    <row r="933" spans="1:34" ht="15.75" customHeight="1" x14ac:dyDescent="0.2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  <c r="AE933" s="79"/>
      <c r="AF933" s="79"/>
      <c r="AG933" s="79"/>
      <c r="AH933" s="79"/>
    </row>
    <row r="934" spans="1:34" ht="15.75" customHeight="1" x14ac:dyDescent="0.2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  <c r="AE934" s="79"/>
      <c r="AF934" s="79"/>
      <c r="AG934" s="79"/>
      <c r="AH934" s="79"/>
    </row>
    <row r="935" spans="1:34" ht="15.75" customHeight="1" x14ac:dyDescent="0.2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  <c r="AE935" s="79"/>
      <c r="AF935" s="79"/>
      <c r="AG935" s="79"/>
      <c r="AH935" s="79"/>
    </row>
    <row r="936" spans="1:34" ht="15.75" customHeight="1" x14ac:dyDescent="0.2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  <c r="AE936" s="79"/>
      <c r="AF936" s="79"/>
      <c r="AG936" s="79"/>
      <c r="AH936" s="79"/>
    </row>
    <row r="937" spans="1:34" ht="15.75" customHeight="1" x14ac:dyDescent="0.2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  <c r="AE937" s="79"/>
      <c r="AF937" s="79"/>
      <c r="AG937" s="79"/>
      <c r="AH937" s="79"/>
    </row>
    <row r="938" spans="1:34" ht="15.75" customHeight="1" x14ac:dyDescent="0.2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  <c r="AE938" s="79"/>
      <c r="AF938" s="79"/>
      <c r="AG938" s="79"/>
      <c r="AH938" s="79"/>
    </row>
    <row r="939" spans="1:34" ht="15.75" customHeight="1" x14ac:dyDescent="0.2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  <c r="AE939" s="79"/>
      <c r="AF939" s="79"/>
      <c r="AG939" s="79"/>
      <c r="AH939" s="79"/>
    </row>
    <row r="940" spans="1:34" ht="15.75" customHeight="1" x14ac:dyDescent="0.2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  <c r="AE940" s="79"/>
      <c r="AF940" s="79"/>
      <c r="AG940" s="79"/>
      <c r="AH940" s="79"/>
    </row>
    <row r="941" spans="1:34" ht="15.75" customHeight="1" x14ac:dyDescent="0.2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  <c r="AE941" s="79"/>
      <c r="AF941" s="79"/>
      <c r="AG941" s="79"/>
      <c r="AH941" s="79"/>
    </row>
    <row r="942" spans="1:34" ht="15.75" customHeight="1" x14ac:dyDescent="0.2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  <c r="AE942" s="79"/>
      <c r="AF942" s="79"/>
      <c r="AG942" s="79"/>
      <c r="AH942" s="79"/>
    </row>
    <row r="943" spans="1:34" ht="15.75" customHeight="1" x14ac:dyDescent="0.2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  <c r="AE943" s="79"/>
      <c r="AF943" s="79"/>
      <c r="AG943" s="79"/>
      <c r="AH943" s="79"/>
    </row>
    <row r="944" spans="1:34" ht="15.75" customHeight="1" x14ac:dyDescent="0.2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  <c r="AE944" s="79"/>
      <c r="AF944" s="79"/>
      <c r="AG944" s="79"/>
      <c r="AH944" s="79"/>
    </row>
    <row r="945" spans="1:34" ht="15.75" customHeight="1" x14ac:dyDescent="0.2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  <c r="AE945" s="79"/>
      <c r="AF945" s="79"/>
      <c r="AG945" s="79"/>
      <c r="AH945" s="79"/>
    </row>
    <row r="946" spans="1:34" ht="15.75" customHeight="1" x14ac:dyDescent="0.2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  <c r="AE946" s="79"/>
      <c r="AF946" s="79"/>
      <c r="AG946" s="79"/>
      <c r="AH946" s="79"/>
    </row>
    <row r="947" spans="1:34" ht="15.75" customHeight="1" x14ac:dyDescent="0.2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  <c r="AE947" s="79"/>
      <c r="AF947" s="79"/>
      <c r="AG947" s="79"/>
      <c r="AH947" s="79"/>
    </row>
    <row r="948" spans="1:34" ht="15.75" customHeight="1" x14ac:dyDescent="0.2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  <c r="AE948" s="79"/>
      <c r="AF948" s="79"/>
      <c r="AG948" s="79"/>
      <c r="AH948" s="79"/>
    </row>
    <row r="949" spans="1:34" ht="15.75" customHeight="1" x14ac:dyDescent="0.2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  <c r="AE949" s="79"/>
      <c r="AF949" s="79"/>
      <c r="AG949" s="79"/>
      <c r="AH949" s="79"/>
    </row>
    <row r="950" spans="1:34" ht="15.75" customHeight="1" x14ac:dyDescent="0.2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  <c r="AE950" s="79"/>
      <c r="AF950" s="79"/>
      <c r="AG950" s="79"/>
      <c r="AH950" s="79"/>
    </row>
    <row r="951" spans="1:34" ht="15.75" customHeight="1" x14ac:dyDescent="0.2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  <c r="AE951" s="79"/>
      <c r="AF951" s="79"/>
      <c r="AG951" s="79"/>
      <c r="AH951" s="79"/>
    </row>
    <row r="952" spans="1:34" ht="15.75" customHeight="1" x14ac:dyDescent="0.2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  <c r="AE952" s="79"/>
      <c r="AF952" s="79"/>
      <c r="AG952" s="79"/>
      <c r="AH952" s="79"/>
    </row>
    <row r="953" spans="1:34" ht="15.75" customHeight="1" x14ac:dyDescent="0.2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  <c r="AE953" s="79"/>
      <c r="AF953" s="79"/>
      <c r="AG953" s="79"/>
      <c r="AH953" s="79"/>
    </row>
    <row r="954" spans="1:34" ht="15.75" customHeight="1" x14ac:dyDescent="0.2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  <c r="AE954" s="79"/>
      <c r="AF954" s="79"/>
      <c r="AG954" s="79"/>
      <c r="AH954" s="79"/>
    </row>
    <row r="955" spans="1:34" ht="15.75" customHeight="1" x14ac:dyDescent="0.2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  <c r="AE955" s="79"/>
      <c r="AF955" s="79"/>
      <c r="AG955" s="79"/>
      <c r="AH955" s="79"/>
    </row>
    <row r="956" spans="1:34" ht="15.75" customHeight="1" x14ac:dyDescent="0.2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  <c r="AE956" s="79"/>
      <c r="AF956" s="79"/>
      <c r="AG956" s="79"/>
      <c r="AH956" s="79"/>
    </row>
    <row r="957" spans="1:34" ht="15.75" customHeight="1" x14ac:dyDescent="0.2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  <c r="AE957" s="79"/>
      <c r="AF957" s="79"/>
      <c r="AG957" s="79"/>
      <c r="AH957" s="79"/>
    </row>
    <row r="958" spans="1:34" ht="15.75" customHeight="1" x14ac:dyDescent="0.2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  <c r="AE958" s="79"/>
      <c r="AF958" s="79"/>
      <c r="AG958" s="79"/>
      <c r="AH958" s="79"/>
    </row>
    <row r="959" spans="1:34" ht="15.75" customHeight="1" x14ac:dyDescent="0.2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  <c r="AE959" s="79"/>
      <c r="AF959" s="79"/>
      <c r="AG959" s="79"/>
      <c r="AH959" s="79"/>
    </row>
    <row r="960" spans="1:34" ht="15.75" customHeight="1" x14ac:dyDescent="0.2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  <c r="AE960" s="79"/>
      <c r="AF960" s="79"/>
      <c r="AG960" s="79"/>
      <c r="AH960" s="79"/>
    </row>
    <row r="961" spans="1:34" ht="15.75" customHeight="1" x14ac:dyDescent="0.2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  <c r="AE961" s="79"/>
      <c r="AF961" s="79"/>
      <c r="AG961" s="79"/>
      <c r="AH961" s="79"/>
    </row>
    <row r="962" spans="1:34" ht="15.75" customHeight="1" x14ac:dyDescent="0.2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  <c r="AE962" s="79"/>
      <c r="AF962" s="79"/>
      <c r="AG962" s="79"/>
      <c r="AH962" s="79"/>
    </row>
    <row r="963" spans="1:34" ht="15.75" customHeight="1" x14ac:dyDescent="0.2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  <c r="AG963" s="79"/>
      <c r="AH963" s="79"/>
    </row>
    <row r="964" spans="1:34" ht="15.75" customHeight="1" x14ac:dyDescent="0.2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  <c r="AE964" s="79"/>
      <c r="AF964" s="79"/>
      <c r="AG964" s="79"/>
      <c r="AH964" s="79"/>
    </row>
    <row r="965" spans="1:34" ht="15.75" customHeight="1" x14ac:dyDescent="0.2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  <c r="AE965" s="79"/>
      <c r="AF965" s="79"/>
      <c r="AG965" s="79"/>
      <c r="AH965" s="79"/>
    </row>
    <row r="966" spans="1:34" ht="15.75" customHeight="1" x14ac:dyDescent="0.2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  <c r="AE966" s="79"/>
      <c r="AF966" s="79"/>
      <c r="AG966" s="79"/>
      <c r="AH966" s="79"/>
    </row>
    <row r="967" spans="1:34" ht="15.75" customHeight="1" x14ac:dyDescent="0.2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  <c r="AE967" s="79"/>
      <c r="AF967" s="79"/>
      <c r="AG967" s="79"/>
      <c r="AH967" s="79"/>
    </row>
    <row r="968" spans="1:34" ht="15.75" customHeight="1" x14ac:dyDescent="0.2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  <c r="AE968" s="79"/>
      <c r="AF968" s="79"/>
      <c r="AG968" s="79"/>
      <c r="AH968" s="79"/>
    </row>
    <row r="969" spans="1:34" ht="15.75" customHeight="1" x14ac:dyDescent="0.2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  <c r="AH969" s="79"/>
    </row>
    <row r="970" spans="1:34" ht="15.75" customHeight="1" x14ac:dyDescent="0.2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  <c r="AE970" s="79"/>
      <c r="AF970" s="79"/>
      <c r="AG970" s="79"/>
      <c r="AH970" s="79"/>
    </row>
    <row r="971" spans="1:34" ht="15.75" customHeight="1" x14ac:dyDescent="0.2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  <c r="AE971" s="79"/>
      <c r="AF971" s="79"/>
      <c r="AG971" s="79"/>
      <c r="AH971" s="79"/>
    </row>
    <row r="972" spans="1:34" ht="15.75" customHeight="1" x14ac:dyDescent="0.2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  <c r="AE972" s="79"/>
      <c r="AF972" s="79"/>
      <c r="AG972" s="79"/>
      <c r="AH972" s="79"/>
    </row>
    <row r="973" spans="1:34" ht="15.75" customHeight="1" x14ac:dyDescent="0.2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  <c r="AE973" s="79"/>
      <c r="AF973" s="79"/>
      <c r="AG973" s="79"/>
      <c r="AH973" s="79"/>
    </row>
    <row r="974" spans="1:34" ht="15.75" customHeight="1" x14ac:dyDescent="0.2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  <c r="AE974" s="79"/>
      <c r="AF974" s="79"/>
      <c r="AG974" s="79"/>
      <c r="AH974" s="79"/>
    </row>
    <row r="975" spans="1:34" ht="15.75" customHeight="1" x14ac:dyDescent="0.2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  <c r="AE975" s="79"/>
      <c r="AF975" s="79"/>
      <c r="AG975" s="79"/>
      <c r="AH975" s="79"/>
    </row>
    <row r="976" spans="1:34" ht="15.75" customHeight="1" x14ac:dyDescent="0.2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  <c r="AE976" s="79"/>
      <c r="AF976" s="79"/>
      <c r="AG976" s="79"/>
      <c r="AH976" s="79"/>
    </row>
    <row r="977" spans="1:34" ht="15.75" customHeight="1" x14ac:dyDescent="0.2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  <c r="AE977" s="79"/>
      <c r="AF977" s="79"/>
      <c r="AG977" s="79"/>
      <c r="AH977" s="79"/>
    </row>
    <row r="978" spans="1:34" ht="15.75" customHeight="1" x14ac:dyDescent="0.2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  <c r="AE978" s="79"/>
      <c r="AF978" s="79"/>
      <c r="AG978" s="79"/>
      <c r="AH978" s="79"/>
    </row>
    <row r="979" spans="1:34" ht="15.75" customHeight="1" x14ac:dyDescent="0.2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  <c r="AE979" s="79"/>
      <c r="AF979" s="79"/>
      <c r="AG979" s="79"/>
      <c r="AH979" s="79"/>
    </row>
    <row r="980" spans="1:34" ht="15.75" customHeight="1" x14ac:dyDescent="0.2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  <c r="AE980" s="79"/>
      <c r="AF980" s="79"/>
      <c r="AG980" s="79"/>
      <c r="AH980" s="79"/>
    </row>
    <row r="981" spans="1:34" ht="15.75" customHeight="1" x14ac:dyDescent="0.2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  <c r="AE981" s="79"/>
      <c r="AF981" s="79"/>
      <c r="AG981" s="79"/>
      <c r="AH981" s="79"/>
    </row>
    <row r="982" spans="1:34" ht="15.75" customHeight="1" x14ac:dyDescent="0.2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  <c r="AE982" s="79"/>
      <c r="AF982" s="79"/>
      <c r="AG982" s="79"/>
      <c r="AH982" s="79"/>
    </row>
    <row r="983" spans="1:34" ht="15.75" customHeight="1" x14ac:dyDescent="0.2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  <c r="AE983" s="79"/>
      <c r="AF983" s="79"/>
      <c r="AG983" s="79"/>
      <c r="AH983" s="79"/>
    </row>
    <row r="984" spans="1:34" ht="15.75" customHeight="1" x14ac:dyDescent="0.2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  <c r="AG984" s="79"/>
      <c r="AH984" s="79"/>
    </row>
    <row r="985" spans="1:34" ht="15.75" customHeight="1" x14ac:dyDescent="0.2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  <c r="AE985" s="79"/>
      <c r="AF985" s="79"/>
      <c r="AG985" s="79"/>
      <c r="AH985" s="79"/>
    </row>
    <row r="986" spans="1:34" ht="15.75" customHeight="1" x14ac:dyDescent="0.2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  <c r="AE986" s="79"/>
      <c r="AF986" s="79"/>
      <c r="AG986" s="79"/>
      <c r="AH986" s="79"/>
    </row>
    <row r="987" spans="1:34" ht="15.75" customHeight="1" x14ac:dyDescent="0.2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  <c r="AG987" s="79"/>
      <c r="AH987" s="79"/>
    </row>
    <row r="988" spans="1:34" ht="15.75" customHeight="1" x14ac:dyDescent="0.2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  <c r="AE988" s="79"/>
      <c r="AF988" s="79"/>
      <c r="AG988" s="79"/>
      <c r="AH988" s="79"/>
    </row>
    <row r="989" spans="1:34" ht="15.75" customHeight="1" x14ac:dyDescent="0.2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  <c r="AE989" s="79"/>
      <c r="AF989" s="79"/>
      <c r="AG989" s="79"/>
      <c r="AH989" s="79"/>
    </row>
    <row r="990" spans="1:34" ht="15.75" customHeight="1" x14ac:dyDescent="0.2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  <c r="AE990" s="79"/>
      <c r="AF990" s="79"/>
      <c r="AG990" s="79"/>
      <c r="AH990" s="79"/>
    </row>
    <row r="991" spans="1:34" ht="15.75" customHeight="1" x14ac:dyDescent="0.2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  <c r="AE991" s="79"/>
      <c r="AF991" s="79"/>
      <c r="AG991" s="79"/>
      <c r="AH991" s="79"/>
    </row>
    <row r="992" spans="1:34" ht="15.75" customHeight="1" x14ac:dyDescent="0.2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  <c r="AE992" s="79"/>
      <c r="AF992" s="79"/>
      <c r="AG992" s="79"/>
      <c r="AH992" s="79"/>
    </row>
    <row r="993" spans="1:34" ht="15.75" customHeight="1" x14ac:dyDescent="0.2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  <c r="AE993" s="79"/>
      <c r="AF993" s="79"/>
      <c r="AG993" s="79"/>
      <c r="AH993" s="79"/>
    </row>
    <row r="994" spans="1:34" ht="15.75" customHeight="1" x14ac:dyDescent="0.2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  <c r="AE994" s="79"/>
      <c r="AF994" s="79"/>
      <c r="AG994" s="79"/>
      <c r="AH994" s="79"/>
    </row>
    <row r="995" spans="1:34" ht="15.75" customHeight="1" x14ac:dyDescent="0.2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  <c r="AE995" s="79"/>
      <c r="AF995" s="79"/>
      <c r="AG995" s="79"/>
      <c r="AH995" s="79"/>
    </row>
    <row r="996" spans="1:34" ht="15.75" customHeight="1" x14ac:dyDescent="0.2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  <c r="AE996" s="79"/>
      <c r="AF996" s="79"/>
      <c r="AG996" s="79"/>
      <c r="AH996" s="79"/>
    </row>
    <row r="997" spans="1:34" ht="15.75" customHeight="1" x14ac:dyDescent="0.2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  <c r="AE997" s="79"/>
      <c r="AF997" s="79"/>
      <c r="AG997" s="79"/>
      <c r="AH997" s="79"/>
    </row>
    <row r="998" spans="1:34" ht="15.75" customHeight="1" x14ac:dyDescent="0.2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  <c r="AE998" s="79"/>
      <c r="AF998" s="79"/>
      <c r="AG998" s="79"/>
      <c r="AH998" s="79"/>
    </row>
    <row r="999" spans="1:34" ht="15.75" customHeight="1" x14ac:dyDescent="0.2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  <c r="AE999" s="79"/>
      <c r="AF999" s="79"/>
      <c r="AG999" s="79"/>
      <c r="AH999" s="79"/>
    </row>
    <row r="1000" spans="1:34" ht="15.75" customHeight="1" x14ac:dyDescent="0.2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  <c r="AE1000" s="79"/>
      <c r="AF1000" s="79"/>
      <c r="AG1000" s="79"/>
      <c r="AH1000" s="79"/>
    </row>
  </sheetData>
  <mergeCells count="6">
    <mergeCell ref="AD1:AH1"/>
    <mergeCell ref="C1:F1"/>
    <mergeCell ref="I1:K1"/>
    <mergeCell ref="N1:Q1"/>
    <mergeCell ref="T1:W1"/>
    <mergeCell ref="Z1:AA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Portfolio_allocation</vt:lpstr>
      <vt:lpstr>Portfolio_Performance</vt:lpstr>
      <vt:lpstr>Efficient_Frontier</vt:lpstr>
      <vt:lpstr>Risk_Analysis</vt:lpstr>
      <vt:lpstr>Screnario_Analysis</vt:lpstr>
      <vt:lpstr>Mean Variance Optimization</vt:lpstr>
      <vt:lpstr>Return_Calc</vt:lpstr>
      <vt:lpstr>returns sheet</vt:lpstr>
      <vt:lpstr>returns sheet (2)</vt:lpstr>
      <vt:lpstr>Portfolio_allocation!solver_opt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Avneesh Kumar</dc:creator>
  <cp:lastModifiedBy>Avneesh Kumar</cp:lastModifiedBy>
  <dcterms:created xsi:type="dcterms:W3CDTF">2024-07-16T09:32:38Z</dcterms:created>
  <dcterms:modified xsi:type="dcterms:W3CDTF">2024-08-12T10:39:58Z</dcterms:modified>
</cp:coreProperties>
</file>