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bhasbasnet/Downloads/"/>
    </mc:Choice>
  </mc:AlternateContent>
  <xr:revisionPtr revIDLastSave="0" documentId="13_ncr:1_{2D300CAB-4CC3-9145-9F69-BADE30642596}" xr6:coauthVersionLast="47" xr6:coauthVersionMax="47" xr10:uidLastSave="{00000000-0000-0000-0000-000000000000}"/>
  <bookViews>
    <workbookView xWindow="1060" yWindow="500" windowWidth="28040" windowHeight="15760" activeTab="5" xr2:uid="{94D3C84C-69DE-2A46-B3E0-52157978AC2D}"/>
  </bookViews>
  <sheets>
    <sheet name="Set 1" sheetId="1" r:id="rId1"/>
    <sheet name="Set 2" sheetId="2" r:id="rId2"/>
    <sheet name="Set 3" sheetId="3" r:id="rId3"/>
    <sheet name="Set 4" sheetId="4" r:id="rId4"/>
    <sheet name="Set 5" sheetId="5" r:id="rId5"/>
    <sheet name="Sheet2" sheetId="6" r:id="rId6"/>
  </sheets>
  <definedNames>
    <definedName name="solver_adj" localSheetId="0" hidden="1">'Set 1'!$D$30:$F$30</definedName>
    <definedName name="solver_adj" localSheetId="1" hidden="1">'Set 2'!$D$33:$E$33</definedName>
    <definedName name="solver_adj" localSheetId="2" hidden="1">'Set 3'!$D$25:$F$25</definedName>
    <definedName name="solver_adj" localSheetId="3" hidden="1">'Set 4'!$D$51:$E$51</definedName>
    <definedName name="solver_adj" localSheetId="4" hidden="1">'Set 5'!$D$33:$F$33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0" hidden="1">'Set 1'!$G$32</definedName>
    <definedName name="solver_lhs1" localSheetId="1" hidden="1">'Set 2'!$E$36</definedName>
    <definedName name="solver_lhs1" localSheetId="2" hidden="1">'Set 3'!$G$28</definedName>
    <definedName name="solver_lhs1" localSheetId="3" hidden="1">'Set 4'!$F$54</definedName>
    <definedName name="solver_lhs1" localSheetId="4" hidden="1">'Set 5'!$F$37</definedName>
    <definedName name="solver_lhs2" localSheetId="0" hidden="1">'Set 1'!$G$33</definedName>
    <definedName name="solver_lhs2" localSheetId="1" hidden="1">'Set 2'!$E$37</definedName>
    <definedName name="solver_lhs2" localSheetId="2" hidden="1">'Set 3'!$G$29</definedName>
    <definedName name="solver_lhs2" localSheetId="3" hidden="1">'Set 4'!$F$55</definedName>
    <definedName name="solver_lhs2" localSheetId="4" hidden="1">'Set 5'!$F$38</definedName>
    <definedName name="solver_lhs3" localSheetId="0" hidden="1">'Set 1'!$G$34</definedName>
    <definedName name="solver_lhs3" localSheetId="1" hidden="1">'Set 2'!$E$38</definedName>
    <definedName name="solver_lhs3" localSheetId="2" hidden="1">'Set 3'!$G$30</definedName>
    <definedName name="solver_lhs3" localSheetId="3" hidden="1">'Set 4'!$F$56</definedName>
    <definedName name="solver_lhs3" localSheetId="4" hidden="1">'Set 5'!$F$39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lin" localSheetId="4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um" localSheetId="3" hidden="1">3</definedName>
    <definedName name="solver_num" localSheetId="4" hidden="1">3</definedName>
    <definedName name="solver_opt" localSheetId="0" hidden="1">'Set 1'!$H$30</definedName>
    <definedName name="solver_opt" localSheetId="1" hidden="1">'Set 2'!$G$33</definedName>
    <definedName name="solver_opt" localSheetId="2" hidden="1">'Set 3'!$H$25</definedName>
    <definedName name="solver_opt" localSheetId="3" hidden="1">'Set 4'!$G$51</definedName>
    <definedName name="solver_opt" localSheetId="4" hidden="1">'Set 5'!$H$33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el1" localSheetId="0" hidden="1">1</definedName>
    <definedName name="solver_rel1" localSheetId="1" hidden="1">2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2" localSheetId="3" hidden="1">3</definedName>
    <definedName name="solver_rel2" localSheetId="4" hidden="1">1</definedName>
    <definedName name="solver_rel3" localSheetId="0" hidden="1">1</definedName>
    <definedName name="solver_rel3" localSheetId="1" hidden="1">3</definedName>
    <definedName name="solver_rel3" localSheetId="2" hidden="1">1</definedName>
    <definedName name="solver_rel3" localSheetId="3" hidden="1">2</definedName>
    <definedName name="solver_rel3" localSheetId="4" hidden="1">1</definedName>
    <definedName name="solver_rhs1" localSheetId="0" hidden="1">'Set 1'!$I$32</definedName>
    <definedName name="solver_rhs1" localSheetId="1" hidden="1">'Set 2'!$G$36</definedName>
    <definedName name="solver_rhs1" localSheetId="2" hidden="1">'Set 3'!$I$28</definedName>
    <definedName name="solver_rhs1" localSheetId="3" hidden="1">'Set 4'!$H$54</definedName>
    <definedName name="solver_rhs1" localSheetId="4" hidden="1">'Set 5'!$H$37</definedName>
    <definedName name="solver_rhs2" localSheetId="0" hidden="1">'Set 1'!$I$33</definedName>
    <definedName name="solver_rhs2" localSheetId="1" hidden="1">'Set 2'!$G$37</definedName>
    <definedName name="solver_rhs2" localSheetId="2" hidden="1">'Set 3'!$I$29</definedName>
    <definedName name="solver_rhs2" localSheetId="3" hidden="1">'Set 4'!$H$55</definedName>
    <definedName name="solver_rhs2" localSheetId="4" hidden="1">'Set 5'!$H$38</definedName>
    <definedName name="solver_rhs3" localSheetId="0" hidden="1">'Set 1'!$I$34</definedName>
    <definedName name="solver_rhs3" localSheetId="1" hidden="1">'Set 2'!$G$38</definedName>
    <definedName name="solver_rhs3" localSheetId="2" hidden="1">'Set 3'!$I$30</definedName>
    <definedName name="solver_rhs3" localSheetId="3" hidden="1">'Set 4'!$H$56</definedName>
    <definedName name="solver_rhs3" localSheetId="4" hidden="1">'Set 5'!$H$39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0" hidden="1">1</definedName>
    <definedName name="solver_typ" localSheetId="1" hidden="1">2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4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6" l="1"/>
  <c r="C36" i="6" s="1"/>
  <c r="E36" i="6" s="1"/>
  <c r="B37" i="6" s="1"/>
  <c r="D36" i="6"/>
  <c r="C37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E35" i="6"/>
  <c r="D35" i="6"/>
  <c r="C35" i="6"/>
  <c r="C34" i="6"/>
  <c r="B35" i="6"/>
  <c r="D31" i="6"/>
  <c r="D34" i="6" s="1"/>
  <c r="E34" i="6" s="1"/>
  <c r="B34" i="6"/>
  <c r="D29" i="6"/>
  <c r="D63" i="5"/>
  <c r="D61" i="5"/>
  <c r="D59" i="5"/>
  <c r="D58" i="5"/>
  <c r="D67" i="4"/>
  <c r="D65" i="4"/>
  <c r="E49" i="5"/>
  <c r="D49" i="5"/>
  <c r="D47" i="5"/>
  <c r="E37" i="6" l="1"/>
  <c r="B38" i="6" s="1"/>
  <c r="E67" i="4"/>
  <c r="F38" i="5"/>
  <c r="F39" i="5"/>
  <c r="F37" i="5"/>
  <c r="H33" i="5"/>
  <c r="B26" i="5" a="1"/>
  <c r="B26" i="5" s="1"/>
  <c r="B22" i="5" a="1"/>
  <c r="B22" i="5" s="1"/>
  <c r="B16" i="5" a="1"/>
  <c r="B16" i="5" s="1"/>
  <c r="G51" i="4"/>
  <c r="F55" i="4"/>
  <c r="F54" i="4"/>
  <c r="H56" i="4"/>
  <c r="F56" i="4"/>
  <c r="G29" i="3"/>
  <c r="G30" i="3"/>
  <c r="G28" i="3"/>
  <c r="H25" i="3"/>
  <c r="E38" i="2"/>
  <c r="E37" i="2"/>
  <c r="E36" i="2"/>
  <c r="G33" i="2"/>
  <c r="H30" i="1"/>
  <c r="G33" i="1"/>
  <c r="G34" i="1"/>
  <c r="G32" i="1"/>
  <c r="D46" i="3"/>
  <c r="D48" i="3" s="1"/>
  <c r="D47" i="3"/>
  <c r="C55" i="3"/>
  <c r="C54" i="3"/>
  <c r="D42" i="3"/>
  <c r="N38" i="3"/>
  <c r="N39" i="3" s="1"/>
  <c r="D88" i="4"/>
  <c r="F86" i="4"/>
  <c r="F85" i="4"/>
  <c r="F84" i="4"/>
  <c r="E68" i="4"/>
  <c r="E69" i="4"/>
  <c r="E70" i="4"/>
  <c r="E71" i="4"/>
  <c r="E72" i="4"/>
  <c r="E73" i="4"/>
  <c r="E74" i="4"/>
  <c r="E75" i="4"/>
  <c r="E76" i="4"/>
  <c r="F47" i="4"/>
  <c r="B47" i="4" a="1"/>
  <c r="B47" i="4" s="1"/>
  <c r="B39" i="4" a="1"/>
  <c r="B39" i="4" s="1"/>
  <c r="B33" i="4" a="1"/>
  <c r="B33" i="4" s="1"/>
  <c r="B28" i="4" a="1"/>
  <c r="B28" i="4" s="1"/>
  <c r="G24" i="4" a="1"/>
  <c r="G24" i="4" s="1"/>
  <c r="B18" i="4"/>
  <c r="B19" i="4"/>
  <c r="B17" i="4"/>
  <c r="BM6" i="3"/>
  <c r="BM7" i="3"/>
  <c r="BM8" i="3"/>
  <c r="BM9" i="3"/>
  <c r="BM10" i="3"/>
  <c r="BM11" i="3"/>
  <c r="BM12" i="3"/>
  <c r="BM13" i="3"/>
  <c r="BM5" i="3"/>
  <c r="BL14" i="3"/>
  <c r="BK14" i="3"/>
  <c r="E29" i="2" a="1"/>
  <c r="E29" i="2" s="1"/>
  <c r="B9" i="3" a="1"/>
  <c r="B9" i="3" s="1"/>
  <c r="B15" i="3" s="1" a="1"/>
  <c r="B15" i="3" s="1"/>
  <c r="B19" i="3" s="1" a="1"/>
  <c r="B19" i="3" s="1"/>
  <c r="C58" i="1"/>
  <c r="D48" i="1"/>
  <c r="C48" i="1"/>
  <c r="D67" i="2"/>
  <c r="C65" i="2"/>
  <c r="D55" i="2"/>
  <c r="D57" i="2" s="1"/>
  <c r="C16" i="1"/>
  <c r="C15" i="1"/>
  <c r="B16" i="1"/>
  <c r="B15" i="1"/>
  <c r="B18" i="1" s="1" a="1"/>
  <c r="B18" i="1" s="1"/>
  <c r="F18" i="1" s="1" a="1"/>
  <c r="F18" i="1" s="1"/>
  <c r="B24" i="1" s="1" a="1"/>
  <c r="B24" i="1" s="1"/>
  <c r="J11" i="2" a="1"/>
  <c r="J11" i="2" s="1"/>
  <c r="B25" i="2" a="1"/>
  <c r="B25" i="2" s="1"/>
  <c r="C38" i="6" l="1"/>
  <c r="E38" i="6"/>
  <c r="B39" i="6" s="1"/>
  <c r="B15" i="2" a="1"/>
  <c r="B15" i="2" s="1"/>
  <c r="C39" i="6" l="1"/>
  <c r="E39" i="6" s="1"/>
  <c r="B40" i="6" s="1"/>
  <c r="C40" i="6" l="1"/>
  <c r="E40" i="6" s="1"/>
  <c r="B41" i="6" s="1"/>
  <c r="C41" i="6" l="1"/>
  <c r="E41" i="6" s="1"/>
  <c r="B42" i="6" s="1"/>
  <c r="C42" i="6" l="1"/>
  <c r="E42" i="6"/>
  <c r="B43" i="6" s="1"/>
  <c r="C43" i="6" l="1"/>
  <c r="E43" i="6" s="1"/>
  <c r="B44" i="6" s="1"/>
  <c r="C44" i="6" l="1"/>
  <c r="E44" i="6"/>
  <c r="B45" i="6" s="1"/>
  <c r="C45" i="6" l="1"/>
  <c r="E45" i="6"/>
  <c r="B46" i="6" s="1"/>
  <c r="C46" i="6" l="1"/>
  <c r="E46" i="6"/>
  <c r="B47" i="6" s="1"/>
  <c r="C47" i="6" l="1"/>
  <c r="E47" i="6"/>
  <c r="B48" i="6" s="1"/>
  <c r="C48" i="6" l="1"/>
  <c r="E48" i="6" s="1"/>
  <c r="B49" i="6" s="1"/>
  <c r="C49" i="6" l="1"/>
  <c r="E49" i="6" s="1"/>
  <c r="B50" i="6" s="1"/>
  <c r="C50" i="6" l="1"/>
  <c r="E50" i="6"/>
  <c r="B51" i="6" s="1"/>
  <c r="C51" i="6" l="1"/>
  <c r="E51" i="6" s="1"/>
  <c r="B52" i="6" s="1"/>
  <c r="C52" i="6" l="1"/>
  <c r="E52" i="6"/>
  <c r="B53" i="6" s="1"/>
  <c r="C53" i="6" l="1"/>
  <c r="E53" i="6" s="1"/>
  <c r="B54" i="6" s="1"/>
  <c r="C54" i="6" l="1"/>
  <c r="E54" i="6"/>
  <c r="B55" i="6" s="1"/>
  <c r="C55" i="6" l="1"/>
  <c r="E55" i="6" s="1"/>
  <c r="B56" i="6" s="1"/>
  <c r="C56" i="6" l="1"/>
  <c r="E56" i="6"/>
  <c r="B57" i="6" s="1"/>
  <c r="C57" i="6" l="1"/>
  <c r="E57" i="6" s="1"/>
  <c r="B58" i="6" s="1"/>
  <c r="C58" i="6" l="1"/>
  <c r="E58" i="6"/>
  <c r="B59" i="6" s="1"/>
  <c r="C59" i="6" l="1"/>
  <c r="E59" i="6"/>
  <c r="B60" i="6" s="1"/>
  <c r="C60" i="6" l="1"/>
  <c r="E60" i="6"/>
  <c r="B61" i="6" s="1"/>
  <c r="C61" i="6" l="1"/>
  <c r="E61" i="6"/>
  <c r="B62" i="6" s="1"/>
  <c r="C62" i="6" l="1"/>
  <c r="E62" i="6"/>
  <c r="B63" i="6" s="1"/>
  <c r="C63" i="6" l="1"/>
  <c r="E63" i="6"/>
  <c r="B64" i="6" s="1"/>
  <c r="C64" i="6" l="1"/>
  <c r="E64" i="6"/>
  <c r="B65" i="6" s="1"/>
  <c r="C65" i="6" l="1"/>
  <c r="E65" i="6" s="1"/>
  <c r="B66" i="6" s="1"/>
  <c r="C66" i="6" l="1"/>
  <c r="E66" i="6" s="1"/>
  <c r="B67" i="6" s="1"/>
  <c r="C67" i="6" l="1"/>
  <c r="E67" i="6"/>
  <c r="B68" i="6" s="1"/>
  <c r="C68" i="6" l="1"/>
  <c r="E68" i="6"/>
  <c r="B69" i="6" s="1"/>
  <c r="C69" i="6" l="1"/>
  <c r="E69" i="6" s="1"/>
  <c r="B70" i="6" s="1"/>
  <c r="C70" i="6" l="1"/>
  <c r="E70" i="6" s="1"/>
  <c r="B71" i="6" s="1"/>
  <c r="C71" i="6" l="1"/>
  <c r="E71" i="6"/>
  <c r="B72" i="6" s="1"/>
  <c r="C72" i="6" l="1"/>
  <c r="E72" i="6"/>
  <c r="B73" i="6" s="1"/>
  <c r="C73" i="6" l="1"/>
  <c r="E73" i="6" s="1"/>
  <c r="B74" i="6" s="1"/>
  <c r="C74" i="6" l="1"/>
  <c r="E74" i="6"/>
  <c r="B75" i="6" s="1"/>
  <c r="C75" i="6" l="1"/>
  <c r="E75" i="6"/>
  <c r="B76" i="6" s="1"/>
  <c r="C76" i="6" l="1"/>
  <c r="E76" i="6"/>
  <c r="B77" i="6" s="1"/>
  <c r="C77" i="6" l="1"/>
  <c r="E77" i="6"/>
  <c r="B78" i="6" s="1"/>
  <c r="C78" i="6" l="1"/>
  <c r="E78" i="6" s="1"/>
  <c r="B79" i="6" s="1"/>
  <c r="C79" i="6" l="1"/>
  <c r="E79" i="6"/>
  <c r="B80" i="6" s="1"/>
  <c r="C80" i="6" l="1"/>
  <c r="E80" i="6"/>
  <c r="B81" i="6" s="1"/>
  <c r="C81" i="6" l="1"/>
  <c r="E81" i="6" s="1"/>
  <c r="B82" i="6" s="1"/>
  <c r="C82" i="6" l="1"/>
  <c r="E82" i="6"/>
  <c r="B83" i="6" s="1"/>
  <c r="C83" i="6" l="1"/>
  <c r="E83" i="6"/>
  <c r="B84" i="6" s="1"/>
  <c r="C84" i="6" l="1"/>
  <c r="E84" i="6"/>
  <c r="B85" i="6" s="1"/>
  <c r="C85" i="6" l="1"/>
  <c r="E85" i="6" s="1"/>
  <c r="B86" i="6" s="1"/>
  <c r="C86" i="6" l="1"/>
  <c r="E86" i="6"/>
  <c r="B87" i="6" s="1"/>
  <c r="C87" i="6" l="1"/>
  <c r="E87" i="6"/>
  <c r="B88" i="6" s="1"/>
  <c r="C88" i="6" l="1"/>
  <c r="E88" i="6"/>
  <c r="B89" i="6" s="1"/>
  <c r="C89" i="6" l="1"/>
  <c r="E89" i="6" s="1"/>
  <c r="B90" i="6" s="1"/>
  <c r="C90" i="6" l="1"/>
  <c r="E90" i="6" s="1"/>
  <c r="B91" i="6" s="1"/>
  <c r="C91" i="6" l="1"/>
  <c r="E91" i="6" s="1"/>
  <c r="B92" i="6" s="1"/>
  <c r="C92" i="6" l="1"/>
  <c r="E92" i="6" s="1"/>
  <c r="B93" i="6" s="1"/>
  <c r="C93" i="6" l="1"/>
  <c r="E93" i="6"/>
  <c r="B94" i="6" s="1"/>
  <c r="C94" i="6" l="1"/>
  <c r="E94" i="6"/>
  <c r="B95" i="6" s="1"/>
  <c r="C95" i="6" l="1"/>
  <c r="E95" i="6"/>
  <c r="B96" i="6" s="1"/>
  <c r="C96" i="6" l="1"/>
  <c r="E96" i="6" s="1"/>
  <c r="B97" i="6" s="1"/>
  <c r="C97" i="6" l="1"/>
  <c r="E97" i="6" s="1"/>
  <c r="B98" i="6" s="1"/>
  <c r="C98" i="6" l="1"/>
  <c r="E98" i="6"/>
  <c r="B99" i="6" s="1"/>
  <c r="C99" i="6" l="1"/>
  <c r="E99" i="6" s="1"/>
  <c r="B100" i="6" s="1"/>
  <c r="C100" i="6" l="1"/>
  <c r="E100" i="6"/>
  <c r="B101" i="6" s="1"/>
  <c r="C101" i="6" l="1"/>
  <c r="E101" i="6"/>
  <c r="B102" i="6" s="1"/>
  <c r="C102" i="6" l="1"/>
  <c r="E102" i="6"/>
  <c r="B103" i="6" s="1"/>
  <c r="C103" i="6" l="1"/>
  <c r="E103" i="6"/>
  <c r="B104" i="6" s="1"/>
  <c r="C104" i="6" l="1"/>
  <c r="E104" i="6"/>
  <c r="B105" i="6" s="1"/>
  <c r="C105" i="6" l="1"/>
  <c r="E105" i="6" s="1"/>
  <c r="B106" i="6" s="1"/>
  <c r="C106" i="6" l="1"/>
  <c r="E106" i="6" s="1"/>
  <c r="B107" i="6" s="1"/>
  <c r="C107" i="6" l="1"/>
  <c r="E107" i="6" s="1"/>
  <c r="B108" i="6" s="1"/>
  <c r="C108" i="6" l="1"/>
  <c r="E108" i="6"/>
  <c r="B109" i="6" s="1"/>
  <c r="C109" i="6" l="1"/>
  <c r="E109" i="6"/>
  <c r="B110" i="6" s="1"/>
  <c r="C110" i="6" l="1"/>
  <c r="E110" i="6"/>
  <c r="B111" i="6" s="1"/>
  <c r="C111" i="6" l="1"/>
  <c r="E111" i="6"/>
  <c r="B112" i="6" s="1"/>
  <c r="C112" i="6" l="1"/>
  <c r="E112" i="6"/>
  <c r="B113" i="6" s="1"/>
  <c r="E113" i="6" l="1"/>
  <c r="B114" i="6" s="1"/>
  <c r="C113" i="6"/>
  <c r="C114" i="6" l="1"/>
  <c r="E114" i="6"/>
  <c r="B115" i="6" s="1"/>
  <c r="C115" i="6" l="1"/>
  <c r="E115" i="6" s="1"/>
  <c r="B116" i="6" s="1"/>
  <c r="C116" i="6" l="1"/>
  <c r="E116" i="6" s="1"/>
  <c r="B117" i="6" s="1"/>
  <c r="C117" i="6" l="1"/>
  <c r="E117" i="6"/>
  <c r="B118" i="6" s="1"/>
  <c r="C118" i="6" l="1"/>
  <c r="E118" i="6"/>
  <c r="B119" i="6" s="1"/>
  <c r="C119" i="6" l="1"/>
  <c r="E119" i="6"/>
  <c r="B120" i="6" s="1"/>
  <c r="C120" i="6" l="1"/>
  <c r="E120" i="6" s="1"/>
  <c r="B121" i="6" s="1"/>
  <c r="C121" i="6" l="1"/>
  <c r="E121" i="6" s="1"/>
  <c r="B122" i="6" s="1"/>
  <c r="C122" i="6" l="1"/>
  <c r="E122" i="6"/>
  <c r="B123" i="6" s="1"/>
  <c r="C123" i="6" l="1"/>
  <c r="E123" i="6"/>
  <c r="B124" i="6" s="1"/>
  <c r="C124" i="6" l="1"/>
  <c r="E124" i="6"/>
  <c r="B125" i="6" s="1"/>
  <c r="C125" i="6" l="1"/>
  <c r="E125" i="6" s="1"/>
  <c r="B126" i="6" s="1"/>
  <c r="C126" i="6" l="1"/>
  <c r="E126" i="6"/>
  <c r="B127" i="6" s="1"/>
  <c r="C127" i="6" l="1"/>
  <c r="E127" i="6"/>
  <c r="B128" i="6" s="1"/>
  <c r="C128" i="6" l="1"/>
  <c r="E128" i="6"/>
  <c r="B129" i="6" s="1"/>
  <c r="C129" i="6" l="1"/>
  <c r="E129" i="6" s="1"/>
  <c r="B130" i="6" s="1"/>
  <c r="C130" i="6" l="1"/>
  <c r="E130" i="6"/>
  <c r="B131" i="6" s="1"/>
  <c r="C131" i="6" l="1"/>
  <c r="E131" i="6"/>
  <c r="B132" i="6" s="1"/>
  <c r="C132" i="6" l="1"/>
  <c r="E132" i="6"/>
  <c r="B133" i="6" s="1"/>
  <c r="C133" i="6" l="1"/>
  <c r="E133" i="6" s="1"/>
  <c r="B134" i="6" s="1"/>
  <c r="C134" i="6" l="1"/>
  <c r="E134" i="6" s="1"/>
  <c r="B135" i="6" s="1"/>
  <c r="C135" i="6" l="1"/>
  <c r="E135" i="6" s="1"/>
  <c r="B136" i="6" s="1"/>
  <c r="C136" i="6" l="1"/>
  <c r="E136" i="6"/>
  <c r="B137" i="6" s="1"/>
  <c r="C137" i="6" l="1"/>
  <c r="E137" i="6"/>
  <c r="B138" i="6" s="1"/>
  <c r="C138" i="6" l="1"/>
  <c r="E138" i="6"/>
  <c r="B139" i="6" s="1"/>
  <c r="C139" i="6" l="1"/>
  <c r="E139" i="6"/>
  <c r="B140" i="6" s="1"/>
  <c r="C140" i="6" l="1"/>
  <c r="E140" i="6"/>
  <c r="B141" i="6" s="1"/>
  <c r="C141" i="6" l="1"/>
  <c r="E141" i="6" s="1"/>
  <c r="B142" i="6" s="1"/>
  <c r="C142" i="6" l="1"/>
  <c r="E142" i="6"/>
  <c r="B143" i="6" s="1"/>
  <c r="C143" i="6" l="1"/>
  <c r="E143" i="6"/>
  <c r="B144" i="6" s="1"/>
  <c r="C144" i="6" l="1"/>
  <c r="E144" i="6"/>
  <c r="B145" i="6" s="1"/>
  <c r="C145" i="6" l="1"/>
  <c r="E145" i="6"/>
  <c r="B146" i="6" s="1"/>
  <c r="C146" i="6" l="1"/>
  <c r="E146" i="6"/>
  <c r="B147" i="6" s="1"/>
  <c r="C147" i="6" l="1"/>
  <c r="E147" i="6"/>
  <c r="B148" i="6" s="1"/>
  <c r="C148" i="6" l="1"/>
  <c r="E148" i="6"/>
  <c r="B149" i="6" s="1"/>
  <c r="C149" i="6" l="1"/>
  <c r="E149" i="6" s="1"/>
  <c r="B150" i="6" s="1"/>
  <c r="C150" i="6" l="1"/>
  <c r="E150" i="6"/>
  <c r="B151" i="6" s="1"/>
  <c r="C151" i="6" l="1"/>
  <c r="E151" i="6" s="1"/>
  <c r="B152" i="6" s="1"/>
  <c r="C152" i="6" l="1"/>
  <c r="E152" i="6"/>
  <c r="B153" i="6" s="1"/>
  <c r="C153" i="6" l="1"/>
  <c r="E153" i="6" s="1"/>
  <c r="B154" i="6" s="1"/>
  <c r="C154" i="6" l="1"/>
  <c r="E154" i="6" s="1"/>
  <c r="B155" i="6" s="1"/>
  <c r="C155" i="6" l="1"/>
  <c r="E155" i="6"/>
  <c r="B156" i="6" s="1"/>
  <c r="C156" i="6" l="1"/>
  <c r="E156" i="6"/>
  <c r="B157" i="6" s="1"/>
  <c r="C157" i="6" l="1"/>
  <c r="E157" i="6" s="1"/>
  <c r="B158" i="6" s="1"/>
  <c r="C158" i="6" l="1"/>
  <c r="E158" i="6"/>
  <c r="B159" i="6" s="1"/>
  <c r="C159" i="6" l="1"/>
  <c r="E159" i="6"/>
  <c r="B160" i="6" s="1"/>
  <c r="C160" i="6" l="1"/>
  <c r="E160" i="6"/>
  <c r="B161" i="6" s="1"/>
  <c r="C161" i="6" l="1"/>
  <c r="E161" i="6"/>
  <c r="B162" i="6" s="1"/>
  <c r="C162" i="6" l="1"/>
  <c r="E162" i="6" s="1"/>
  <c r="B163" i="6" s="1"/>
  <c r="C163" i="6" l="1"/>
  <c r="E163" i="6"/>
  <c r="B164" i="6" s="1"/>
  <c r="C164" i="6" l="1"/>
  <c r="E164" i="6"/>
  <c r="B165" i="6" s="1"/>
  <c r="C165" i="6" l="1"/>
  <c r="E165" i="6" s="1"/>
  <c r="B166" i="6" s="1"/>
  <c r="C166" i="6" l="1"/>
  <c r="E166" i="6"/>
  <c r="B167" i="6" s="1"/>
  <c r="C167" i="6" l="1"/>
  <c r="E167" i="6" s="1"/>
  <c r="B168" i="6" s="1"/>
  <c r="C168" i="6" l="1"/>
  <c r="E168" i="6"/>
  <c r="B169" i="6" s="1"/>
  <c r="C169" i="6" l="1"/>
  <c r="E169" i="6" s="1"/>
  <c r="B170" i="6" s="1"/>
  <c r="C170" i="6" l="1"/>
  <c r="E170" i="6"/>
  <c r="B171" i="6" s="1"/>
  <c r="C171" i="6" l="1"/>
  <c r="E171" i="6" s="1"/>
  <c r="B172" i="6" s="1"/>
  <c r="C172" i="6" l="1"/>
  <c r="E172" i="6"/>
  <c r="B173" i="6" s="1"/>
  <c r="C173" i="6" l="1"/>
  <c r="E173" i="6" s="1"/>
  <c r="B174" i="6" s="1"/>
  <c r="C174" i="6" l="1"/>
  <c r="E174" i="6"/>
  <c r="B175" i="6" s="1"/>
  <c r="C175" i="6" l="1"/>
  <c r="E175" i="6"/>
  <c r="B176" i="6" s="1"/>
  <c r="C176" i="6" l="1"/>
  <c r="E176" i="6" s="1"/>
  <c r="B177" i="6" s="1"/>
  <c r="C177" i="6" l="1"/>
  <c r="E177" i="6"/>
  <c r="B178" i="6" s="1"/>
  <c r="C178" i="6" l="1"/>
  <c r="E178" i="6"/>
  <c r="B179" i="6" s="1"/>
  <c r="C179" i="6" l="1"/>
  <c r="E179" i="6"/>
  <c r="B180" i="6" s="1"/>
  <c r="C180" i="6" l="1"/>
  <c r="E180" i="6"/>
  <c r="B181" i="6" s="1"/>
  <c r="C181" i="6" l="1"/>
  <c r="E181" i="6" s="1"/>
  <c r="B182" i="6" s="1"/>
  <c r="C182" i="6" l="1"/>
  <c r="E182" i="6" s="1"/>
  <c r="B183" i="6" s="1"/>
  <c r="C183" i="6" l="1"/>
  <c r="E183" i="6" s="1"/>
  <c r="B184" i="6" s="1"/>
  <c r="C184" i="6" l="1"/>
  <c r="E184" i="6"/>
  <c r="B185" i="6" s="1"/>
  <c r="C185" i="6" l="1"/>
  <c r="E185" i="6"/>
  <c r="B186" i="6" s="1"/>
  <c r="C186" i="6" l="1"/>
  <c r="E186" i="6"/>
  <c r="B187" i="6" s="1"/>
  <c r="C187" i="6" l="1"/>
  <c r="E187" i="6" s="1"/>
  <c r="B188" i="6" s="1"/>
  <c r="C188" i="6" l="1"/>
  <c r="E188" i="6"/>
  <c r="B189" i="6" s="1"/>
  <c r="C189" i="6" l="1"/>
  <c r="E189" i="6" s="1"/>
  <c r="B190" i="6" s="1"/>
  <c r="C190" i="6" l="1"/>
  <c r="E190" i="6"/>
  <c r="B191" i="6" s="1"/>
  <c r="C191" i="6" l="1"/>
  <c r="E191" i="6"/>
  <c r="B192" i="6" s="1"/>
  <c r="C192" i="6" l="1"/>
  <c r="E192" i="6"/>
  <c r="B193" i="6" s="1"/>
  <c r="C193" i="6" l="1"/>
  <c r="E193" i="6"/>
  <c r="B194" i="6" s="1"/>
  <c r="C194" i="6" l="1"/>
  <c r="E194" i="6"/>
  <c r="B195" i="6" s="1"/>
  <c r="C195" i="6" l="1"/>
  <c r="E195" i="6"/>
  <c r="B196" i="6" s="1"/>
  <c r="C196" i="6" l="1"/>
  <c r="E196" i="6" s="1"/>
  <c r="B197" i="6" s="1"/>
  <c r="C197" i="6" l="1"/>
  <c r="E197" i="6" s="1"/>
  <c r="B198" i="6" s="1"/>
  <c r="C198" i="6" l="1"/>
  <c r="E198" i="6" s="1"/>
  <c r="B199" i="6" s="1"/>
  <c r="C199" i="6" l="1"/>
  <c r="E199" i="6" s="1"/>
  <c r="B200" i="6" s="1"/>
  <c r="C200" i="6" l="1"/>
  <c r="E200" i="6"/>
  <c r="B201" i="6" s="1"/>
  <c r="C201" i="6" l="1"/>
  <c r="E201" i="6"/>
  <c r="B202" i="6" s="1"/>
  <c r="C202" i="6" l="1"/>
  <c r="E202" i="6"/>
  <c r="B203" i="6" s="1"/>
  <c r="C203" i="6" l="1"/>
  <c r="E203" i="6" s="1"/>
  <c r="B204" i="6" s="1"/>
  <c r="C204" i="6" l="1"/>
  <c r="E204" i="6" s="1"/>
  <c r="B205" i="6" s="1"/>
  <c r="C205" i="6" l="1"/>
  <c r="E205" i="6" s="1"/>
  <c r="B206" i="6" s="1"/>
  <c r="C206" i="6" l="1"/>
  <c r="E206" i="6" s="1"/>
  <c r="B207" i="6" s="1"/>
  <c r="C207" i="6" l="1"/>
  <c r="E207" i="6"/>
  <c r="B208" i="6" s="1"/>
  <c r="C208" i="6" l="1"/>
  <c r="E208" i="6" s="1"/>
  <c r="B209" i="6" s="1"/>
  <c r="C209" i="6" l="1"/>
  <c r="E209" i="6"/>
  <c r="B210" i="6" s="1"/>
  <c r="C210" i="6" l="1"/>
  <c r="E210" i="6" s="1"/>
  <c r="B211" i="6" s="1"/>
  <c r="C211" i="6" l="1"/>
  <c r="E211" i="6"/>
  <c r="B212" i="6" s="1"/>
  <c r="C212" i="6" l="1"/>
  <c r="E212" i="6" s="1"/>
  <c r="B213" i="6" s="1"/>
  <c r="C213" i="6" l="1"/>
  <c r="E213" i="6" s="1"/>
  <c r="B214" i="6" s="1"/>
  <c r="C214" i="6" l="1"/>
  <c r="E214" i="6"/>
  <c r="B215" i="6" s="1"/>
  <c r="C215" i="6" l="1"/>
  <c r="E215" i="6" s="1"/>
  <c r="B216" i="6" s="1"/>
  <c r="C216" i="6" l="1"/>
  <c r="E216" i="6" s="1"/>
  <c r="B217" i="6" s="1"/>
  <c r="C217" i="6" l="1"/>
  <c r="E217" i="6" s="1"/>
  <c r="B218" i="6" s="1"/>
  <c r="C218" i="6" l="1"/>
  <c r="E218" i="6"/>
  <c r="B219" i="6" s="1"/>
  <c r="C219" i="6" l="1"/>
  <c r="E219" i="6" s="1"/>
  <c r="B220" i="6" s="1"/>
  <c r="C220" i="6" l="1"/>
  <c r="E220" i="6"/>
  <c r="B221" i="6" s="1"/>
  <c r="C221" i="6" l="1"/>
  <c r="E221" i="6"/>
  <c r="B222" i="6" s="1"/>
  <c r="C222" i="6" l="1"/>
  <c r="E222" i="6" s="1"/>
  <c r="B223" i="6" s="1"/>
  <c r="C223" i="6" l="1"/>
  <c r="E223" i="6"/>
  <c r="B224" i="6" s="1"/>
  <c r="C224" i="6" l="1"/>
  <c r="E224" i="6" s="1"/>
  <c r="B225" i="6" s="1"/>
  <c r="C225" i="6" l="1"/>
  <c r="E225" i="6"/>
  <c r="B226" i="6" s="1"/>
  <c r="C226" i="6" l="1"/>
  <c r="E226" i="6" s="1"/>
  <c r="B227" i="6" s="1"/>
  <c r="C227" i="6" l="1"/>
  <c r="E227" i="6"/>
  <c r="B228" i="6" s="1"/>
  <c r="C228" i="6" l="1"/>
  <c r="E228" i="6" s="1"/>
  <c r="B229" i="6" s="1"/>
  <c r="C229" i="6" l="1"/>
  <c r="E229" i="6" s="1"/>
  <c r="B230" i="6" s="1"/>
  <c r="C230" i="6" l="1"/>
  <c r="E230" i="6" s="1"/>
  <c r="B231" i="6" s="1"/>
  <c r="C231" i="6" l="1"/>
  <c r="E231" i="6" s="1"/>
  <c r="B232" i="6" s="1"/>
  <c r="C232" i="6" l="1"/>
  <c r="E232" i="6"/>
  <c r="B233" i="6" s="1"/>
  <c r="C233" i="6" l="1"/>
  <c r="E233" i="6" s="1"/>
  <c r="B234" i="6" s="1"/>
  <c r="C234" i="6" l="1"/>
  <c r="E234" i="6" s="1"/>
  <c r="B235" i="6" s="1"/>
  <c r="C235" i="6" l="1"/>
  <c r="E235" i="6"/>
  <c r="B236" i="6" s="1"/>
  <c r="C236" i="6" l="1"/>
  <c r="E236" i="6"/>
  <c r="B237" i="6" s="1"/>
  <c r="C237" i="6" l="1"/>
  <c r="E237" i="6"/>
  <c r="B238" i="6" s="1"/>
  <c r="C238" i="6" l="1"/>
  <c r="E238" i="6" s="1"/>
  <c r="B239" i="6" s="1"/>
  <c r="C239" i="6" l="1"/>
  <c r="E239" i="6"/>
  <c r="B240" i="6" s="1"/>
  <c r="C240" i="6" l="1"/>
  <c r="E240" i="6" s="1"/>
  <c r="B241" i="6" s="1"/>
  <c r="C241" i="6" l="1"/>
  <c r="E241" i="6"/>
  <c r="B242" i="6" s="1"/>
  <c r="C242" i="6" l="1"/>
  <c r="E242" i="6" s="1"/>
  <c r="B243" i="6" s="1"/>
  <c r="C243" i="6" l="1"/>
  <c r="E243" i="6"/>
  <c r="B244" i="6" s="1"/>
  <c r="C244" i="6" l="1"/>
  <c r="E244" i="6" s="1"/>
  <c r="B245" i="6" s="1"/>
  <c r="C245" i="6" l="1"/>
  <c r="E245" i="6" s="1"/>
  <c r="B246" i="6" s="1"/>
  <c r="C246" i="6" l="1"/>
  <c r="E246" i="6"/>
  <c r="B247" i="6" s="1"/>
  <c r="C247" i="6" l="1"/>
  <c r="E247" i="6" s="1"/>
  <c r="B248" i="6" s="1"/>
  <c r="C248" i="6" l="1"/>
  <c r="E248" i="6"/>
  <c r="B249" i="6" s="1"/>
  <c r="C249" i="6" l="1"/>
  <c r="E249" i="6" s="1"/>
  <c r="B250" i="6" s="1"/>
  <c r="C250" i="6" l="1"/>
  <c r="E250" i="6"/>
  <c r="B251" i="6" s="1"/>
  <c r="C251" i="6" l="1"/>
  <c r="E251" i="6"/>
  <c r="B252" i="6" s="1"/>
  <c r="C252" i="6" l="1"/>
  <c r="E252" i="6"/>
  <c r="B253" i="6" s="1"/>
  <c r="C253" i="6" l="1"/>
  <c r="E253" i="6"/>
  <c r="B254" i="6" s="1"/>
  <c r="C254" i="6" l="1"/>
  <c r="E254" i="6" s="1"/>
  <c r="B255" i="6" s="1"/>
  <c r="C255" i="6" l="1"/>
  <c r="E255" i="6"/>
  <c r="B256" i="6" s="1"/>
  <c r="C256" i="6" l="1"/>
  <c r="E256" i="6" s="1"/>
  <c r="B257" i="6" s="1"/>
  <c r="C257" i="6" l="1"/>
  <c r="E257" i="6"/>
  <c r="B258" i="6" s="1"/>
  <c r="C258" i="6" l="1"/>
  <c r="E258" i="6" s="1"/>
  <c r="B259" i="6" s="1"/>
  <c r="C259" i="6" l="1"/>
  <c r="E259" i="6"/>
  <c r="B260" i="6" s="1"/>
  <c r="C260" i="6" l="1"/>
  <c r="E260" i="6"/>
  <c r="B261" i="6" s="1"/>
  <c r="C261" i="6" l="1"/>
  <c r="E261" i="6" s="1"/>
  <c r="B262" i="6" s="1"/>
  <c r="C262" i="6" l="1"/>
  <c r="E262" i="6" s="1"/>
  <c r="B263" i="6" s="1"/>
  <c r="C263" i="6" l="1"/>
  <c r="E263" i="6" s="1"/>
  <c r="B264" i="6" s="1"/>
  <c r="C264" i="6" l="1"/>
  <c r="E264" i="6"/>
  <c r="B265" i="6" s="1"/>
  <c r="C265" i="6" l="1"/>
  <c r="E265" i="6"/>
  <c r="B266" i="6" s="1"/>
  <c r="C266" i="6" l="1"/>
  <c r="E266" i="6"/>
  <c r="B267" i="6" s="1"/>
  <c r="C267" i="6" l="1"/>
  <c r="E267" i="6"/>
  <c r="B268" i="6" s="1"/>
  <c r="C268" i="6" l="1"/>
  <c r="E268" i="6" s="1"/>
  <c r="B269" i="6" s="1"/>
  <c r="C269" i="6" l="1"/>
  <c r="E269" i="6"/>
  <c r="B270" i="6" s="1"/>
  <c r="C270" i="6" l="1"/>
  <c r="E270" i="6"/>
  <c r="B271" i="6" s="1"/>
  <c r="C271" i="6" l="1"/>
  <c r="E271" i="6"/>
  <c r="B272" i="6" s="1"/>
  <c r="C272" i="6" l="1"/>
  <c r="E272" i="6" s="1"/>
  <c r="B273" i="6" s="1"/>
  <c r="C273" i="6" l="1"/>
  <c r="E273" i="6"/>
  <c r="B274" i="6" s="1"/>
  <c r="C274" i="6" l="1"/>
  <c r="E274" i="6"/>
  <c r="B275" i="6" s="1"/>
  <c r="C275" i="6" l="1"/>
  <c r="E275" i="6" s="1"/>
  <c r="B276" i="6" s="1"/>
  <c r="C276" i="6" l="1"/>
  <c r="E276" i="6"/>
  <c r="B277" i="6" s="1"/>
  <c r="C277" i="6" l="1"/>
  <c r="E277" i="6"/>
  <c r="B278" i="6" s="1"/>
  <c r="C278" i="6" l="1"/>
  <c r="E278" i="6" s="1"/>
  <c r="B279" i="6" s="1"/>
  <c r="C279" i="6" l="1"/>
  <c r="E279" i="6"/>
  <c r="B280" i="6" s="1"/>
  <c r="C280" i="6" l="1"/>
  <c r="E280" i="6" s="1"/>
  <c r="B281" i="6" s="1"/>
  <c r="C281" i="6" l="1"/>
  <c r="E281" i="6"/>
  <c r="B282" i="6" s="1"/>
  <c r="C282" i="6" l="1"/>
  <c r="E282" i="6"/>
  <c r="B283" i="6" s="1"/>
  <c r="C283" i="6" l="1"/>
  <c r="E283" i="6"/>
  <c r="B284" i="6" s="1"/>
  <c r="C284" i="6" l="1"/>
  <c r="E284" i="6" s="1"/>
  <c r="B285" i="6" s="1"/>
  <c r="C285" i="6" l="1"/>
  <c r="E285" i="6" s="1"/>
  <c r="B286" i="6" s="1"/>
  <c r="C286" i="6" l="1"/>
  <c r="E286" i="6"/>
  <c r="B287" i="6" s="1"/>
  <c r="C287" i="6" l="1"/>
  <c r="E287" i="6"/>
  <c r="B288" i="6" s="1"/>
  <c r="C288" i="6" l="1"/>
  <c r="E288" i="6" s="1"/>
  <c r="B289" i="6" s="1"/>
  <c r="C289" i="6" l="1"/>
  <c r="E289" i="6"/>
  <c r="B290" i="6" s="1"/>
  <c r="C290" i="6" l="1"/>
  <c r="E290" i="6" s="1"/>
  <c r="B291" i="6" s="1"/>
  <c r="C291" i="6" l="1"/>
  <c r="E291" i="6"/>
  <c r="B292" i="6" s="1"/>
  <c r="C292" i="6" l="1"/>
  <c r="E292" i="6" s="1"/>
  <c r="B293" i="6" s="1"/>
  <c r="C293" i="6" l="1"/>
  <c r="E293" i="6"/>
  <c r="B294" i="6" s="1"/>
  <c r="C294" i="6" l="1"/>
  <c r="E294" i="6"/>
  <c r="B295" i="6" s="1"/>
  <c r="C295" i="6" l="1"/>
  <c r="E295" i="6"/>
  <c r="B296" i="6" s="1"/>
  <c r="C296" i="6" l="1"/>
  <c r="E296" i="6" s="1"/>
  <c r="B297" i="6" s="1"/>
  <c r="C297" i="6" l="1"/>
  <c r="E297" i="6"/>
  <c r="B298" i="6" s="1"/>
  <c r="C298" i="6" l="1"/>
  <c r="E298" i="6" s="1"/>
  <c r="B299" i="6" s="1"/>
  <c r="C299" i="6" l="1"/>
  <c r="E299" i="6"/>
  <c r="B300" i="6" s="1"/>
  <c r="C300" i="6" l="1"/>
  <c r="E300" i="6" s="1"/>
  <c r="B301" i="6" s="1"/>
  <c r="C301" i="6" l="1"/>
  <c r="E301" i="6"/>
  <c r="B302" i="6" s="1"/>
  <c r="C302" i="6" l="1"/>
  <c r="E302" i="6"/>
  <c r="B303" i="6" s="1"/>
  <c r="C303" i="6" l="1"/>
  <c r="E303" i="6" s="1"/>
  <c r="B304" i="6" s="1"/>
  <c r="C304" i="6" l="1"/>
  <c r="E304" i="6"/>
  <c r="B305" i="6" s="1"/>
  <c r="C305" i="6" l="1"/>
  <c r="E305" i="6" s="1"/>
  <c r="B306" i="6" s="1"/>
  <c r="C306" i="6" l="1"/>
  <c r="E306" i="6"/>
  <c r="B307" i="6" s="1"/>
  <c r="C307" i="6" l="1"/>
  <c r="E307" i="6"/>
  <c r="B308" i="6" s="1"/>
  <c r="C308" i="6" l="1"/>
  <c r="E308" i="6" s="1"/>
  <c r="B309" i="6" s="1"/>
  <c r="C309" i="6" l="1"/>
  <c r="E309" i="6" s="1"/>
  <c r="B310" i="6" s="1"/>
  <c r="C310" i="6" l="1"/>
  <c r="E310" i="6"/>
  <c r="B311" i="6" s="1"/>
  <c r="C311" i="6" l="1"/>
  <c r="E311" i="6" s="1"/>
  <c r="B312" i="6" s="1"/>
  <c r="C312" i="6" l="1"/>
  <c r="E312" i="6" s="1"/>
  <c r="B313" i="6" s="1"/>
  <c r="C313" i="6" l="1"/>
  <c r="E313" i="6" s="1"/>
  <c r="B314" i="6" s="1"/>
  <c r="C314" i="6" l="1"/>
  <c r="E314" i="6" s="1"/>
  <c r="B315" i="6" s="1"/>
  <c r="C315" i="6" l="1"/>
  <c r="E315" i="6"/>
  <c r="B316" i="6" s="1"/>
  <c r="C316" i="6" l="1"/>
  <c r="E316" i="6" s="1"/>
  <c r="B317" i="6" s="1"/>
  <c r="C317" i="6" l="1"/>
  <c r="E317" i="6" s="1"/>
  <c r="B318" i="6" s="1"/>
  <c r="C318" i="6" l="1"/>
  <c r="E318" i="6"/>
  <c r="B319" i="6" s="1"/>
  <c r="C319" i="6" l="1"/>
  <c r="E319" i="6"/>
  <c r="B320" i="6" s="1"/>
  <c r="C320" i="6" l="1"/>
  <c r="E320" i="6"/>
  <c r="B321" i="6" s="1"/>
  <c r="C321" i="6" l="1"/>
  <c r="E321" i="6"/>
  <c r="B322" i="6" s="1"/>
  <c r="C322" i="6" l="1"/>
  <c r="E322" i="6" s="1"/>
  <c r="B323" i="6" s="1"/>
  <c r="C323" i="6" l="1"/>
  <c r="E323" i="6" s="1"/>
  <c r="B324" i="6" s="1"/>
  <c r="C324" i="6" l="1"/>
  <c r="E324" i="6"/>
  <c r="B325" i="6" s="1"/>
  <c r="C325" i="6" l="1"/>
  <c r="E325" i="6" s="1"/>
  <c r="B326" i="6" s="1"/>
  <c r="C326" i="6" l="1"/>
  <c r="E326" i="6" s="1"/>
  <c r="B327" i="6" s="1"/>
  <c r="C327" i="6" l="1"/>
  <c r="E327" i="6"/>
  <c r="B328" i="6" s="1"/>
  <c r="C328" i="6" l="1"/>
  <c r="E328" i="6" s="1"/>
  <c r="B329" i="6" s="1"/>
  <c r="C329" i="6" l="1"/>
  <c r="E329" i="6" s="1"/>
  <c r="B330" i="6" s="1"/>
  <c r="C330" i="6" l="1"/>
  <c r="E330" i="6" s="1"/>
  <c r="B331" i="6" s="1"/>
  <c r="C331" i="6" l="1"/>
  <c r="E331" i="6" s="1"/>
  <c r="B332" i="6" s="1"/>
  <c r="C332" i="6" l="1"/>
  <c r="E332" i="6" s="1"/>
  <c r="B333" i="6" s="1"/>
  <c r="C333" i="6" l="1"/>
  <c r="E333" i="6"/>
  <c r="B334" i="6" s="1"/>
  <c r="C334" i="6" l="1"/>
  <c r="E334" i="6" s="1"/>
  <c r="B335" i="6" s="1"/>
  <c r="C335" i="6" l="1"/>
  <c r="E335" i="6"/>
  <c r="B336" i="6" s="1"/>
  <c r="C336" i="6" l="1"/>
  <c r="E336" i="6" s="1"/>
  <c r="B337" i="6" s="1"/>
  <c r="C337" i="6" l="1"/>
  <c r="E337" i="6"/>
  <c r="B338" i="6" s="1"/>
  <c r="C338" i="6" l="1"/>
  <c r="E338" i="6" s="1"/>
  <c r="B339" i="6" s="1"/>
  <c r="C339" i="6" l="1"/>
  <c r="E339" i="6"/>
  <c r="B340" i="6" s="1"/>
  <c r="C340" i="6" l="1"/>
  <c r="E340" i="6" s="1"/>
  <c r="B341" i="6" s="1"/>
  <c r="C341" i="6" l="1"/>
  <c r="E341" i="6"/>
  <c r="B342" i="6" s="1"/>
  <c r="E342" i="6" l="1"/>
  <c r="B343" i="6" s="1"/>
  <c r="C342" i="6"/>
  <c r="C343" i="6" l="1"/>
  <c r="E343" i="6"/>
  <c r="B344" i="6" s="1"/>
  <c r="C344" i="6" l="1"/>
  <c r="E344" i="6" s="1"/>
  <c r="B345" i="6" s="1"/>
  <c r="C345" i="6" l="1"/>
  <c r="E345" i="6"/>
  <c r="B346" i="6" s="1"/>
  <c r="C346" i="6" l="1"/>
  <c r="E346" i="6" s="1"/>
  <c r="B347" i="6" s="1"/>
  <c r="C347" i="6" l="1"/>
  <c r="E347" i="6" s="1"/>
  <c r="B348" i="6" s="1"/>
  <c r="C348" i="6" l="1"/>
  <c r="E348" i="6" s="1"/>
  <c r="B349" i="6" s="1"/>
  <c r="C349" i="6" l="1"/>
  <c r="E349" i="6" s="1"/>
  <c r="B350" i="6" s="1"/>
  <c r="C350" i="6" l="1"/>
  <c r="E350" i="6" s="1"/>
  <c r="B351" i="6" s="1"/>
  <c r="C351" i="6" l="1"/>
  <c r="E351" i="6"/>
  <c r="B352" i="6" s="1"/>
  <c r="C352" i="6" l="1"/>
  <c r="E352" i="6" s="1"/>
  <c r="B353" i="6" s="1"/>
  <c r="C353" i="6" l="1"/>
  <c r="E353" i="6"/>
  <c r="B354" i="6" s="1"/>
  <c r="E354" i="6" l="1"/>
  <c r="B355" i="6" s="1"/>
  <c r="C354" i="6"/>
  <c r="C355" i="6" l="1"/>
  <c r="E355" i="6"/>
  <c r="B356" i="6" s="1"/>
  <c r="E356" i="6" l="1"/>
  <c r="B357" i="6" s="1"/>
  <c r="C356" i="6"/>
  <c r="C357" i="6" l="1"/>
  <c r="E357" i="6"/>
  <c r="B358" i="6" s="1"/>
  <c r="E358" i="6" l="1"/>
  <c r="B359" i="6" s="1"/>
  <c r="C358" i="6"/>
  <c r="C359" i="6" l="1"/>
  <c r="E359" i="6"/>
  <c r="B360" i="6" s="1"/>
  <c r="E360" i="6" l="1"/>
  <c r="B361" i="6" s="1"/>
  <c r="C360" i="6"/>
  <c r="C361" i="6" l="1"/>
  <c r="E361" i="6"/>
  <c r="B362" i="6" s="1"/>
  <c r="C362" i="6" l="1"/>
  <c r="E362" i="6" s="1"/>
  <c r="B363" i="6" s="1"/>
  <c r="C363" i="6" l="1"/>
  <c r="E363" i="6"/>
  <c r="B364" i="6" s="1"/>
  <c r="C364" i="6" l="1"/>
  <c r="E364" i="6" s="1"/>
  <c r="B365" i="6" s="1"/>
  <c r="C365" i="6" l="1"/>
  <c r="E365" i="6"/>
  <c r="B366" i="6" s="1"/>
  <c r="C366" i="6" l="1"/>
  <c r="E366" i="6" s="1"/>
  <c r="B367" i="6" s="1"/>
  <c r="C367" i="6" l="1"/>
  <c r="E367" i="6"/>
  <c r="B368" i="6" s="1"/>
  <c r="C368" i="6" l="1"/>
  <c r="E368" i="6" s="1"/>
  <c r="B369" i="6" s="1"/>
  <c r="C369" i="6" l="1"/>
  <c r="E369" i="6" s="1"/>
  <c r="B370" i="6" s="1"/>
  <c r="C370" i="6" l="1"/>
  <c r="E370" i="6" s="1"/>
  <c r="B371" i="6" s="1"/>
  <c r="C371" i="6" l="1"/>
  <c r="E371" i="6"/>
  <c r="B372" i="6" s="1"/>
  <c r="C372" i="6" l="1"/>
  <c r="E372" i="6" s="1"/>
  <c r="B373" i="6" s="1"/>
  <c r="C373" i="6" l="1"/>
  <c r="E373" i="6" s="1"/>
  <c r="B374" i="6" s="1"/>
  <c r="E374" i="6" l="1"/>
  <c r="B375" i="6" s="1"/>
  <c r="C374" i="6"/>
  <c r="C375" i="6" l="1"/>
  <c r="E375" i="6"/>
  <c r="B376" i="6" s="1"/>
  <c r="E376" i="6" l="1"/>
  <c r="B377" i="6" s="1"/>
  <c r="C376" i="6"/>
  <c r="C377" i="6" l="1"/>
  <c r="E377" i="6"/>
  <c r="B378" i="6" s="1"/>
  <c r="C378" i="6" l="1"/>
  <c r="E378" i="6" s="1"/>
  <c r="B379" i="6" s="1"/>
  <c r="C379" i="6" l="1"/>
  <c r="E379" i="6" s="1"/>
  <c r="B380" i="6" s="1"/>
  <c r="C380" i="6" l="1"/>
  <c r="E380" i="6" s="1"/>
  <c r="B381" i="6" s="1"/>
  <c r="C381" i="6" l="1"/>
  <c r="E381" i="6" s="1"/>
  <c r="B382" i="6" s="1"/>
  <c r="C382" i="6" l="1"/>
  <c r="E382" i="6" s="1"/>
  <c r="B383" i="6" s="1"/>
  <c r="C383" i="6" l="1"/>
  <c r="E383" i="6"/>
  <c r="B384" i="6" s="1"/>
  <c r="C384" i="6" l="1"/>
  <c r="E384" i="6" s="1"/>
  <c r="B385" i="6" s="1"/>
  <c r="C385" i="6" l="1"/>
  <c r="E385" i="6"/>
  <c r="B386" i="6" s="1"/>
  <c r="C386" i="6" l="1"/>
  <c r="E386" i="6" s="1"/>
  <c r="B387" i="6" s="1"/>
  <c r="C387" i="6" l="1"/>
  <c r="E387" i="6"/>
  <c r="B388" i="6" s="1"/>
  <c r="C388" i="6" l="1"/>
  <c r="E388" i="6" s="1"/>
  <c r="B389" i="6" s="1"/>
  <c r="C389" i="6" l="1"/>
  <c r="E389" i="6" s="1"/>
  <c r="B390" i="6" s="1"/>
  <c r="E390" i="6" l="1"/>
  <c r="B391" i="6" s="1"/>
  <c r="C390" i="6"/>
  <c r="C391" i="6" l="1"/>
  <c r="E391" i="6"/>
  <c r="B392" i="6" s="1"/>
  <c r="C392" i="6" l="1"/>
  <c r="E392" i="6" s="1"/>
  <c r="B393" i="6" s="1"/>
  <c r="C393" i="6" l="1"/>
  <c r="E39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<sst xmlns="http://schemas.openxmlformats.org/spreadsheetml/2006/main" count="244" uniqueCount="146">
  <si>
    <t>Final Demand</t>
  </si>
  <si>
    <t>output</t>
  </si>
  <si>
    <t>X=</t>
  </si>
  <si>
    <t>x</t>
  </si>
  <si>
    <t>y</t>
  </si>
  <si>
    <t>z</t>
  </si>
  <si>
    <t>A=</t>
  </si>
  <si>
    <t>D=</t>
  </si>
  <si>
    <t>I-a</t>
  </si>
  <si>
    <t>(I-A)^-1</t>
  </si>
  <si>
    <t>P=</t>
  </si>
  <si>
    <t>Q1</t>
  </si>
  <si>
    <t>P1</t>
  </si>
  <si>
    <t>P2</t>
  </si>
  <si>
    <t>P3</t>
  </si>
  <si>
    <t>M1</t>
  </si>
  <si>
    <t>M2</t>
  </si>
  <si>
    <t>M3</t>
  </si>
  <si>
    <t>Let X be the total requirement of each material</t>
  </si>
  <si>
    <t>X= A*P</t>
  </si>
  <si>
    <t>ii)</t>
  </si>
  <si>
    <t>Per Unit Cost</t>
  </si>
  <si>
    <t>iii)</t>
  </si>
  <si>
    <t>Total Cost of Production</t>
  </si>
  <si>
    <t>Labour</t>
  </si>
  <si>
    <t>Let the required Gross Output be X</t>
  </si>
  <si>
    <t>I</t>
  </si>
  <si>
    <t>X=[(I-A)^-1]*D</t>
  </si>
  <si>
    <t>II</t>
  </si>
  <si>
    <t>x=</t>
  </si>
  <si>
    <t>Question 1</t>
  </si>
  <si>
    <t>Question 2</t>
  </si>
  <si>
    <t>Q3</t>
  </si>
  <si>
    <t>House Total Amount</t>
  </si>
  <si>
    <t xml:space="preserve">Rate </t>
  </si>
  <si>
    <t>Installment</t>
  </si>
  <si>
    <t xml:space="preserve">Year </t>
  </si>
  <si>
    <t>Nper</t>
  </si>
  <si>
    <t>3*4</t>
  </si>
  <si>
    <t>Pv of Installment</t>
  </si>
  <si>
    <t>Down Payment</t>
  </si>
  <si>
    <t xml:space="preserve">Loan Amt - PV </t>
  </si>
  <si>
    <t>Q4</t>
  </si>
  <si>
    <t xml:space="preserve">Principal </t>
  </si>
  <si>
    <t>Amount</t>
  </si>
  <si>
    <t>Interest</t>
  </si>
  <si>
    <t>Question 3</t>
  </si>
  <si>
    <t>Option A</t>
  </si>
  <si>
    <t>Option B</t>
  </si>
  <si>
    <t>Time</t>
  </si>
  <si>
    <t>T=log(10)/LOG(1.21))/2</t>
  </si>
  <si>
    <t>Rate</t>
  </si>
  <si>
    <t>Effective Rate</t>
  </si>
  <si>
    <t>Since Effective Rate is greater in Option A he sould Prefer A</t>
  </si>
  <si>
    <t>Question 4</t>
  </si>
  <si>
    <t>Required Amount</t>
  </si>
  <si>
    <t xml:space="preserve">Interest </t>
  </si>
  <si>
    <t>Amount to be deposited</t>
  </si>
  <si>
    <t>A</t>
  </si>
  <si>
    <t>B</t>
  </si>
  <si>
    <t>C</t>
  </si>
  <si>
    <t>P</t>
  </si>
  <si>
    <t>Q</t>
  </si>
  <si>
    <t>R</t>
  </si>
  <si>
    <t>At</t>
  </si>
  <si>
    <t>A-1</t>
  </si>
  <si>
    <t>A-1 B</t>
  </si>
  <si>
    <t>Maths</t>
  </si>
  <si>
    <t>dm</t>
  </si>
  <si>
    <t>evs</t>
  </si>
  <si>
    <t>fmi tute</t>
  </si>
  <si>
    <t xml:space="preserve">fm </t>
  </si>
  <si>
    <t>pom</t>
  </si>
  <si>
    <t>pom yute</t>
  </si>
  <si>
    <t>fl</t>
  </si>
  <si>
    <t>L1</t>
  </si>
  <si>
    <t>l2</t>
  </si>
  <si>
    <t>l3</t>
  </si>
  <si>
    <t xml:space="preserve">Wage </t>
  </si>
  <si>
    <t>L1W</t>
  </si>
  <si>
    <t>L2W</t>
  </si>
  <si>
    <t>L3W</t>
  </si>
  <si>
    <t>(I-A)-1D</t>
  </si>
  <si>
    <t>I-A</t>
  </si>
  <si>
    <t>I=</t>
  </si>
  <si>
    <t>I-A)-1</t>
  </si>
  <si>
    <t>Value Added Sector Wise</t>
  </si>
  <si>
    <t>=</t>
  </si>
  <si>
    <t>fmi</t>
  </si>
  <si>
    <t>Loan Amount</t>
  </si>
  <si>
    <t>Annual Installment</t>
  </si>
  <si>
    <t>Principle in 9TH</t>
  </si>
  <si>
    <t>Machine Amount</t>
  </si>
  <si>
    <t>Dep rate</t>
  </si>
  <si>
    <t>Machine Value at end of 8th year</t>
  </si>
  <si>
    <t>Machine Value at end of 7th year</t>
  </si>
  <si>
    <t>Dep for 8th year</t>
  </si>
  <si>
    <t xml:space="preserve">Scrap Value </t>
  </si>
  <si>
    <t>Compounding Quarterly</t>
  </si>
  <si>
    <t>Return</t>
  </si>
  <si>
    <t>pv of inflow</t>
  </si>
  <si>
    <t>q4</t>
  </si>
  <si>
    <t>Decision Variable</t>
  </si>
  <si>
    <t>X</t>
  </si>
  <si>
    <t>Y</t>
  </si>
  <si>
    <t>Value</t>
  </si>
  <si>
    <t>Coeff</t>
  </si>
  <si>
    <t>Constraint 1</t>
  </si>
  <si>
    <t>Constraint 2</t>
  </si>
  <si>
    <t>&lt;=</t>
  </si>
  <si>
    <t>Constraint 3</t>
  </si>
  <si>
    <t>&gt;=</t>
  </si>
  <si>
    <t>Z</t>
  </si>
  <si>
    <t>pv of outflow</t>
  </si>
  <si>
    <t>NPV</t>
  </si>
  <si>
    <t>Since NPV is positive, Investment is worth while</t>
  </si>
  <si>
    <t>Objective v</t>
  </si>
  <si>
    <t>cONSTRAINT</t>
  </si>
  <si>
    <t>Q2</t>
  </si>
  <si>
    <t>Decision VAR</t>
  </si>
  <si>
    <t>Valur</t>
  </si>
  <si>
    <t>lhs</t>
  </si>
  <si>
    <t>rhs</t>
  </si>
  <si>
    <t>Obj Value</t>
  </si>
  <si>
    <t>LHS</t>
  </si>
  <si>
    <t>RHS</t>
  </si>
  <si>
    <t>Objective Value</t>
  </si>
  <si>
    <t>Y=</t>
  </si>
  <si>
    <t xml:space="preserve">Xt= </t>
  </si>
  <si>
    <t>S= X-1Y</t>
  </si>
  <si>
    <t>X-1</t>
  </si>
  <si>
    <t>X-1Y</t>
  </si>
  <si>
    <t>Objective Function</t>
  </si>
  <si>
    <t>Principal in 9th Installment</t>
  </si>
  <si>
    <t>Machine Cost</t>
  </si>
  <si>
    <t>Useful life</t>
  </si>
  <si>
    <t>Dep 8th year</t>
  </si>
  <si>
    <t xml:space="preserve">Salvage Value </t>
  </si>
  <si>
    <t>Loan Calculator</t>
  </si>
  <si>
    <t xml:space="preserve">Time </t>
  </si>
  <si>
    <t xml:space="preserve">Months </t>
  </si>
  <si>
    <t>EMI</t>
  </si>
  <si>
    <t>Sl no</t>
  </si>
  <si>
    <t>Principal</t>
  </si>
  <si>
    <t>emi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</si>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</sst>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_);[Red]\(&quot;£&quot;#,##0.0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9" fontId="0" fillId="0" borderId="0" xfId="0" applyNumberFormat="1"/>
    <xf numFmtId="8" fontId="0" fillId="0" borderId="0" xfId="0" applyNumberFormat="1"/>
    <xf numFmtId="2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3" fontId="0" fillId="0" borderId="0" xfId="0" applyNumberFormat="1"/>
    <xf numFmtId="2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747739</xdr:colOff>
      <xdr:row>0</xdr:row>
      <xdr:rowOff>171116</xdr:rowOff>
    </xdr:from>
    <xdr:to>
      <xdr:col>11</xdr:col>
      <xdr:colOff>310592</xdr:colOff>
      <xdr:row>7</xdr:row>
      <xdr:rowOff>25885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8A508B-51E2-6275-3F56-6146F9701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5606" y="171116"/>
          <a:ext cx="2052053" cy="1277169"/>
        </a:xfrm>
        <a:prstGeom prst="rect">
          <a:avLst/>
        </a:prstGeom>
      </xdr:spPr>
    </xdr:pic>
    <xdr:clientData/>
  </xdr:twoCellAnchor>
  <xdr:twoCellAnchor editAs="oneCell">
    <xdr:from>
      <xdr:col>8</xdr:col>
      <xdr:colOff>699417</xdr:colOff>
      <xdr:row>8</xdr:row>
      <xdr:rowOff>177799</xdr:rowOff>
    </xdr:from>
    <xdr:to>
      <xdr:col>11</xdr:col>
      <xdr:colOff>454395</xdr:colOff>
      <xdr:row>20</xdr:row>
      <xdr:rowOff>97366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D2F457-7393-09F5-D7E1-EC4F24F2A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7284" y="1803399"/>
          <a:ext cx="2244178" cy="2357967"/>
        </a:xfrm>
        <a:prstGeom prst="rect">
          <a:avLst/>
        </a:prstGeom>
      </xdr:spPr>
    </xdr:pic>
    <xdr:clientData/>
  </xdr:twoCellAnchor>
  <xdr:twoCellAnchor editAs="oneCell">
    <xdr:from>
      <xdr:col>5</xdr:col>
      <xdr:colOff>558801</xdr:colOff>
      <xdr:row>0</xdr:row>
      <xdr:rowOff>110067</xdr:rowOff>
    </xdr:from>
    <xdr:to>
      <xdr:col>8</xdr:col>
      <xdr:colOff>533401</xdr:colOff>
      <xdr:row>8</xdr:row>
      <xdr:rowOff>75267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0588B5-A446-D556-4FE4-A4D0B07CA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07468" y="110067"/>
          <a:ext cx="2463800" cy="1590800"/>
        </a:xfrm>
        <a:prstGeom prst="rect">
          <a:avLst/>
        </a:prstGeom>
      </xdr:spPr>
    </xdr:pic>
    <xdr:clientData/>
  </xdr:twoCellAnchor>
  <xdr:twoCellAnchor editAs="oneCell">
    <xdr:from>
      <xdr:col>5</xdr:col>
      <xdr:colOff>778934</xdr:colOff>
      <xdr:row>9</xdr:row>
      <xdr:rowOff>80433</xdr:rowOff>
    </xdr:from>
    <xdr:to>
      <xdr:col>8</xdr:col>
      <xdr:colOff>431800</xdr:colOff>
      <xdr:row>14</xdr:row>
      <xdr:rowOff>171110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A42807-1227-422C-3821-E6EAE8BCE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06434" y="1909233"/>
          <a:ext cx="2129366" cy="1106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2B99-A40C-7844-8605-4D2EF70DCA37}">
  <dimension ref="A1:J63"/>
  <sheetViews>
    <sheetView workbookViewId="0">
      <selection activeCell="G10" sqref="G10"/>
    </sheetView>
  </sheetViews>
  <sheetFormatPr baseColWidth="10" defaultRowHeight="16" x14ac:dyDescent="0.2"/>
  <cols>
    <col min="2" max="2" width="14" bestFit="1" customWidth="1"/>
    <col min="4" max="4" width="16.83203125" customWidth="1"/>
  </cols>
  <sheetData>
    <row r="1" spans="1:9" ht="26" x14ac:dyDescent="0.3">
      <c r="A1" s="14" t="s">
        <v>30</v>
      </c>
      <c r="B1" s="14"/>
      <c r="C1" s="14"/>
      <c r="D1" s="14"/>
      <c r="E1" s="14"/>
      <c r="F1" s="14"/>
      <c r="G1" s="14"/>
      <c r="H1" s="14"/>
      <c r="I1" s="14"/>
    </row>
    <row r="2" spans="1:9" ht="21" x14ac:dyDescent="0.25">
      <c r="B2" s="2" t="s">
        <v>26</v>
      </c>
      <c r="C2" s="2" t="s">
        <v>28</v>
      </c>
      <c r="D2" s="2" t="s">
        <v>0</v>
      </c>
      <c r="E2" s="2" t="s">
        <v>1</v>
      </c>
    </row>
    <row r="3" spans="1:9" ht="24" x14ac:dyDescent="0.3">
      <c r="A3" s="1" t="s">
        <v>26</v>
      </c>
      <c r="B3">
        <v>16</v>
      </c>
      <c r="C3">
        <v>20</v>
      </c>
      <c r="D3">
        <v>4</v>
      </c>
      <c r="E3">
        <v>40</v>
      </c>
    </row>
    <row r="4" spans="1:9" ht="24" x14ac:dyDescent="0.3">
      <c r="A4" s="1" t="s">
        <v>28</v>
      </c>
      <c r="B4">
        <v>8</v>
      </c>
      <c r="C4">
        <v>40</v>
      </c>
      <c r="D4">
        <v>32</v>
      </c>
      <c r="E4">
        <v>80</v>
      </c>
      <c r="G4" s="2"/>
    </row>
    <row r="5" spans="1:9" x14ac:dyDescent="0.2">
      <c r="A5" t="s">
        <v>24</v>
      </c>
      <c r="B5">
        <v>80</v>
      </c>
      <c r="C5">
        <v>120</v>
      </c>
    </row>
    <row r="8" spans="1:9" x14ac:dyDescent="0.2">
      <c r="A8" t="s">
        <v>25</v>
      </c>
    </row>
    <row r="10" spans="1:9" x14ac:dyDescent="0.2">
      <c r="A10" t="s">
        <v>2</v>
      </c>
      <c r="B10" t="s">
        <v>3</v>
      </c>
      <c r="D10" t="s">
        <v>7</v>
      </c>
      <c r="E10">
        <v>18</v>
      </c>
    </row>
    <row r="11" spans="1:9" x14ac:dyDescent="0.2">
      <c r="B11" t="s">
        <v>4</v>
      </c>
      <c r="E11">
        <v>44</v>
      </c>
    </row>
    <row r="12" spans="1:9" x14ac:dyDescent="0.2">
      <c r="B12" t="s">
        <v>5</v>
      </c>
    </row>
    <row r="15" spans="1:9" x14ac:dyDescent="0.2">
      <c r="A15" t="s">
        <v>6</v>
      </c>
      <c r="B15">
        <f>B3/E3</f>
        <v>0.4</v>
      </c>
      <c r="C15">
        <f>C3/E4</f>
        <v>0.25</v>
      </c>
      <c r="E15" t="s">
        <v>26</v>
      </c>
      <c r="F15">
        <v>1</v>
      </c>
      <c r="G15">
        <v>0</v>
      </c>
    </row>
    <row r="16" spans="1:9" x14ac:dyDescent="0.2">
      <c r="B16">
        <f>B4/E3</f>
        <v>0.2</v>
      </c>
      <c r="C16">
        <f>C4/E4</f>
        <v>0.5</v>
      </c>
      <c r="F16">
        <v>0</v>
      </c>
      <c r="G16">
        <v>1</v>
      </c>
    </row>
    <row r="18" spans="1:10" x14ac:dyDescent="0.2">
      <c r="A18" t="s">
        <v>8</v>
      </c>
      <c r="B18" cm="1">
        <f t="array" ref="B18:C19">F15:G16-B15:C16</f>
        <v>0.6</v>
      </c>
      <c r="C18">
        <v>-0.25</v>
      </c>
      <c r="E18" t="s">
        <v>9</v>
      </c>
      <c r="F18" cm="1">
        <f t="array" ref="F18:G19">MINVERSE(B18:C19)</f>
        <v>2</v>
      </c>
      <c r="G18">
        <v>1.0000000000000002</v>
      </c>
    </row>
    <row r="19" spans="1:10" x14ac:dyDescent="0.2">
      <c r="B19">
        <v>-0.2</v>
      </c>
      <c r="C19">
        <v>0.5</v>
      </c>
      <c r="F19">
        <v>0.80000000000000016</v>
      </c>
      <c r="G19">
        <v>2.4000000000000004</v>
      </c>
    </row>
    <row r="22" spans="1:10" x14ac:dyDescent="0.2">
      <c r="A22" t="s">
        <v>27</v>
      </c>
    </row>
    <row r="24" spans="1:10" x14ac:dyDescent="0.2">
      <c r="A24" t="s">
        <v>29</v>
      </c>
      <c r="B24" s="4" cm="1">
        <f t="array" ref="B24:B25">MMULT(F18:G19,E10:E11)</f>
        <v>80</v>
      </c>
    </row>
    <row r="25" spans="1:10" x14ac:dyDescent="0.2">
      <c r="B25" s="4">
        <v>120.00000000000003</v>
      </c>
    </row>
    <row r="27" spans="1:10" ht="24" x14ac:dyDescent="0.3">
      <c r="A27" s="13" t="s">
        <v>31</v>
      </c>
      <c r="B27" s="13"/>
      <c r="C27" s="13"/>
      <c r="D27" s="13"/>
      <c r="E27" s="13"/>
      <c r="F27" s="13"/>
      <c r="G27" s="13"/>
      <c r="H27" s="13"/>
      <c r="I27" s="13"/>
      <c r="J27" s="13"/>
    </row>
    <row r="29" spans="1:10" x14ac:dyDescent="0.2">
      <c r="B29" t="s">
        <v>102</v>
      </c>
      <c r="D29" t="s">
        <v>103</v>
      </c>
      <c r="E29" t="s">
        <v>104</v>
      </c>
      <c r="F29" t="s">
        <v>112</v>
      </c>
      <c r="H29" t="s">
        <v>116</v>
      </c>
    </row>
    <row r="30" spans="1:10" x14ac:dyDescent="0.2">
      <c r="B30" t="s">
        <v>105</v>
      </c>
      <c r="D30">
        <v>60</v>
      </c>
      <c r="E30">
        <v>40</v>
      </c>
      <c r="F30">
        <v>0</v>
      </c>
      <c r="H30">
        <f>SUMPRODUCT(D30:F30,D31:F31)</f>
        <v>2600</v>
      </c>
    </row>
    <row r="31" spans="1:10" x14ac:dyDescent="0.2">
      <c r="B31" t="s">
        <v>106</v>
      </c>
      <c r="D31">
        <v>30</v>
      </c>
      <c r="E31">
        <v>20</v>
      </c>
      <c r="F31">
        <v>12</v>
      </c>
    </row>
    <row r="32" spans="1:10" x14ac:dyDescent="0.2">
      <c r="B32" t="s">
        <v>117</v>
      </c>
      <c r="D32">
        <v>8</v>
      </c>
      <c r="E32">
        <v>4</v>
      </c>
      <c r="F32">
        <v>3</v>
      </c>
      <c r="G32">
        <f>SUMPRODUCT($D$30:$F$30,D32:F32)</f>
        <v>640</v>
      </c>
      <c r="H32" t="s">
        <v>109</v>
      </c>
      <c r="I32">
        <v>640</v>
      </c>
    </row>
    <row r="33" spans="1:10" x14ac:dyDescent="0.2">
      <c r="D33">
        <v>4</v>
      </c>
      <c r="E33">
        <v>6</v>
      </c>
      <c r="F33">
        <v>2</v>
      </c>
      <c r="G33">
        <f t="shared" ref="G33:G34" si="0">SUMPRODUCT($D$30:$F$30,D33:F33)</f>
        <v>480</v>
      </c>
      <c r="H33" t="s">
        <v>109</v>
      </c>
      <c r="I33">
        <v>540</v>
      </c>
    </row>
    <row r="34" spans="1:10" x14ac:dyDescent="0.2">
      <c r="D34">
        <v>1</v>
      </c>
      <c r="E34">
        <v>1</v>
      </c>
      <c r="F34">
        <v>1</v>
      </c>
      <c r="G34">
        <f t="shared" si="0"/>
        <v>100</v>
      </c>
      <c r="H34" t="s">
        <v>109</v>
      </c>
      <c r="I34">
        <v>100</v>
      </c>
    </row>
    <row r="43" spans="1:10" ht="24" x14ac:dyDescent="0.3">
      <c r="A43" s="13" t="s">
        <v>46</v>
      </c>
      <c r="B43" s="13"/>
      <c r="C43" s="13"/>
      <c r="D43" s="13"/>
      <c r="E43" s="13"/>
      <c r="F43" s="13"/>
      <c r="G43" s="13"/>
      <c r="H43" s="13"/>
      <c r="I43" s="13"/>
      <c r="J43" s="13"/>
    </row>
    <row r="45" spans="1:10" x14ac:dyDescent="0.2">
      <c r="C45" t="s">
        <v>47</v>
      </c>
      <c r="D45" t="s">
        <v>48</v>
      </c>
    </row>
    <row r="46" spans="1:10" x14ac:dyDescent="0.2">
      <c r="A46" s="12" t="s">
        <v>51</v>
      </c>
      <c r="B46" s="12"/>
      <c r="C46" s="5">
        <v>0.1</v>
      </c>
      <c r="D46" s="8">
        <v>9.5000000000000001E-2</v>
      </c>
    </row>
    <row r="47" spans="1:10" x14ac:dyDescent="0.2">
      <c r="A47" s="12"/>
      <c r="B47" s="12"/>
      <c r="C47" s="5"/>
      <c r="D47" s="8"/>
    </row>
    <row r="48" spans="1:10" x14ac:dyDescent="0.2">
      <c r="A48" s="12" t="s">
        <v>52</v>
      </c>
      <c r="B48" s="12"/>
      <c r="C48" s="9">
        <f>EFFECT(C46,2)</f>
        <v>0.10250000000000004</v>
      </c>
      <c r="D48" s="9">
        <f>EXP(D46)-1</f>
        <v>9.9658855126102841E-2</v>
      </c>
    </row>
    <row r="50" spans="1:10" x14ac:dyDescent="0.2">
      <c r="A50" s="12" t="s">
        <v>53</v>
      </c>
      <c r="B50" s="12"/>
      <c r="C50" s="12"/>
      <c r="D50" s="12"/>
    </row>
    <row r="53" spans="1:10" ht="24" x14ac:dyDescent="0.3">
      <c r="A53" s="13" t="s">
        <v>54</v>
      </c>
      <c r="B53" s="13"/>
      <c r="C53" s="13"/>
      <c r="D53" s="13"/>
      <c r="E53" s="13"/>
      <c r="F53" s="13"/>
      <c r="G53" s="13"/>
      <c r="H53" s="13"/>
      <c r="I53" s="13"/>
      <c r="J53" s="13"/>
    </row>
    <row r="55" spans="1:10" x14ac:dyDescent="0.2">
      <c r="A55" t="s">
        <v>55</v>
      </c>
      <c r="C55">
        <v>2000000</v>
      </c>
    </row>
    <row r="56" spans="1:10" x14ac:dyDescent="0.2">
      <c r="A56" t="s">
        <v>56</v>
      </c>
      <c r="C56" s="5">
        <v>0.06</v>
      </c>
    </row>
    <row r="57" spans="1:10" x14ac:dyDescent="0.2">
      <c r="A57" t="s">
        <v>49</v>
      </c>
      <c r="C57">
        <v>5</v>
      </c>
    </row>
    <row r="58" spans="1:10" x14ac:dyDescent="0.2">
      <c r="A58" s="12" t="s">
        <v>57</v>
      </c>
      <c r="B58" s="12"/>
      <c r="C58" s="6">
        <f>PMT(C56/4,C57*4,,-C55)</f>
        <v>86491.471748932599</v>
      </c>
    </row>
    <row r="60" spans="1:10" x14ac:dyDescent="0.2">
      <c r="B60" s="6"/>
    </row>
    <row r="63" spans="1:10" x14ac:dyDescent="0.2">
      <c r="B63" s="6"/>
    </row>
  </sheetData>
  <mergeCells count="9">
    <mergeCell ref="A50:D50"/>
    <mergeCell ref="A53:J53"/>
    <mergeCell ref="A58:B58"/>
    <mergeCell ref="A1:I1"/>
    <mergeCell ref="A27:J27"/>
    <mergeCell ref="A43:J43"/>
    <mergeCell ref="A46:B46"/>
    <mergeCell ref="A47:B47"/>
    <mergeCell ref="A48:B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94D3-DB26-3B47-BD3A-A926C51F8E4C}">
  <dimension ref="A2:L67"/>
  <sheetViews>
    <sheetView workbookViewId="0">
      <selection activeCell="F40" sqref="F40"/>
    </sheetView>
  </sheetViews>
  <sheetFormatPr baseColWidth="10" defaultRowHeight="16" x14ac:dyDescent="0.2"/>
  <cols>
    <col min="4" max="4" width="13.1640625" customWidth="1"/>
  </cols>
  <sheetData>
    <row r="2" spans="1:12" x14ac:dyDescent="0.2">
      <c r="A2" t="s">
        <v>11</v>
      </c>
    </row>
    <row r="3" spans="1:12" x14ac:dyDescent="0.2">
      <c r="B3" t="s">
        <v>12</v>
      </c>
      <c r="C3" t="s">
        <v>13</v>
      </c>
      <c r="D3" t="s">
        <v>14</v>
      </c>
    </row>
    <row r="4" spans="1:12" x14ac:dyDescent="0.2">
      <c r="A4" t="s">
        <v>15</v>
      </c>
      <c r="B4">
        <v>2</v>
      </c>
      <c r="C4">
        <v>4</v>
      </c>
      <c r="D4">
        <v>5</v>
      </c>
    </row>
    <row r="5" spans="1:12" x14ac:dyDescent="0.2">
      <c r="A5" t="s">
        <v>16</v>
      </c>
      <c r="B5">
        <v>3</v>
      </c>
      <c r="C5">
        <v>2</v>
      </c>
      <c r="D5">
        <v>4</v>
      </c>
    </row>
    <row r="6" spans="1:12" x14ac:dyDescent="0.2">
      <c r="A6" t="s">
        <v>17</v>
      </c>
      <c r="B6">
        <v>1</v>
      </c>
      <c r="C6">
        <v>3</v>
      </c>
      <c r="D6">
        <v>2</v>
      </c>
    </row>
    <row r="9" spans="1:12" x14ac:dyDescent="0.2">
      <c r="A9" t="s">
        <v>18</v>
      </c>
    </row>
    <row r="11" spans="1:12" x14ac:dyDescent="0.2">
      <c r="A11" t="s">
        <v>19</v>
      </c>
      <c r="C11">
        <v>2</v>
      </c>
      <c r="D11">
        <v>4</v>
      </c>
      <c r="E11">
        <v>5</v>
      </c>
      <c r="G11" t="s">
        <v>10</v>
      </c>
      <c r="H11">
        <v>100</v>
      </c>
      <c r="J11" cm="1">
        <f t="array" ref="J11:L11">TRANSPOSE(H11:H13)</f>
        <v>100</v>
      </c>
      <c r="K11">
        <v>200</v>
      </c>
      <c r="L11">
        <v>300</v>
      </c>
    </row>
    <row r="12" spans="1:12" x14ac:dyDescent="0.2">
      <c r="B12" t="s">
        <v>6</v>
      </c>
      <c r="C12">
        <v>3</v>
      </c>
      <c r="D12">
        <v>2</v>
      </c>
      <c r="E12">
        <v>4</v>
      </c>
      <c r="H12">
        <v>200</v>
      </c>
    </row>
    <row r="13" spans="1:12" x14ac:dyDescent="0.2">
      <c r="C13">
        <v>1</v>
      </c>
      <c r="D13">
        <v>3</v>
      </c>
      <c r="E13">
        <v>2</v>
      </c>
      <c r="H13">
        <v>300</v>
      </c>
    </row>
    <row r="15" spans="1:12" x14ac:dyDescent="0.2">
      <c r="A15" t="s">
        <v>2</v>
      </c>
      <c r="B15" cm="1">
        <f t="array" ref="B15:D15">MMULT(J11:L11,C11:E13)</f>
        <v>1100</v>
      </c>
      <c r="C15">
        <v>1700</v>
      </c>
      <c r="D15">
        <v>1900</v>
      </c>
    </row>
    <row r="20" spans="1:7" x14ac:dyDescent="0.2">
      <c r="A20" t="s">
        <v>20</v>
      </c>
      <c r="B20" t="s">
        <v>21</v>
      </c>
    </row>
    <row r="21" spans="1:7" x14ac:dyDescent="0.2">
      <c r="B21">
        <v>2</v>
      </c>
      <c r="C21">
        <v>4</v>
      </c>
      <c r="D21">
        <v>5</v>
      </c>
      <c r="F21">
        <v>10</v>
      </c>
    </row>
    <row r="22" spans="1:7" x14ac:dyDescent="0.2">
      <c r="B22">
        <v>3</v>
      </c>
      <c r="C22">
        <v>2</v>
      </c>
      <c r="D22">
        <v>4</v>
      </c>
      <c r="F22">
        <v>15</v>
      </c>
    </row>
    <row r="23" spans="1:7" x14ac:dyDescent="0.2">
      <c r="B23">
        <v>1</v>
      </c>
      <c r="C23">
        <v>3</v>
      </c>
      <c r="D23">
        <v>2</v>
      </c>
      <c r="F23">
        <v>12</v>
      </c>
    </row>
    <row r="25" spans="1:7" x14ac:dyDescent="0.2">
      <c r="A25" t="s">
        <v>10</v>
      </c>
      <c r="B25" cm="1">
        <f t="array" ref="B25:B27">MMULT(B21:D23,F21:F23)</f>
        <v>140</v>
      </c>
    </row>
    <row r="26" spans="1:7" x14ac:dyDescent="0.2">
      <c r="B26">
        <v>108</v>
      </c>
    </row>
    <row r="27" spans="1:7" x14ac:dyDescent="0.2">
      <c r="B27">
        <v>79</v>
      </c>
    </row>
    <row r="29" spans="1:7" x14ac:dyDescent="0.2">
      <c r="A29" t="s">
        <v>22</v>
      </c>
      <c r="B29" t="s">
        <v>23</v>
      </c>
      <c r="E29" cm="1">
        <f t="array" ref="E29">MMULT(J11:L11,B25:B27)</f>
        <v>59300</v>
      </c>
    </row>
    <row r="31" spans="1:7" x14ac:dyDescent="0.2">
      <c r="A31" t="s">
        <v>118</v>
      </c>
    </row>
    <row r="32" spans="1:7" x14ac:dyDescent="0.2">
      <c r="B32" t="s">
        <v>119</v>
      </c>
      <c r="D32" t="s">
        <v>103</v>
      </c>
      <c r="E32" t="s">
        <v>104</v>
      </c>
      <c r="G32" t="s">
        <v>123</v>
      </c>
    </row>
    <row r="33" spans="1:7" x14ac:dyDescent="0.2">
      <c r="B33" t="s">
        <v>120</v>
      </c>
      <c r="D33">
        <v>300</v>
      </c>
      <c r="E33">
        <v>700</v>
      </c>
      <c r="G33">
        <f>SUMPRODUCT(D33:E33,D34:E34)</f>
        <v>57000</v>
      </c>
    </row>
    <row r="34" spans="1:7" x14ac:dyDescent="0.2">
      <c r="B34" t="s">
        <v>106</v>
      </c>
      <c r="D34">
        <v>50</v>
      </c>
      <c r="E34">
        <v>60</v>
      </c>
    </row>
    <row r="35" spans="1:7" x14ac:dyDescent="0.2">
      <c r="E35" t="s">
        <v>121</v>
      </c>
      <c r="G35" t="s">
        <v>122</v>
      </c>
    </row>
    <row r="36" spans="1:7" x14ac:dyDescent="0.2">
      <c r="B36" t="s">
        <v>107</v>
      </c>
      <c r="C36">
        <v>1</v>
      </c>
      <c r="D36">
        <v>1</v>
      </c>
      <c r="E36">
        <f>SUMPRODUCT($D$33:$E$33,C36:D36)</f>
        <v>1000</v>
      </c>
      <c r="F36" t="s">
        <v>87</v>
      </c>
      <c r="G36">
        <v>1000</v>
      </c>
    </row>
    <row r="37" spans="1:7" x14ac:dyDescent="0.2">
      <c r="B37" t="s">
        <v>108</v>
      </c>
      <c r="C37">
        <v>1</v>
      </c>
      <c r="D37">
        <v>0</v>
      </c>
      <c r="E37">
        <f>SUMPRODUCT($D$33:$E$33,C37:D37)</f>
        <v>300</v>
      </c>
      <c r="F37" t="s">
        <v>109</v>
      </c>
      <c r="G37">
        <v>300</v>
      </c>
    </row>
    <row r="38" spans="1:7" x14ac:dyDescent="0.2">
      <c r="B38" t="s">
        <v>110</v>
      </c>
      <c r="C38">
        <v>0</v>
      </c>
      <c r="D38">
        <v>1</v>
      </c>
      <c r="E38">
        <f>SUMPRODUCT($D$33:$E$33,C38:D38)</f>
        <v>700</v>
      </c>
      <c r="F38" t="s">
        <v>111</v>
      </c>
      <c r="G38">
        <v>150</v>
      </c>
    </row>
    <row r="47" spans="1:7" x14ac:dyDescent="0.2">
      <c r="A47" t="s">
        <v>32</v>
      </c>
    </row>
    <row r="49" spans="1:7" x14ac:dyDescent="0.2">
      <c r="B49" t="s">
        <v>33</v>
      </c>
      <c r="D49">
        <v>4000000</v>
      </c>
    </row>
    <row r="50" spans="1:7" x14ac:dyDescent="0.2">
      <c r="B50" t="s">
        <v>34</v>
      </c>
      <c r="D50" s="5">
        <v>0.12</v>
      </c>
    </row>
    <row r="51" spans="1:7" x14ac:dyDescent="0.2">
      <c r="B51" t="s">
        <v>35</v>
      </c>
      <c r="D51">
        <v>300000</v>
      </c>
    </row>
    <row r="52" spans="1:7" x14ac:dyDescent="0.2">
      <c r="B52" t="s">
        <v>36</v>
      </c>
      <c r="D52">
        <v>3</v>
      </c>
    </row>
    <row r="53" spans="1:7" x14ac:dyDescent="0.2">
      <c r="B53" t="s">
        <v>37</v>
      </c>
      <c r="C53" t="s">
        <v>38</v>
      </c>
      <c r="D53">
        <v>12</v>
      </c>
    </row>
    <row r="55" spans="1:7" x14ac:dyDescent="0.2">
      <c r="B55" t="s">
        <v>39</v>
      </c>
      <c r="D55" s="7">
        <f>PV(D50/4,D53,-D51)</f>
        <v>2986201.1980702681</v>
      </c>
    </row>
    <row r="57" spans="1:7" x14ac:dyDescent="0.2">
      <c r="B57" t="s">
        <v>40</v>
      </c>
      <c r="D57" s="7">
        <f>D49-D55</f>
        <v>1013798.8019297319</v>
      </c>
      <c r="F57" s="3" t="s">
        <v>41</v>
      </c>
      <c r="G57" s="3"/>
    </row>
    <row r="59" spans="1:7" x14ac:dyDescent="0.2">
      <c r="A59" t="s">
        <v>42</v>
      </c>
    </row>
    <row r="60" spans="1:7" x14ac:dyDescent="0.2">
      <c r="B60" t="s">
        <v>43</v>
      </c>
      <c r="C60">
        <v>750</v>
      </c>
    </row>
    <row r="61" spans="1:7" x14ac:dyDescent="0.2">
      <c r="B61" t="s">
        <v>44</v>
      </c>
      <c r="C61">
        <v>7500</v>
      </c>
    </row>
    <row r="62" spans="1:7" x14ac:dyDescent="0.2">
      <c r="B62" t="s">
        <v>45</v>
      </c>
      <c r="C62" s="5">
        <v>0.21</v>
      </c>
    </row>
    <row r="64" spans="1:7" x14ac:dyDescent="0.2">
      <c r="B64" t="s">
        <v>50</v>
      </c>
      <c r="C64" s="7"/>
    </row>
    <row r="65" spans="2:4" x14ac:dyDescent="0.2">
      <c r="B65" t="s">
        <v>49</v>
      </c>
      <c r="C65">
        <f>(LOG(10)/LOG(1.21))/2</f>
        <v>6.0397144820242019</v>
      </c>
    </row>
    <row r="67" spans="2:4" x14ac:dyDescent="0.2">
      <c r="D67">
        <f>NPER(C62,,-C60,C61)/2</f>
        <v>6.0397144820242028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E6C7-5FC7-9248-88DB-506B6E16FA6A}">
  <dimension ref="A2:BN55"/>
  <sheetViews>
    <sheetView topLeftCell="A20" zoomScale="157" zoomScaleNormal="150" workbookViewId="0">
      <selection activeCell="G32" sqref="G32"/>
    </sheetView>
  </sheetViews>
  <sheetFormatPr baseColWidth="10" defaultRowHeight="16" x14ac:dyDescent="0.2"/>
  <cols>
    <col min="3" max="3" width="14" bestFit="1" customWidth="1"/>
    <col min="4" max="4" width="15.5" customWidth="1"/>
  </cols>
  <sheetData>
    <row r="2" spans="1:66" x14ac:dyDescent="0.2">
      <c r="A2" t="s">
        <v>11</v>
      </c>
    </row>
    <row r="3" spans="1:66" x14ac:dyDescent="0.2">
      <c r="B3" t="s">
        <v>58</v>
      </c>
      <c r="C3" t="s">
        <v>59</v>
      </c>
      <c r="D3" t="s">
        <v>60</v>
      </c>
    </row>
    <row r="4" spans="1:66" x14ac:dyDescent="0.2">
      <c r="A4" t="s">
        <v>61</v>
      </c>
      <c r="B4">
        <v>1</v>
      </c>
      <c r="C4">
        <v>2</v>
      </c>
      <c r="D4">
        <v>3</v>
      </c>
      <c r="F4">
        <v>8</v>
      </c>
    </row>
    <row r="5" spans="1:66" x14ac:dyDescent="0.2">
      <c r="A5" t="s">
        <v>62</v>
      </c>
      <c r="B5">
        <v>2</v>
      </c>
      <c r="C5">
        <v>3</v>
      </c>
      <c r="D5">
        <v>2</v>
      </c>
      <c r="F5">
        <v>14</v>
      </c>
      <c r="BK5">
        <v>62</v>
      </c>
      <c r="BL5">
        <v>44</v>
      </c>
      <c r="BM5">
        <f>(BL5/BK5)*100</f>
        <v>70.967741935483872</v>
      </c>
      <c r="BN5" t="s">
        <v>67</v>
      </c>
    </row>
    <row r="6" spans="1:66" x14ac:dyDescent="0.2">
      <c r="A6" t="s">
        <v>63</v>
      </c>
      <c r="B6">
        <v>1</v>
      </c>
      <c r="C6">
        <v>2</v>
      </c>
      <c r="D6">
        <v>2</v>
      </c>
      <c r="F6">
        <v>13</v>
      </c>
      <c r="BK6">
        <v>42</v>
      </c>
      <c r="BL6">
        <v>28</v>
      </c>
      <c r="BM6">
        <f t="shared" ref="BM6:BM13" si="0">(BL6/BK6)*100</f>
        <v>66.666666666666657</v>
      </c>
      <c r="BN6" t="s">
        <v>68</v>
      </c>
    </row>
    <row r="7" spans="1:66" x14ac:dyDescent="0.2">
      <c r="BK7">
        <v>10</v>
      </c>
      <c r="BL7">
        <v>9</v>
      </c>
      <c r="BM7">
        <f t="shared" si="0"/>
        <v>90</v>
      </c>
      <c r="BN7" t="s">
        <v>69</v>
      </c>
    </row>
    <row r="8" spans="1:66" x14ac:dyDescent="0.2">
      <c r="BK8">
        <v>37</v>
      </c>
      <c r="BL8">
        <v>25</v>
      </c>
      <c r="BM8">
        <f t="shared" si="0"/>
        <v>67.567567567567565</v>
      </c>
      <c r="BN8" t="s">
        <v>88</v>
      </c>
    </row>
    <row r="9" spans="1:66" x14ac:dyDescent="0.2">
      <c r="A9" t="s">
        <v>64</v>
      </c>
      <c r="B9" cm="1">
        <f t="array" ref="B9:D11">TRANSPOSE(B4:D6)</f>
        <v>1</v>
      </c>
      <c r="C9">
        <v>2</v>
      </c>
      <c r="D9">
        <v>1</v>
      </c>
      <c r="G9">
        <v>8</v>
      </c>
      <c r="BK9">
        <v>14</v>
      </c>
      <c r="BL9">
        <v>11</v>
      </c>
      <c r="BM9">
        <f t="shared" si="0"/>
        <v>78.571428571428569</v>
      </c>
      <c r="BN9" t="s">
        <v>70</v>
      </c>
    </row>
    <row r="10" spans="1:66" x14ac:dyDescent="0.2">
      <c r="B10">
        <v>2</v>
      </c>
      <c r="C10">
        <v>3</v>
      </c>
      <c r="D10">
        <v>2</v>
      </c>
      <c r="F10" t="s">
        <v>59</v>
      </c>
      <c r="G10">
        <v>14</v>
      </c>
      <c r="BK10">
        <v>18</v>
      </c>
      <c r="BL10">
        <v>16</v>
      </c>
      <c r="BM10">
        <f t="shared" si="0"/>
        <v>88.888888888888886</v>
      </c>
      <c r="BN10" t="s">
        <v>74</v>
      </c>
    </row>
    <row r="11" spans="1:66" x14ac:dyDescent="0.2">
      <c r="B11">
        <v>3</v>
      </c>
      <c r="C11">
        <v>2</v>
      </c>
      <c r="D11">
        <v>2</v>
      </c>
      <c r="G11">
        <v>13</v>
      </c>
      <c r="BK11">
        <v>44</v>
      </c>
      <c r="BL11">
        <v>38</v>
      </c>
      <c r="BM11">
        <f t="shared" si="0"/>
        <v>86.36363636363636</v>
      </c>
      <c r="BN11" t="s">
        <v>71</v>
      </c>
    </row>
    <row r="12" spans="1:66" x14ac:dyDescent="0.2">
      <c r="BK12">
        <v>40</v>
      </c>
      <c r="BL12">
        <v>30</v>
      </c>
      <c r="BM12">
        <f t="shared" si="0"/>
        <v>75</v>
      </c>
      <c r="BN12" t="s">
        <v>72</v>
      </c>
    </row>
    <row r="13" spans="1:66" x14ac:dyDescent="0.2">
      <c r="BK13">
        <v>13</v>
      </c>
      <c r="BL13">
        <v>9</v>
      </c>
      <c r="BM13">
        <f t="shared" si="0"/>
        <v>69.230769230769226</v>
      </c>
      <c r="BN13" t="s">
        <v>73</v>
      </c>
    </row>
    <row r="14" spans="1:66" x14ac:dyDescent="0.2">
      <c r="BK14">
        <f>SUM(BK5:BK13)</f>
        <v>280</v>
      </c>
      <c r="BL14">
        <f>SUM(BL5:BL13)</f>
        <v>210</v>
      </c>
    </row>
    <row r="15" spans="1:66" x14ac:dyDescent="0.2">
      <c r="A15" t="s">
        <v>65</v>
      </c>
      <c r="B15" cm="1">
        <f t="array" ref="B15:D17">MINVERSE(B9:D11)</f>
        <v>1.9999999999999991</v>
      </c>
      <c r="C15">
        <v>-1.9999999999999993</v>
      </c>
      <c r="D15">
        <v>0.99999999999999989</v>
      </c>
    </row>
    <row r="16" spans="1:66" x14ac:dyDescent="0.2">
      <c r="B16">
        <v>1.9999999999999996</v>
      </c>
      <c r="C16">
        <v>-0.99999999999999989</v>
      </c>
      <c r="D16">
        <v>0</v>
      </c>
      <c r="BK16" s="11"/>
      <c r="BL16" s="5">
        <v>0.75</v>
      </c>
    </row>
    <row r="17" spans="1:9" x14ac:dyDescent="0.2">
      <c r="B17">
        <v>-4.9999999999999982</v>
      </c>
      <c r="C17">
        <v>3.9999999999999991</v>
      </c>
      <c r="D17">
        <v>-0.99999999999999978</v>
      </c>
    </row>
    <row r="19" spans="1:9" x14ac:dyDescent="0.2">
      <c r="A19" t="s">
        <v>66</v>
      </c>
      <c r="B19" cm="1">
        <f t="array" ref="B19:B21">MMULT(B15:D17,G9:G11)</f>
        <v>1.0000000000000018</v>
      </c>
    </row>
    <row r="20" spans="1:9" x14ac:dyDescent="0.2">
      <c r="B20">
        <v>1.9999999999999982</v>
      </c>
    </row>
    <row r="21" spans="1:9" x14ac:dyDescent="0.2">
      <c r="B21">
        <v>3.0000000000000036</v>
      </c>
    </row>
    <row r="23" spans="1:9" x14ac:dyDescent="0.2">
      <c r="A23" t="s">
        <v>118</v>
      </c>
    </row>
    <row r="24" spans="1:9" x14ac:dyDescent="0.2">
      <c r="B24" t="s">
        <v>102</v>
      </c>
      <c r="D24" t="s">
        <v>103</v>
      </c>
      <c r="E24" t="s">
        <v>104</v>
      </c>
      <c r="F24" t="s">
        <v>112</v>
      </c>
      <c r="H24" t="s">
        <v>126</v>
      </c>
    </row>
    <row r="25" spans="1:9" x14ac:dyDescent="0.2">
      <c r="B25" t="s">
        <v>105</v>
      </c>
      <c r="D25">
        <v>12</v>
      </c>
      <c r="E25">
        <v>0</v>
      </c>
      <c r="F25">
        <v>124</v>
      </c>
      <c r="H25">
        <f>SUMPRODUCT(D25:F25,D26:F26)</f>
        <v>668000</v>
      </c>
    </row>
    <row r="26" spans="1:9" x14ac:dyDescent="0.2">
      <c r="B26" t="s">
        <v>106</v>
      </c>
      <c r="D26">
        <v>4000</v>
      </c>
      <c r="E26">
        <v>2000</v>
      </c>
      <c r="F26">
        <v>5000</v>
      </c>
    </row>
    <row r="27" spans="1:9" x14ac:dyDescent="0.2">
      <c r="G27" t="s">
        <v>124</v>
      </c>
      <c r="I27" t="s">
        <v>125</v>
      </c>
    </row>
    <row r="28" spans="1:9" x14ac:dyDescent="0.2">
      <c r="B28" t="s">
        <v>107</v>
      </c>
      <c r="D28">
        <v>12</v>
      </c>
      <c r="E28">
        <v>7</v>
      </c>
      <c r="F28">
        <v>9</v>
      </c>
      <c r="G28">
        <f>SUMPRODUCT($D$25:$F$25,D28:F28)</f>
        <v>1260</v>
      </c>
      <c r="H28" t="s">
        <v>109</v>
      </c>
      <c r="I28">
        <v>1260</v>
      </c>
    </row>
    <row r="29" spans="1:9" x14ac:dyDescent="0.2">
      <c r="B29" t="s">
        <v>108</v>
      </c>
      <c r="D29">
        <v>22</v>
      </c>
      <c r="E29">
        <v>18</v>
      </c>
      <c r="F29">
        <v>16</v>
      </c>
      <c r="G29">
        <f t="shared" ref="G29:G30" si="1">SUMPRODUCT($D$25:$F$25,D29:F29)</f>
        <v>2248</v>
      </c>
      <c r="H29" t="s">
        <v>109</v>
      </c>
      <c r="I29">
        <v>19008</v>
      </c>
    </row>
    <row r="30" spans="1:9" x14ac:dyDescent="0.2">
      <c r="B30" t="s">
        <v>110</v>
      </c>
      <c r="D30">
        <v>2</v>
      </c>
      <c r="E30">
        <v>4</v>
      </c>
      <c r="F30">
        <v>3</v>
      </c>
      <c r="G30">
        <f t="shared" si="1"/>
        <v>396</v>
      </c>
      <c r="H30" t="s">
        <v>109</v>
      </c>
      <c r="I30">
        <v>396</v>
      </c>
    </row>
    <row r="38" spans="1:14" x14ac:dyDescent="0.2">
      <c r="N38">
        <f>1 - (50000 / 500000)^(1 / 5)</f>
        <v>0.36904265551980675</v>
      </c>
    </row>
    <row r="39" spans="1:14" x14ac:dyDescent="0.2">
      <c r="A39" t="s">
        <v>32</v>
      </c>
      <c r="N39">
        <f>500000*(1-N38)^3</f>
        <v>125594.321575479</v>
      </c>
    </row>
    <row r="40" spans="1:14" x14ac:dyDescent="0.2">
      <c r="B40" t="s">
        <v>92</v>
      </c>
      <c r="D40">
        <v>1000000</v>
      </c>
    </row>
    <row r="41" spans="1:14" x14ac:dyDescent="0.2">
      <c r="B41" t="s">
        <v>99</v>
      </c>
      <c r="D41">
        <v>64000</v>
      </c>
    </row>
    <row r="42" spans="1:14" x14ac:dyDescent="0.2">
      <c r="B42" t="s">
        <v>89</v>
      </c>
      <c r="D42">
        <f>D40</f>
        <v>1000000</v>
      </c>
    </row>
    <row r="43" spans="1:14" x14ac:dyDescent="0.2">
      <c r="B43" t="s">
        <v>51</v>
      </c>
      <c r="D43" s="5">
        <v>0.12</v>
      </c>
    </row>
    <row r="44" spans="1:14" x14ac:dyDescent="0.2">
      <c r="B44" t="s">
        <v>98</v>
      </c>
      <c r="D44">
        <v>4</v>
      </c>
    </row>
    <row r="45" spans="1:14" x14ac:dyDescent="0.2">
      <c r="D45" s="6"/>
    </row>
    <row r="46" spans="1:14" x14ac:dyDescent="0.2">
      <c r="B46" s="6"/>
      <c r="C46" t="s">
        <v>100</v>
      </c>
      <c r="D46" s="6">
        <f>PV(D43/4,24,-D41)</f>
        <v>1083874.6958090463</v>
      </c>
    </row>
    <row r="47" spans="1:14" x14ac:dyDescent="0.2">
      <c r="B47" s="6"/>
      <c r="C47" t="s">
        <v>113</v>
      </c>
      <c r="D47" s="6">
        <f>D40</f>
        <v>1000000</v>
      </c>
    </row>
    <row r="48" spans="1:14" x14ac:dyDescent="0.2">
      <c r="C48" t="s">
        <v>114</v>
      </c>
      <c r="D48" s="6">
        <f>D46-D47</f>
        <v>83874.695809046272</v>
      </c>
    </row>
    <row r="49" spans="1:3" x14ac:dyDescent="0.2">
      <c r="A49" t="s">
        <v>101</v>
      </c>
      <c r="B49" t="s">
        <v>115</v>
      </c>
    </row>
    <row r="50" spans="1:3" x14ac:dyDescent="0.2">
      <c r="B50" t="s">
        <v>49</v>
      </c>
      <c r="C50">
        <v>10</v>
      </c>
    </row>
    <row r="51" spans="1:3" x14ac:dyDescent="0.2">
      <c r="B51" t="s">
        <v>44</v>
      </c>
      <c r="C51">
        <v>100000</v>
      </c>
    </row>
    <row r="52" spans="1:3" x14ac:dyDescent="0.2">
      <c r="B52" t="s">
        <v>51</v>
      </c>
      <c r="C52" s="5">
        <v>0.12</v>
      </c>
    </row>
    <row r="54" spans="1:3" x14ac:dyDescent="0.2">
      <c r="C54" s="6">
        <f>PV(C52,C50,,-C51,1)</f>
        <v>32197.3236590696</v>
      </c>
    </row>
    <row r="55" spans="1:3" x14ac:dyDescent="0.2">
      <c r="C55" s="6">
        <f>PMT(C52,C50,,C51,1)</f>
        <v>-5087.8717999860792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51A6-DFCE-974F-B3C7-0A5625DFEE12}">
  <dimension ref="A2:I88"/>
  <sheetViews>
    <sheetView topLeftCell="A57" zoomScale="157" workbookViewId="0">
      <selection activeCell="D68" sqref="D68"/>
    </sheetView>
  </sheetViews>
  <sheetFormatPr baseColWidth="10" defaultRowHeight="16" x14ac:dyDescent="0.2"/>
  <cols>
    <col min="8" max="9" width="11.83203125" bestFit="1" customWidth="1"/>
  </cols>
  <sheetData>
    <row r="2" spans="1:6" x14ac:dyDescent="0.2">
      <c r="A2" t="s">
        <v>62</v>
      </c>
    </row>
    <row r="4" spans="1:6" x14ac:dyDescent="0.2">
      <c r="B4">
        <v>0</v>
      </c>
      <c r="C4">
        <v>0.5</v>
      </c>
      <c r="D4">
        <v>0</v>
      </c>
    </row>
    <row r="5" spans="1:6" x14ac:dyDescent="0.2">
      <c r="A5" t="s">
        <v>58</v>
      </c>
      <c r="B5">
        <v>0.2</v>
      </c>
      <c r="C5">
        <v>0</v>
      </c>
      <c r="D5">
        <v>0.5</v>
      </c>
    </row>
    <row r="6" spans="1:6" x14ac:dyDescent="0.2">
      <c r="B6">
        <v>0.4</v>
      </c>
      <c r="C6">
        <v>0</v>
      </c>
      <c r="D6">
        <v>0</v>
      </c>
    </row>
    <row r="9" spans="1:6" x14ac:dyDescent="0.2">
      <c r="A9" t="s">
        <v>75</v>
      </c>
      <c r="B9">
        <v>0.4</v>
      </c>
      <c r="E9" t="s">
        <v>78</v>
      </c>
      <c r="F9">
        <v>10</v>
      </c>
    </row>
    <row r="10" spans="1:6" x14ac:dyDescent="0.2">
      <c r="A10" t="s">
        <v>76</v>
      </c>
      <c r="B10">
        <v>0.7</v>
      </c>
    </row>
    <row r="11" spans="1:6" x14ac:dyDescent="0.2">
      <c r="A11" t="s">
        <v>77</v>
      </c>
      <c r="B11">
        <v>1.2</v>
      </c>
    </row>
    <row r="13" spans="1:6" x14ac:dyDescent="0.2">
      <c r="C13">
        <v>1000</v>
      </c>
    </row>
    <row r="14" spans="1:6" x14ac:dyDescent="0.2">
      <c r="B14" t="s">
        <v>7</v>
      </c>
      <c r="C14">
        <v>5000</v>
      </c>
    </row>
    <row r="15" spans="1:6" x14ac:dyDescent="0.2">
      <c r="C15">
        <v>4000</v>
      </c>
    </row>
    <row r="17" spans="1:9" x14ac:dyDescent="0.2">
      <c r="A17" t="s">
        <v>79</v>
      </c>
      <c r="B17">
        <f>$F$9*B9</f>
        <v>4</v>
      </c>
    </row>
    <row r="18" spans="1:9" x14ac:dyDescent="0.2">
      <c r="A18" t="s">
        <v>80</v>
      </c>
      <c r="B18">
        <f t="shared" ref="B18:B19" si="0">$F$9*B10</f>
        <v>7</v>
      </c>
    </row>
    <row r="19" spans="1:9" x14ac:dyDescent="0.2">
      <c r="A19" t="s">
        <v>81</v>
      </c>
      <c r="B19">
        <f t="shared" si="0"/>
        <v>12</v>
      </c>
    </row>
    <row r="24" spans="1:9" x14ac:dyDescent="0.2">
      <c r="B24">
        <v>1</v>
      </c>
      <c r="C24">
        <v>0</v>
      </c>
      <c r="D24">
        <v>0</v>
      </c>
      <c r="G24" cm="1">
        <f t="array" ref="G24:I26">B24:D26-B4:D6</f>
        <v>1</v>
      </c>
      <c r="H24">
        <v>-0.5</v>
      </c>
      <c r="I24">
        <v>0</v>
      </c>
    </row>
    <row r="25" spans="1:9" x14ac:dyDescent="0.2">
      <c r="A25" t="s">
        <v>84</v>
      </c>
      <c r="B25">
        <v>0</v>
      </c>
      <c r="C25">
        <v>1</v>
      </c>
      <c r="D25">
        <v>0</v>
      </c>
      <c r="F25" t="s">
        <v>83</v>
      </c>
      <c r="G25">
        <v>-0.2</v>
      </c>
      <c r="H25">
        <v>1</v>
      </c>
      <c r="I25">
        <v>-0.5</v>
      </c>
    </row>
    <row r="26" spans="1:9" x14ac:dyDescent="0.2">
      <c r="B26">
        <v>0</v>
      </c>
      <c r="C26">
        <v>0</v>
      </c>
      <c r="D26">
        <v>1</v>
      </c>
      <c r="G26">
        <v>-0.4</v>
      </c>
      <c r="H26">
        <v>0</v>
      </c>
      <c r="I26">
        <v>1</v>
      </c>
    </row>
    <row r="28" spans="1:9" x14ac:dyDescent="0.2">
      <c r="A28" t="s">
        <v>85</v>
      </c>
      <c r="B28" cm="1">
        <f t="array" ref="B28:D30">MINVERSE(G24:I26)</f>
        <v>1.25</v>
      </c>
      <c r="C28">
        <v>0.625</v>
      </c>
      <c r="D28">
        <v>0.3125</v>
      </c>
    </row>
    <row r="29" spans="1:9" x14ac:dyDescent="0.2">
      <c r="B29">
        <v>0.50000000000000011</v>
      </c>
      <c r="C29">
        <v>1.25</v>
      </c>
      <c r="D29">
        <v>0.625</v>
      </c>
    </row>
    <row r="30" spans="1:9" x14ac:dyDescent="0.2">
      <c r="B30">
        <v>0.50000000000000011</v>
      </c>
      <c r="C30">
        <v>0.25000000000000006</v>
      </c>
      <c r="D30">
        <v>1.125</v>
      </c>
    </row>
    <row r="33" spans="1:8" x14ac:dyDescent="0.2">
      <c r="A33" t="s">
        <v>82</v>
      </c>
      <c r="B33" cm="1">
        <f t="array" ref="B33:B35">MMULT(B28:D30,C13:C15)</f>
        <v>5625</v>
      </c>
    </row>
    <row r="34" spans="1:8" x14ac:dyDescent="0.2">
      <c r="A34" t="s">
        <v>2</v>
      </c>
      <c r="B34">
        <v>9250</v>
      </c>
    </row>
    <row r="35" spans="1:8" x14ac:dyDescent="0.2">
      <c r="B35">
        <v>6250</v>
      </c>
    </row>
    <row r="37" spans="1:8" x14ac:dyDescent="0.2">
      <c r="A37" t="s">
        <v>86</v>
      </c>
    </row>
    <row r="39" spans="1:8" x14ac:dyDescent="0.2">
      <c r="B39" cm="1">
        <f t="array" ref="B39:D39">TRANSPOSE(B17:B19)</f>
        <v>4</v>
      </c>
      <c r="C39">
        <v>7</v>
      </c>
      <c r="D39">
        <v>12</v>
      </c>
      <c r="F39">
        <v>5625</v>
      </c>
      <c r="G39">
        <v>0</v>
      </c>
      <c r="H39">
        <v>0</v>
      </c>
    </row>
    <row r="40" spans="1:8" x14ac:dyDescent="0.2">
      <c r="F40">
        <v>0</v>
      </c>
      <c r="G40">
        <v>9250</v>
      </c>
      <c r="H40">
        <v>0</v>
      </c>
    </row>
    <row r="41" spans="1:8" x14ac:dyDescent="0.2">
      <c r="F41">
        <v>0</v>
      </c>
      <c r="G41">
        <v>0</v>
      </c>
      <c r="H41">
        <v>6250</v>
      </c>
    </row>
    <row r="47" spans="1:8" x14ac:dyDescent="0.2">
      <c r="B47" cm="1">
        <f t="array" ref="B47:D47">MMULT(B39:D39,F39:H41)</f>
        <v>22500</v>
      </c>
      <c r="C47">
        <v>64750</v>
      </c>
      <c r="D47">
        <v>75000</v>
      </c>
      <c r="F47">
        <f>SUM(B47:D47)</f>
        <v>162250</v>
      </c>
    </row>
    <row r="49" spans="1:8" x14ac:dyDescent="0.2">
      <c r="A49" t="s">
        <v>118</v>
      </c>
    </row>
    <row r="50" spans="1:8" x14ac:dyDescent="0.2">
      <c r="B50" t="s">
        <v>102</v>
      </c>
      <c r="D50" t="s">
        <v>103</v>
      </c>
      <c r="E50" t="s">
        <v>104</v>
      </c>
      <c r="G50" t="s">
        <v>126</v>
      </c>
    </row>
    <row r="51" spans="1:8" x14ac:dyDescent="0.2">
      <c r="B51" t="s">
        <v>105</v>
      </c>
      <c r="D51">
        <v>12.857142857142858</v>
      </c>
      <c r="E51">
        <v>25.714285714285715</v>
      </c>
      <c r="G51">
        <f>SUMPRODUCT(D51:E51,D52:E52)</f>
        <v>11571.428571428572</v>
      </c>
    </row>
    <row r="52" spans="1:8" x14ac:dyDescent="0.2">
      <c r="B52" t="s">
        <v>106</v>
      </c>
      <c r="D52">
        <v>500</v>
      </c>
      <c r="E52">
        <v>200</v>
      </c>
    </row>
    <row r="53" spans="1:8" x14ac:dyDescent="0.2">
      <c r="F53" t="s">
        <v>121</v>
      </c>
      <c r="H53" t="s">
        <v>122</v>
      </c>
    </row>
    <row r="54" spans="1:8" x14ac:dyDescent="0.2">
      <c r="B54" t="s">
        <v>107</v>
      </c>
      <c r="D54">
        <v>3</v>
      </c>
      <c r="E54">
        <v>2</v>
      </c>
      <c r="F54">
        <f>SUMPRODUCT(D51:E51,D54:E54)</f>
        <v>90</v>
      </c>
      <c r="G54" t="s">
        <v>109</v>
      </c>
      <c r="H54">
        <v>90</v>
      </c>
    </row>
    <row r="55" spans="1:8" x14ac:dyDescent="0.2">
      <c r="B55" t="s">
        <v>108</v>
      </c>
      <c r="D55">
        <v>1</v>
      </c>
      <c r="E55">
        <v>0</v>
      </c>
      <c r="F55">
        <f>SUMPRODUCT(D51:E51,D55:E55)</f>
        <v>12.857142857142858</v>
      </c>
      <c r="G55" t="s">
        <v>111</v>
      </c>
      <c r="H55">
        <v>10</v>
      </c>
    </row>
    <row r="56" spans="1:8" x14ac:dyDescent="0.2">
      <c r="B56" t="s">
        <v>110</v>
      </c>
      <c r="D56">
        <v>2</v>
      </c>
      <c r="E56">
        <v>1</v>
      </c>
      <c r="F56">
        <f>D56*D51</f>
        <v>25.714285714285715</v>
      </c>
      <c r="G56" t="s">
        <v>87</v>
      </c>
      <c r="H56">
        <f>E56*E51</f>
        <v>25.714285714285715</v>
      </c>
    </row>
    <row r="60" spans="1:8" x14ac:dyDescent="0.2">
      <c r="A60" t="s">
        <v>32</v>
      </c>
    </row>
    <row r="62" spans="1:8" x14ac:dyDescent="0.2">
      <c r="B62" t="s">
        <v>89</v>
      </c>
      <c r="D62" s="10">
        <v>40000</v>
      </c>
    </row>
    <row r="63" spans="1:8" x14ac:dyDescent="0.2">
      <c r="B63" t="s">
        <v>49</v>
      </c>
      <c r="D63">
        <v>18</v>
      </c>
    </row>
    <row r="64" spans="1:8" x14ac:dyDescent="0.2">
      <c r="B64" t="s">
        <v>45</v>
      </c>
      <c r="D64" s="5">
        <v>0.06</v>
      </c>
    </row>
    <row r="65" spans="1:6" x14ac:dyDescent="0.2">
      <c r="B65" t="s">
        <v>90</v>
      </c>
      <c r="D65" s="6">
        <f>PMT(D64,D63,D62)</f>
        <v>-3694.2616221148369</v>
      </c>
    </row>
    <row r="67" spans="1:6" x14ac:dyDescent="0.2">
      <c r="B67" t="s">
        <v>91</v>
      </c>
      <c r="D67" s="6">
        <f>PPMT(D64,9,D63,-D62)</f>
        <v>2062.8563943468971</v>
      </c>
      <c r="E67" s="6">
        <f>PPMT($D$64,F67,$D$63,,$D$62)</f>
        <v>-1294.2616221148373</v>
      </c>
      <c r="F67">
        <v>1</v>
      </c>
    </row>
    <row r="68" spans="1:6" x14ac:dyDescent="0.2">
      <c r="E68" s="6">
        <f t="shared" ref="E68:E76" si="1">PPMT($D$64,F68,$D$63,,$D$62)</f>
        <v>-1371.9173194417276</v>
      </c>
      <c r="F68">
        <v>2</v>
      </c>
    </row>
    <row r="69" spans="1:6" x14ac:dyDescent="0.2">
      <c r="E69" s="6">
        <f t="shared" si="1"/>
        <v>-1454.2323586082314</v>
      </c>
      <c r="F69">
        <v>3</v>
      </c>
    </row>
    <row r="70" spans="1:6" x14ac:dyDescent="0.2">
      <c r="E70" s="6">
        <f t="shared" si="1"/>
        <v>-1541.4863001247252</v>
      </c>
      <c r="F70">
        <v>4</v>
      </c>
    </row>
    <row r="71" spans="1:6" x14ac:dyDescent="0.2">
      <c r="E71" s="6">
        <f t="shared" si="1"/>
        <v>-1633.9754781322088</v>
      </c>
      <c r="F71">
        <v>5</v>
      </c>
    </row>
    <row r="72" spans="1:6" x14ac:dyDescent="0.2">
      <c r="E72" s="6">
        <f t="shared" si="1"/>
        <v>-1732.014006820141</v>
      </c>
      <c r="F72">
        <v>6</v>
      </c>
    </row>
    <row r="73" spans="1:6" x14ac:dyDescent="0.2">
      <c r="E73" s="6">
        <f t="shared" si="1"/>
        <v>-1835.9348472293498</v>
      </c>
      <c r="F73">
        <v>7</v>
      </c>
    </row>
    <row r="74" spans="1:6" x14ac:dyDescent="0.2">
      <c r="E74" s="6">
        <f t="shared" si="1"/>
        <v>-1946.0909380631108</v>
      </c>
      <c r="F74">
        <v>8</v>
      </c>
    </row>
    <row r="75" spans="1:6" x14ac:dyDescent="0.2">
      <c r="E75" s="6">
        <f t="shared" si="1"/>
        <v>-2062.8563943468971</v>
      </c>
      <c r="F75">
        <v>9</v>
      </c>
    </row>
    <row r="76" spans="1:6" x14ac:dyDescent="0.2">
      <c r="E76" s="6">
        <f t="shared" si="1"/>
        <v>-2186.6277780077107</v>
      </c>
      <c r="F76">
        <v>10</v>
      </c>
    </row>
    <row r="80" spans="1:6" x14ac:dyDescent="0.2">
      <c r="A80" t="s">
        <v>42</v>
      </c>
    </row>
    <row r="81" spans="2:9" x14ac:dyDescent="0.2">
      <c r="B81" t="s">
        <v>92</v>
      </c>
      <c r="D81">
        <v>50000</v>
      </c>
    </row>
    <row r="82" spans="2:9" x14ac:dyDescent="0.2">
      <c r="B82" t="s">
        <v>93</v>
      </c>
      <c r="D82" s="5">
        <v>0.08</v>
      </c>
    </row>
    <row r="83" spans="2:9" x14ac:dyDescent="0.2">
      <c r="D83" s="6"/>
    </row>
    <row r="84" spans="2:9" x14ac:dyDescent="0.2">
      <c r="B84" s="12" t="s">
        <v>94</v>
      </c>
      <c r="C84" s="12"/>
      <c r="D84" s="12"/>
      <c r="F84">
        <f>$D$81*(1-$D$82)^8</f>
        <v>25660.943656878087</v>
      </c>
    </row>
    <row r="85" spans="2:9" x14ac:dyDescent="0.2">
      <c r="B85" t="s">
        <v>95</v>
      </c>
      <c r="F85">
        <f>$D$81*(1-$D$82)^7</f>
        <v>27892.330061824006</v>
      </c>
      <c r="H85" s="6"/>
      <c r="I85" s="6"/>
    </row>
    <row r="86" spans="2:9" x14ac:dyDescent="0.2">
      <c r="B86" s="12" t="s">
        <v>96</v>
      </c>
      <c r="C86" s="12"/>
      <c r="D86" s="12"/>
      <c r="F86">
        <f>F85-F84</f>
        <v>2231.3864049459189</v>
      </c>
      <c r="H86" s="6"/>
    </row>
    <row r="88" spans="2:9" x14ac:dyDescent="0.2">
      <c r="B88" t="s">
        <v>97</v>
      </c>
      <c r="C88" t="s">
        <v>87</v>
      </c>
      <c r="D88">
        <f>D81*(1-D82)^10</f>
        <v>21719.422711181614</v>
      </c>
    </row>
  </sheetData>
  <mergeCells count="2">
    <mergeCell ref="B84:D84"/>
    <mergeCell ref="B86:D86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6AAE-E106-CE43-A3B4-511FF7C0DF26}">
  <dimension ref="A2:H63"/>
  <sheetViews>
    <sheetView workbookViewId="0">
      <selection activeCell="B64" sqref="B64"/>
    </sheetView>
  </sheetViews>
  <sheetFormatPr baseColWidth="10" defaultRowHeight="16" x14ac:dyDescent="0.2"/>
  <cols>
    <col min="3" max="3" width="16.33203125" customWidth="1"/>
    <col min="5" max="5" width="11.5" bestFit="1" customWidth="1"/>
  </cols>
  <sheetData>
    <row r="2" spans="1:8" x14ac:dyDescent="0.2">
      <c r="A2" t="s">
        <v>11</v>
      </c>
    </row>
    <row r="3" spans="1:8" x14ac:dyDescent="0.2">
      <c r="B3" t="s">
        <v>58</v>
      </c>
      <c r="C3" t="s">
        <v>59</v>
      </c>
      <c r="D3" t="s">
        <v>60</v>
      </c>
    </row>
    <row r="4" spans="1:8" x14ac:dyDescent="0.2">
      <c r="A4" t="s">
        <v>61</v>
      </c>
      <c r="B4">
        <v>1</v>
      </c>
      <c r="C4">
        <v>2</v>
      </c>
      <c r="D4">
        <v>3</v>
      </c>
    </row>
    <row r="5" spans="1:8" x14ac:dyDescent="0.2">
      <c r="A5" t="s">
        <v>62</v>
      </c>
      <c r="B5">
        <v>2</v>
      </c>
      <c r="C5">
        <v>3</v>
      </c>
      <c r="D5">
        <v>2</v>
      </c>
      <c r="F5" t="s">
        <v>127</v>
      </c>
    </row>
    <row r="6" spans="1:8" x14ac:dyDescent="0.2">
      <c r="A6" t="s">
        <v>63</v>
      </c>
      <c r="B6">
        <v>1</v>
      </c>
      <c r="C6">
        <v>2</v>
      </c>
      <c r="D6">
        <v>2</v>
      </c>
    </row>
    <row r="10" spans="1:8" x14ac:dyDescent="0.2">
      <c r="B10">
        <v>1</v>
      </c>
      <c r="C10">
        <v>2</v>
      </c>
      <c r="D10">
        <v>3</v>
      </c>
      <c r="G10">
        <v>8</v>
      </c>
      <c r="H10" t="s">
        <v>58</v>
      </c>
    </row>
    <row r="11" spans="1:8" x14ac:dyDescent="0.2">
      <c r="A11" t="s">
        <v>2</v>
      </c>
      <c r="B11">
        <v>2</v>
      </c>
      <c r="C11">
        <v>3</v>
      </c>
      <c r="D11">
        <v>2</v>
      </c>
      <c r="F11" t="s">
        <v>127</v>
      </c>
      <c r="G11">
        <v>14</v>
      </c>
      <c r="H11" t="s">
        <v>59</v>
      </c>
    </row>
    <row r="12" spans="1:8" x14ac:dyDescent="0.2">
      <c r="B12">
        <v>1</v>
      </c>
      <c r="C12">
        <v>2</v>
      </c>
      <c r="D12">
        <v>2</v>
      </c>
      <c r="G12">
        <v>13</v>
      </c>
      <c r="H12" t="s">
        <v>60</v>
      </c>
    </row>
    <row r="16" spans="1:8" x14ac:dyDescent="0.2">
      <c r="A16" t="s">
        <v>128</v>
      </c>
      <c r="B16" cm="1">
        <f t="array" ref="B16:D18">TRANSPOSE(B10:D12)</f>
        <v>1</v>
      </c>
      <c r="C16">
        <v>2</v>
      </c>
      <c r="D16">
        <v>1</v>
      </c>
    </row>
    <row r="17" spans="1:8" x14ac:dyDescent="0.2">
      <c r="B17">
        <v>2</v>
      </c>
      <c r="C17">
        <v>3</v>
      </c>
      <c r="D17">
        <v>2</v>
      </c>
    </row>
    <row r="18" spans="1:8" x14ac:dyDescent="0.2">
      <c r="B18">
        <v>3</v>
      </c>
      <c r="C18">
        <v>2</v>
      </c>
      <c r="D18">
        <v>2</v>
      </c>
    </row>
    <row r="20" spans="1:8" x14ac:dyDescent="0.2">
      <c r="A20" t="s">
        <v>129</v>
      </c>
    </row>
    <row r="22" spans="1:8" x14ac:dyDescent="0.2">
      <c r="A22" t="s">
        <v>130</v>
      </c>
      <c r="B22" cm="1">
        <f t="array" ref="B22:D24">MINVERSE(B16:D18)</f>
        <v>1.9999999999999991</v>
      </c>
      <c r="C22">
        <v>-1.9999999999999993</v>
      </c>
      <c r="D22">
        <v>0.99999999999999989</v>
      </c>
    </row>
    <row r="23" spans="1:8" x14ac:dyDescent="0.2">
      <c r="B23">
        <v>1.9999999999999996</v>
      </c>
      <c r="C23">
        <v>-0.99999999999999989</v>
      </c>
      <c r="D23">
        <v>0</v>
      </c>
    </row>
    <row r="24" spans="1:8" x14ac:dyDescent="0.2">
      <c r="B24">
        <v>-4.9999999999999982</v>
      </c>
      <c r="C24">
        <v>3.9999999999999991</v>
      </c>
      <c r="D24">
        <v>-0.99999999999999978</v>
      </c>
    </row>
    <row r="26" spans="1:8" x14ac:dyDescent="0.2">
      <c r="A26" t="s">
        <v>131</v>
      </c>
      <c r="B26" cm="1">
        <f t="array" ref="B26:B28">MMULT(B22:D24,G10:G12)</f>
        <v>1.0000000000000018</v>
      </c>
    </row>
    <row r="27" spans="1:8" x14ac:dyDescent="0.2">
      <c r="B27">
        <v>1.9999999999999982</v>
      </c>
    </row>
    <row r="28" spans="1:8" x14ac:dyDescent="0.2">
      <c r="B28">
        <v>3.0000000000000036</v>
      </c>
    </row>
    <row r="31" spans="1:8" x14ac:dyDescent="0.2">
      <c r="A31" t="s">
        <v>118</v>
      </c>
    </row>
    <row r="32" spans="1:8" x14ac:dyDescent="0.2">
      <c r="B32" t="s">
        <v>102</v>
      </c>
      <c r="D32" t="s">
        <v>103</v>
      </c>
      <c r="E32" t="s">
        <v>104</v>
      </c>
      <c r="F32" t="s">
        <v>112</v>
      </c>
      <c r="H32" t="s">
        <v>132</v>
      </c>
    </row>
    <row r="33" spans="1:8" x14ac:dyDescent="0.2">
      <c r="B33" t="s">
        <v>105</v>
      </c>
      <c r="D33">
        <v>12</v>
      </c>
      <c r="E33">
        <v>0</v>
      </c>
      <c r="F33">
        <v>124</v>
      </c>
      <c r="H33">
        <f>SUMPRODUCT(D33:F33,D34:F34)</f>
        <v>668000</v>
      </c>
    </row>
    <row r="34" spans="1:8" x14ac:dyDescent="0.2">
      <c r="B34" t="s">
        <v>106</v>
      </c>
      <c r="D34">
        <v>4000</v>
      </c>
      <c r="E34">
        <v>2000</v>
      </c>
      <c r="F34">
        <v>5000</v>
      </c>
    </row>
    <row r="36" spans="1:8" x14ac:dyDescent="0.2">
      <c r="F36" t="s">
        <v>124</v>
      </c>
      <c r="H36" t="s">
        <v>125</v>
      </c>
    </row>
    <row r="37" spans="1:8" x14ac:dyDescent="0.2">
      <c r="B37" t="s">
        <v>107</v>
      </c>
      <c r="C37">
        <v>12</v>
      </c>
      <c r="D37">
        <v>7</v>
      </c>
      <c r="E37">
        <v>9</v>
      </c>
      <c r="F37">
        <f>SUMPRODUCT($D$33:$F$33,C37:E37)</f>
        <v>1260</v>
      </c>
      <c r="G37" t="s">
        <v>109</v>
      </c>
      <c r="H37">
        <v>1260</v>
      </c>
    </row>
    <row r="38" spans="1:8" x14ac:dyDescent="0.2">
      <c r="B38" t="s">
        <v>108</v>
      </c>
      <c r="C38">
        <v>22</v>
      </c>
      <c r="D38">
        <v>18</v>
      </c>
      <c r="E38">
        <v>16</v>
      </c>
      <c r="F38">
        <f>SUMPRODUCT($D$33:$F$33,C38:E38)</f>
        <v>2248</v>
      </c>
      <c r="G38" t="s">
        <v>109</v>
      </c>
      <c r="H38">
        <v>19008</v>
      </c>
    </row>
    <row r="39" spans="1:8" x14ac:dyDescent="0.2">
      <c r="B39" t="s">
        <v>110</v>
      </c>
      <c r="C39">
        <v>2</v>
      </c>
      <c r="D39">
        <v>4</v>
      </c>
      <c r="E39">
        <v>3</v>
      </c>
      <c r="F39">
        <f t="shared" ref="F39" si="0">SUMPRODUCT($D$33:$F$33,C39:E39)</f>
        <v>396</v>
      </c>
      <c r="G39" t="s">
        <v>109</v>
      </c>
      <c r="H39">
        <v>396</v>
      </c>
    </row>
    <row r="42" spans="1:8" x14ac:dyDescent="0.2">
      <c r="A42" t="s">
        <v>32</v>
      </c>
    </row>
    <row r="43" spans="1:8" x14ac:dyDescent="0.2">
      <c r="B43" t="s">
        <v>89</v>
      </c>
      <c r="D43">
        <v>40000</v>
      </c>
    </row>
    <row r="44" spans="1:8" x14ac:dyDescent="0.2">
      <c r="B44" t="s">
        <v>49</v>
      </c>
      <c r="D44">
        <v>18</v>
      </c>
    </row>
    <row r="45" spans="1:8" x14ac:dyDescent="0.2">
      <c r="B45" t="s">
        <v>34</v>
      </c>
      <c r="D45" s="5">
        <v>0.06</v>
      </c>
    </row>
    <row r="47" spans="1:8" x14ac:dyDescent="0.2">
      <c r="B47" t="s">
        <v>90</v>
      </c>
      <c r="D47" s="6">
        <f>-PMT(D45,D44,D43)</f>
        <v>3694.2616221148369</v>
      </c>
      <c r="E47" s="6"/>
    </row>
    <row r="49" spans="1:5" x14ac:dyDescent="0.2">
      <c r="B49" t="s">
        <v>133</v>
      </c>
      <c r="D49" s="6">
        <f>-PPMT(D45,9,D44,D43)</f>
        <v>2062.8563943468971</v>
      </c>
      <c r="E49" s="6">
        <f>-IPMT(D45,9,D44,D43)</f>
        <v>1631.4052277679398</v>
      </c>
    </row>
    <row r="52" spans="1:5" x14ac:dyDescent="0.2">
      <c r="A52" t="s">
        <v>42</v>
      </c>
    </row>
    <row r="54" spans="1:5" x14ac:dyDescent="0.2">
      <c r="B54" t="s">
        <v>134</v>
      </c>
      <c r="D54">
        <v>50000</v>
      </c>
    </row>
    <row r="55" spans="1:5" x14ac:dyDescent="0.2">
      <c r="B55" t="s">
        <v>51</v>
      </c>
      <c r="D55" s="5">
        <v>0.08</v>
      </c>
    </row>
    <row r="56" spans="1:5" x14ac:dyDescent="0.2">
      <c r="B56" t="s">
        <v>135</v>
      </c>
      <c r="D56">
        <v>10</v>
      </c>
    </row>
    <row r="58" spans="1:5" x14ac:dyDescent="0.2">
      <c r="B58" t="s">
        <v>94</v>
      </c>
      <c r="D58">
        <f>D54*(1-D55)^8</f>
        <v>25660.943656878087</v>
      </c>
    </row>
    <row r="59" spans="1:5" x14ac:dyDescent="0.2">
      <c r="B59" t="s">
        <v>95</v>
      </c>
      <c r="D59">
        <f>D54*(1-D55)^7</f>
        <v>27892.330061824006</v>
      </c>
    </row>
    <row r="61" spans="1:5" x14ac:dyDescent="0.2">
      <c r="C61" t="s">
        <v>136</v>
      </c>
      <c r="D61">
        <f>D59-D58</f>
        <v>2231.3864049459189</v>
      </c>
    </row>
    <row r="63" spans="1:5" x14ac:dyDescent="0.2">
      <c r="B63" t="s">
        <v>137</v>
      </c>
      <c r="D63">
        <f>D54*(1-D55)^D56</f>
        <v>21719.422711181614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41BC-EA54-6F4D-BD40-0D5E5A341D06}">
  <dimension ref="A24:E393"/>
  <sheetViews>
    <sheetView tabSelected="1" topLeftCell="A12" workbookViewId="0">
      <selection activeCell="G391" sqref="G391"/>
    </sheetView>
  </sheetViews>
  <sheetFormatPr baseColWidth="10" defaultRowHeight="16" x14ac:dyDescent="0.2"/>
  <cols>
    <col min="2" max="2" width="13.33203125" bestFit="1" customWidth="1"/>
    <col min="4" max="4" width="12.5" bestFit="1" customWidth="1"/>
    <col min="5" max="5" width="13.33203125" bestFit="1" customWidth="1"/>
  </cols>
  <sheetData>
    <row r="24" spans="2:4" x14ac:dyDescent="0.2">
      <c r="B24" t="s">
        <v>138</v>
      </c>
    </row>
    <row r="26" spans="2:4" x14ac:dyDescent="0.2">
      <c r="B26" t="s">
        <v>44</v>
      </c>
      <c r="D26">
        <v>5000000</v>
      </c>
    </row>
    <row r="27" spans="2:4" x14ac:dyDescent="0.2">
      <c r="B27" t="s">
        <v>56</v>
      </c>
      <c r="D27" s="5">
        <v>0.12</v>
      </c>
    </row>
    <row r="28" spans="2:4" x14ac:dyDescent="0.2">
      <c r="B28" t="s">
        <v>139</v>
      </c>
      <c r="D28">
        <v>30</v>
      </c>
    </row>
    <row r="29" spans="2:4" x14ac:dyDescent="0.2">
      <c r="B29" t="s">
        <v>140</v>
      </c>
      <c r="D29">
        <f>D28*12</f>
        <v>360</v>
      </c>
    </row>
    <row r="31" spans="2:4" x14ac:dyDescent="0.2">
      <c r="B31" t="s">
        <v>141</v>
      </c>
      <c r="D31" s="6">
        <f>-PMT(D27/12,D29,D26)</f>
        <v>51430.629846275217</v>
      </c>
    </row>
    <row r="33" spans="1:5" x14ac:dyDescent="0.2">
      <c r="A33" t="s">
        <v>142</v>
      </c>
      <c r="B33" t="s">
        <v>143</v>
      </c>
      <c r="C33" t="s">
        <v>56</v>
      </c>
      <c r="D33" t="s">
        <v>144</v>
      </c>
      <c r="E33" t="s">
        <v>145</v>
      </c>
    </row>
    <row r="34" spans="1:5" x14ac:dyDescent="0.2">
      <c r="A34">
        <v>1</v>
      </c>
      <c r="B34">
        <f>D26</f>
        <v>5000000</v>
      </c>
      <c r="C34">
        <f>B34*$D$27/12</f>
        <v>50000</v>
      </c>
      <c r="D34" s="6">
        <f>$D$31</f>
        <v>51430.629846275217</v>
      </c>
      <c r="E34" s="6">
        <f>B34+C34-D34</f>
        <v>4998569.3701537251</v>
      </c>
    </row>
    <row r="35" spans="1:5" x14ac:dyDescent="0.2">
      <c r="A35">
        <v>2</v>
      </c>
      <c r="B35" s="6">
        <f>E34</f>
        <v>4998569.3701537251</v>
      </c>
      <c r="C35">
        <f>B35*$D$27/12</f>
        <v>49985.693701537246</v>
      </c>
      <c r="D35" s="6">
        <f>$D$31</f>
        <v>51430.629846275217</v>
      </c>
      <c r="E35" s="6">
        <f>B35+C35-D35</f>
        <v>4997124.4340089876</v>
      </c>
    </row>
    <row r="36" spans="1:5" x14ac:dyDescent="0.2">
      <c r="A36">
        <v>3</v>
      </c>
      <c r="B36" s="6">
        <f t="shared" ref="B36:B99" si="0">E35</f>
        <v>4997124.4340089876</v>
      </c>
      <c r="C36">
        <f t="shared" ref="C36:C99" si="1">B36*$D$27/12</f>
        <v>49971.244340089877</v>
      </c>
      <c r="D36" s="6">
        <f t="shared" ref="D36:D99" si="2">$D$31</f>
        <v>51430.629846275217</v>
      </c>
      <c r="E36" s="6">
        <f t="shared" ref="E36:E99" si="3">B36+C36-D36</f>
        <v>4995665.0485028028</v>
      </c>
    </row>
    <row r="37" spans="1:5" x14ac:dyDescent="0.2">
      <c r="A37">
        <v>4</v>
      </c>
      <c r="B37" s="6">
        <f t="shared" si="0"/>
        <v>4995665.0485028028</v>
      </c>
      <c r="C37">
        <f t="shared" si="1"/>
        <v>49956.650485028025</v>
      </c>
      <c r="D37" s="6">
        <f t="shared" si="2"/>
        <v>51430.629846275217</v>
      </c>
      <c r="E37" s="6">
        <f t="shared" si="3"/>
        <v>4994191.0691415556</v>
      </c>
    </row>
    <row r="38" spans="1:5" x14ac:dyDescent="0.2">
      <c r="A38">
        <v>5</v>
      </c>
      <c r="B38" s="6">
        <f t="shared" si="0"/>
        <v>4994191.0691415556</v>
      </c>
      <c r="C38">
        <f t="shared" si="1"/>
        <v>49941.910691415549</v>
      </c>
      <c r="D38" s="6">
        <f t="shared" si="2"/>
        <v>51430.629846275217</v>
      </c>
      <c r="E38" s="6">
        <f t="shared" si="3"/>
        <v>4992702.3499866966</v>
      </c>
    </row>
    <row r="39" spans="1:5" x14ac:dyDescent="0.2">
      <c r="A39">
        <v>6</v>
      </c>
      <c r="B39" s="6">
        <f t="shared" si="0"/>
        <v>4992702.3499866966</v>
      </c>
      <c r="C39">
        <f t="shared" si="1"/>
        <v>49927.023499866969</v>
      </c>
      <c r="D39" s="6">
        <f t="shared" si="2"/>
        <v>51430.629846275217</v>
      </c>
      <c r="E39" s="6">
        <f t="shared" si="3"/>
        <v>4991198.7436402887</v>
      </c>
    </row>
    <row r="40" spans="1:5" x14ac:dyDescent="0.2">
      <c r="A40">
        <v>7</v>
      </c>
      <c r="B40" s="6">
        <f t="shared" si="0"/>
        <v>4991198.7436402887</v>
      </c>
      <c r="C40">
        <f t="shared" si="1"/>
        <v>49911.987436402887</v>
      </c>
      <c r="D40" s="6">
        <f t="shared" si="2"/>
        <v>51430.629846275217</v>
      </c>
      <c r="E40" s="6">
        <f t="shared" si="3"/>
        <v>4989680.1012304164</v>
      </c>
    </row>
    <row r="41" spans="1:5" x14ac:dyDescent="0.2">
      <c r="A41">
        <v>8</v>
      </c>
      <c r="B41" s="6">
        <f t="shared" si="0"/>
        <v>4989680.1012304164</v>
      </c>
      <c r="C41">
        <f t="shared" si="1"/>
        <v>49896.801012304168</v>
      </c>
      <c r="D41" s="6">
        <f t="shared" si="2"/>
        <v>51430.629846275217</v>
      </c>
      <c r="E41" s="6">
        <f t="shared" si="3"/>
        <v>4988146.2723964462</v>
      </c>
    </row>
    <row r="42" spans="1:5" x14ac:dyDescent="0.2">
      <c r="A42">
        <v>9</v>
      </c>
      <c r="B42" s="6">
        <f t="shared" si="0"/>
        <v>4988146.2723964462</v>
      </c>
      <c r="C42">
        <f t="shared" si="1"/>
        <v>49881.462723964454</v>
      </c>
      <c r="D42" s="6">
        <f t="shared" si="2"/>
        <v>51430.629846275217</v>
      </c>
      <c r="E42" s="6">
        <f t="shared" si="3"/>
        <v>4986597.1052741362</v>
      </c>
    </row>
    <row r="43" spans="1:5" x14ac:dyDescent="0.2">
      <c r="A43">
        <v>10</v>
      </c>
      <c r="B43" s="6">
        <f t="shared" si="0"/>
        <v>4986597.1052741362</v>
      </c>
      <c r="C43">
        <f t="shared" si="1"/>
        <v>49865.971052741363</v>
      </c>
      <c r="D43" s="6">
        <f t="shared" si="2"/>
        <v>51430.629846275217</v>
      </c>
      <c r="E43" s="6">
        <f t="shared" si="3"/>
        <v>4985032.446480603</v>
      </c>
    </row>
    <row r="44" spans="1:5" x14ac:dyDescent="0.2">
      <c r="A44">
        <v>11</v>
      </c>
      <c r="B44" s="6">
        <f t="shared" si="0"/>
        <v>4985032.446480603</v>
      </c>
      <c r="C44">
        <f t="shared" si="1"/>
        <v>49850.324464806028</v>
      </c>
      <c r="D44" s="6">
        <f t="shared" si="2"/>
        <v>51430.629846275217</v>
      </c>
      <c r="E44" s="6">
        <f t="shared" si="3"/>
        <v>4983452.1410991345</v>
      </c>
    </row>
    <row r="45" spans="1:5" x14ac:dyDescent="0.2">
      <c r="A45">
        <v>12</v>
      </c>
      <c r="B45" s="6">
        <f t="shared" si="0"/>
        <v>4983452.1410991345</v>
      </c>
      <c r="C45">
        <f t="shared" si="1"/>
        <v>49834.521410991343</v>
      </c>
      <c r="D45" s="6">
        <f t="shared" si="2"/>
        <v>51430.629846275217</v>
      </c>
      <c r="E45" s="6">
        <f t="shared" si="3"/>
        <v>4981856.032663851</v>
      </c>
    </row>
    <row r="46" spans="1:5" x14ac:dyDescent="0.2">
      <c r="A46">
        <v>13</v>
      </c>
      <c r="B46" s="6">
        <f t="shared" si="0"/>
        <v>4981856.032663851</v>
      </c>
      <c r="C46">
        <f t="shared" si="1"/>
        <v>49818.560326638508</v>
      </c>
      <c r="D46" s="6">
        <f t="shared" si="2"/>
        <v>51430.629846275217</v>
      </c>
      <c r="E46" s="6">
        <f t="shared" si="3"/>
        <v>4980243.9631442148</v>
      </c>
    </row>
    <row r="47" spans="1:5" x14ac:dyDescent="0.2">
      <c r="A47">
        <v>14</v>
      </c>
      <c r="B47" s="6">
        <f t="shared" si="0"/>
        <v>4980243.9631442148</v>
      </c>
      <c r="C47">
        <f t="shared" si="1"/>
        <v>49802.439631442139</v>
      </c>
      <c r="D47" s="6">
        <f t="shared" si="2"/>
        <v>51430.629846275217</v>
      </c>
      <c r="E47" s="6">
        <f t="shared" si="3"/>
        <v>4978615.7729293825</v>
      </c>
    </row>
    <row r="48" spans="1:5" x14ac:dyDescent="0.2">
      <c r="A48">
        <v>15</v>
      </c>
      <c r="B48" s="6">
        <f t="shared" si="0"/>
        <v>4978615.7729293825</v>
      </c>
      <c r="C48">
        <f t="shared" si="1"/>
        <v>49786.157729293824</v>
      </c>
      <c r="D48" s="6">
        <f t="shared" si="2"/>
        <v>51430.629846275217</v>
      </c>
      <c r="E48" s="6">
        <f t="shared" si="3"/>
        <v>4976971.3008124018</v>
      </c>
    </row>
    <row r="49" spans="1:5" x14ac:dyDescent="0.2">
      <c r="A49">
        <v>16</v>
      </c>
      <c r="B49" s="6">
        <f t="shared" si="0"/>
        <v>4976971.3008124018</v>
      </c>
      <c r="C49">
        <f t="shared" si="1"/>
        <v>49769.71300812401</v>
      </c>
      <c r="D49" s="6">
        <f t="shared" si="2"/>
        <v>51430.629846275217</v>
      </c>
      <c r="E49" s="6">
        <f t="shared" si="3"/>
        <v>4975310.3839742513</v>
      </c>
    </row>
    <row r="50" spans="1:5" x14ac:dyDescent="0.2">
      <c r="A50">
        <v>17</v>
      </c>
      <c r="B50" s="6">
        <f t="shared" si="0"/>
        <v>4975310.3839742513</v>
      </c>
      <c r="C50">
        <f t="shared" si="1"/>
        <v>49753.103839742515</v>
      </c>
      <c r="D50" s="6">
        <f t="shared" si="2"/>
        <v>51430.629846275217</v>
      </c>
      <c r="E50" s="6">
        <f t="shared" si="3"/>
        <v>4973632.8579677194</v>
      </c>
    </row>
    <row r="51" spans="1:5" x14ac:dyDescent="0.2">
      <c r="A51">
        <v>18</v>
      </c>
      <c r="B51" s="6">
        <f t="shared" si="0"/>
        <v>4973632.8579677194</v>
      </c>
      <c r="C51">
        <f t="shared" si="1"/>
        <v>49736.328579677189</v>
      </c>
      <c r="D51" s="6">
        <f t="shared" si="2"/>
        <v>51430.629846275217</v>
      </c>
      <c r="E51" s="6">
        <f t="shared" si="3"/>
        <v>4971938.5567011219</v>
      </c>
    </row>
    <row r="52" spans="1:5" x14ac:dyDescent="0.2">
      <c r="A52">
        <v>19</v>
      </c>
      <c r="B52" s="6">
        <f t="shared" si="0"/>
        <v>4971938.5567011219</v>
      </c>
      <c r="C52">
        <f t="shared" si="1"/>
        <v>49719.385567011217</v>
      </c>
      <c r="D52" s="6">
        <f t="shared" si="2"/>
        <v>51430.629846275217</v>
      </c>
      <c r="E52" s="6">
        <f t="shared" si="3"/>
        <v>4970227.3124218583</v>
      </c>
    </row>
    <row r="53" spans="1:5" x14ac:dyDescent="0.2">
      <c r="A53">
        <v>20</v>
      </c>
      <c r="B53" s="6">
        <f t="shared" si="0"/>
        <v>4970227.3124218583</v>
      </c>
      <c r="C53">
        <f t="shared" si="1"/>
        <v>49702.273124218576</v>
      </c>
      <c r="D53" s="6">
        <f t="shared" si="2"/>
        <v>51430.629846275217</v>
      </c>
      <c r="E53" s="6">
        <f t="shared" si="3"/>
        <v>4968498.9556998024</v>
      </c>
    </row>
    <row r="54" spans="1:5" x14ac:dyDescent="0.2">
      <c r="A54">
        <v>21</v>
      </c>
      <c r="B54" s="6">
        <f t="shared" si="0"/>
        <v>4968498.9556998024</v>
      </c>
      <c r="C54">
        <f t="shared" si="1"/>
        <v>49684.989556998022</v>
      </c>
      <c r="D54" s="6">
        <f t="shared" si="2"/>
        <v>51430.629846275217</v>
      </c>
      <c r="E54" s="6">
        <f t="shared" si="3"/>
        <v>4966753.3154105255</v>
      </c>
    </row>
    <row r="55" spans="1:5" x14ac:dyDescent="0.2">
      <c r="A55">
        <v>22</v>
      </c>
      <c r="B55" s="6">
        <f t="shared" si="0"/>
        <v>4966753.3154105255</v>
      </c>
      <c r="C55">
        <f t="shared" si="1"/>
        <v>49667.533154105251</v>
      </c>
      <c r="D55" s="6">
        <f t="shared" si="2"/>
        <v>51430.629846275217</v>
      </c>
      <c r="E55" s="6">
        <f t="shared" si="3"/>
        <v>4964990.2187183555</v>
      </c>
    </row>
    <row r="56" spans="1:5" x14ac:dyDescent="0.2">
      <c r="A56">
        <v>23</v>
      </c>
      <c r="B56" s="6">
        <f t="shared" si="0"/>
        <v>4964990.2187183555</v>
      </c>
      <c r="C56">
        <f t="shared" si="1"/>
        <v>49649.902187183558</v>
      </c>
      <c r="D56" s="6">
        <f t="shared" si="2"/>
        <v>51430.629846275217</v>
      </c>
      <c r="E56" s="6">
        <f t="shared" si="3"/>
        <v>4963209.4910592642</v>
      </c>
    </row>
    <row r="57" spans="1:5" x14ac:dyDescent="0.2">
      <c r="A57">
        <v>24</v>
      </c>
      <c r="B57" s="6">
        <f t="shared" si="0"/>
        <v>4963209.4910592642</v>
      </c>
      <c r="C57">
        <f t="shared" si="1"/>
        <v>49632.094910592634</v>
      </c>
      <c r="D57" s="6">
        <f t="shared" si="2"/>
        <v>51430.629846275217</v>
      </c>
      <c r="E57" s="6">
        <f t="shared" si="3"/>
        <v>4961410.9561235821</v>
      </c>
    </row>
    <row r="58" spans="1:5" x14ac:dyDescent="0.2">
      <c r="A58">
        <v>25</v>
      </c>
      <c r="B58" s="6">
        <f t="shared" si="0"/>
        <v>4961410.9561235821</v>
      </c>
      <c r="C58">
        <f t="shared" si="1"/>
        <v>49614.109561235819</v>
      </c>
      <c r="D58" s="6">
        <f t="shared" si="2"/>
        <v>51430.629846275217</v>
      </c>
      <c r="E58" s="6">
        <f t="shared" si="3"/>
        <v>4959594.4358385429</v>
      </c>
    </row>
    <row r="59" spans="1:5" x14ac:dyDescent="0.2">
      <c r="A59">
        <v>26</v>
      </c>
      <c r="B59" s="6">
        <f t="shared" si="0"/>
        <v>4959594.4358385429</v>
      </c>
      <c r="C59">
        <f t="shared" si="1"/>
        <v>49595.94435838543</v>
      </c>
      <c r="D59" s="6">
        <f t="shared" si="2"/>
        <v>51430.629846275217</v>
      </c>
      <c r="E59" s="6">
        <f t="shared" si="3"/>
        <v>4957759.7503506532</v>
      </c>
    </row>
    <row r="60" spans="1:5" x14ac:dyDescent="0.2">
      <c r="A60">
        <v>27</v>
      </c>
      <c r="B60" s="6">
        <f t="shared" si="0"/>
        <v>4957759.7503506532</v>
      </c>
      <c r="C60">
        <f t="shared" si="1"/>
        <v>49577.597503506528</v>
      </c>
      <c r="D60" s="6">
        <f t="shared" si="2"/>
        <v>51430.629846275217</v>
      </c>
      <c r="E60" s="6">
        <f t="shared" si="3"/>
        <v>4955906.7180078849</v>
      </c>
    </row>
    <row r="61" spans="1:5" x14ac:dyDescent="0.2">
      <c r="A61">
        <v>28</v>
      </c>
      <c r="B61" s="6">
        <f t="shared" si="0"/>
        <v>4955906.7180078849</v>
      </c>
      <c r="C61">
        <f t="shared" si="1"/>
        <v>49559.067180078848</v>
      </c>
      <c r="D61" s="6">
        <f t="shared" si="2"/>
        <v>51430.629846275217</v>
      </c>
      <c r="E61" s="6">
        <f t="shared" si="3"/>
        <v>4954035.1553416885</v>
      </c>
    </row>
    <row r="62" spans="1:5" x14ac:dyDescent="0.2">
      <c r="A62">
        <v>29</v>
      </c>
      <c r="B62" s="6">
        <f t="shared" si="0"/>
        <v>4954035.1553416885</v>
      </c>
      <c r="C62">
        <f t="shared" si="1"/>
        <v>49540.351553416876</v>
      </c>
      <c r="D62" s="6">
        <f t="shared" si="2"/>
        <v>51430.629846275217</v>
      </c>
      <c r="E62" s="6">
        <f t="shared" si="3"/>
        <v>4952144.8770488305</v>
      </c>
    </row>
    <row r="63" spans="1:5" x14ac:dyDescent="0.2">
      <c r="A63">
        <v>30</v>
      </c>
      <c r="B63" s="6">
        <f t="shared" si="0"/>
        <v>4952144.8770488305</v>
      </c>
      <c r="C63">
        <f t="shared" si="1"/>
        <v>49521.448770488299</v>
      </c>
      <c r="D63" s="6">
        <f t="shared" si="2"/>
        <v>51430.629846275217</v>
      </c>
      <c r="E63" s="6">
        <f t="shared" si="3"/>
        <v>4950235.6959730443</v>
      </c>
    </row>
    <row r="64" spans="1:5" x14ac:dyDescent="0.2">
      <c r="A64">
        <v>31</v>
      </c>
      <c r="B64" s="6">
        <f t="shared" si="0"/>
        <v>4950235.6959730443</v>
      </c>
      <c r="C64">
        <f t="shared" si="1"/>
        <v>49502.356959730445</v>
      </c>
      <c r="D64" s="6">
        <f t="shared" si="2"/>
        <v>51430.629846275217</v>
      </c>
      <c r="E64" s="6">
        <f t="shared" si="3"/>
        <v>4948307.4230864998</v>
      </c>
    </row>
    <row r="65" spans="1:5" x14ac:dyDescent="0.2">
      <c r="A65">
        <v>32</v>
      </c>
      <c r="B65" s="6">
        <f t="shared" si="0"/>
        <v>4948307.4230864998</v>
      </c>
      <c r="C65">
        <f t="shared" si="1"/>
        <v>49483.074230864993</v>
      </c>
      <c r="D65" s="6">
        <f t="shared" si="2"/>
        <v>51430.629846275217</v>
      </c>
      <c r="E65" s="6">
        <f t="shared" si="3"/>
        <v>4946359.8674710896</v>
      </c>
    </row>
    <row r="66" spans="1:5" x14ac:dyDescent="0.2">
      <c r="A66">
        <v>33</v>
      </c>
      <c r="B66" s="6">
        <f t="shared" si="0"/>
        <v>4946359.8674710896</v>
      </c>
      <c r="C66">
        <f t="shared" si="1"/>
        <v>49463.598674710898</v>
      </c>
      <c r="D66" s="6">
        <f t="shared" si="2"/>
        <v>51430.629846275217</v>
      </c>
      <c r="E66" s="6">
        <f t="shared" si="3"/>
        <v>4944392.8362995256</v>
      </c>
    </row>
    <row r="67" spans="1:5" x14ac:dyDescent="0.2">
      <c r="A67">
        <v>34</v>
      </c>
      <c r="B67" s="6">
        <f t="shared" si="0"/>
        <v>4944392.8362995256</v>
      </c>
      <c r="C67">
        <f t="shared" si="1"/>
        <v>49443.928362995248</v>
      </c>
      <c r="D67" s="6">
        <f t="shared" si="2"/>
        <v>51430.629846275217</v>
      </c>
      <c r="E67" s="6">
        <f t="shared" si="3"/>
        <v>4942406.1348162461</v>
      </c>
    </row>
    <row r="68" spans="1:5" x14ac:dyDescent="0.2">
      <c r="A68">
        <v>35</v>
      </c>
      <c r="B68" s="6">
        <f t="shared" si="0"/>
        <v>4942406.1348162461</v>
      </c>
      <c r="C68">
        <f t="shared" si="1"/>
        <v>49424.061348162453</v>
      </c>
      <c r="D68" s="6">
        <f t="shared" si="2"/>
        <v>51430.629846275217</v>
      </c>
      <c r="E68" s="6">
        <f t="shared" si="3"/>
        <v>4940399.5663181338</v>
      </c>
    </row>
    <row r="69" spans="1:5" x14ac:dyDescent="0.2">
      <c r="A69">
        <v>36</v>
      </c>
      <c r="B69" s="6">
        <f t="shared" si="0"/>
        <v>4940399.5663181338</v>
      </c>
      <c r="C69">
        <f t="shared" si="1"/>
        <v>49403.995663181333</v>
      </c>
      <c r="D69" s="6">
        <f t="shared" si="2"/>
        <v>51430.629846275217</v>
      </c>
      <c r="E69" s="6">
        <f t="shared" si="3"/>
        <v>4938372.9321350399</v>
      </c>
    </row>
    <row r="70" spans="1:5" x14ac:dyDescent="0.2">
      <c r="A70">
        <v>37</v>
      </c>
      <c r="B70" s="6">
        <f t="shared" si="0"/>
        <v>4938372.9321350399</v>
      </c>
      <c r="C70">
        <f t="shared" si="1"/>
        <v>49383.729321350402</v>
      </c>
      <c r="D70" s="6">
        <f t="shared" si="2"/>
        <v>51430.629846275217</v>
      </c>
      <c r="E70" s="6">
        <f t="shared" si="3"/>
        <v>4936326.0316101154</v>
      </c>
    </row>
    <row r="71" spans="1:5" x14ac:dyDescent="0.2">
      <c r="A71">
        <v>38</v>
      </c>
      <c r="B71" s="6">
        <f t="shared" si="0"/>
        <v>4936326.0316101154</v>
      </c>
      <c r="C71">
        <f t="shared" si="1"/>
        <v>49363.260316101158</v>
      </c>
      <c r="D71" s="6">
        <f t="shared" si="2"/>
        <v>51430.629846275217</v>
      </c>
      <c r="E71" s="6">
        <f t="shared" si="3"/>
        <v>4934258.6620799415</v>
      </c>
    </row>
    <row r="72" spans="1:5" x14ac:dyDescent="0.2">
      <c r="A72">
        <v>39</v>
      </c>
      <c r="B72" s="6">
        <f t="shared" si="0"/>
        <v>4934258.6620799415</v>
      </c>
      <c r="C72">
        <f t="shared" si="1"/>
        <v>49342.586620799411</v>
      </c>
      <c r="D72" s="6">
        <f t="shared" si="2"/>
        <v>51430.629846275217</v>
      </c>
      <c r="E72" s="6">
        <f t="shared" si="3"/>
        <v>4932170.6188544659</v>
      </c>
    </row>
    <row r="73" spans="1:5" x14ac:dyDescent="0.2">
      <c r="A73">
        <v>40</v>
      </c>
      <c r="B73" s="6">
        <f t="shared" si="0"/>
        <v>4932170.6188544659</v>
      </c>
      <c r="C73">
        <f t="shared" si="1"/>
        <v>49321.70618854466</v>
      </c>
      <c r="D73" s="6">
        <f t="shared" si="2"/>
        <v>51430.629846275217</v>
      </c>
      <c r="E73" s="6">
        <f t="shared" si="3"/>
        <v>4930061.6951967357</v>
      </c>
    </row>
    <row r="74" spans="1:5" x14ac:dyDescent="0.2">
      <c r="A74">
        <v>41</v>
      </c>
      <c r="B74" s="6">
        <f t="shared" si="0"/>
        <v>4930061.6951967357</v>
      </c>
      <c r="C74">
        <f t="shared" si="1"/>
        <v>49300.616951967357</v>
      </c>
      <c r="D74" s="6">
        <f t="shared" si="2"/>
        <v>51430.629846275217</v>
      </c>
      <c r="E74" s="6">
        <f t="shared" si="3"/>
        <v>4927931.6823024284</v>
      </c>
    </row>
    <row r="75" spans="1:5" x14ac:dyDescent="0.2">
      <c r="A75">
        <v>42</v>
      </c>
      <c r="B75" s="6">
        <f t="shared" si="0"/>
        <v>4927931.6823024284</v>
      </c>
      <c r="C75">
        <f t="shared" si="1"/>
        <v>49279.316823024281</v>
      </c>
      <c r="D75" s="6">
        <f t="shared" si="2"/>
        <v>51430.629846275217</v>
      </c>
      <c r="E75" s="6">
        <f t="shared" si="3"/>
        <v>4925780.3692791779</v>
      </c>
    </row>
    <row r="76" spans="1:5" x14ac:dyDescent="0.2">
      <c r="A76">
        <v>43</v>
      </c>
      <c r="B76" s="6">
        <f t="shared" si="0"/>
        <v>4925780.3692791779</v>
      </c>
      <c r="C76">
        <f t="shared" si="1"/>
        <v>49257.803692791778</v>
      </c>
      <c r="D76" s="6">
        <f t="shared" si="2"/>
        <v>51430.629846275217</v>
      </c>
      <c r="E76" s="6">
        <f t="shared" si="3"/>
        <v>4923607.5431256946</v>
      </c>
    </row>
    <row r="77" spans="1:5" x14ac:dyDescent="0.2">
      <c r="A77">
        <v>44</v>
      </c>
      <c r="B77" s="6">
        <f t="shared" si="0"/>
        <v>4923607.5431256946</v>
      </c>
      <c r="C77">
        <f t="shared" si="1"/>
        <v>49236.075431256941</v>
      </c>
      <c r="D77" s="6">
        <f t="shared" si="2"/>
        <v>51430.629846275217</v>
      </c>
      <c r="E77" s="6">
        <f t="shared" si="3"/>
        <v>4921412.9887106763</v>
      </c>
    </row>
    <row r="78" spans="1:5" x14ac:dyDescent="0.2">
      <c r="A78">
        <v>45</v>
      </c>
      <c r="B78" s="6">
        <f t="shared" si="0"/>
        <v>4921412.9887106763</v>
      </c>
      <c r="C78">
        <f t="shared" si="1"/>
        <v>49214.129887106763</v>
      </c>
      <c r="D78" s="6">
        <f t="shared" si="2"/>
        <v>51430.629846275217</v>
      </c>
      <c r="E78" s="6">
        <f t="shared" si="3"/>
        <v>4919196.4887515083</v>
      </c>
    </row>
    <row r="79" spans="1:5" x14ac:dyDescent="0.2">
      <c r="A79">
        <v>46</v>
      </c>
      <c r="B79" s="6">
        <f t="shared" si="0"/>
        <v>4919196.4887515083</v>
      </c>
      <c r="C79">
        <f t="shared" si="1"/>
        <v>49191.964887515082</v>
      </c>
      <c r="D79" s="6">
        <f t="shared" si="2"/>
        <v>51430.629846275217</v>
      </c>
      <c r="E79" s="6">
        <f t="shared" si="3"/>
        <v>4916957.8237927482</v>
      </c>
    </row>
    <row r="80" spans="1:5" x14ac:dyDescent="0.2">
      <c r="A80">
        <v>47</v>
      </c>
      <c r="B80" s="6">
        <f t="shared" si="0"/>
        <v>4916957.8237927482</v>
      </c>
      <c r="C80">
        <f t="shared" si="1"/>
        <v>49169.578237927482</v>
      </c>
      <c r="D80" s="6">
        <f t="shared" si="2"/>
        <v>51430.629846275217</v>
      </c>
      <c r="E80" s="6">
        <f t="shared" si="3"/>
        <v>4914696.7721844008</v>
      </c>
    </row>
    <row r="81" spans="1:5" x14ac:dyDescent="0.2">
      <c r="A81">
        <v>48</v>
      </c>
      <c r="B81" s="6">
        <f t="shared" si="0"/>
        <v>4914696.7721844008</v>
      </c>
      <c r="C81">
        <f t="shared" si="1"/>
        <v>49146.967721844005</v>
      </c>
      <c r="D81" s="6">
        <f t="shared" si="2"/>
        <v>51430.629846275217</v>
      </c>
      <c r="E81" s="6">
        <f t="shared" si="3"/>
        <v>4912413.1100599701</v>
      </c>
    </row>
    <row r="82" spans="1:5" x14ac:dyDescent="0.2">
      <c r="A82">
        <v>49</v>
      </c>
      <c r="B82" s="6">
        <f t="shared" si="0"/>
        <v>4912413.1100599701</v>
      </c>
      <c r="C82">
        <f t="shared" si="1"/>
        <v>49124.131100599705</v>
      </c>
      <c r="D82" s="6">
        <f t="shared" si="2"/>
        <v>51430.629846275217</v>
      </c>
      <c r="E82" s="6">
        <f t="shared" si="3"/>
        <v>4910106.6113142949</v>
      </c>
    </row>
    <row r="83" spans="1:5" x14ac:dyDescent="0.2">
      <c r="A83">
        <v>50</v>
      </c>
      <c r="B83" s="6">
        <f t="shared" si="0"/>
        <v>4910106.6113142949</v>
      </c>
      <c r="C83">
        <f t="shared" si="1"/>
        <v>49101.066113142944</v>
      </c>
      <c r="D83" s="6">
        <f t="shared" si="2"/>
        <v>51430.629846275217</v>
      </c>
      <c r="E83" s="6">
        <f t="shared" si="3"/>
        <v>4907777.0475811632</v>
      </c>
    </row>
    <row r="84" spans="1:5" x14ac:dyDescent="0.2">
      <c r="A84">
        <v>51</v>
      </c>
      <c r="B84" s="6">
        <f t="shared" si="0"/>
        <v>4907777.0475811632</v>
      </c>
      <c r="C84">
        <f t="shared" si="1"/>
        <v>49077.770475811623</v>
      </c>
      <c r="D84" s="6">
        <f t="shared" si="2"/>
        <v>51430.629846275217</v>
      </c>
      <c r="E84" s="6">
        <f t="shared" si="3"/>
        <v>4905424.1882106997</v>
      </c>
    </row>
    <row r="85" spans="1:5" x14ac:dyDescent="0.2">
      <c r="A85">
        <v>52</v>
      </c>
      <c r="B85" s="6">
        <f t="shared" si="0"/>
        <v>4905424.1882106997</v>
      </c>
      <c r="C85">
        <f t="shared" si="1"/>
        <v>49054.241882106995</v>
      </c>
      <c r="D85" s="6">
        <f t="shared" si="2"/>
        <v>51430.629846275217</v>
      </c>
      <c r="E85" s="6">
        <f t="shared" si="3"/>
        <v>4903047.8002465321</v>
      </c>
    </row>
    <row r="86" spans="1:5" x14ac:dyDescent="0.2">
      <c r="A86">
        <v>53</v>
      </c>
      <c r="B86" s="6">
        <f t="shared" si="0"/>
        <v>4903047.8002465321</v>
      </c>
      <c r="C86">
        <f t="shared" si="1"/>
        <v>49030.478002465323</v>
      </c>
      <c r="D86" s="6">
        <f t="shared" si="2"/>
        <v>51430.629846275217</v>
      </c>
      <c r="E86" s="6">
        <f t="shared" si="3"/>
        <v>4900647.6484027226</v>
      </c>
    </row>
    <row r="87" spans="1:5" x14ac:dyDescent="0.2">
      <c r="A87">
        <v>54</v>
      </c>
      <c r="B87" s="6">
        <f t="shared" si="0"/>
        <v>4900647.6484027226</v>
      </c>
      <c r="C87">
        <f t="shared" si="1"/>
        <v>49006.476484027226</v>
      </c>
      <c r="D87" s="6">
        <f t="shared" si="2"/>
        <v>51430.629846275217</v>
      </c>
      <c r="E87" s="6">
        <f t="shared" si="3"/>
        <v>4898223.4950404745</v>
      </c>
    </row>
    <row r="88" spans="1:5" x14ac:dyDescent="0.2">
      <c r="A88">
        <v>55</v>
      </c>
      <c r="B88" s="6">
        <f t="shared" si="0"/>
        <v>4898223.4950404745</v>
      </c>
      <c r="C88">
        <f t="shared" si="1"/>
        <v>48982.234950404738</v>
      </c>
      <c r="D88" s="6">
        <f t="shared" si="2"/>
        <v>51430.629846275217</v>
      </c>
      <c r="E88" s="6">
        <f t="shared" si="3"/>
        <v>4895775.1001446042</v>
      </c>
    </row>
    <row r="89" spans="1:5" x14ac:dyDescent="0.2">
      <c r="A89">
        <v>56</v>
      </c>
      <c r="B89" s="6">
        <f t="shared" si="0"/>
        <v>4895775.1001446042</v>
      </c>
      <c r="C89">
        <f t="shared" si="1"/>
        <v>48957.751001446042</v>
      </c>
      <c r="D89" s="6">
        <f t="shared" si="2"/>
        <v>51430.629846275217</v>
      </c>
      <c r="E89" s="6">
        <f t="shared" si="3"/>
        <v>4893302.2212997749</v>
      </c>
    </row>
    <row r="90" spans="1:5" x14ac:dyDescent="0.2">
      <c r="A90">
        <v>57</v>
      </c>
      <c r="B90" s="6">
        <f t="shared" si="0"/>
        <v>4893302.2212997749</v>
      </c>
      <c r="C90">
        <f t="shared" si="1"/>
        <v>48933.022212997748</v>
      </c>
      <c r="D90" s="6">
        <f t="shared" si="2"/>
        <v>51430.629846275217</v>
      </c>
      <c r="E90" s="6">
        <f t="shared" si="3"/>
        <v>4890804.6136664981</v>
      </c>
    </row>
    <row r="91" spans="1:5" x14ac:dyDescent="0.2">
      <c r="A91">
        <v>58</v>
      </c>
      <c r="B91" s="6">
        <f t="shared" si="0"/>
        <v>4890804.6136664981</v>
      </c>
      <c r="C91">
        <f t="shared" si="1"/>
        <v>48908.046136664983</v>
      </c>
      <c r="D91" s="6">
        <f t="shared" si="2"/>
        <v>51430.629846275217</v>
      </c>
      <c r="E91" s="6">
        <f t="shared" si="3"/>
        <v>4888282.0299568884</v>
      </c>
    </row>
    <row r="92" spans="1:5" x14ac:dyDescent="0.2">
      <c r="A92">
        <v>59</v>
      </c>
      <c r="B92" s="6">
        <f t="shared" si="0"/>
        <v>4888282.0299568884</v>
      </c>
      <c r="C92">
        <f t="shared" si="1"/>
        <v>48882.820299568884</v>
      </c>
      <c r="D92" s="6">
        <f t="shared" si="2"/>
        <v>51430.629846275217</v>
      </c>
      <c r="E92" s="6">
        <f t="shared" si="3"/>
        <v>4885734.2204101821</v>
      </c>
    </row>
    <row r="93" spans="1:5" x14ac:dyDescent="0.2">
      <c r="A93">
        <v>60</v>
      </c>
      <c r="B93" s="6">
        <f t="shared" si="0"/>
        <v>4885734.2204101821</v>
      </c>
      <c r="C93">
        <f t="shared" si="1"/>
        <v>48857.34220410182</v>
      </c>
      <c r="D93" s="6">
        <f t="shared" si="2"/>
        <v>51430.629846275217</v>
      </c>
      <c r="E93" s="6">
        <f t="shared" si="3"/>
        <v>4883160.9327680087</v>
      </c>
    </row>
    <row r="94" spans="1:5" x14ac:dyDescent="0.2">
      <c r="A94">
        <v>61</v>
      </c>
      <c r="B94" s="6">
        <f t="shared" si="0"/>
        <v>4883160.9327680087</v>
      </c>
      <c r="C94">
        <f t="shared" si="1"/>
        <v>48831.609327680082</v>
      </c>
      <c r="D94" s="6">
        <f t="shared" si="2"/>
        <v>51430.629846275217</v>
      </c>
      <c r="E94" s="6">
        <f t="shared" si="3"/>
        <v>4880561.9122494143</v>
      </c>
    </row>
    <row r="95" spans="1:5" x14ac:dyDescent="0.2">
      <c r="A95">
        <v>62</v>
      </c>
      <c r="B95" s="6">
        <f t="shared" si="0"/>
        <v>4880561.9122494143</v>
      </c>
      <c r="C95">
        <f t="shared" si="1"/>
        <v>48805.619122494136</v>
      </c>
      <c r="D95" s="6">
        <f t="shared" si="2"/>
        <v>51430.629846275217</v>
      </c>
      <c r="E95" s="6">
        <f t="shared" si="3"/>
        <v>4877936.9015256334</v>
      </c>
    </row>
    <row r="96" spans="1:5" x14ac:dyDescent="0.2">
      <c r="A96">
        <v>63</v>
      </c>
      <c r="B96" s="6">
        <f t="shared" si="0"/>
        <v>4877936.9015256334</v>
      </c>
      <c r="C96">
        <f t="shared" si="1"/>
        <v>48779.369015256329</v>
      </c>
      <c r="D96" s="6">
        <f t="shared" si="2"/>
        <v>51430.629846275217</v>
      </c>
      <c r="E96" s="6">
        <f t="shared" si="3"/>
        <v>4875285.6406946145</v>
      </c>
    </row>
    <row r="97" spans="1:5" x14ac:dyDescent="0.2">
      <c r="A97">
        <v>64</v>
      </c>
      <c r="B97" s="6">
        <f t="shared" si="0"/>
        <v>4875285.6406946145</v>
      </c>
      <c r="C97">
        <f t="shared" si="1"/>
        <v>48752.856406946143</v>
      </c>
      <c r="D97" s="6">
        <f t="shared" si="2"/>
        <v>51430.629846275217</v>
      </c>
      <c r="E97" s="6">
        <f t="shared" si="3"/>
        <v>4872607.8672552854</v>
      </c>
    </row>
    <row r="98" spans="1:5" x14ac:dyDescent="0.2">
      <c r="A98">
        <v>65</v>
      </c>
      <c r="B98" s="6">
        <f t="shared" si="0"/>
        <v>4872607.8672552854</v>
      </c>
      <c r="C98">
        <f t="shared" si="1"/>
        <v>48726.078672552852</v>
      </c>
      <c r="D98" s="6">
        <f t="shared" si="2"/>
        <v>51430.629846275217</v>
      </c>
      <c r="E98" s="6">
        <f t="shared" si="3"/>
        <v>4869903.316081563</v>
      </c>
    </row>
    <row r="99" spans="1:5" x14ac:dyDescent="0.2">
      <c r="A99">
        <v>66</v>
      </c>
      <c r="B99" s="6">
        <f t="shared" si="0"/>
        <v>4869903.316081563</v>
      </c>
      <c r="C99">
        <f t="shared" si="1"/>
        <v>48699.033160815627</v>
      </c>
      <c r="D99" s="6">
        <f t="shared" si="2"/>
        <v>51430.629846275217</v>
      </c>
      <c r="E99" s="6">
        <f t="shared" si="3"/>
        <v>4867171.7193961041</v>
      </c>
    </row>
    <row r="100" spans="1:5" x14ac:dyDescent="0.2">
      <c r="A100">
        <v>67</v>
      </c>
      <c r="B100" s="6">
        <f t="shared" ref="B100:B163" si="4">E99</f>
        <v>4867171.7193961041</v>
      </c>
      <c r="C100">
        <f t="shared" ref="C100:C163" si="5">B100*$D$27/12</f>
        <v>48671.717193961034</v>
      </c>
      <c r="D100" s="6">
        <f t="shared" ref="D100:D163" si="6">$D$31</f>
        <v>51430.629846275217</v>
      </c>
      <c r="E100" s="6">
        <f t="shared" ref="E100:E163" si="7">B100+C100-D100</f>
        <v>4864412.8067437904</v>
      </c>
    </row>
    <row r="101" spans="1:5" x14ac:dyDescent="0.2">
      <c r="A101">
        <v>68</v>
      </c>
      <c r="B101" s="6">
        <f t="shared" si="4"/>
        <v>4864412.8067437904</v>
      </c>
      <c r="C101">
        <f t="shared" si="5"/>
        <v>48644.128067437901</v>
      </c>
      <c r="D101" s="6">
        <f t="shared" si="6"/>
        <v>51430.629846275217</v>
      </c>
      <c r="E101" s="6">
        <f t="shared" si="7"/>
        <v>4861626.3049649531</v>
      </c>
    </row>
    <row r="102" spans="1:5" x14ac:dyDescent="0.2">
      <c r="A102">
        <v>69</v>
      </c>
      <c r="B102" s="6">
        <f t="shared" si="4"/>
        <v>4861626.3049649531</v>
      </c>
      <c r="C102">
        <f t="shared" si="5"/>
        <v>48616.263049649533</v>
      </c>
      <c r="D102" s="6">
        <f t="shared" si="6"/>
        <v>51430.629846275217</v>
      </c>
      <c r="E102" s="6">
        <f t="shared" si="7"/>
        <v>4858811.9381683273</v>
      </c>
    </row>
    <row r="103" spans="1:5" x14ac:dyDescent="0.2">
      <c r="A103">
        <v>70</v>
      </c>
      <c r="B103" s="6">
        <f t="shared" si="4"/>
        <v>4858811.9381683273</v>
      </c>
      <c r="C103">
        <f t="shared" si="5"/>
        <v>48588.119381683267</v>
      </c>
      <c r="D103" s="6">
        <f t="shared" si="6"/>
        <v>51430.629846275217</v>
      </c>
      <c r="E103" s="6">
        <f t="shared" si="7"/>
        <v>4855969.4277037354</v>
      </c>
    </row>
    <row r="104" spans="1:5" x14ac:dyDescent="0.2">
      <c r="A104">
        <v>71</v>
      </c>
      <c r="B104" s="6">
        <f t="shared" si="4"/>
        <v>4855969.4277037354</v>
      </c>
      <c r="C104">
        <f t="shared" si="5"/>
        <v>48559.69427703735</v>
      </c>
      <c r="D104" s="6">
        <f t="shared" si="6"/>
        <v>51430.629846275217</v>
      </c>
      <c r="E104" s="6">
        <f t="shared" si="7"/>
        <v>4853098.4921344975</v>
      </c>
    </row>
    <row r="105" spans="1:5" x14ac:dyDescent="0.2">
      <c r="A105">
        <v>72</v>
      </c>
      <c r="B105" s="6">
        <f t="shared" si="4"/>
        <v>4853098.4921344975</v>
      </c>
      <c r="C105">
        <f t="shared" si="5"/>
        <v>48530.984921344971</v>
      </c>
      <c r="D105" s="6">
        <f t="shared" si="6"/>
        <v>51430.629846275217</v>
      </c>
      <c r="E105" s="6">
        <f t="shared" si="7"/>
        <v>4850198.8472095672</v>
      </c>
    </row>
    <row r="106" spans="1:5" x14ac:dyDescent="0.2">
      <c r="A106">
        <v>73</v>
      </c>
      <c r="B106" s="6">
        <f t="shared" si="4"/>
        <v>4850198.8472095672</v>
      </c>
      <c r="C106">
        <f t="shared" si="5"/>
        <v>48501.988472095669</v>
      </c>
      <c r="D106" s="6">
        <f t="shared" si="6"/>
        <v>51430.629846275217</v>
      </c>
      <c r="E106" s="6">
        <f t="shared" si="7"/>
        <v>4847270.205835388</v>
      </c>
    </row>
    <row r="107" spans="1:5" x14ac:dyDescent="0.2">
      <c r="A107">
        <v>74</v>
      </c>
      <c r="B107" s="6">
        <f t="shared" si="4"/>
        <v>4847270.205835388</v>
      </c>
      <c r="C107">
        <f t="shared" si="5"/>
        <v>48472.702058353876</v>
      </c>
      <c r="D107" s="6">
        <f t="shared" si="6"/>
        <v>51430.629846275217</v>
      </c>
      <c r="E107" s="6">
        <f t="shared" si="7"/>
        <v>4844312.2780474667</v>
      </c>
    </row>
    <row r="108" spans="1:5" x14ac:dyDescent="0.2">
      <c r="A108">
        <v>75</v>
      </c>
      <c r="B108" s="6">
        <f t="shared" si="4"/>
        <v>4844312.2780474667</v>
      </c>
      <c r="C108">
        <f t="shared" si="5"/>
        <v>48443.122780474667</v>
      </c>
      <c r="D108" s="6">
        <f t="shared" si="6"/>
        <v>51430.629846275217</v>
      </c>
      <c r="E108" s="6">
        <f t="shared" si="7"/>
        <v>4841324.7709816666</v>
      </c>
    </row>
    <row r="109" spans="1:5" x14ac:dyDescent="0.2">
      <c r="A109">
        <v>76</v>
      </c>
      <c r="B109" s="6">
        <f t="shared" si="4"/>
        <v>4841324.7709816666</v>
      </c>
      <c r="C109">
        <f t="shared" si="5"/>
        <v>48413.247709816664</v>
      </c>
      <c r="D109" s="6">
        <f t="shared" si="6"/>
        <v>51430.629846275217</v>
      </c>
      <c r="E109" s="6">
        <f t="shared" si="7"/>
        <v>4838307.3888452081</v>
      </c>
    </row>
    <row r="110" spans="1:5" x14ac:dyDescent="0.2">
      <c r="A110">
        <v>77</v>
      </c>
      <c r="B110" s="6">
        <f t="shared" si="4"/>
        <v>4838307.3888452081</v>
      </c>
      <c r="C110">
        <f t="shared" si="5"/>
        <v>48383.073888452083</v>
      </c>
      <c r="D110" s="6">
        <f t="shared" si="6"/>
        <v>51430.629846275217</v>
      </c>
      <c r="E110" s="6">
        <f t="shared" si="7"/>
        <v>4835259.832887385</v>
      </c>
    </row>
    <row r="111" spans="1:5" x14ac:dyDescent="0.2">
      <c r="A111">
        <v>78</v>
      </c>
      <c r="B111" s="6">
        <f t="shared" si="4"/>
        <v>4835259.832887385</v>
      </c>
      <c r="C111">
        <f t="shared" si="5"/>
        <v>48352.598328873843</v>
      </c>
      <c r="D111" s="6">
        <f t="shared" si="6"/>
        <v>51430.629846275217</v>
      </c>
      <c r="E111" s="6">
        <f t="shared" si="7"/>
        <v>4832181.8013699837</v>
      </c>
    </row>
    <row r="112" spans="1:5" x14ac:dyDescent="0.2">
      <c r="A112">
        <v>79</v>
      </c>
      <c r="B112" s="6">
        <f t="shared" si="4"/>
        <v>4832181.8013699837</v>
      </c>
      <c r="C112">
        <f t="shared" si="5"/>
        <v>48321.818013699834</v>
      </c>
      <c r="D112" s="6">
        <f t="shared" si="6"/>
        <v>51430.629846275217</v>
      </c>
      <c r="E112" s="6">
        <f t="shared" si="7"/>
        <v>4829072.9895374086</v>
      </c>
    </row>
    <row r="113" spans="1:5" x14ac:dyDescent="0.2">
      <c r="A113">
        <v>80</v>
      </c>
      <c r="B113" s="6">
        <f t="shared" si="4"/>
        <v>4829072.9895374086</v>
      </c>
      <c r="C113">
        <f t="shared" si="5"/>
        <v>48290.72989537409</v>
      </c>
      <c r="D113" s="6">
        <f t="shared" si="6"/>
        <v>51430.629846275217</v>
      </c>
      <c r="E113" s="6">
        <f t="shared" si="7"/>
        <v>4825933.0895865075</v>
      </c>
    </row>
    <row r="114" spans="1:5" x14ac:dyDescent="0.2">
      <c r="A114">
        <v>81</v>
      </c>
      <c r="B114" s="6">
        <f t="shared" si="4"/>
        <v>4825933.0895865075</v>
      </c>
      <c r="C114">
        <f t="shared" si="5"/>
        <v>48259.330895865074</v>
      </c>
      <c r="D114" s="6">
        <f t="shared" si="6"/>
        <v>51430.629846275217</v>
      </c>
      <c r="E114" s="6">
        <f t="shared" si="7"/>
        <v>4822761.790636098</v>
      </c>
    </row>
    <row r="115" spans="1:5" x14ac:dyDescent="0.2">
      <c r="A115">
        <v>82</v>
      </c>
      <c r="B115" s="6">
        <f t="shared" si="4"/>
        <v>4822761.790636098</v>
      </c>
      <c r="C115">
        <f t="shared" si="5"/>
        <v>48227.617906360974</v>
      </c>
      <c r="D115" s="6">
        <f t="shared" si="6"/>
        <v>51430.629846275217</v>
      </c>
      <c r="E115" s="6">
        <f t="shared" si="7"/>
        <v>4819558.778696184</v>
      </c>
    </row>
    <row r="116" spans="1:5" x14ac:dyDescent="0.2">
      <c r="A116">
        <v>83</v>
      </c>
      <c r="B116" s="6">
        <f t="shared" si="4"/>
        <v>4819558.778696184</v>
      </c>
      <c r="C116">
        <f t="shared" si="5"/>
        <v>48195.587786961842</v>
      </c>
      <c r="D116" s="6">
        <f t="shared" si="6"/>
        <v>51430.629846275217</v>
      </c>
      <c r="E116" s="6">
        <f t="shared" si="7"/>
        <v>4816323.7366368715</v>
      </c>
    </row>
    <row r="117" spans="1:5" x14ac:dyDescent="0.2">
      <c r="A117">
        <v>84</v>
      </c>
      <c r="B117" s="6">
        <f t="shared" si="4"/>
        <v>4816323.7366368715</v>
      </c>
      <c r="C117">
        <f t="shared" si="5"/>
        <v>48163.23736636871</v>
      </c>
      <c r="D117" s="6">
        <f t="shared" si="6"/>
        <v>51430.629846275217</v>
      </c>
      <c r="E117" s="6">
        <f t="shared" si="7"/>
        <v>4813056.3441569656</v>
      </c>
    </row>
    <row r="118" spans="1:5" x14ac:dyDescent="0.2">
      <c r="A118">
        <v>85</v>
      </c>
      <c r="B118" s="6">
        <f t="shared" si="4"/>
        <v>4813056.3441569656</v>
      </c>
      <c r="C118">
        <f t="shared" si="5"/>
        <v>48130.563441569655</v>
      </c>
      <c r="D118" s="6">
        <f t="shared" si="6"/>
        <v>51430.629846275217</v>
      </c>
      <c r="E118" s="6">
        <f t="shared" si="7"/>
        <v>4809756.2777522607</v>
      </c>
    </row>
    <row r="119" spans="1:5" x14ac:dyDescent="0.2">
      <c r="A119">
        <v>86</v>
      </c>
      <c r="B119" s="6">
        <f t="shared" si="4"/>
        <v>4809756.2777522607</v>
      </c>
      <c r="C119">
        <f t="shared" si="5"/>
        <v>48097.562777522602</v>
      </c>
      <c r="D119" s="6">
        <f t="shared" si="6"/>
        <v>51430.629846275217</v>
      </c>
      <c r="E119" s="6">
        <f t="shared" si="7"/>
        <v>4806423.2106835088</v>
      </c>
    </row>
    <row r="120" spans="1:5" x14ac:dyDescent="0.2">
      <c r="A120">
        <v>87</v>
      </c>
      <c r="B120" s="6">
        <f t="shared" si="4"/>
        <v>4806423.2106835088</v>
      </c>
      <c r="C120">
        <f t="shared" si="5"/>
        <v>48064.232106835087</v>
      </c>
      <c r="D120" s="6">
        <f t="shared" si="6"/>
        <v>51430.629846275217</v>
      </c>
      <c r="E120" s="6">
        <f t="shared" si="7"/>
        <v>4803056.8129440686</v>
      </c>
    </row>
    <row r="121" spans="1:5" x14ac:dyDescent="0.2">
      <c r="A121">
        <v>88</v>
      </c>
      <c r="B121" s="6">
        <f t="shared" si="4"/>
        <v>4803056.8129440686</v>
      </c>
      <c r="C121">
        <f t="shared" si="5"/>
        <v>48030.568129440682</v>
      </c>
      <c r="D121" s="6">
        <f t="shared" si="6"/>
        <v>51430.629846275217</v>
      </c>
      <c r="E121" s="6">
        <f t="shared" si="7"/>
        <v>4799656.7512272345</v>
      </c>
    </row>
    <row r="122" spans="1:5" x14ac:dyDescent="0.2">
      <c r="A122">
        <v>89</v>
      </c>
      <c r="B122" s="6">
        <f t="shared" si="4"/>
        <v>4799656.7512272345</v>
      </c>
      <c r="C122">
        <f t="shared" si="5"/>
        <v>47996.567512272341</v>
      </c>
      <c r="D122" s="6">
        <f t="shared" si="6"/>
        <v>51430.629846275217</v>
      </c>
      <c r="E122" s="6">
        <f t="shared" si="7"/>
        <v>4796222.6888932316</v>
      </c>
    </row>
    <row r="123" spans="1:5" x14ac:dyDescent="0.2">
      <c r="A123">
        <v>90</v>
      </c>
      <c r="B123" s="6">
        <f t="shared" si="4"/>
        <v>4796222.6888932316</v>
      </c>
      <c r="C123">
        <f t="shared" si="5"/>
        <v>47962.226888932317</v>
      </c>
      <c r="D123" s="6">
        <f t="shared" si="6"/>
        <v>51430.629846275217</v>
      </c>
      <c r="E123" s="6">
        <f t="shared" si="7"/>
        <v>4792754.285935889</v>
      </c>
    </row>
    <row r="124" spans="1:5" x14ac:dyDescent="0.2">
      <c r="A124">
        <v>91</v>
      </c>
      <c r="B124" s="6">
        <f t="shared" si="4"/>
        <v>4792754.285935889</v>
      </c>
      <c r="C124">
        <f t="shared" si="5"/>
        <v>47927.542859358888</v>
      </c>
      <c r="D124" s="6">
        <f t="shared" si="6"/>
        <v>51430.629846275217</v>
      </c>
      <c r="E124" s="6">
        <f t="shared" si="7"/>
        <v>4789251.1989489729</v>
      </c>
    </row>
    <row r="125" spans="1:5" x14ac:dyDescent="0.2">
      <c r="A125">
        <v>92</v>
      </c>
      <c r="B125" s="6">
        <f t="shared" si="4"/>
        <v>4789251.1989489729</v>
      </c>
      <c r="C125">
        <f t="shared" si="5"/>
        <v>47892.511989489729</v>
      </c>
      <c r="D125" s="6">
        <f t="shared" si="6"/>
        <v>51430.629846275217</v>
      </c>
      <c r="E125" s="6">
        <f t="shared" si="7"/>
        <v>4785713.0810921881</v>
      </c>
    </row>
    <row r="126" spans="1:5" x14ac:dyDescent="0.2">
      <c r="A126">
        <v>93</v>
      </c>
      <c r="B126" s="6">
        <f t="shared" si="4"/>
        <v>4785713.0810921881</v>
      </c>
      <c r="C126">
        <f t="shared" si="5"/>
        <v>47857.130810921873</v>
      </c>
      <c r="D126" s="6">
        <f t="shared" si="6"/>
        <v>51430.629846275217</v>
      </c>
      <c r="E126" s="6">
        <f t="shared" si="7"/>
        <v>4782139.5820568353</v>
      </c>
    </row>
    <row r="127" spans="1:5" x14ac:dyDescent="0.2">
      <c r="A127">
        <v>94</v>
      </c>
      <c r="B127" s="6">
        <f t="shared" si="4"/>
        <v>4782139.5820568353</v>
      </c>
      <c r="C127">
        <f t="shared" si="5"/>
        <v>47821.395820568352</v>
      </c>
      <c r="D127" s="6">
        <f t="shared" si="6"/>
        <v>51430.629846275217</v>
      </c>
      <c r="E127" s="6">
        <f t="shared" si="7"/>
        <v>4778530.3480311288</v>
      </c>
    </row>
    <row r="128" spans="1:5" x14ac:dyDescent="0.2">
      <c r="A128">
        <v>95</v>
      </c>
      <c r="B128" s="6">
        <f t="shared" si="4"/>
        <v>4778530.3480311288</v>
      </c>
      <c r="C128">
        <f t="shared" si="5"/>
        <v>47785.30348031129</v>
      </c>
      <c r="D128" s="6">
        <f t="shared" si="6"/>
        <v>51430.629846275217</v>
      </c>
      <c r="E128" s="6">
        <f t="shared" si="7"/>
        <v>4774885.0216651652</v>
      </c>
    </row>
    <row r="129" spans="1:5" x14ac:dyDescent="0.2">
      <c r="A129">
        <v>96</v>
      </c>
      <c r="B129" s="6">
        <f t="shared" si="4"/>
        <v>4774885.0216651652</v>
      </c>
      <c r="C129">
        <f t="shared" si="5"/>
        <v>47748.850216651648</v>
      </c>
      <c r="D129" s="6">
        <f t="shared" si="6"/>
        <v>51430.629846275217</v>
      </c>
      <c r="E129" s="6">
        <f t="shared" si="7"/>
        <v>4771203.2420355417</v>
      </c>
    </row>
    <row r="130" spans="1:5" x14ac:dyDescent="0.2">
      <c r="A130">
        <v>97</v>
      </c>
      <c r="B130" s="6">
        <f t="shared" si="4"/>
        <v>4771203.2420355417</v>
      </c>
      <c r="C130">
        <f t="shared" si="5"/>
        <v>47712.032420355419</v>
      </c>
      <c r="D130" s="6">
        <f t="shared" si="6"/>
        <v>51430.629846275217</v>
      </c>
      <c r="E130" s="6">
        <f t="shared" si="7"/>
        <v>4767484.6446096227</v>
      </c>
    </row>
    <row r="131" spans="1:5" x14ac:dyDescent="0.2">
      <c r="A131">
        <v>98</v>
      </c>
      <c r="B131" s="6">
        <f t="shared" si="4"/>
        <v>4767484.6446096227</v>
      </c>
      <c r="C131">
        <f t="shared" si="5"/>
        <v>47674.846446096228</v>
      </c>
      <c r="D131" s="6">
        <f t="shared" si="6"/>
        <v>51430.629846275217</v>
      </c>
      <c r="E131" s="6">
        <f t="shared" si="7"/>
        <v>4763728.8612094438</v>
      </c>
    </row>
    <row r="132" spans="1:5" x14ac:dyDescent="0.2">
      <c r="A132">
        <v>99</v>
      </c>
      <c r="B132" s="6">
        <f t="shared" si="4"/>
        <v>4763728.8612094438</v>
      </c>
      <c r="C132">
        <f t="shared" si="5"/>
        <v>47637.288612094439</v>
      </c>
      <c r="D132" s="6">
        <f t="shared" si="6"/>
        <v>51430.629846275217</v>
      </c>
      <c r="E132" s="6">
        <f t="shared" si="7"/>
        <v>4759935.5199752636</v>
      </c>
    </row>
    <row r="133" spans="1:5" x14ac:dyDescent="0.2">
      <c r="A133">
        <v>100</v>
      </c>
      <c r="B133" s="6">
        <f t="shared" si="4"/>
        <v>4759935.5199752636</v>
      </c>
      <c r="C133">
        <f t="shared" si="5"/>
        <v>47599.355199752637</v>
      </c>
      <c r="D133" s="6">
        <f t="shared" si="6"/>
        <v>51430.629846275217</v>
      </c>
      <c r="E133" s="6">
        <f t="shared" si="7"/>
        <v>4756104.2453287411</v>
      </c>
    </row>
    <row r="134" spans="1:5" x14ac:dyDescent="0.2">
      <c r="A134">
        <v>101</v>
      </c>
      <c r="B134" s="6">
        <f t="shared" si="4"/>
        <v>4756104.2453287411</v>
      </c>
      <c r="C134">
        <f t="shared" si="5"/>
        <v>47561.042453287409</v>
      </c>
      <c r="D134" s="6">
        <f t="shared" si="6"/>
        <v>51430.629846275217</v>
      </c>
      <c r="E134" s="6">
        <f t="shared" si="7"/>
        <v>4752234.6579357535</v>
      </c>
    </row>
    <row r="135" spans="1:5" x14ac:dyDescent="0.2">
      <c r="A135">
        <v>102</v>
      </c>
      <c r="B135" s="6">
        <f t="shared" si="4"/>
        <v>4752234.6579357535</v>
      </c>
      <c r="C135">
        <f t="shared" si="5"/>
        <v>47522.346579357538</v>
      </c>
      <c r="D135" s="6">
        <f t="shared" si="6"/>
        <v>51430.629846275217</v>
      </c>
      <c r="E135" s="6">
        <f t="shared" si="7"/>
        <v>4748326.3746688366</v>
      </c>
    </row>
    <row r="136" spans="1:5" x14ac:dyDescent="0.2">
      <c r="A136">
        <v>103</v>
      </c>
      <c r="B136" s="6">
        <f t="shared" si="4"/>
        <v>4748326.3746688366</v>
      </c>
      <c r="C136">
        <f t="shared" si="5"/>
        <v>47483.263746688368</v>
      </c>
      <c r="D136" s="6">
        <f t="shared" si="6"/>
        <v>51430.629846275217</v>
      </c>
      <c r="E136" s="6">
        <f t="shared" si="7"/>
        <v>4744379.0085692499</v>
      </c>
    </row>
    <row r="137" spans="1:5" x14ac:dyDescent="0.2">
      <c r="A137">
        <v>104</v>
      </c>
      <c r="B137" s="6">
        <f t="shared" si="4"/>
        <v>4744379.0085692499</v>
      </c>
      <c r="C137">
        <f t="shared" si="5"/>
        <v>47443.79008569249</v>
      </c>
      <c r="D137" s="6">
        <f t="shared" si="6"/>
        <v>51430.629846275217</v>
      </c>
      <c r="E137" s="6">
        <f t="shared" si="7"/>
        <v>4740392.1688086679</v>
      </c>
    </row>
    <row r="138" spans="1:5" x14ac:dyDescent="0.2">
      <c r="A138">
        <v>105</v>
      </c>
      <c r="B138" s="6">
        <f t="shared" si="4"/>
        <v>4740392.1688086679</v>
      </c>
      <c r="C138">
        <f t="shared" si="5"/>
        <v>47403.921688086673</v>
      </c>
      <c r="D138" s="6">
        <f t="shared" si="6"/>
        <v>51430.629846275217</v>
      </c>
      <c r="E138" s="6">
        <f t="shared" si="7"/>
        <v>4736365.4606504794</v>
      </c>
    </row>
    <row r="139" spans="1:5" x14ac:dyDescent="0.2">
      <c r="A139">
        <v>106</v>
      </c>
      <c r="B139" s="6">
        <f t="shared" si="4"/>
        <v>4736365.4606504794</v>
      </c>
      <c r="C139">
        <f t="shared" si="5"/>
        <v>47363.654606504795</v>
      </c>
      <c r="D139" s="6">
        <f t="shared" si="6"/>
        <v>51430.629846275217</v>
      </c>
      <c r="E139" s="6">
        <f t="shared" si="7"/>
        <v>4732298.4854107089</v>
      </c>
    </row>
    <row r="140" spans="1:5" x14ac:dyDescent="0.2">
      <c r="A140">
        <v>107</v>
      </c>
      <c r="B140" s="6">
        <f t="shared" si="4"/>
        <v>4732298.4854107089</v>
      </c>
      <c r="C140">
        <f t="shared" si="5"/>
        <v>47322.98485410709</v>
      </c>
      <c r="D140" s="6">
        <f t="shared" si="6"/>
        <v>51430.629846275217</v>
      </c>
      <c r="E140" s="6">
        <f t="shared" si="7"/>
        <v>4728190.8404185409</v>
      </c>
    </row>
    <row r="141" spans="1:5" x14ac:dyDescent="0.2">
      <c r="A141">
        <v>108</v>
      </c>
      <c r="B141" s="6">
        <f t="shared" si="4"/>
        <v>4728190.8404185409</v>
      </c>
      <c r="C141">
        <f t="shared" si="5"/>
        <v>47281.908404185408</v>
      </c>
      <c r="D141" s="6">
        <f t="shared" si="6"/>
        <v>51430.629846275217</v>
      </c>
      <c r="E141" s="6">
        <f t="shared" si="7"/>
        <v>4724042.1189764515</v>
      </c>
    </row>
    <row r="142" spans="1:5" x14ac:dyDescent="0.2">
      <c r="A142">
        <v>109</v>
      </c>
      <c r="B142" s="6">
        <f t="shared" si="4"/>
        <v>4724042.1189764515</v>
      </c>
      <c r="C142">
        <f t="shared" si="5"/>
        <v>47240.421189764515</v>
      </c>
      <c r="D142" s="6">
        <f t="shared" si="6"/>
        <v>51430.629846275217</v>
      </c>
      <c r="E142" s="6">
        <f t="shared" si="7"/>
        <v>4719851.9103199411</v>
      </c>
    </row>
    <row r="143" spans="1:5" x14ac:dyDescent="0.2">
      <c r="A143">
        <v>110</v>
      </c>
      <c r="B143" s="6">
        <f t="shared" si="4"/>
        <v>4719851.9103199411</v>
      </c>
      <c r="C143">
        <f t="shared" si="5"/>
        <v>47198.519103199411</v>
      </c>
      <c r="D143" s="6">
        <f t="shared" si="6"/>
        <v>51430.629846275217</v>
      </c>
      <c r="E143" s="6">
        <f t="shared" si="7"/>
        <v>4715619.7995768655</v>
      </c>
    </row>
    <row r="144" spans="1:5" x14ac:dyDescent="0.2">
      <c r="A144">
        <v>111</v>
      </c>
      <c r="B144" s="6">
        <f t="shared" si="4"/>
        <v>4715619.7995768655</v>
      </c>
      <c r="C144">
        <f t="shared" si="5"/>
        <v>47156.197995768656</v>
      </c>
      <c r="D144" s="6">
        <f t="shared" si="6"/>
        <v>51430.629846275217</v>
      </c>
      <c r="E144" s="6">
        <f t="shared" si="7"/>
        <v>4711345.3677263595</v>
      </c>
    </row>
    <row r="145" spans="1:5" x14ac:dyDescent="0.2">
      <c r="A145">
        <v>112</v>
      </c>
      <c r="B145" s="6">
        <f t="shared" si="4"/>
        <v>4711345.3677263595</v>
      </c>
      <c r="C145">
        <f t="shared" si="5"/>
        <v>47113.453677263598</v>
      </c>
      <c r="D145" s="6">
        <f t="shared" si="6"/>
        <v>51430.629846275217</v>
      </c>
      <c r="E145" s="6">
        <f t="shared" si="7"/>
        <v>4707028.1915573487</v>
      </c>
    </row>
    <row r="146" spans="1:5" x14ac:dyDescent="0.2">
      <c r="A146">
        <v>113</v>
      </c>
      <c r="B146" s="6">
        <f t="shared" si="4"/>
        <v>4707028.1915573487</v>
      </c>
      <c r="C146">
        <f t="shared" si="5"/>
        <v>47070.281915573483</v>
      </c>
      <c r="D146" s="6">
        <f t="shared" si="6"/>
        <v>51430.629846275217</v>
      </c>
      <c r="E146" s="6">
        <f t="shared" si="7"/>
        <v>4702667.8436266473</v>
      </c>
    </row>
    <row r="147" spans="1:5" x14ac:dyDescent="0.2">
      <c r="A147">
        <v>114</v>
      </c>
      <c r="B147" s="6">
        <f t="shared" si="4"/>
        <v>4702667.8436266473</v>
      </c>
      <c r="C147">
        <f t="shared" si="5"/>
        <v>47026.678436266469</v>
      </c>
      <c r="D147" s="6">
        <f t="shared" si="6"/>
        <v>51430.629846275217</v>
      </c>
      <c r="E147" s="6">
        <f t="shared" si="7"/>
        <v>4698263.8922166387</v>
      </c>
    </row>
    <row r="148" spans="1:5" x14ac:dyDescent="0.2">
      <c r="A148">
        <v>115</v>
      </c>
      <c r="B148" s="6">
        <f t="shared" si="4"/>
        <v>4698263.8922166387</v>
      </c>
      <c r="C148">
        <f t="shared" si="5"/>
        <v>46982.638922166392</v>
      </c>
      <c r="D148" s="6">
        <f t="shared" si="6"/>
        <v>51430.629846275217</v>
      </c>
      <c r="E148" s="6">
        <f t="shared" si="7"/>
        <v>4693815.9012925299</v>
      </c>
    </row>
    <row r="149" spans="1:5" x14ac:dyDescent="0.2">
      <c r="A149">
        <v>116</v>
      </c>
      <c r="B149" s="6">
        <f t="shared" si="4"/>
        <v>4693815.9012925299</v>
      </c>
      <c r="C149">
        <f t="shared" si="5"/>
        <v>46938.159012925295</v>
      </c>
      <c r="D149" s="6">
        <f t="shared" si="6"/>
        <v>51430.629846275217</v>
      </c>
      <c r="E149" s="6">
        <f t="shared" si="7"/>
        <v>4689323.4304591799</v>
      </c>
    </row>
    <row r="150" spans="1:5" x14ac:dyDescent="0.2">
      <c r="A150">
        <v>117</v>
      </c>
      <c r="B150" s="6">
        <f t="shared" si="4"/>
        <v>4689323.4304591799</v>
      </c>
      <c r="C150">
        <f t="shared" si="5"/>
        <v>46893.234304591802</v>
      </c>
      <c r="D150" s="6">
        <f t="shared" si="6"/>
        <v>51430.629846275217</v>
      </c>
      <c r="E150" s="6">
        <f t="shared" si="7"/>
        <v>4684786.0349174971</v>
      </c>
    </row>
    <row r="151" spans="1:5" x14ac:dyDescent="0.2">
      <c r="A151">
        <v>118</v>
      </c>
      <c r="B151" s="6">
        <f t="shared" si="4"/>
        <v>4684786.0349174971</v>
      </c>
      <c r="C151">
        <f t="shared" si="5"/>
        <v>46847.860349174967</v>
      </c>
      <c r="D151" s="6">
        <f t="shared" si="6"/>
        <v>51430.629846275217</v>
      </c>
      <c r="E151" s="6">
        <f t="shared" si="7"/>
        <v>4680203.2654203968</v>
      </c>
    </row>
    <row r="152" spans="1:5" x14ac:dyDescent="0.2">
      <c r="A152">
        <v>119</v>
      </c>
      <c r="B152" s="6">
        <f t="shared" si="4"/>
        <v>4680203.2654203968</v>
      </c>
      <c r="C152">
        <f t="shared" si="5"/>
        <v>46802.032654203969</v>
      </c>
      <c r="D152" s="6">
        <f t="shared" si="6"/>
        <v>51430.629846275217</v>
      </c>
      <c r="E152" s="6">
        <f t="shared" si="7"/>
        <v>4675574.6682283264</v>
      </c>
    </row>
    <row r="153" spans="1:5" x14ac:dyDescent="0.2">
      <c r="A153">
        <v>120</v>
      </c>
      <c r="B153" s="6">
        <f t="shared" si="4"/>
        <v>4675574.6682283264</v>
      </c>
      <c r="C153">
        <f t="shared" si="5"/>
        <v>46755.746682283265</v>
      </c>
      <c r="D153" s="6">
        <f t="shared" si="6"/>
        <v>51430.629846275217</v>
      </c>
      <c r="E153" s="6">
        <f t="shared" si="7"/>
        <v>4670899.785064335</v>
      </c>
    </row>
    <row r="154" spans="1:5" x14ac:dyDescent="0.2">
      <c r="A154">
        <v>121</v>
      </c>
      <c r="B154" s="6">
        <f t="shared" si="4"/>
        <v>4670899.785064335</v>
      </c>
      <c r="C154">
        <f t="shared" si="5"/>
        <v>46708.997850643347</v>
      </c>
      <c r="D154" s="6">
        <f t="shared" si="6"/>
        <v>51430.629846275217</v>
      </c>
      <c r="E154" s="6">
        <f t="shared" si="7"/>
        <v>4666178.1530687036</v>
      </c>
    </row>
    <row r="155" spans="1:5" x14ac:dyDescent="0.2">
      <c r="A155">
        <v>122</v>
      </c>
      <c r="B155" s="6">
        <f t="shared" si="4"/>
        <v>4666178.1530687036</v>
      </c>
      <c r="C155">
        <f t="shared" si="5"/>
        <v>46661.781530687033</v>
      </c>
      <c r="D155" s="6">
        <f t="shared" si="6"/>
        <v>51430.629846275217</v>
      </c>
      <c r="E155" s="6">
        <f t="shared" si="7"/>
        <v>4661409.3047531154</v>
      </c>
    </row>
    <row r="156" spans="1:5" x14ac:dyDescent="0.2">
      <c r="A156">
        <v>123</v>
      </c>
      <c r="B156" s="6">
        <f t="shared" si="4"/>
        <v>4661409.3047531154</v>
      </c>
      <c r="C156">
        <f t="shared" si="5"/>
        <v>46614.093047531154</v>
      </c>
      <c r="D156" s="6">
        <f t="shared" si="6"/>
        <v>51430.629846275217</v>
      </c>
      <c r="E156" s="6">
        <f t="shared" si="7"/>
        <v>4656592.7679543719</v>
      </c>
    </row>
    <row r="157" spans="1:5" x14ac:dyDescent="0.2">
      <c r="A157">
        <v>124</v>
      </c>
      <c r="B157" s="6">
        <f t="shared" si="4"/>
        <v>4656592.7679543719</v>
      </c>
      <c r="C157">
        <f t="shared" si="5"/>
        <v>46565.927679543711</v>
      </c>
      <c r="D157" s="6">
        <f t="shared" si="6"/>
        <v>51430.629846275217</v>
      </c>
      <c r="E157" s="6">
        <f t="shared" si="7"/>
        <v>4651728.0657876404</v>
      </c>
    </row>
    <row r="158" spans="1:5" x14ac:dyDescent="0.2">
      <c r="A158">
        <v>125</v>
      </c>
      <c r="B158" s="6">
        <f t="shared" si="4"/>
        <v>4651728.0657876404</v>
      </c>
      <c r="C158">
        <f t="shared" si="5"/>
        <v>46517.280657876399</v>
      </c>
      <c r="D158" s="6">
        <f t="shared" si="6"/>
        <v>51430.629846275217</v>
      </c>
      <c r="E158" s="6">
        <f t="shared" si="7"/>
        <v>4646814.7165992418</v>
      </c>
    </row>
    <row r="159" spans="1:5" x14ac:dyDescent="0.2">
      <c r="A159">
        <v>126</v>
      </c>
      <c r="B159" s="6">
        <f t="shared" si="4"/>
        <v>4646814.7165992418</v>
      </c>
      <c r="C159">
        <f t="shared" si="5"/>
        <v>46468.147165992414</v>
      </c>
      <c r="D159" s="6">
        <f t="shared" si="6"/>
        <v>51430.629846275217</v>
      </c>
      <c r="E159" s="6">
        <f t="shared" si="7"/>
        <v>4641852.2339189593</v>
      </c>
    </row>
    <row r="160" spans="1:5" x14ac:dyDescent="0.2">
      <c r="A160">
        <v>127</v>
      </c>
      <c r="B160" s="6">
        <f t="shared" si="4"/>
        <v>4641852.2339189593</v>
      </c>
      <c r="C160">
        <f t="shared" si="5"/>
        <v>46418.522339189592</v>
      </c>
      <c r="D160" s="6">
        <f t="shared" si="6"/>
        <v>51430.629846275217</v>
      </c>
      <c r="E160" s="6">
        <f t="shared" si="7"/>
        <v>4636840.1264118738</v>
      </c>
    </row>
    <row r="161" spans="1:5" x14ac:dyDescent="0.2">
      <c r="A161">
        <v>128</v>
      </c>
      <c r="B161" s="6">
        <f t="shared" si="4"/>
        <v>4636840.1264118738</v>
      </c>
      <c r="C161">
        <f t="shared" si="5"/>
        <v>46368.401264118736</v>
      </c>
      <c r="D161" s="6">
        <f t="shared" si="6"/>
        <v>51430.629846275217</v>
      </c>
      <c r="E161" s="6">
        <f t="shared" si="7"/>
        <v>4631777.897829718</v>
      </c>
    </row>
    <row r="162" spans="1:5" x14ac:dyDescent="0.2">
      <c r="A162">
        <v>129</v>
      </c>
      <c r="B162" s="6">
        <f t="shared" si="4"/>
        <v>4631777.897829718</v>
      </c>
      <c r="C162">
        <f t="shared" si="5"/>
        <v>46317.778978297174</v>
      </c>
      <c r="D162" s="6">
        <f t="shared" si="6"/>
        <v>51430.629846275217</v>
      </c>
      <c r="E162" s="6">
        <f t="shared" si="7"/>
        <v>4626665.0469617406</v>
      </c>
    </row>
    <row r="163" spans="1:5" x14ac:dyDescent="0.2">
      <c r="A163">
        <v>130</v>
      </c>
      <c r="B163" s="6">
        <f t="shared" si="4"/>
        <v>4626665.0469617406</v>
      </c>
      <c r="C163">
        <f t="shared" si="5"/>
        <v>46266.650469617402</v>
      </c>
      <c r="D163" s="6">
        <f t="shared" si="6"/>
        <v>51430.629846275217</v>
      </c>
      <c r="E163" s="6">
        <f t="shared" si="7"/>
        <v>4621501.0675850827</v>
      </c>
    </row>
    <row r="164" spans="1:5" x14ac:dyDescent="0.2">
      <c r="A164">
        <v>131</v>
      </c>
      <c r="B164" s="6">
        <f t="shared" ref="B164:B227" si="8">E163</f>
        <v>4621501.0675850827</v>
      </c>
      <c r="C164">
        <f t="shared" ref="C164:C227" si="9">B164*$D$27/12</f>
        <v>46215.010675850826</v>
      </c>
      <c r="D164" s="6">
        <f t="shared" ref="D164:D227" si="10">$D$31</f>
        <v>51430.629846275217</v>
      </c>
      <c r="E164" s="6">
        <f t="shared" ref="E164:E227" si="11">B164+C164-D164</f>
        <v>4616285.4484146591</v>
      </c>
    </row>
    <row r="165" spans="1:5" x14ac:dyDescent="0.2">
      <c r="A165">
        <v>132</v>
      </c>
      <c r="B165" s="6">
        <f t="shared" si="8"/>
        <v>4616285.4484146591</v>
      </c>
      <c r="C165">
        <f t="shared" si="9"/>
        <v>46162.854484146585</v>
      </c>
      <c r="D165" s="6">
        <f t="shared" si="10"/>
        <v>51430.629846275217</v>
      </c>
      <c r="E165" s="6">
        <f t="shared" si="11"/>
        <v>4611017.6730525307</v>
      </c>
    </row>
    <row r="166" spans="1:5" x14ac:dyDescent="0.2">
      <c r="A166">
        <v>133</v>
      </c>
      <c r="B166" s="6">
        <f t="shared" si="8"/>
        <v>4611017.6730525307</v>
      </c>
      <c r="C166">
        <f t="shared" si="9"/>
        <v>46110.176730525302</v>
      </c>
      <c r="D166" s="6">
        <f t="shared" si="10"/>
        <v>51430.629846275217</v>
      </c>
      <c r="E166" s="6">
        <f t="shared" si="11"/>
        <v>4605697.2199367816</v>
      </c>
    </row>
    <row r="167" spans="1:5" x14ac:dyDescent="0.2">
      <c r="A167">
        <v>134</v>
      </c>
      <c r="B167" s="6">
        <f t="shared" si="8"/>
        <v>4605697.2199367816</v>
      </c>
      <c r="C167">
        <f t="shared" si="9"/>
        <v>46056.972199367818</v>
      </c>
      <c r="D167" s="6">
        <f t="shared" si="10"/>
        <v>51430.629846275217</v>
      </c>
      <c r="E167" s="6">
        <f t="shared" si="11"/>
        <v>4600323.5622898741</v>
      </c>
    </row>
    <row r="168" spans="1:5" x14ac:dyDescent="0.2">
      <c r="A168">
        <v>135</v>
      </c>
      <c r="B168" s="6">
        <f t="shared" si="8"/>
        <v>4600323.5622898741</v>
      </c>
      <c r="C168">
        <f t="shared" si="9"/>
        <v>46003.235622898741</v>
      </c>
      <c r="D168" s="6">
        <f t="shared" si="10"/>
        <v>51430.629846275217</v>
      </c>
      <c r="E168" s="6">
        <f t="shared" si="11"/>
        <v>4594896.1680664979</v>
      </c>
    </row>
    <row r="169" spans="1:5" x14ac:dyDescent="0.2">
      <c r="A169">
        <v>136</v>
      </c>
      <c r="B169" s="6">
        <f t="shared" si="8"/>
        <v>4594896.1680664979</v>
      </c>
      <c r="C169">
        <f t="shared" si="9"/>
        <v>45948.961680664979</v>
      </c>
      <c r="D169" s="6">
        <f t="shared" si="10"/>
        <v>51430.629846275217</v>
      </c>
      <c r="E169" s="6">
        <f t="shared" si="11"/>
        <v>4589414.4999008877</v>
      </c>
    </row>
    <row r="170" spans="1:5" x14ac:dyDescent="0.2">
      <c r="A170">
        <v>137</v>
      </c>
      <c r="B170" s="6">
        <f t="shared" si="8"/>
        <v>4589414.4999008877</v>
      </c>
      <c r="C170">
        <f t="shared" si="9"/>
        <v>45894.14499900888</v>
      </c>
      <c r="D170" s="6">
        <f t="shared" si="10"/>
        <v>51430.629846275217</v>
      </c>
      <c r="E170" s="6">
        <f t="shared" si="11"/>
        <v>4583878.0150536215</v>
      </c>
    </row>
    <row r="171" spans="1:5" x14ac:dyDescent="0.2">
      <c r="A171">
        <v>138</v>
      </c>
      <c r="B171" s="6">
        <f t="shared" si="8"/>
        <v>4583878.0150536215</v>
      </c>
      <c r="C171">
        <f t="shared" si="9"/>
        <v>45838.780150536215</v>
      </c>
      <c r="D171" s="6">
        <f t="shared" si="10"/>
        <v>51430.629846275217</v>
      </c>
      <c r="E171" s="6">
        <f t="shared" si="11"/>
        <v>4578286.1653578831</v>
      </c>
    </row>
    <row r="172" spans="1:5" x14ac:dyDescent="0.2">
      <c r="A172">
        <v>139</v>
      </c>
      <c r="B172" s="6">
        <f t="shared" si="8"/>
        <v>4578286.1653578831</v>
      </c>
      <c r="C172">
        <f t="shared" si="9"/>
        <v>45782.861653578824</v>
      </c>
      <c r="D172" s="6">
        <f t="shared" si="10"/>
        <v>51430.629846275217</v>
      </c>
      <c r="E172" s="6">
        <f t="shared" si="11"/>
        <v>4572638.3971651867</v>
      </c>
    </row>
    <row r="173" spans="1:5" x14ac:dyDescent="0.2">
      <c r="A173">
        <v>140</v>
      </c>
      <c r="B173" s="6">
        <f t="shared" si="8"/>
        <v>4572638.3971651867</v>
      </c>
      <c r="C173">
        <f t="shared" si="9"/>
        <v>45726.383971651863</v>
      </c>
      <c r="D173" s="6">
        <f t="shared" si="10"/>
        <v>51430.629846275217</v>
      </c>
      <c r="E173" s="6">
        <f t="shared" si="11"/>
        <v>4566934.1512905639</v>
      </c>
    </row>
    <row r="174" spans="1:5" x14ac:dyDescent="0.2">
      <c r="A174">
        <v>141</v>
      </c>
      <c r="B174" s="6">
        <f t="shared" si="8"/>
        <v>4566934.1512905639</v>
      </c>
      <c r="C174">
        <f t="shared" si="9"/>
        <v>45669.341512905638</v>
      </c>
      <c r="D174" s="6">
        <f t="shared" si="10"/>
        <v>51430.629846275217</v>
      </c>
      <c r="E174" s="6">
        <f t="shared" si="11"/>
        <v>4561172.8629571944</v>
      </c>
    </row>
    <row r="175" spans="1:5" x14ac:dyDescent="0.2">
      <c r="A175">
        <v>142</v>
      </c>
      <c r="B175" s="6">
        <f t="shared" si="8"/>
        <v>4561172.8629571944</v>
      </c>
      <c r="C175">
        <f t="shared" si="9"/>
        <v>45611.728629571939</v>
      </c>
      <c r="D175" s="6">
        <f t="shared" si="10"/>
        <v>51430.629846275217</v>
      </c>
      <c r="E175" s="6">
        <f t="shared" si="11"/>
        <v>4555353.9617404919</v>
      </c>
    </row>
    <row r="176" spans="1:5" x14ac:dyDescent="0.2">
      <c r="A176">
        <v>143</v>
      </c>
      <c r="B176" s="6">
        <f t="shared" si="8"/>
        <v>4555353.9617404919</v>
      </c>
      <c r="C176">
        <f t="shared" si="9"/>
        <v>45553.539617404916</v>
      </c>
      <c r="D176" s="6">
        <f t="shared" si="10"/>
        <v>51430.629846275217</v>
      </c>
      <c r="E176" s="6">
        <f t="shared" si="11"/>
        <v>4549476.8715116223</v>
      </c>
    </row>
    <row r="177" spans="1:5" x14ac:dyDescent="0.2">
      <c r="A177">
        <v>144</v>
      </c>
      <c r="B177" s="6">
        <f t="shared" si="8"/>
        <v>4549476.8715116223</v>
      </c>
      <c r="C177">
        <f t="shared" si="9"/>
        <v>45494.768715116224</v>
      </c>
      <c r="D177" s="6">
        <f t="shared" si="10"/>
        <v>51430.629846275217</v>
      </c>
      <c r="E177" s="6">
        <f t="shared" si="11"/>
        <v>4543541.0103804637</v>
      </c>
    </row>
    <row r="178" spans="1:5" x14ac:dyDescent="0.2">
      <c r="A178">
        <v>145</v>
      </c>
      <c r="B178" s="6">
        <f t="shared" si="8"/>
        <v>4543541.0103804637</v>
      </c>
      <c r="C178">
        <f t="shared" si="9"/>
        <v>45435.410103804636</v>
      </c>
      <c r="D178" s="6">
        <f t="shared" si="10"/>
        <v>51430.629846275217</v>
      </c>
      <c r="E178" s="6">
        <f t="shared" si="11"/>
        <v>4537545.7906379933</v>
      </c>
    </row>
    <row r="179" spans="1:5" x14ac:dyDescent="0.2">
      <c r="A179">
        <v>146</v>
      </c>
      <c r="B179" s="6">
        <f t="shared" si="8"/>
        <v>4537545.7906379933</v>
      </c>
      <c r="C179">
        <f t="shared" si="9"/>
        <v>45375.457906379925</v>
      </c>
      <c r="D179" s="6">
        <f t="shared" si="10"/>
        <v>51430.629846275217</v>
      </c>
      <c r="E179" s="6">
        <f t="shared" si="11"/>
        <v>4531490.6186980987</v>
      </c>
    </row>
    <row r="180" spans="1:5" x14ac:dyDescent="0.2">
      <c r="A180">
        <v>147</v>
      </c>
      <c r="B180" s="6">
        <f t="shared" si="8"/>
        <v>4531490.6186980987</v>
      </c>
      <c r="C180">
        <f t="shared" si="9"/>
        <v>45314.906186980981</v>
      </c>
      <c r="D180" s="6">
        <f t="shared" si="10"/>
        <v>51430.629846275217</v>
      </c>
      <c r="E180" s="6">
        <f t="shared" si="11"/>
        <v>4525374.895038805</v>
      </c>
    </row>
    <row r="181" spans="1:5" x14ac:dyDescent="0.2">
      <c r="A181">
        <v>148</v>
      </c>
      <c r="B181" s="6">
        <f t="shared" si="8"/>
        <v>4525374.895038805</v>
      </c>
      <c r="C181">
        <f t="shared" si="9"/>
        <v>45253.74895038805</v>
      </c>
      <c r="D181" s="6">
        <f t="shared" si="10"/>
        <v>51430.629846275217</v>
      </c>
      <c r="E181" s="6">
        <f t="shared" si="11"/>
        <v>4519198.0141429184</v>
      </c>
    </row>
    <row r="182" spans="1:5" x14ac:dyDescent="0.2">
      <c r="A182">
        <v>149</v>
      </c>
      <c r="B182" s="6">
        <f t="shared" si="8"/>
        <v>4519198.0141429184</v>
      </c>
      <c r="C182">
        <f t="shared" si="9"/>
        <v>45191.98014142918</v>
      </c>
      <c r="D182" s="6">
        <f t="shared" si="10"/>
        <v>51430.629846275217</v>
      </c>
      <c r="E182" s="6">
        <f t="shared" si="11"/>
        <v>4512959.3644380728</v>
      </c>
    </row>
    <row r="183" spans="1:5" x14ac:dyDescent="0.2">
      <c r="A183">
        <v>150</v>
      </c>
      <c r="B183" s="6">
        <f t="shared" si="8"/>
        <v>4512959.3644380728</v>
      </c>
      <c r="C183">
        <f t="shared" si="9"/>
        <v>45129.593644380722</v>
      </c>
      <c r="D183" s="6">
        <f t="shared" si="10"/>
        <v>51430.629846275217</v>
      </c>
      <c r="E183" s="6">
        <f t="shared" si="11"/>
        <v>4506658.3282361785</v>
      </c>
    </row>
    <row r="184" spans="1:5" x14ac:dyDescent="0.2">
      <c r="A184">
        <v>151</v>
      </c>
      <c r="B184" s="6">
        <f t="shared" si="8"/>
        <v>4506658.3282361785</v>
      </c>
      <c r="C184">
        <f t="shared" si="9"/>
        <v>45066.583282361789</v>
      </c>
      <c r="D184" s="6">
        <f t="shared" si="10"/>
        <v>51430.629846275217</v>
      </c>
      <c r="E184" s="6">
        <f t="shared" si="11"/>
        <v>4500294.2816722654</v>
      </c>
    </row>
    <row r="185" spans="1:5" x14ac:dyDescent="0.2">
      <c r="A185">
        <v>152</v>
      </c>
      <c r="B185" s="6">
        <f t="shared" si="8"/>
        <v>4500294.2816722654</v>
      </c>
      <c r="C185">
        <f t="shared" si="9"/>
        <v>45002.942816722651</v>
      </c>
      <c r="D185" s="6">
        <f t="shared" si="10"/>
        <v>51430.629846275217</v>
      </c>
      <c r="E185" s="6">
        <f t="shared" si="11"/>
        <v>4493866.5946427127</v>
      </c>
    </row>
    <row r="186" spans="1:5" x14ac:dyDescent="0.2">
      <c r="A186">
        <v>153</v>
      </c>
      <c r="B186" s="6">
        <f t="shared" si="8"/>
        <v>4493866.5946427127</v>
      </c>
      <c r="C186">
        <f t="shared" si="9"/>
        <v>44938.665946427122</v>
      </c>
      <c r="D186" s="6">
        <f t="shared" si="10"/>
        <v>51430.629846275217</v>
      </c>
      <c r="E186" s="6">
        <f t="shared" si="11"/>
        <v>4487374.6307428647</v>
      </c>
    </row>
    <row r="187" spans="1:5" x14ac:dyDescent="0.2">
      <c r="A187">
        <v>154</v>
      </c>
      <c r="B187" s="6">
        <f t="shared" si="8"/>
        <v>4487374.6307428647</v>
      </c>
      <c r="C187">
        <f t="shared" si="9"/>
        <v>44873.746307428642</v>
      </c>
      <c r="D187" s="6">
        <f t="shared" si="10"/>
        <v>51430.629846275217</v>
      </c>
      <c r="E187" s="6">
        <f t="shared" si="11"/>
        <v>4480817.7472040188</v>
      </c>
    </row>
    <row r="188" spans="1:5" x14ac:dyDescent="0.2">
      <c r="A188">
        <v>155</v>
      </c>
      <c r="B188" s="6">
        <f t="shared" si="8"/>
        <v>4480817.7472040188</v>
      </c>
      <c r="C188">
        <f t="shared" si="9"/>
        <v>44808.177472040181</v>
      </c>
      <c r="D188" s="6">
        <f t="shared" si="10"/>
        <v>51430.629846275217</v>
      </c>
      <c r="E188" s="6">
        <f t="shared" si="11"/>
        <v>4474195.294829784</v>
      </c>
    </row>
    <row r="189" spans="1:5" x14ac:dyDescent="0.2">
      <c r="A189">
        <v>156</v>
      </c>
      <c r="B189" s="6">
        <f t="shared" si="8"/>
        <v>4474195.294829784</v>
      </c>
      <c r="C189">
        <f t="shared" si="9"/>
        <v>44741.95294829784</v>
      </c>
      <c r="D189" s="6">
        <f t="shared" si="10"/>
        <v>51430.629846275217</v>
      </c>
      <c r="E189" s="6">
        <f t="shared" si="11"/>
        <v>4467506.6179318074</v>
      </c>
    </row>
    <row r="190" spans="1:5" x14ac:dyDescent="0.2">
      <c r="A190">
        <v>157</v>
      </c>
      <c r="B190" s="6">
        <f t="shared" si="8"/>
        <v>4467506.6179318074</v>
      </c>
      <c r="C190">
        <f t="shared" si="9"/>
        <v>44675.06617931807</v>
      </c>
      <c r="D190" s="6">
        <f t="shared" si="10"/>
        <v>51430.629846275217</v>
      </c>
      <c r="E190" s="6">
        <f t="shared" si="11"/>
        <v>4460751.0542648509</v>
      </c>
    </row>
    <row r="191" spans="1:5" x14ac:dyDescent="0.2">
      <c r="A191">
        <v>158</v>
      </c>
      <c r="B191" s="6">
        <f t="shared" si="8"/>
        <v>4460751.0542648509</v>
      </c>
      <c r="C191">
        <f t="shared" si="9"/>
        <v>44607.510542648502</v>
      </c>
      <c r="D191" s="6">
        <f t="shared" si="10"/>
        <v>51430.629846275217</v>
      </c>
      <c r="E191" s="6">
        <f t="shared" si="11"/>
        <v>4453927.9349612249</v>
      </c>
    </row>
    <row r="192" spans="1:5" x14ac:dyDescent="0.2">
      <c r="A192">
        <v>159</v>
      </c>
      <c r="B192" s="6">
        <f t="shared" si="8"/>
        <v>4453927.9349612249</v>
      </c>
      <c r="C192">
        <f t="shared" si="9"/>
        <v>44539.279349612247</v>
      </c>
      <c r="D192" s="6">
        <f t="shared" si="10"/>
        <v>51430.629846275217</v>
      </c>
      <c r="E192" s="6">
        <f t="shared" si="11"/>
        <v>4447036.5844645621</v>
      </c>
    </row>
    <row r="193" spans="1:5" x14ac:dyDescent="0.2">
      <c r="A193">
        <v>160</v>
      </c>
      <c r="B193" s="6">
        <f t="shared" si="8"/>
        <v>4447036.5844645621</v>
      </c>
      <c r="C193">
        <f t="shared" si="9"/>
        <v>44470.365844645617</v>
      </c>
      <c r="D193" s="6">
        <f t="shared" si="10"/>
        <v>51430.629846275217</v>
      </c>
      <c r="E193" s="6">
        <f t="shared" si="11"/>
        <v>4440076.3204629328</v>
      </c>
    </row>
    <row r="194" spans="1:5" x14ac:dyDescent="0.2">
      <c r="A194">
        <v>161</v>
      </c>
      <c r="B194" s="6">
        <f t="shared" si="8"/>
        <v>4440076.3204629328</v>
      </c>
      <c r="C194">
        <f t="shared" si="9"/>
        <v>44400.763204629329</v>
      </c>
      <c r="D194" s="6">
        <f t="shared" si="10"/>
        <v>51430.629846275217</v>
      </c>
      <c r="E194" s="6">
        <f t="shared" si="11"/>
        <v>4433046.4538212875</v>
      </c>
    </row>
    <row r="195" spans="1:5" x14ac:dyDescent="0.2">
      <c r="A195">
        <v>162</v>
      </c>
      <c r="B195" s="6">
        <f t="shared" si="8"/>
        <v>4433046.4538212875</v>
      </c>
      <c r="C195">
        <f t="shared" si="9"/>
        <v>44330.464538212873</v>
      </c>
      <c r="D195" s="6">
        <f t="shared" si="10"/>
        <v>51430.629846275217</v>
      </c>
      <c r="E195" s="6">
        <f t="shared" si="11"/>
        <v>4425946.2885132255</v>
      </c>
    </row>
    <row r="196" spans="1:5" x14ac:dyDescent="0.2">
      <c r="A196">
        <v>163</v>
      </c>
      <c r="B196" s="6">
        <f t="shared" si="8"/>
        <v>4425946.2885132255</v>
      </c>
      <c r="C196">
        <f t="shared" si="9"/>
        <v>44259.462885132256</v>
      </c>
      <c r="D196" s="6">
        <f t="shared" si="10"/>
        <v>51430.629846275217</v>
      </c>
      <c r="E196" s="6">
        <f t="shared" si="11"/>
        <v>4418775.1215520827</v>
      </c>
    </row>
    <row r="197" spans="1:5" x14ac:dyDescent="0.2">
      <c r="A197">
        <v>164</v>
      </c>
      <c r="B197" s="6">
        <f t="shared" si="8"/>
        <v>4418775.1215520827</v>
      </c>
      <c r="C197">
        <f t="shared" si="9"/>
        <v>44187.751215520831</v>
      </c>
      <c r="D197" s="6">
        <f t="shared" si="10"/>
        <v>51430.629846275217</v>
      </c>
      <c r="E197" s="6">
        <f t="shared" si="11"/>
        <v>4411532.2429213291</v>
      </c>
    </row>
    <row r="198" spans="1:5" x14ac:dyDescent="0.2">
      <c r="A198">
        <v>165</v>
      </c>
      <c r="B198" s="6">
        <f t="shared" si="8"/>
        <v>4411532.2429213291</v>
      </c>
      <c r="C198">
        <f t="shared" si="9"/>
        <v>44115.322429213287</v>
      </c>
      <c r="D198" s="6">
        <f t="shared" si="10"/>
        <v>51430.629846275217</v>
      </c>
      <c r="E198" s="6">
        <f t="shared" si="11"/>
        <v>4404216.9355042679</v>
      </c>
    </row>
    <row r="199" spans="1:5" x14ac:dyDescent="0.2">
      <c r="A199">
        <v>166</v>
      </c>
      <c r="B199" s="6">
        <f t="shared" si="8"/>
        <v>4404216.9355042679</v>
      </c>
      <c r="C199">
        <f t="shared" si="9"/>
        <v>44042.169355042679</v>
      </c>
      <c r="D199" s="6">
        <f t="shared" si="10"/>
        <v>51430.629846275217</v>
      </c>
      <c r="E199" s="6">
        <f t="shared" si="11"/>
        <v>4396828.4750130353</v>
      </c>
    </row>
    <row r="200" spans="1:5" x14ac:dyDescent="0.2">
      <c r="A200">
        <v>167</v>
      </c>
      <c r="B200" s="6">
        <f t="shared" si="8"/>
        <v>4396828.4750130353</v>
      </c>
      <c r="C200">
        <f t="shared" si="9"/>
        <v>43968.284750130348</v>
      </c>
      <c r="D200" s="6">
        <f t="shared" si="10"/>
        <v>51430.629846275217</v>
      </c>
      <c r="E200" s="6">
        <f t="shared" si="11"/>
        <v>4389366.1299168905</v>
      </c>
    </row>
    <row r="201" spans="1:5" x14ac:dyDescent="0.2">
      <c r="A201">
        <v>168</v>
      </c>
      <c r="B201" s="6">
        <f t="shared" si="8"/>
        <v>4389366.1299168905</v>
      </c>
      <c r="C201">
        <f t="shared" si="9"/>
        <v>43893.661299168911</v>
      </c>
      <c r="D201" s="6">
        <f t="shared" si="10"/>
        <v>51430.629846275217</v>
      </c>
      <c r="E201" s="6">
        <f t="shared" si="11"/>
        <v>4381829.1613697847</v>
      </c>
    </row>
    <row r="202" spans="1:5" x14ac:dyDescent="0.2">
      <c r="A202">
        <v>169</v>
      </c>
      <c r="B202" s="6">
        <f t="shared" si="8"/>
        <v>4381829.1613697847</v>
      </c>
      <c r="C202">
        <f t="shared" si="9"/>
        <v>43818.291613697853</v>
      </c>
      <c r="D202" s="6">
        <f t="shared" si="10"/>
        <v>51430.629846275217</v>
      </c>
      <c r="E202" s="6">
        <f t="shared" si="11"/>
        <v>4374216.8231372079</v>
      </c>
    </row>
    <row r="203" spans="1:5" x14ac:dyDescent="0.2">
      <c r="A203">
        <v>170</v>
      </c>
      <c r="B203" s="6">
        <f t="shared" si="8"/>
        <v>4374216.8231372079</v>
      </c>
      <c r="C203">
        <f t="shared" si="9"/>
        <v>43742.168231372081</v>
      </c>
      <c r="D203" s="6">
        <f t="shared" si="10"/>
        <v>51430.629846275217</v>
      </c>
      <c r="E203" s="6">
        <f t="shared" si="11"/>
        <v>4366528.3615223048</v>
      </c>
    </row>
    <row r="204" spans="1:5" x14ac:dyDescent="0.2">
      <c r="A204">
        <v>171</v>
      </c>
      <c r="B204" s="6">
        <f t="shared" si="8"/>
        <v>4366528.3615223048</v>
      </c>
      <c r="C204">
        <f t="shared" si="9"/>
        <v>43665.283615223045</v>
      </c>
      <c r="D204" s="6">
        <f t="shared" si="10"/>
        <v>51430.629846275217</v>
      </c>
      <c r="E204" s="6">
        <f t="shared" si="11"/>
        <v>4358763.0152912531</v>
      </c>
    </row>
    <row r="205" spans="1:5" x14ac:dyDescent="0.2">
      <c r="A205">
        <v>172</v>
      </c>
      <c r="B205" s="6">
        <f t="shared" si="8"/>
        <v>4358763.0152912531</v>
      </c>
      <c r="C205">
        <f t="shared" si="9"/>
        <v>43587.630152912527</v>
      </c>
      <c r="D205" s="6">
        <f t="shared" si="10"/>
        <v>51430.629846275217</v>
      </c>
      <c r="E205" s="6">
        <f t="shared" si="11"/>
        <v>4350920.0155978911</v>
      </c>
    </row>
    <row r="206" spans="1:5" x14ac:dyDescent="0.2">
      <c r="A206">
        <v>173</v>
      </c>
      <c r="B206" s="6">
        <f t="shared" si="8"/>
        <v>4350920.0155978911</v>
      </c>
      <c r="C206">
        <f t="shared" si="9"/>
        <v>43509.200155978913</v>
      </c>
      <c r="D206" s="6">
        <f t="shared" si="10"/>
        <v>51430.629846275217</v>
      </c>
      <c r="E206" s="6">
        <f t="shared" si="11"/>
        <v>4342998.5859075952</v>
      </c>
    </row>
    <row r="207" spans="1:5" x14ac:dyDescent="0.2">
      <c r="A207">
        <v>174</v>
      </c>
      <c r="B207" s="6">
        <f t="shared" si="8"/>
        <v>4342998.5859075952</v>
      </c>
      <c r="C207">
        <f t="shared" si="9"/>
        <v>43429.985859075947</v>
      </c>
      <c r="D207" s="6">
        <f t="shared" si="10"/>
        <v>51430.629846275217</v>
      </c>
      <c r="E207" s="6">
        <f t="shared" si="11"/>
        <v>4334997.9419203959</v>
      </c>
    </row>
    <row r="208" spans="1:5" x14ac:dyDescent="0.2">
      <c r="A208">
        <v>175</v>
      </c>
      <c r="B208" s="6">
        <f t="shared" si="8"/>
        <v>4334997.9419203959</v>
      </c>
      <c r="C208">
        <f t="shared" si="9"/>
        <v>43349.979419203963</v>
      </c>
      <c r="D208" s="6">
        <f t="shared" si="10"/>
        <v>51430.629846275217</v>
      </c>
      <c r="E208" s="6">
        <f t="shared" si="11"/>
        <v>4326917.2914933255</v>
      </c>
    </row>
    <row r="209" spans="1:5" x14ac:dyDescent="0.2">
      <c r="A209">
        <v>176</v>
      </c>
      <c r="B209" s="6">
        <f t="shared" si="8"/>
        <v>4326917.2914933255</v>
      </c>
      <c r="C209">
        <f t="shared" si="9"/>
        <v>43269.172914933253</v>
      </c>
      <c r="D209" s="6">
        <f t="shared" si="10"/>
        <v>51430.629846275217</v>
      </c>
      <c r="E209" s="6">
        <f t="shared" si="11"/>
        <v>4318755.8345619841</v>
      </c>
    </row>
    <row r="210" spans="1:5" x14ac:dyDescent="0.2">
      <c r="A210">
        <v>177</v>
      </c>
      <c r="B210" s="6">
        <f t="shared" si="8"/>
        <v>4318755.8345619841</v>
      </c>
      <c r="C210">
        <f t="shared" si="9"/>
        <v>43187.558345619844</v>
      </c>
      <c r="D210" s="6">
        <f t="shared" si="10"/>
        <v>51430.629846275217</v>
      </c>
      <c r="E210" s="6">
        <f t="shared" si="11"/>
        <v>4310512.7630613288</v>
      </c>
    </row>
    <row r="211" spans="1:5" x14ac:dyDescent="0.2">
      <c r="A211">
        <v>178</v>
      </c>
      <c r="B211" s="6">
        <f t="shared" si="8"/>
        <v>4310512.7630613288</v>
      </c>
      <c r="C211">
        <f t="shared" si="9"/>
        <v>43105.127630613286</v>
      </c>
      <c r="D211" s="6">
        <f t="shared" si="10"/>
        <v>51430.629846275217</v>
      </c>
      <c r="E211" s="6">
        <f t="shared" si="11"/>
        <v>4302187.2608456677</v>
      </c>
    </row>
    <row r="212" spans="1:5" x14ac:dyDescent="0.2">
      <c r="A212">
        <v>179</v>
      </c>
      <c r="B212" s="6">
        <f t="shared" si="8"/>
        <v>4302187.2608456677</v>
      </c>
      <c r="C212">
        <f t="shared" si="9"/>
        <v>43021.872608456673</v>
      </c>
      <c r="D212" s="6">
        <f t="shared" si="10"/>
        <v>51430.629846275217</v>
      </c>
      <c r="E212" s="6">
        <f t="shared" si="11"/>
        <v>4293778.5036078496</v>
      </c>
    </row>
    <row r="213" spans="1:5" x14ac:dyDescent="0.2">
      <c r="A213">
        <v>180</v>
      </c>
      <c r="B213" s="6">
        <f t="shared" si="8"/>
        <v>4293778.5036078496</v>
      </c>
      <c r="C213">
        <f t="shared" si="9"/>
        <v>42937.785036078494</v>
      </c>
      <c r="D213" s="6">
        <f t="shared" si="10"/>
        <v>51430.629846275217</v>
      </c>
      <c r="E213" s="6">
        <f t="shared" si="11"/>
        <v>4285285.6587976534</v>
      </c>
    </row>
    <row r="214" spans="1:5" x14ac:dyDescent="0.2">
      <c r="A214">
        <v>181</v>
      </c>
      <c r="B214" s="6">
        <f t="shared" si="8"/>
        <v>4285285.6587976534</v>
      </c>
      <c r="C214">
        <f t="shared" si="9"/>
        <v>42852.85658797653</v>
      </c>
      <c r="D214" s="6">
        <f t="shared" si="10"/>
        <v>51430.629846275217</v>
      </c>
      <c r="E214" s="6">
        <f t="shared" si="11"/>
        <v>4276707.8855393548</v>
      </c>
    </row>
    <row r="215" spans="1:5" x14ac:dyDescent="0.2">
      <c r="A215">
        <v>182</v>
      </c>
      <c r="B215" s="6">
        <f t="shared" si="8"/>
        <v>4276707.8855393548</v>
      </c>
      <c r="C215">
        <f t="shared" si="9"/>
        <v>42767.078855393549</v>
      </c>
      <c r="D215" s="6">
        <f t="shared" si="10"/>
        <v>51430.629846275217</v>
      </c>
      <c r="E215" s="6">
        <f t="shared" si="11"/>
        <v>4268044.3345484734</v>
      </c>
    </row>
    <row r="216" spans="1:5" x14ac:dyDescent="0.2">
      <c r="A216">
        <v>183</v>
      </c>
      <c r="B216" s="6">
        <f t="shared" si="8"/>
        <v>4268044.3345484734</v>
      </c>
      <c r="C216">
        <f t="shared" si="9"/>
        <v>42680.443345484731</v>
      </c>
      <c r="D216" s="6">
        <f t="shared" si="10"/>
        <v>51430.629846275217</v>
      </c>
      <c r="E216" s="6">
        <f t="shared" si="11"/>
        <v>4259294.1480476828</v>
      </c>
    </row>
    <row r="217" spans="1:5" x14ac:dyDescent="0.2">
      <c r="A217">
        <v>184</v>
      </c>
      <c r="B217" s="6">
        <f t="shared" si="8"/>
        <v>4259294.1480476828</v>
      </c>
      <c r="C217">
        <f t="shared" si="9"/>
        <v>42592.941480476824</v>
      </c>
      <c r="D217" s="6">
        <f t="shared" si="10"/>
        <v>51430.629846275217</v>
      </c>
      <c r="E217" s="6">
        <f t="shared" si="11"/>
        <v>4250456.4596818844</v>
      </c>
    </row>
    <row r="218" spans="1:5" x14ac:dyDescent="0.2">
      <c r="A218">
        <v>185</v>
      </c>
      <c r="B218" s="6">
        <f t="shared" si="8"/>
        <v>4250456.4596818844</v>
      </c>
      <c r="C218">
        <f t="shared" si="9"/>
        <v>42504.56459681884</v>
      </c>
      <c r="D218" s="6">
        <f t="shared" si="10"/>
        <v>51430.629846275217</v>
      </c>
      <c r="E218" s="6">
        <f t="shared" si="11"/>
        <v>4241530.3944324283</v>
      </c>
    </row>
    <row r="219" spans="1:5" x14ac:dyDescent="0.2">
      <c r="A219">
        <v>186</v>
      </c>
      <c r="B219" s="6">
        <f t="shared" si="8"/>
        <v>4241530.3944324283</v>
      </c>
      <c r="C219">
        <f t="shared" si="9"/>
        <v>42415.303944324281</v>
      </c>
      <c r="D219" s="6">
        <f t="shared" si="10"/>
        <v>51430.629846275217</v>
      </c>
      <c r="E219" s="6">
        <f t="shared" si="11"/>
        <v>4232515.0685304776</v>
      </c>
    </row>
    <row r="220" spans="1:5" x14ac:dyDescent="0.2">
      <c r="A220">
        <v>187</v>
      </c>
      <c r="B220" s="6">
        <f t="shared" si="8"/>
        <v>4232515.0685304776</v>
      </c>
      <c r="C220">
        <f t="shared" si="9"/>
        <v>42325.150685304776</v>
      </c>
      <c r="D220" s="6">
        <f t="shared" si="10"/>
        <v>51430.629846275217</v>
      </c>
      <c r="E220" s="6">
        <f t="shared" si="11"/>
        <v>4223409.5893695075</v>
      </c>
    </row>
    <row r="221" spans="1:5" x14ac:dyDescent="0.2">
      <c r="A221">
        <v>188</v>
      </c>
      <c r="B221" s="6">
        <f t="shared" si="8"/>
        <v>4223409.5893695075</v>
      </c>
      <c r="C221">
        <f t="shared" si="9"/>
        <v>42234.09589369507</v>
      </c>
      <c r="D221" s="6">
        <f t="shared" si="10"/>
        <v>51430.629846275217</v>
      </c>
      <c r="E221" s="6">
        <f t="shared" si="11"/>
        <v>4214213.0554169277</v>
      </c>
    </row>
    <row r="222" spans="1:5" x14ac:dyDescent="0.2">
      <c r="A222">
        <v>189</v>
      </c>
      <c r="B222" s="6">
        <f t="shared" si="8"/>
        <v>4214213.0554169277</v>
      </c>
      <c r="C222">
        <f t="shared" si="9"/>
        <v>42142.130554169278</v>
      </c>
      <c r="D222" s="6">
        <f t="shared" si="10"/>
        <v>51430.629846275217</v>
      </c>
      <c r="E222" s="6">
        <f t="shared" si="11"/>
        <v>4204924.5561248222</v>
      </c>
    </row>
    <row r="223" spans="1:5" x14ac:dyDescent="0.2">
      <c r="A223">
        <v>190</v>
      </c>
      <c r="B223" s="6">
        <f t="shared" si="8"/>
        <v>4204924.5561248222</v>
      </c>
      <c r="C223">
        <f t="shared" si="9"/>
        <v>42049.245561248223</v>
      </c>
      <c r="D223" s="6">
        <f t="shared" si="10"/>
        <v>51430.629846275217</v>
      </c>
      <c r="E223" s="6">
        <f t="shared" si="11"/>
        <v>4195543.171839796</v>
      </c>
    </row>
    <row r="224" spans="1:5" x14ac:dyDescent="0.2">
      <c r="A224">
        <v>191</v>
      </c>
      <c r="B224" s="6">
        <f t="shared" si="8"/>
        <v>4195543.171839796</v>
      </c>
      <c r="C224">
        <f t="shared" si="9"/>
        <v>41955.431718397958</v>
      </c>
      <c r="D224" s="6">
        <f t="shared" si="10"/>
        <v>51430.629846275217</v>
      </c>
      <c r="E224" s="6">
        <f t="shared" si="11"/>
        <v>4186067.9737119186</v>
      </c>
    </row>
    <row r="225" spans="1:5" x14ac:dyDescent="0.2">
      <c r="A225">
        <v>192</v>
      </c>
      <c r="B225" s="6">
        <f t="shared" si="8"/>
        <v>4186067.9737119186</v>
      </c>
      <c r="C225">
        <f t="shared" si="9"/>
        <v>41860.679737119186</v>
      </c>
      <c r="D225" s="6">
        <f t="shared" si="10"/>
        <v>51430.629846275217</v>
      </c>
      <c r="E225" s="6">
        <f t="shared" si="11"/>
        <v>4176498.0236027627</v>
      </c>
    </row>
    <row r="226" spans="1:5" x14ac:dyDescent="0.2">
      <c r="A226">
        <v>193</v>
      </c>
      <c r="B226" s="6">
        <f t="shared" si="8"/>
        <v>4176498.0236027627</v>
      </c>
      <c r="C226">
        <f t="shared" si="9"/>
        <v>41764.98023602763</v>
      </c>
      <c r="D226" s="6">
        <f t="shared" si="10"/>
        <v>51430.629846275217</v>
      </c>
      <c r="E226" s="6">
        <f t="shared" si="11"/>
        <v>4166832.3739925153</v>
      </c>
    </row>
    <row r="227" spans="1:5" x14ac:dyDescent="0.2">
      <c r="A227">
        <v>194</v>
      </c>
      <c r="B227" s="6">
        <f t="shared" si="8"/>
        <v>4166832.3739925153</v>
      </c>
      <c r="C227">
        <f t="shared" si="9"/>
        <v>41668.323739925152</v>
      </c>
      <c r="D227" s="6">
        <f t="shared" si="10"/>
        <v>51430.629846275217</v>
      </c>
      <c r="E227" s="6">
        <f t="shared" si="11"/>
        <v>4157070.0678861649</v>
      </c>
    </row>
    <row r="228" spans="1:5" x14ac:dyDescent="0.2">
      <c r="A228">
        <v>195</v>
      </c>
      <c r="B228" s="6">
        <f t="shared" ref="B228:B291" si="12">E227</f>
        <v>4157070.0678861649</v>
      </c>
      <c r="C228">
        <f t="shared" ref="C228:C291" si="13">B228*$D$27/12</f>
        <v>41570.700678861649</v>
      </c>
      <c r="D228" s="6">
        <f t="shared" ref="D228:D291" si="14">$D$31</f>
        <v>51430.629846275217</v>
      </c>
      <c r="E228" s="6">
        <f t="shared" ref="E228:E291" si="15">B228+C228-D228</f>
        <v>4147210.1387187508</v>
      </c>
    </row>
    <row r="229" spans="1:5" x14ac:dyDescent="0.2">
      <c r="A229">
        <v>196</v>
      </c>
      <c r="B229" s="6">
        <f t="shared" si="12"/>
        <v>4147210.1387187508</v>
      </c>
      <c r="C229">
        <f t="shared" si="13"/>
        <v>41472.101387187511</v>
      </c>
      <c r="D229" s="6">
        <f t="shared" si="14"/>
        <v>51430.629846275217</v>
      </c>
      <c r="E229" s="6">
        <f t="shared" si="15"/>
        <v>4137251.6102596628</v>
      </c>
    </row>
    <row r="230" spans="1:5" x14ac:dyDescent="0.2">
      <c r="A230">
        <v>197</v>
      </c>
      <c r="B230" s="6">
        <f t="shared" si="12"/>
        <v>4137251.6102596628</v>
      </c>
      <c r="C230">
        <f t="shared" si="13"/>
        <v>41372.51610259663</v>
      </c>
      <c r="D230" s="6">
        <f t="shared" si="14"/>
        <v>51430.629846275217</v>
      </c>
      <c r="E230" s="6">
        <f t="shared" si="15"/>
        <v>4127193.4965159842</v>
      </c>
    </row>
    <row r="231" spans="1:5" x14ac:dyDescent="0.2">
      <c r="A231">
        <v>198</v>
      </c>
      <c r="B231" s="6">
        <f t="shared" si="12"/>
        <v>4127193.4965159842</v>
      </c>
      <c r="C231">
        <f t="shared" si="13"/>
        <v>41271.934965159839</v>
      </c>
      <c r="D231" s="6">
        <f t="shared" si="14"/>
        <v>51430.629846275217</v>
      </c>
      <c r="E231" s="6">
        <f t="shared" si="15"/>
        <v>4117034.8016348686</v>
      </c>
    </row>
    <row r="232" spans="1:5" x14ac:dyDescent="0.2">
      <c r="A232">
        <v>199</v>
      </c>
      <c r="B232" s="6">
        <f t="shared" si="12"/>
        <v>4117034.8016348686</v>
      </c>
      <c r="C232">
        <f t="shared" si="13"/>
        <v>41170.348016348689</v>
      </c>
      <c r="D232" s="6">
        <f t="shared" si="14"/>
        <v>51430.629846275217</v>
      </c>
      <c r="E232" s="6">
        <f t="shared" si="15"/>
        <v>4106774.519804942</v>
      </c>
    </row>
    <row r="233" spans="1:5" x14ac:dyDescent="0.2">
      <c r="A233">
        <v>200</v>
      </c>
      <c r="B233" s="6">
        <f t="shared" si="12"/>
        <v>4106774.519804942</v>
      </c>
      <c r="C233">
        <f t="shared" si="13"/>
        <v>41067.745198049415</v>
      </c>
      <c r="D233" s="6">
        <f t="shared" si="14"/>
        <v>51430.629846275217</v>
      </c>
      <c r="E233" s="6">
        <f t="shared" si="15"/>
        <v>4096411.6351567162</v>
      </c>
    </row>
    <row r="234" spans="1:5" x14ac:dyDescent="0.2">
      <c r="A234">
        <v>201</v>
      </c>
      <c r="B234" s="6">
        <f t="shared" si="12"/>
        <v>4096411.6351567162</v>
      </c>
      <c r="C234">
        <f t="shared" si="13"/>
        <v>40964.116351567158</v>
      </c>
      <c r="D234" s="6">
        <f t="shared" si="14"/>
        <v>51430.629846275217</v>
      </c>
      <c r="E234" s="6">
        <f t="shared" si="15"/>
        <v>4085945.1216620081</v>
      </c>
    </row>
    <row r="235" spans="1:5" x14ac:dyDescent="0.2">
      <c r="A235">
        <v>202</v>
      </c>
      <c r="B235" s="6">
        <f t="shared" si="12"/>
        <v>4085945.1216620081</v>
      </c>
      <c r="C235">
        <f t="shared" si="13"/>
        <v>40859.45121662008</v>
      </c>
      <c r="D235" s="6">
        <f t="shared" si="14"/>
        <v>51430.629846275217</v>
      </c>
      <c r="E235" s="6">
        <f t="shared" si="15"/>
        <v>4075373.9430323527</v>
      </c>
    </row>
    <row r="236" spans="1:5" x14ac:dyDescent="0.2">
      <c r="A236">
        <v>203</v>
      </c>
      <c r="B236" s="6">
        <f t="shared" si="12"/>
        <v>4075373.9430323527</v>
      </c>
      <c r="C236">
        <f t="shared" si="13"/>
        <v>40753.739430323527</v>
      </c>
      <c r="D236" s="6">
        <f t="shared" si="14"/>
        <v>51430.629846275217</v>
      </c>
      <c r="E236" s="6">
        <f t="shared" si="15"/>
        <v>4064697.0526164011</v>
      </c>
    </row>
    <row r="237" spans="1:5" x14ac:dyDescent="0.2">
      <c r="A237">
        <v>204</v>
      </c>
      <c r="B237" s="6">
        <f t="shared" si="12"/>
        <v>4064697.0526164011</v>
      </c>
      <c r="C237">
        <f t="shared" si="13"/>
        <v>40646.970526164012</v>
      </c>
      <c r="D237" s="6">
        <f t="shared" si="14"/>
        <v>51430.629846275217</v>
      </c>
      <c r="E237" s="6">
        <f t="shared" si="15"/>
        <v>4053913.3932962897</v>
      </c>
    </row>
    <row r="238" spans="1:5" x14ac:dyDescent="0.2">
      <c r="A238">
        <v>205</v>
      </c>
      <c r="B238" s="6">
        <f t="shared" si="12"/>
        <v>4053913.3932962897</v>
      </c>
      <c r="C238">
        <f t="shared" si="13"/>
        <v>40539.133932962897</v>
      </c>
      <c r="D238" s="6">
        <f t="shared" si="14"/>
        <v>51430.629846275217</v>
      </c>
      <c r="E238" s="6">
        <f t="shared" si="15"/>
        <v>4043021.8973829774</v>
      </c>
    </row>
    <row r="239" spans="1:5" x14ac:dyDescent="0.2">
      <c r="A239">
        <v>206</v>
      </c>
      <c r="B239" s="6">
        <f t="shared" si="12"/>
        <v>4043021.8973829774</v>
      </c>
      <c r="C239">
        <f t="shared" si="13"/>
        <v>40430.218973829775</v>
      </c>
      <c r="D239" s="6">
        <f t="shared" si="14"/>
        <v>51430.629846275217</v>
      </c>
      <c r="E239" s="6">
        <f t="shared" si="15"/>
        <v>4032021.486510532</v>
      </c>
    </row>
    <row r="240" spans="1:5" x14ac:dyDescent="0.2">
      <c r="A240">
        <v>207</v>
      </c>
      <c r="B240" s="6">
        <f t="shared" si="12"/>
        <v>4032021.486510532</v>
      </c>
      <c r="C240">
        <f t="shared" si="13"/>
        <v>40320.214865105321</v>
      </c>
      <c r="D240" s="6">
        <f t="shared" si="14"/>
        <v>51430.629846275217</v>
      </c>
      <c r="E240" s="6">
        <f t="shared" si="15"/>
        <v>4020911.0715293619</v>
      </c>
    </row>
    <row r="241" spans="1:5" x14ac:dyDescent="0.2">
      <c r="A241">
        <v>208</v>
      </c>
      <c r="B241" s="6">
        <f t="shared" si="12"/>
        <v>4020911.0715293619</v>
      </c>
      <c r="C241">
        <f t="shared" si="13"/>
        <v>40209.110715293617</v>
      </c>
      <c r="D241" s="6">
        <f t="shared" si="14"/>
        <v>51430.629846275217</v>
      </c>
      <c r="E241" s="6">
        <f t="shared" si="15"/>
        <v>4009689.5523983804</v>
      </c>
    </row>
    <row r="242" spans="1:5" x14ac:dyDescent="0.2">
      <c r="A242">
        <v>209</v>
      </c>
      <c r="B242" s="6">
        <f t="shared" si="12"/>
        <v>4009689.5523983804</v>
      </c>
      <c r="C242">
        <f t="shared" si="13"/>
        <v>40096.895523983803</v>
      </c>
      <c r="D242" s="6">
        <f t="shared" si="14"/>
        <v>51430.629846275217</v>
      </c>
      <c r="E242" s="6">
        <f t="shared" si="15"/>
        <v>3998355.818076089</v>
      </c>
    </row>
    <row r="243" spans="1:5" x14ac:dyDescent="0.2">
      <c r="A243">
        <v>210</v>
      </c>
      <c r="B243" s="6">
        <f t="shared" si="12"/>
        <v>3998355.818076089</v>
      </c>
      <c r="C243">
        <f t="shared" si="13"/>
        <v>39983.558180760891</v>
      </c>
      <c r="D243" s="6">
        <f t="shared" si="14"/>
        <v>51430.629846275217</v>
      </c>
      <c r="E243" s="6">
        <f t="shared" si="15"/>
        <v>3986908.7464105748</v>
      </c>
    </row>
    <row r="244" spans="1:5" x14ac:dyDescent="0.2">
      <c r="A244">
        <v>211</v>
      </c>
      <c r="B244" s="6">
        <f t="shared" si="12"/>
        <v>3986908.7464105748</v>
      </c>
      <c r="C244">
        <f t="shared" si="13"/>
        <v>39869.087464105745</v>
      </c>
      <c r="D244" s="6">
        <f t="shared" si="14"/>
        <v>51430.629846275217</v>
      </c>
      <c r="E244" s="6">
        <f t="shared" si="15"/>
        <v>3975347.2040284052</v>
      </c>
    </row>
    <row r="245" spans="1:5" x14ac:dyDescent="0.2">
      <c r="A245">
        <v>212</v>
      </c>
      <c r="B245" s="6">
        <f t="shared" si="12"/>
        <v>3975347.2040284052</v>
      </c>
      <c r="C245">
        <f t="shared" si="13"/>
        <v>39753.472040284054</v>
      </c>
      <c r="D245" s="6">
        <f t="shared" si="14"/>
        <v>51430.629846275217</v>
      </c>
      <c r="E245" s="6">
        <f t="shared" si="15"/>
        <v>3963670.0462224139</v>
      </c>
    </row>
    <row r="246" spans="1:5" x14ac:dyDescent="0.2">
      <c r="A246">
        <v>213</v>
      </c>
      <c r="B246" s="6">
        <f t="shared" si="12"/>
        <v>3963670.0462224139</v>
      </c>
      <c r="C246">
        <f t="shared" si="13"/>
        <v>39636.700462224137</v>
      </c>
      <c r="D246" s="6">
        <f t="shared" si="14"/>
        <v>51430.629846275217</v>
      </c>
      <c r="E246" s="6">
        <f t="shared" si="15"/>
        <v>3951876.1168383625</v>
      </c>
    </row>
    <row r="247" spans="1:5" x14ac:dyDescent="0.2">
      <c r="A247">
        <v>214</v>
      </c>
      <c r="B247" s="6">
        <f t="shared" si="12"/>
        <v>3951876.1168383625</v>
      </c>
      <c r="C247">
        <f t="shared" si="13"/>
        <v>39518.761168383622</v>
      </c>
      <c r="D247" s="6">
        <f t="shared" si="14"/>
        <v>51430.629846275217</v>
      </c>
      <c r="E247" s="6">
        <f t="shared" si="15"/>
        <v>3939964.2481604707</v>
      </c>
    </row>
    <row r="248" spans="1:5" x14ac:dyDescent="0.2">
      <c r="A248">
        <v>215</v>
      </c>
      <c r="B248" s="6">
        <f t="shared" si="12"/>
        <v>3939964.2481604707</v>
      </c>
      <c r="C248">
        <f t="shared" si="13"/>
        <v>39399.642481604707</v>
      </c>
      <c r="D248" s="6">
        <f t="shared" si="14"/>
        <v>51430.629846275217</v>
      </c>
      <c r="E248" s="6">
        <f t="shared" si="15"/>
        <v>3927933.2607958</v>
      </c>
    </row>
    <row r="249" spans="1:5" x14ac:dyDescent="0.2">
      <c r="A249">
        <v>216</v>
      </c>
      <c r="B249" s="6">
        <f t="shared" si="12"/>
        <v>3927933.2607958</v>
      </c>
      <c r="C249">
        <f t="shared" si="13"/>
        <v>39279.332607958</v>
      </c>
      <c r="D249" s="6">
        <f t="shared" si="14"/>
        <v>51430.629846275217</v>
      </c>
      <c r="E249" s="6">
        <f t="shared" si="15"/>
        <v>3915781.9635574827</v>
      </c>
    </row>
    <row r="250" spans="1:5" x14ac:dyDescent="0.2">
      <c r="A250">
        <v>217</v>
      </c>
      <c r="B250" s="6">
        <f t="shared" si="12"/>
        <v>3915781.9635574827</v>
      </c>
      <c r="C250">
        <f t="shared" si="13"/>
        <v>39157.81963557483</v>
      </c>
      <c r="D250" s="6">
        <f t="shared" si="14"/>
        <v>51430.629846275217</v>
      </c>
      <c r="E250" s="6">
        <f t="shared" si="15"/>
        <v>3903509.1533467821</v>
      </c>
    </row>
    <row r="251" spans="1:5" x14ac:dyDescent="0.2">
      <c r="A251">
        <v>218</v>
      </c>
      <c r="B251" s="6">
        <f t="shared" si="12"/>
        <v>3903509.1533467821</v>
      </c>
      <c r="C251">
        <f t="shared" si="13"/>
        <v>39035.091533467821</v>
      </c>
      <c r="D251" s="6">
        <f t="shared" si="14"/>
        <v>51430.629846275217</v>
      </c>
      <c r="E251" s="6">
        <f t="shared" si="15"/>
        <v>3891113.6150339744</v>
      </c>
    </row>
    <row r="252" spans="1:5" x14ac:dyDescent="0.2">
      <c r="A252">
        <v>219</v>
      </c>
      <c r="B252" s="6">
        <f t="shared" si="12"/>
        <v>3891113.6150339744</v>
      </c>
      <c r="C252">
        <f t="shared" si="13"/>
        <v>38911.136150339742</v>
      </c>
      <c r="D252" s="6">
        <f t="shared" si="14"/>
        <v>51430.629846275217</v>
      </c>
      <c r="E252" s="6">
        <f t="shared" si="15"/>
        <v>3878594.1213380387</v>
      </c>
    </row>
    <row r="253" spans="1:5" x14ac:dyDescent="0.2">
      <c r="A253">
        <v>220</v>
      </c>
      <c r="B253" s="6">
        <f t="shared" si="12"/>
        <v>3878594.1213380387</v>
      </c>
      <c r="C253">
        <f t="shared" si="13"/>
        <v>38785.941213380385</v>
      </c>
      <c r="D253" s="6">
        <f t="shared" si="14"/>
        <v>51430.629846275217</v>
      </c>
      <c r="E253" s="6">
        <f t="shared" si="15"/>
        <v>3865949.4327051439</v>
      </c>
    </row>
    <row r="254" spans="1:5" x14ac:dyDescent="0.2">
      <c r="A254">
        <v>221</v>
      </c>
      <c r="B254" s="6">
        <f t="shared" si="12"/>
        <v>3865949.4327051439</v>
      </c>
      <c r="C254">
        <f t="shared" si="13"/>
        <v>38659.494327051441</v>
      </c>
      <c r="D254" s="6">
        <f t="shared" si="14"/>
        <v>51430.629846275217</v>
      </c>
      <c r="E254" s="6">
        <f t="shared" si="15"/>
        <v>3853178.2971859202</v>
      </c>
    </row>
    <row r="255" spans="1:5" x14ac:dyDescent="0.2">
      <c r="A255">
        <v>222</v>
      </c>
      <c r="B255" s="6">
        <f t="shared" si="12"/>
        <v>3853178.2971859202</v>
      </c>
      <c r="C255">
        <f t="shared" si="13"/>
        <v>38531.782971859204</v>
      </c>
      <c r="D255" s="6">
        <f t="shared" si="14"/>
        <v>51430.629846275217</v>
      </c>
      <c r="E255" s="6">
        <f t="shared" si="15"/>
        <v>3840279.4503115038</v>
      </c>
    </row>
    <row r="256" spans="1:5" x14ac:dyDescent="0.2">
      <c r="A256">
        <v>223</v>
      </c>
      <c r="B256" s="6">
        <f t="shared" si="12"/>
        <v>3840279.4503115038</v>
      </c>
      <c r="C256">
        <f t="shared" si="13"/>
        <v>38402.794503115038</v>
      </c>
      <c r="D256" s="6">
        <f t="shared" si="14"/>
        <v>51430.629846275217</v>
      </c>
      <c r="E256" s="6">
        <f t="shared" si="15"/>
        <v>3827251.6149683436</v>
      </c>
    </row>
    <row r="257" spans="1:5" x14ac:dyDescent="0.2">
      <c r="A257">
        <v>224</v>
      </c>
      <c r="B257" s="6">
        <f t="shared" si="12"/>
        <v>3827251.6149683436</v>
      </c>
      <c r="C257">
        <f t="shared" si="13"/>
        <v>38272.516149683433</v>
      </c>
      <c r="D257" s="6">
        <f t="shared" si="14"/>
        <v>51430.629846275217</v>
      </c>
      <c r="E257" s="6">
        <f t="shared" si="15"/>
        <v>3814093.5012717517</v>
      </c>
    </row>
    <row r="258" spans="1:5" x14ac:dyDescent="0.2">
      <c r="A258">
        <v>225</v>
      </c>
      <c r="B258" s="6">
        <f t="shared" si="12"/>
        <v>3814093.5012717517</v>
      </c>
      <c r="C258">
        <f t="shared" si="13"/>
        <v>38140.93501271752</v>
      </c>
      <c r="D258" s="6">
        <f t="shared" si="14"/>
        <v>51430.629846275217</v>
      </c>
      <c r="E258" s="6">
        <f t="shared" si="15"/>
        <v>3800803.8064381941</v>
      </c>
    </row>
    <row r="259" spans="1:5" x14ac:dyDescent="0.2">
      <c r="A259">
        <v>226</v>
      </c>
      <c r="B259" s="6">
        <f t="shared" si="12"/>
        <v>3800803.8064381941</v>
      </c>
      <c r="C259">
        <f t="shared" si="13"/>
        <v>38008.038064381944</v>
      </c>
      <c r="D259" s="6">
        <f t="shared" si="14"/>
        <v>51430.629846275217</v>
      </c>
      <c r="E259" s="6">
        <f t="shared" si="15"/>
        <v>3787381.2146563008</v>
      </c>
    </row>
    <row r="260" spans="1:5" x14ac:dyDescent="0.2">
      <c r="A260">
        <v>227</v>
      </c>
      <c r="B260" s="6">
        <f t="shared" si="12"/>
        <v>3787381.2146563008</v>
      </c>
      <c r="C260">
        <f t="shared" si="13"/>
        <v>37873.812146563003</v>
      </c>
      <c r="D260" s="6">
        <f t="shared" si="14"/>
        <v>51430.629846275217</v>
      </c>
      <c r="E260" s="6">
        <f t="shared" si="15"/>
        <v>3773824.3969565886</v>
      </c>
    </row>
    <row r="261" spans="1:5" x14ac:dyDescent="0.2">
      <c r="A261">
        <v>228</v>
      </c>
      <c r="B261" s="6">
        <f t="shared" si="12"/>
        <v>3773824.3969565886</v>
      </c>
      <c r="C261">
        <f t="shared" si="13"/>
        <v>37738.243969565883</v>
      </c>
      <c r="D261" s="6">
        <f t="shared" si="14"/>
        <v>51430.629846275217</v>
      </c>
      <c r="E261" s="6">
        <f t="shared" si="15"/>
        <v>3760132.011079879</v>
      </c>
    </row>
    <row r="262" spans="1:5" x14ac:dyDescent="0.2">
      <c r="A262">
        <v>229</v>
      </c>
      <c r="B262" s="6">
        <f t="shared" si="12"/>
        <v>3760132.011079879</v>
      </c>
      <c r="C262">
        <f t="shared" si="13"/>
        <v>37601.320110798792</v>
      </c>
      <c r="D262" s="6">
        <f t="shared" si="14"/>
        <v>51430.629846275217</v>
      </c>
      <c r="E262" s="6">
        <f t="shared" si="15"/>
        <v>3746302.7013444025</v>
      </c>
    </row>
    <row r="263" spans="1:5" x14ac:dyDescent="0.2">
      <c r="A263">
        <v>230</v>
      </c>
      <c r="B263" s="6">
        <f t="shared" si="12"/>
        <v>3746302.7013444025</v>
      </c>
      <c r="C263">
        <f t="shared" si="13"/>
        <v>37463.027013444022</v>
      </c>
      <c r="D263" s="6">
        <f t="shared" si="14"/>
        <v>51430.629846275217</v>
      </c>
      <c r="E263" s="6">
        <f t="shared" si="15"/>
        <v>3732335.0985115711</v>
      </c>
    </row>
    <row r="264" spans="1:5" x14ac:dyDescent="0.2">
      <c r="A264">
        <v>231</v>
      </c>
      <c r="B264" s="6">
        <f t="shared" si="12"/>
        <v>3732335.0985115711</v>
      </c>
      <c r="C264">
        <f t="shared" si="13"/>
        <v>37323.350985115707</v>
      </c>
      <c r="D264" s="6">
        <f t="shared" si="14"/>
        <v>51430.629846275217</v>
      </c>
      <c r="E264" s="6">
        <f t="shared" si="15"/>
        <v>3718227.8196504116</v>
      </c>
    </row>
    <row r="265" spans="1:5" x14ac:dyDescent="0.2">
      <c r="A265">
        <v>232</v>
      </c>
      <c r="B265" s="6">
        <f t="shared" si="12"/>
        <v>3718227.8196504116</v>
      </c>
      <c r="C265">
        <f t="shared" si="13"/>
        <v>37182.278196504114</v>
      </c>
      <c r="D265" s="6">
        <f t="shared" si="14"/>
        <v>51430.629846275217</v>
      </c>
      <c r="E265" s="6">
        <f t="shared" si="15"/>
        <v>3703979.4680006406</v>
      </c>
    </row>
    <row r="266" spans="1:5" x14ac:dyDescent="0.2">
      <c r="A266">
        <v>233</v>
      </c>
      <c r="B266" s="6">
        <f t="shared" si="12"/>
        <v>3703979.4680006406</v>
      </c>
      <c r="C266">
        <f t="shared" si="13"/>
        <v>37039.794680006402</v>
      </c>
      <c r="D266" s="6">
        <f t="shared" si="14"/>
        <v>51430.629846275217</v>
      </c>
      <c r="E266" s="6">
        <f t="shared" si="15"/>
        <v>3689588.6328343716</v>
      </c>
    </row>
    <row r="267" spans="1:5" x14ac:dyDescent="0.2">
      <c r="A267">
        <v>234</v>
      </c>
      <c r="B267" s="6">
        <f t="shared" si="12"/>
        <v>3689588.6328343716</v>
      </c>
      <c r="C267">
        <f t="shared" si="13"/>
        <v>36895.886328343717</v>
      </c>
      <c r="D267" s="6">
        <f t="shared" si="14"/>
        <v>51430.629846275217</v>
      </c>
      <c r="E267" s="6">
        <f t="shared" si="15"/>
        <v>3675053.8893164401</v>
      </c>
    </row>
    <row r="268" spans="1:5" x14ac:dyDescent="0.2">
      <c r="A268">
        <v>235</v>
      </c>
      <c r="B268" s="6">
        <f t="shared" si="12"/>
        <v>3675053.8893164401</v>
      </c>
      <c r="C268">
        <f t="shared" si="13"/>
        <v>36750.538893164397</v>
      </c>
      <c r="D268" s="6">
        <f t="shared" si="14"/>
        <v>51430.629846275217</v>
      </c>
      <c r="E268" s="6">
        <f t="shared" si="15"/>
        <v>3660373.7983633294</v>
      </c>
    </row>
    <row r="269" spans="1:5" x14ac:dyDescent="0.2">
      <c r="A269">
        <v>236</v>
      </c>
      <c r="B269" s="6">
        <f t="shared" si="12"/>
        <v>3660373.7983633294</v>
      </c>
      <c r="C269">
        <f t="shared" si="13"/>
        <v>36603.737983633291</v>
      </c>
      <c r="D269" s="6">
        <f t="shared" si="14"/>
        <v>51430.629846275217</v>
      </c>
      <c r="E269" s="6">
        <f t="shared" si="15"/>
        <v>3645546.9065006874</v>
      </c>
    </row>
    <row r="270" spans="1:5" x14ac:dyDescent="0.2">
      <c r="A270">
        <v>237</v>
      </c>
      <c r="B270" s="6">
        <f t="shared" si="12"/>
        <v>3645546.9065006874</v>
      </c>
      <c r="C270">
        <f t="shared" si="13"/>
        <v>36455.469065006873</v>
      </c>
      <c r="D270" s="6">
        <f t="shared" si="14"/>
        <v>51430.629846275217</v>
      </c>
      <c r="E270" s="6">
        <f t="shared" si="15"/>
        <v>3630571.7457194189</v>
      </c>
    </row>
    <row r="271" spans="1:5" x14ac:dyDescent="0.2">
      <c r="A271">
        <v>238</v>
      </c>
      <c r="B271" s="6">
        <f t="shared" si="12"/>
        <v>3630571.7457194189</v>
      </c>
      <c r="C271">
        <f t="shared" si="13"/>
        <v>36305.717457194187</v>
      </c>
      <c r="D271" s="6">
        <f t="shared" si="14"/>
        <v>51430.629846275217</v>
      </c>
      <c r="E271" s="6">
        <f t="shared" si="15"/>
        <v>3615446.8333303379</v>
      </c>
    </row>
    <row r="272" spans="1:5" x14ac:dyDescent="0.2">
      <c r="A272">
        <v>239</v>
      </c>
      <c r="B272" s="6">
        <f t="shared" si="12"/>
        <v>3615446.8333303379</v>
      </c>
      <c r="C272">
        <f t="shared" si="13"/>
        <v>36154.468333303375</v>
      </c>
      <c r="D272" s="6">
        <f t="shared" si="14"/>
        <v>51430.629846275217</v>
      </c>
      <c r="E272" s="6">
        <f t="shared" si="15"/>
        <v>3600170.671817366</v>
      </c>
    </row>
    <row r="273" spans="1:5" x14ac:dyDescent="0.2">
      <c r="A273">
        <v>240</v>
      </c>
      <c r="B273" s="6">
        <f t="shared" si="12"/>
        <v>3600170.671817366</v>
      </c>
      <c r="C273">
        <f t="shared" si="13"/>
        <v>36001.706718173657</v>
      </c>
      <c r="D273" s="6">
        <f t="shared" si="14"/>
        <v>51430.629846275217</v>
      </c>
      <c r="E273" s="6">
        <f t="shared" si="15"/>
        <v>3584741.7486892645</v>
      </c>
    </row>
    <row r="274" spans="1:5" x14ac:dyDescent="0.2">
      <c r="A274">
        <v>241</v>
      </c>
      <c r="B274" s="6">
        <f t="shared" si="12"/>
        <v>3584741.7486892645</v>
      </c>
      <c r="C274">
        <f t="shared" si="13"/>
        <v>35847.417486892642</v>
      </c>
      <c r="D274" s="6">
        <f t="shared" si="14"/>
        <v>51430.629846275217</v>
      </c>
      <c r="E274" s="6">
        <f t="shared" si="15"/>
        <v>3569158.5363298818</v>
      </c>
    </row>
    <row r="275" spans="1:5" x14ac:dyDescent="0.2">
      <c r="A275">
        <v>242</v>
      </c>
      <c r="B275" s="6">
        <f t="shared" si="12"/>
        <v>3569158.5363298818</v>
      </c>
      <c r="C275">
        <f t="shared" si="13"/>
        <v>35691.585363298815</v>
      </c>
      <c r="D275" s="6">
        <f t="shared" si="14"/>
        <v>51430.629846275217</v>
      </c>
      <c r="E275" s="6">
        <f t="shared" si="15"/>
        <v>3553419.4918469051</v>
      </c>
    </row>
    <row r="276" spans="1:5" x14ac:dyDescent="0.2">
      <c r="A276">
        <v>243</v>
      </c>
      <c r="B276" s="6">
        <f t="shared" si="12"/>
        <v>3553419.4918469051</v>
      </c>
      <c r="C276">
        <f t="shared" si="13"/>
        <v>35534.194918469053</v>
      </c>
      <c r="D276" s="6">
        <f t="shared" si="14"/>
        <v>51430.629846275217</v>
      </c>
      <c r="E276" s="6">
        <f t="shared" si="15"/>
        <v>3537523.0569190988</v>
      </c>
    </row>
    <row r="277" spans="1:5" x14ac:dyDescent="0.2">
      <c r="A277">
        <v>244</v>
      </c>
      <c r="B277" s="6">
        <f t="shared" si="12"/>
        <v>3537523.0569190988</v>
      </c>
      <c r="C277">
        <f t="shared" si="13"/>
        <v>35375.230569190986</v>
      </c>
      <c r="D277" s="6">
        <f t="shared" si="14"/>
        <v>51430.629846275217</v>
      </c>
      <c r="E277" s="6">
        <f t="shared" si="15"/>
        <v>3521467.6576420143</v>
      </c>
    </row>
    <row r="278" spans="1:5" x14ac:dyDescent="0.2">
      <c r="A278">
        <v>245</v>
      </c>
      <c r="B278" s="6">
        <f t="shared" si="12"/>
        <v>3521467.6576420143</v>
      </c>
      <c r="C278">
        <f t="shared" si="13"/>
        <v>35214.676576420141</v>
      </c>
      <c r="D278" s="6">
        <f t="shared" si="14"/>
        <v>51430.629846275217</v>
      </c>
      <c r="E278" s="6">
        <f t="shared" si="15"/>
        <v>3505251.7043721592</v>
      </c>
    </row>
    <row r="279" spans="1:5" x14ac:dyDescent="0.2">
      <c r="A279">
        <v>246</v>
      </c>
      <c r="B279" s="6">
        <f t="shared" si="12"/>
        <v>3505251.7043721592</v>
      </c>
      <c r="C279">
        <f t="shared" si="13"/>
        <v>35052.517043721593</v>
      </c>
      <c r="D279" s="6">
        <f t="shared" si="14"/>
        <v>51430.629846275217</v>
      </c>
      <c r="E279" s="6">
        <f t="shared" si="15"/>
        <v>3488873.5915696053</v>
      </c>
    </row>
    <row r="280" spans="1:5" x14ac:dyDescent="0.2">
      <c r="A280">
        <v>247</v>
      </c>
      <c r="B280" s="6">
        <f t="shared" si="12"/>
        <v>3488873.5915696053</v>
      </c>
      <c r="C280">
        <f t="shared" si="13"/>
        <v>34888.735915696052</v>
      </c>
      <c r="D280" s="6">
        <f t="shared" si="14"/>
        <v>51430.629846275217</v>
      </c>
      <c r="E280" s="6">
        <f t="shared" si="15"/>
        <v>3472331.6976390262</v>
      </c>
    </row>
    <row r="281" spans="1:5" x14ac:dyDescent="0.2">
      <c r="A281">
        <v>248</v>
      </c>
      <c r="B281" s="6">
        <f t="shared" si="12"/>
        <v>3472331.6976390262</v>
      </c>
      <c r="C281">
        <f t="shared" si="13"/>
        <v>34723.316976390262</v>
      </c>
      <c r="D281" s="6">
        <f t="shared" si="14"/>
        <v>51430.629846275217</v>
      </c>
      <c r="E281" s="6">
        <f t="shared" si="15"/>
        <v>3455624.3847691412</v>
      </c>
    </row>
    <row r="282" spans="1:5" x14ac:dyDescent="0.2">
      <c r="A282">
        <v>249</v>
      </c>
      <c r="B282" s="6">
        <f t="shared" si="12"/>
        <v>3455624.3847691412</v>
      </c>
      <c r="C282">
        <f t="shared" si="13"/>
        <v>34556.24384769141</v>
      </c>
      <c r="D282" s="6">
        <f t="shared" si="14"/>
        <v>51430.629846275217</v>
      </c>
      <c r="E282" s="6">
        <f t="shared" si="15"/>
        <v>3438749.9987705573</v>
      </c>
    </row>
    <row r="283" spans="1:5" x14ac:dyDescent="0.2">
      <c r="A283">
        <v>250</v>
      </c>
      <c r="B283" s="6">
        <f t="shared" si="12"/>
        <v>3438749.9987705573</v>
      </c>
      <c r="C283">
        <f t="shared" si="13"/>
        <v>34387.499987705574</v>
      </c>
      <c r="D283" s="6">
        <f t="shared" si="14"/>
        <v>51430.629846275217</v>
      </c>
      <c r="E283" s="6">
        <f t="shared" si="15"/>
        <v>3421706.8689119876</v>
      </c>
    </row>
    <row r="284" spans="1:5" x14ac:dyDescent="0.2">
      <c r="A284">
        <v>251</v>
      </c>
      <c r="B284" s="6">
        <f t="shared" si="12"/>
        <v>3421706.8689119876</v>
      </c>
      <c r="C284">
        <f t="shared" si="13"/>
        <v>34217.068689119878</v>
      </c>
      <c r="D284" s="6">
        <f t="shared" si="14"/>
        <v>51430.629846275217</v>
      </c>
      <c r="E284" s="6">
        <f t="shared" si="15"/>
        <v>3404493.3077548323</v>
      </c>
    </row>
    <row r="285" spans="1:5" x14ac:dyDescent="0.2">
      <c r="A285">
        <v>252</v>
      </c>
      <c r="B285" s="6">
        <f t="shared" si="12"/>
        <v>3404493.3077548323</v>
      </c>
      <c r="C285">
        <f t="shared" si="13"/>
        <v>34044.933077548318</v>
      </c>
      <c r="D285" s="6">
        <f t="shared" si="14"/>
        <v>51430.629846275217</v>
      </c>
      <c r="E285" s="6">
        <f t="shared" si="15"/>
        <v>3387107.6109861052</v>
      </c>
    </row>
    <row r="286" spans="1:5" x14ac:dyDescent="0.2">
      <c r="A286">
        <v>253</v>
      </c>
      <c r="B286" s="6">
        <f t="shared" si="12"/>
        <v>3387107.6109861052</v>
      </c>
      <c r="C286">
        <f t="shared" si="13"/>
        <v>33871.076109861053</v>
      </c>
      <c r="D286" s="6">
        <f t="shared" si="14"/>
        <v>51430.629846275217</v>
      </c>
      <c r="E286" s="6">
        <f t="shared" si="15"/>
        <v>3369548.0572496909</v>
      </c>
    </row>
    <row r="287" spans="1:5" x14ac:dyDescent="0.2">
      <c r="A287">
        <v>254</v>
      </c>
      <c r="B287" s="6">
        <f t="shared" si="12"/>
        <v>3369548.0572496909</v>
      </c>
      <c r="C287">
        <f t="shared" si="13"/>
        <v>33695.480572496912</v>
      </c>
      <c r="D287" s="6">
        <f t="shared" si="14"/>
        <v>51430.629846275217</v>
      </c>
      <c r="E287" s="6">
        <f t="shared" si="15"/>
        <v>3351812.9079759126</v>
      </c>
    </row>
    <row r="288" spans="1:5" x14ac:dyDescent="0.2">
      <c r="A288">
        <v>255</v>
      </c>
      <c r="B288" s="6">
        <f t="shared" si="12"/>
        <v>3351812.9079759126</v>
      </c>
      <c r="C288">
        <f t="shared" si="13"/>
        <v>33518.129079759128</v>
      </c>
      <c r="D288" s="6">
        <f t="shared" si="14"/>
        <v>51430.629846275217</v>
      </c>
      <c r="E288" s="6">
        <f t="shared" si="15"/>
        <v>3333900.4072093964</v>
      </c>
    </row>
    <row r="289" spans="1:5" x14ac:dyDescent="0.2">
      <c r="A289">
        <v>256</v>
      </c>
      <c r="B289" s="6">
        <f t="shared" si="12"/>
        <v>3333900.4072093964</v>
      </c>
      <c r="C289">
        <f t="shared" si="13"/>
        <v>33339.004072093965</v>
      </c>
      <c r="D289" s="6">
        <f t="shared" si="14"/>
        <v>51430.629846275217</v>
      </c>
      <c r="E289" s="6">
        <f t="shared" si="15"/>
        <v>3315808.7814352149</v>
      </c>
    </row>
    <row r="290" spans="1:5" x14ac:dyDescent="0.2">
      <c r="A290">
        <v>257</v>
      </c>
      <c r="B290" s="6">
        <f t="shared" si="12"/>
        <v>3315808.7814352149</v>
      </c>
      <c r="C290">
        <f t="shared" si="13"/>
        <v>33158.087814352148</v>
      </c>
      <c r="D290" s="6">
        <f t="shared" si="14"/>
        <v>51430.629846275217</v>
      </c>
      <c r="E290" s="6">
        <f t="shared" si="15"/>
        <v>3297536.2394032916</v>
      </c>
    </row>
    <row r="291" spans="1:5" x14ac:dyDescent="0.2">
      <c r="A291">
        <v>258</v>
      </c>
      <c r="B291" s="6">
        <f t="shared" si="12"/>
        <v>3297536.2394032916</v>
      </c>
      <c r="C291">
        <f t="shared" si="13"/>
        <v>32975.362394032913</v>
      </c>
      <c r="D291" s="6">
        <f t="shared" si="14"/>
        <v>51430.629846275217</v>
      </c>
      <c r="E291" s="6">
        <f t="shared" si="15"/>
        <v>3279080.9719510493</v>
      </c>
    </row>
    <row r="292" spans="1:5" x14ac:dyDescent="0.2">
      <c r="A292">
        <v>259</v>
      </c>
      <c r="B292" s="6">
        <f t="shared" ref="B292:B355" si="16">E291</f>
        <v>3279080.9719510493</v>
      </c>
      <c r="C292">
        <f t="shared" ref="C292:C355" si="17">B292*$D$27/12</f>
        <v>32790.809719510493</v>
      </c>
      <c r="D292" s="6">
        <f t="shared" ref="D292:D355" si="18">$D$31</f>
        <v>51430.629846275217</v>
      </c>
      <c r="E292" s="6">
        <f t="shared" ref="E292:E355" si="19">B292+C292-D292</f>
        <v>3260441.1518242843</v>
      </c>
    </row>
    <row r="293" spans="1:5" x14ac:dyDescent="0.2">
      <c r="A293">
        <v>260</v>
      </c>
      <c r="B293" s="6">
        <f t="shared" si="16"/>
        <v>3260441.1518242843</v>
      </c>
      <c r="C293">
        <f t="shared" si="17"/>
        <v>32604.41151824284</v>
      </c>
      <c r="D293" s="6">
        <f t="shared" si="18"/>
        <v>51430.629846275217</v>
      </c>
      <c r="E293" s="6">
        <f t="shared" si="19"/>
        <v>3241614.9334962517</v>
      </c>
    </row>
    <row r="294" spans="1:5" x14ac:dyDescent="0.2">
      <c r="A294">
        <v>261</v>
      </c>
      <c r="B294" s="6">
        <f t="shared" si="16"/>
        <v>3241614.9334962517</v>
      </c>
      <c r="C294">
        <f t="shared" si="17"/>
        <v>32416.149334962513</v>
      </c>
      <c r="D294" s="6">
        <f t="shared" si="18"/>
        <v>51430.629846275217</v>
      </c>
      <c r="E294" s="6">
        <f t="shared" si="19"/>
        <v>3222600.4529849389</v>
      </c>
    </row>
    <row r="295" spans="1:5" x14ac:dyDescent="0.2">
      <c r="A295">
        <v>262</v>
      </c>
      <c r="B295" s="6">
        <f t="shared" si="16"/>
        <v>3222600.4529849389</v>
      </c>
      <c r="C295">
        <f t="shared" si="17"/>
        <v>32226.00452984939</v>
      </c>
      <c r="D295" s="6">
        <f t="shared" si="18"/>
        <v>51430.629846275217</v>
      </c>
      <c r="E295" s="6">
        <f t="shared" si="19"/>
        <v>3203395.8276685127</v>
      </c>
    </row>
    <row r="296" spans="1:5" x14ac:dyDescent="0.2">
      <c r="A296">
        <v>263</v>
      </c>
      <c r="B296" s="6">
        <f t="shared" si="16"/>
        <v>3203395.8276685127</v>
      </c>
      <c r="C296">
        <f t="shared" si="17"/>
        <v>32033.958276685124</v>
      </c>
      <c r="D296" s="6">
        <f t="shared" si="18"/>
        <v>51430.629846275217</v>
      </c>
      <c r="E296" s="6">
        <f t="shared" si="19"/>
        <v>3183999.1560989227</v>
      </c>
    </row>
    <row r="297" spans="1:5" x14ac:dyDescent="0.2">
      <c r="A297">
        <v>264</v>
      </c>
      <c r="B297" s="6">
        <f t="shared" si="16"/>
        <v>3183999.1560989227</v>
      </c>
      <c r="C297">
        <f t="shared" si="17"/>
        <v>31839.991560989223</v>
      </c>
      <c r="D297" s="6">
        <f t="shared" si="18"/>
        <v>51430.629846275217</v>
      </c>
      <c r="E297" s="6">
        <f t="shared" si="19"/>
        <v>3164408.5178136365</v>
      </c>
    </row>
    <row r="298" spans="1:5" x14ac:dyDescent="0.2">
      <c r="A298">
        <v>265</v>
      </c>
      <c r="B298" s="6">
        <f t="shared" si="16"/>
        <v>3164408.5178136365</v>
      </c>
      <c r="C298">
        <f t="shared" si="17"/>
        <v>31644.085178136364</v>
      </c>
      <c r="D298" s="6">
        <f t="shared" si="18"/>
        <v>51430.629846275217</v>
      </c>
      <c r="E298" s="6">
        <f t="shared" si="19"/>
        <v>3144621.9731454975</v>
      </c>
    </row>
    <row r="299" spans="1:5" x14ac:dyDescent="0.2">
      <c r="A299">
        <v>266</v>
      </c>
      <c r="B299" s="6">
        <f t="shared" si="16"/>
        <v>3144621.9731454975</v>
      </c>
      <c r="C299">
        <f t="shared" si="17"/>
        <v>31446.219731454974</v>
      </c>
      <c r="D299" s="6">
        <f t="shared" si="18"/>
        <v>51430.629846275217</v>
      </c>
      <c r="E299" s="6">
        <f t="shared" si="19"/>
        <v>3124637.5630306774</v>
      </c>
    </row>
    <row r="300" spans="1:5" x14ac:dyDescent="0.2">
      <c r="A300">
        <v>267</v>
      </c>
      <c r="B300" s="6">
        <f t="shared" si="16"/>
        <v>3124637.5630306774</v>
      </c>
      <c r="C300">
        <f t="shared" si="17"/>
        <v>31246.375630306775</v>
      </c>
      <c r="D300" s="6">
        <f t="shared" si="18"/>
        <v>51430.629846275217</v>
      </c>
      <c r="E300" s="6">
        <f t="shared" si="19"/>
        <v>3104453.3088147086</v>
      </c>
    </row>
    <row r="301" spans="1:5" x14ac:dyDescent="0.2">
      <c r="A301">
        <v>268</v>
      </c>
      <c r="B301" s="6">
        <f t="shared" si="16"/>
        <v>3104453.3088147086</v>
      </c>
      <c r="C301">
        <f t="shared" si="17"/>
        <v>31044.533088147087</v>
      </c>
      <c r="D301" s="6">
        <f t="shared" si="18"/>
        <v>51430.629846275217</v>
      </c>
      <c r="E301" s="6">
        <f t="shared" si="19"/>
        <v>3084067.2120565805</v>
      </c>
    </row>
    <row r="302" spans="1:5" x14ac:dyDescent="0.2">
      <c r="A302">
        <v>269</v>
      </c>
      <c r="B302" s="6">
        <f t="shared" si="16"/>
        <v>3084067.2120565805</v>
      </c>
      <c r="C302">
        <f t="shared" si="17"/>
        <v>30840.672120565807</v>
      </c>
      <c r="D302" s="6">
        <f t="shared" si="18"/>
        <v>51430.629846275217</v>
      </c>
      <c r="E302" s="6">
        <f t="shared" si="19"/>
        <v>3063477.2543308712</v>
      </c>
    </row>
    <row r="303" spans="1:5" x14ac:dyDescent="0.2">
      <c r="A303">
        <v>270</v>
      </c>
      <c r="B303" s="6">
        <f t="shared" si="16"/>
        <v>3063477.2543308712</v>
      </c>
      <c r="C303">
        <f t="shared" si="17"/>
        <v>30634.772543308707</v>
      </c>
      <c r="D303" s="6">
        <f t="shared" si="18"/>
        <v>51430.629846275217</v>
      </c>
      <c r="E303" s="6">
        <f t="shared" si="19"/>
        <v>3042681.3970279046</v>
      </c>
    </row>
    <row r="304" spans="1:5" x14ac:dyDescent="0.2">
      <c r="A304">
        <v>271</v>
      </c>
      <c r="B304" s="6">
        <f t="shared" si="16"/>
        <v>3042681.3970279046</v>
      </c>
      <c r="C304">
        <f t="shared" si="17"/>
        <v>30426.813970279047</v>
      </c>
      <c r="D304" s="6">
        <f t="shared" si="18"/>
        <v>51430.629846275217</v>
      </c>
      <c r="E304" s="6">
        <f t="shared" si="19"/>
        <v>3021677.5811519083</v>
      </c>
    </row>
    <row r="305" spans="1:5" x14ac:dyDescent="0.2">
      <c r="A305">
        <v>272</v>
      </c>
      <c r="B305" s="6">
        <f t="shared" si="16"/>
        <v>3021677.5811519083</v>
      </c>
      <c r="C305">
        <f t="shared" si="17"/>
        <v>30216.775811519081</v>
      </c>
      <c r="D305" s="6">
        <f t="shared" si="18"/>
        <v>51430.629846275217</v>
      </c>
      <c r="E305" s="6">
        <f t="shared" si="19"/>
        <v>3000463.727117152</v>
      </c>
    </row>
    <row r="306" spans="1:5" x14ac:dyDescent="0.2">
      <c r="A306">
        <v>273</v>
      </c>
      <c r="B306" s="6">
        <f t="shared" si="16"/>
        <v>3000463.727117152</v>
      </c>
      <c r="C306">
        <f t="shared" si="17"/>
        <v>30004.637271171519</v>
      </c>
      <c r="D306" s="6">
        <f t="shared" si="18"/>
        <v>51430.629846275217</v>
      </c>
      <c r="E306" s="6">
        <f t="shared" si="19"/>
        <v>2979037.7345420481</v>
      </c>
    </row>
    <row r="307" spans="1:5" x14ac:dyDescent="0.2">
      <c r="A307">
        <v>274</v>
      </c>
      <c r="B307" s="6">
        <f t="shared" si="16"/>
        <v>2979037.7345420481</v>
      </c>
      <c r="C307">
        <f t="shared" si="17"/>
        <v>29790.377345420478</v>
      </c>
      <c r="D307" s="6">
        <f t="shared" si="18"/>
        <v>51430.629846275217</v>
      </c>
      <c r="E307" s="6">
        <f t="shared" si="19"/>
        <v>2957397.4820411932</v>
      </c>
    </row>
    <row r="308" spans="1:5" x14ac:dyDescent="0.2">
      <c r="A308">
        <v>275</v>
      </c>
      <c r="B308" s="6">
        <f t="shared" si="16"/>
        <v>2957397.4820411932</v>
      </c>
      <c r="C308">
        <f t="shared" si="17"/>
        <v>29573.974820411928</v>
      </c>
      <c r="D308" s="6">
        <f t="shared" si="18"/>
        <v>51430.629846275217</v>
      </c>
      <c r="E308" s="6">
        <f t="shared" si="19"/>
        <v>2935540.8270153296</v>
      </c>
    </row>
    <row r="309" spans="1:5" x14ac:dyDescent="0.2">
      <c r="A309">
        <v>276</v>
      </c>
      <c r="B309" s="6">
        <f t="shared" si="16"/>
        <v>2935540.8270153296</v>
      </c>
      <c r="C309">
        <f t="shared" si="17"/>
        <v>29355.408270153293</v>
      </c>
      <c r="D309" s="6">
        <f t="shared" si="18"/>
        <v>51430.629846275217</v>
      </c>
      <c r="E309" s="6">
        <f t="shared" si="19"/>
        <v>2913465.6054392075</v>
      </c>
    </row>
    <row r="310" spans="1:5" x14ac:dyDescent="0.2">
      <c r="A310">
        <v>277</v>
      </c>
      <c r="B310" s="6">
        <f t="shared" si="16"/>
        <v>2913465.6054392075</v>
      </c>
      <c r="C310">
        <f t="shared" si="17"/>
        <v>29134.656054392075</v>
      </c>
      <c r="D310" s="6">
        <f t="shared" si="18"/>
        <v>51430.629846275217</v>
      </c>
      <c r="E310" s="6">
        <f t="shared" si="19"/>
        <v>2891169.6316473242</v>
      </c>
    </row>
    <row r="311" spans="1:5" x14ac:dyDescent="0.2">
      <c r="A311">
        <v>278</v>
      </c>
      <c r="B311" s="6">
        <f t="shared" si="16"/>
        <v>2891169.6316473242</v>
      </c>
      <c r="C311">
        <f t="shared" si="17"/>
        <v>28911.696316473241</v>
      </c>
      <c r="D311" s="6">
        <f t="shared" si="18"/>
        <v>51430.629846275217</v>
      </c>
      <c r="E311" s="6">
        <f t="shared" si="19"/>
        <v>2868650.6981175221</v>
      </c>
    </row>
    <row r="312" spans="1:5" x14ac:dyDescent="0.2">
      <c r="A312">
        <v>279</v>
      </c>
      <c r="B312" s="6">
        <f t="shared" si="16"/>
        <v>2868650.6981175221</v>
      </c>
      <c r="C312">
        <f t="shared" si="17"/>
        <v>28686.506981175218</v>
      </c>
      <c r="D312" s="6">
        <f t="shared" si="18"/>
        <v>51430.629846275217</v>
      </c>
      <c r="E312" s="6">
        <f t="shared" si="19"/>
        <v>2845906.5752524221</v>
      </c>
    </row>
    <row r="313" spans="1:5" x14ac:dyDescent="0.2">
      <c r="A313">
        <v>280</v>
      </c>
      <c r="B313" s="6">
        <f t="shared" si="16"/>
        <v>2845906.5752524221</v>
      </c>
      <c r="C313">
        <f t="shared" si="17"/>
        <v>28459.065752524217</v>
      </c>
      <c r="D313" s="6">
        <f t="shared" si="18"/>
        <v>51430.629846275217</v>
      </c>
      <c r="E313" s="6">
        <f t="shared" si="19"/>
        <v>2822935.0111586712</v>
      </c>
    </row>
    <row r="314" spans="1:5" x14ac:dyDescent="0.2">
      <c r="A314">
        <v>281</v>
      </c>
      <c r="B314" s="6">
        <f t="shared" si="16"/>
        <v>2822935.0111586712</v>
      </c>
      <c r="C314">
        <f t="shared" si="17"/>
        <v>28229.350111586711</v>
      </c>
      <c r="D314" s="6">
        <f t="shared" si="18"/>
        <v>51430.629846275217</v>
      </c>
      <c r="E314" s="6">
        <f t="shared" si="19"/>
        <v>2799733.7314239824</v>
      </c>
    </row>
    <row r="315" spans="1:5" x14ac:dyDescent="0.2">
      <c r="A315">
        <v>282</v>
      </c>
      <c r="B315" s="6">
        <f t="shared" si="16"/>
        <v>2799733.7314239824</v>
      </c>
      <c r="C315">
        <f t="shared" si="17"/>
        <v>27997.337314239823</v>
      </c>
      <c r="D315" s="6">
        <f t="shared" si="18"/>
        <v>51430.629846275217</v>
      </c>
      <c r="E315" s="6">
        <f t="shared" si="19"/>
        <v>2776300.4388919468</v>
      </c>
    </row>
    <row r="316" spans="1:5" x14ac:dyDescent="0.2">
      <c r="A316">
        <v>283</v>
      </c>
      <c r="B316" s="6">
        <f t="shared" si="16"/>
        <v>2776300.4388919468</v>
      </c>
      <c r="C316">
        <f t="shared" si="17"/>
        <v>27763.004388919468</v>
      </c>
      <c r="D316" s="6">
        <f t="shared" si="18"/>
        <v>51430.629846275217</v>
      </c>
      <c r="E316" s="6">
        <f t="shared" si="19"/>
        <v>2752632.8134345911</v>
      </c>
    </row>
    <row r="317" spans="1:5" x14ac:dyDescent="0.2">
      <c r="A317">
        <v>284</v>
      </c>
      <c r="B317" s="6">
        <f t="shared" si="16"/>
        <v>2752632.8134345911</v>
      </c>
      <c r="C317">
        <f t="shared" si="17"/>
        <v>27526.328134345909</v>
      </c>
      <c r="D317" s="6">
        <f t="shared" si="18"/>
        <v>51430.629846275217</v>
      </c>
      <c r="E317" s="6">
        <f t="shared" si="19"/>
        <v>2728728.5117226616</v>
      </c>
    </row>
    <row r="318" spans="1:5" x14ac:dyDescent="0.2">
      <c r="A318">
        <v>285</v>
      </c>
      <c r="B318" s="6">
        <f t="shared" si="16"/>
        <v>2728728.5117226616</v>
      </c>
      <c r="C318">
        <f t="shared" si="17"/>
        <v>27287.285117226613</v>
      </c>
      <c r="D318" s="6">
        <f t="shared" si="18"/>
        <v>51430.629846275217</v>
      </c>
      <c r="E318" s="6">
        <f t="shared" si="19"/>
        <v>2704585.1669936129</v>
      </c>
    </row>
    <row r="319" spans="1:5" x14ac:dyDescent="0.2">
      <c r="A319">
        <v>286</v>
      </c>
      <c r="B319" s="6">
        <f t="shared" si="16"/>
        <v>2704585.1669936129</v>
      </c>
      <c r="C319">
        <f t="shared" si="17"/>
        <v>27045.851669936124</v>
      </c>
      <c r="D319" s="6">
        <f t="shared" si="18"/>
        <v>51430.629846275217</v>
      </c>
      <c r="E319" s="6">
        <f t="shared" si="19"/>
        <v>2680200.3888172735</v>
      </c>
    </row>
    <row r="320" spans="1:5" x14ac:dyDescent="0.2">
      <c r="A320">
        <v>287</v>
      </c>
      <c r="B320" s="6">
        <f t="shared" si="16"/>
        <v>2680200.3888172735</v>
      </c>
      <c r="C320">
        <f t="shared" si="17"/>
        <v>26802.003888172734</v>
      </c>
      <c r="D320" s="6">
        <f t="shared" si="18"/>
        <v>51430.629846275217</v>
      </c>
      <c r="E320" s="6">
        <f t="shared" si="19"/>
        <v>2655571.7628591708</v>
      </c>
    </row>
    <row r="321" spans="1:5" x14ac:dyDescent="0.2">
      <c r="A321">
        <v>288</v>
      </c>
      <c r="B321" s="6">
        <f t="shared" si="16"/>
        <v>2655571.7628591708</v>
      </c>
      <c r="C321">
        <f t="shared" si="17"/>
        <v>26555.717628591708</v>
      </c>
      <c r="D321" s="6">
        <f t="shared" si="18"/>
        <v>51430.629846275217</v>
      </c>
      <c r="E321" s="6">
        <f t="shared" si="19"/>
        <v>2630696.8506414872</v>
      </c>
    </row>
    <row r="322" spans="1:5" x14ac:dyDescent="0.2">
      <c r="A322">
        <v>289</v>
      </c>
      <c r="B322" s="6">
        <f t="shared" si="16"/>
        <v>2630696.8506414872</v>
      </c>
      <c r="C322">
        <f t="shared" si="17"/>
        <v>26306.968506414869</v>
      </c>
      <c r="D322" s="6">
        <f t="shared" si="18"/>
        <v>51430.629846275217</v>
      </c>
      <c r="E322" s="6">
        <f t="shared" si="19"/>
        <v>2605573.1893016268</v>
      </c>
    </row>
    <row r="323" spans="1:5" x14ac:dyDescent="0.2">
      <c r="A323">
        <v>290</v>
      </c>
      <c r="B323" s="6">
        <f t="shared" si="16"/>
        <v>2605573.1893016268</v>
      </c>
      <c r="C323">
        <f t="shared" si="17"/>
        <v>26055.731893016269</v>
      </c>
      <c r="D323" s="6">
        <f t="shared" si="18"/>
        <v>51430.629846275217</v>
      </c>
      <c r="E323" s="6">
        <f t="shared" si="19"/>
        <v>2580198.2913483679</v>
      </c>
    </row>
    <row r="324" spans="1:5" x14ac:dyDescent="0.2">
      <c r="A324">
        <v>291</v>
      </c>
      <c r="B324" s="6">
        <f t="shared" si="16"/>
        <v>2580198.2913483679</v>
      </c>
      <c r="C324">
        <f t="shared" si="17"/>
        <v>25801.982913483676</v>
      </c>
      <c r="D324" s="6">
        <f t="shared" si="18"/>
        <v>51430.629846275217</v>
      </c>
      <c r="E324" s="6">
        <f t="shared" si="19"/>
        <v>2554569.6444155765</v>
      </c>
    </row>
    <row r="325" spans="1:5" x14ac:dyDescent="0.2">
      <c r="A325">
        <v>292</v>
      </c>
      <c r="B325" s="6">
        <f t="shared" si="16"/>
        <v>2554569.6444155765</v>
      </c>
      <c r="C325">
        <f t="shared" si="17"/>
        <v>25545.696444155765</v>
      </c>
      <c r="D325" s="6">
        <f t="shared" si="18"/>
        <v>51430.629846275217</v>
      </c>
      <c r="E325" s="6">
        <f t="shared" si="19"/>
        <v>2528684.7110134568</v>
      </c>
    </row>
    <row r="326" spans="1:5" x14ac:dyDescent="0.2">
      <c r="A326">
        <v>293</v>
      </c>
      <c r="B326" s="6">
        <f t="shared" si="16"/>
        <v>2528684.7110134568</v>
      </c>
      <c r="C326">
        <f t="shared" si="17"/>
        <v>25286.847110134568</v>
      </c>
      <c r="D326" s="6">
        <f t="shared" si="18"/>
        <v>51430.629846275217</v>
      </c>
      <c r="E326" s="6">
        <f t="shared" si="19"/>
        <v>2502540.928277316</v>
      </c>
    </row>
    <row r="327" spans="1:5" x14ac:dyDescent="0.2">
      <c r="A327">
        <v>294</v>
      </c>
      <c r="B327" s="6">
        <f t="shared" si="16"/>
        <v>2502540.928277316</v>
      </c>
      <c r="C327">
        <f t="shared" si="17"/>
        <v>25025.409282773162</v>
      </c>
      <c r="D327" s="6">
        <f t="shared" si="18"/>
        <v>51430.629846275217</v>
      </c>
      <c r="E327" s="6">
        <f t="shared" si="19"/>
        <v>2476135.707713814</v>
      </c>
    </row>
    <row r="328" spans="1:5" x14ac:dyDescent="0.2">
      <c r="A328">
        <v>295</v>
      </c>
      <c r="B328" s="6">
        <f t="shared" si="16"/>
        <v>2476135.707713814</v>
      </c>
      <c r="C328">
        <f t="shared" si="17"/>
        <v>24761.357077138138</v>
      </c>
      <c r="D328" s="6">
        <f t="shared" si="18"/>
        <v>51430.629846275217</v>
      </c>
      <c r="E328" s="6">
        <f t="shared" si="19"/>
        <v>2449466.4349446767</v>
      </c>
    </row>
    <row r="329" spans="1:5" x14ac:dyDescent="0.2">
      <c r="A329">
        <v>296</v>
      </c>
      <c r="B329" s="6">
        <f t="shared" si="16"/>
        <v>2449466.4349446767</v>
      </c>
      <c r="C329">
        <f t="shared" si="17"/>
        <v>24494.664349446768</v>
      </c>
      <c r="D329" s="6">
        <f t="shared" si="18"/>
        <v>51430.629846275217</v>
      </c>
      <c r="E329" s="6">
        <f t="shared" si="19"/>
        <v>2422530.4694478479</v>
      </c>
    </row>
    <row r="330" spans="1:5" x14ac:dyDescent="0.2">
      <c r="A330">
        <v>297</v>
      </c>
      <c r="B330" s="6">
        <f t="shared" si="16"/>
        <v>2422530.4694478479</v>
      </c>
      <c r="C330">
        <f t="shared" si="17"/>
        <v>24225.304694478476</v>
      </c>
      <c r="D330" s="6">
        <f t="shared" si="18"/>
        <v>51430.629846275217</v>
      </c>
      <c r="E330" s="6">
        <f t="shared" si="19"/>
        <v>2395325.144296051</v>
      </c>
    </row>
    <row r="331" spans="1:5" x14ac:dyDescent="0.2">
      <c r="A331">
        <v>298</v>
      </c>
      <c r="B331" s="6">
        <f t="shared" si="16"/>
        <v>2395325.144296051</v>
      </c>
      <c r="C331">
        <f t="shared" si="17"/>
        <v>23953.251442960507</v>
      </c>
      <c r="D331" s="6">
        <f t="shared" si="18"/>
        <v>51430.629846275217</v>
      </c>
      <c r="E331" s="6">
        <f t="shared" si="19"/>
        <v>2367847.7658927361</v>
      </c>
    </row>
    <row r="332" spans="1:5" x14ac:dyDescent="0.2">
      <c r="A332">
        <v>299</v>
      </c>
      <c r="B332" s="6">
        <f t="shared" si="16"/>
        <v>2367847.7658927361</v>
      </c>
      <c r="C332">
        <f t="shared" si="17"/>
        <v>23678.477658927357</v>
      </c>
      <c r="D332" s="6">
        <f t="shared" si="18"/>
        <v>51430.629846275217</v>
      </c>
      <c r="E332" s="6">
        <f t="shared" si="19"/>
        <v>2340095.6137053883</v>
      </c>
    </row>
    <row r="333" spans="1:5" x14ac:dyDescent="0.2">
      <c r="A333">
        <v>300</v>
      </c>
      <c r="B333" s="6">
        <f t="shared" si="16"/>
        <v>2340095.6137053883</v>
      </c>
      <c r="C333">
        <f t="shared" si="17"/>
        <v>23400.956137053883</v>
      </c>
      <c r="D333" s="6">
        <f t="shared" si="18"/>
        <v>51430.629846275217</v>
      </c>
      <c r="E333" s="6">
        <f t="shared" si="19"/>
        <v>2312065.9399961666</v>
      </c>
    </row>
    <row r="334" spans="1:5" x14ac:dyDescent="0.2">
      <c r="A334">
        <v>301</v>
      </c>
      <c r="B334" s="6">
        <f t="shared" si="16"/>
        <v>2312065.9399961666</v>
      </c>
      <c r="C334">
        <f t="shared" si="17"/>
        <v>23120.659399961663</v>
      </c>
      <c r="D334" s="6">
        <f t="shared" si="18"/>
        <v>51430.629846275217</v>
      </c>
      <c r="E334" s="6">
        <f t="shared" si="19"/>
        <v>2283755.9695498529</v>
      </c>
    </row>
    <row r="335" spans="1:5" x14ac:dyDescent="0.2">
      <c r="A335">
        <v>302</v>
      </c>
      <c r="B335" s="6">
        <f t="shared" si="16"/>
        <v>2283755.9695498529</v>
      </c>
      <c r="C335">
        <f t="shared" si="17"/>
        <v>22837.559695498527</v>
      </c>
      <c r="D335" s="6">
        <f t="shared" si="18"/>
        <v>51430.629846275217</v>
      </c>
      <c r="E335" s="6">
        <f t="shared" si="19"/>
        <v>2255162.8993990761</v>
      </c>
    </row>
    <row r="336" spans="1:5" x14ac:dyDescent="0.2">
      <c r="A336">
        <v>303</v>
      </c>
      <c r="B336" s="6">
        <f t="shared" si="16"/>
        <v>2255162.8993990761</v>
      </c>
      <c r="C336">
        <f t="shared" si="17"/>
        <v>22551.628993990758</v>
      </c>
      <c r="D336" s="6">
        <f t="shared" si="18"/>
        <v>51430.629846275217</v>
      </c>
      <c r="E336" s="6">
        <f t="shared" si="19"/>
        <v>2226283.8985467916</v>
      </c>
    </row>
    <row r="337" spans="1:5" x14ac:dyDescent="0.2">
      <c r="A337">
        <v>304</v>
      </c>
      <c r="B337" s="6">
        <f t="shared" si="16"/>
        <v>2226283.8985467916</v>
      </c>
      <c r="C337">
        <f t="shared" si="17"/>
        <v>22262.838985467915</v>
      </c>
      <c r="D337" s="6">
        <f t="shared" si="18"/>
        <v>51430.629846275217</v>
      </c>
      <c r="E337" s="6">
        <f t="shared" si="19"/>
        <v>2197116.1076859841</v>
      </c>
    </row>
    <row r="338" spans="1:5" x14ac:dyDescent="0.2">
      <c r="A338">
        <v>305</v>
      </c>
      <c r="B338" s="6">
        <f t="shared" si="16"/>
        <v>2197116.1076859841</v>
      </c>
      <c r="C338">
        <f t="shared" si="17"/>
        <v>21971.161076859844</v>
      </c>
      <c r="D338" s="6">
        <f t="shared" si="18"/>
        <v>51430.629846275217</v>
      </c>
      <c r="E338" s="6">
        <f t="shared" si="19"/>
        <v>2167656.6389165688</v>
      </c>
    </row>
    <row r="339" spans="1:5" x14ac:dyDescent="0.2">
      <c r="A339">
        <v>306</v>
      </c>
      <c r="B339" s="6">
        <f t="shared" si="16"/>
        <v>2167656.6389165688</v>
      </c>
      <c r="C339">
        <f t="shared" si="17"/>
        <v>21676.566389165688</v>
      </c>
      <c r="D339" s="6">
        <f t="shared" si="18"/>
        <v>51430.629846275217</v>
      </c>
      <c r="E339" s="6">
        <f t="shared" si="19"/>
        <v>2137902.5754594593</v>
      </c>
    </row>
    <row r="340" spans="1:5" x14ac:dyDescent="0.2">
      <c r="A340">
        <v>307</v>
      </c>
      <c r="B340" s="6">
        <f t="shared" si="16"/>
        <v>2137902.5754594593</v>
      </c>
      <c r="C340">
        <f t="shared" si="17"/>
        <v>21379.025754594593</v>
      </c>
      <c r="D340" s="6">
        <f t="shared" si="18"/>
        <v>51430.629846275217</v>
      </c>
      <c r="E340" s="6">
        <f t="shared" si="19"/>
        <v>2107850.9713677787</v>
      </c>
    </row>
    <row r="341" spans="1:5" x14ac:dyDescent="0.2">
      <c r="A341">
        <v>308</v>
      </c>
      <c r="B341" s="6">
        <f t="shared" si="16"/>
        <v>2107850.9713677787</v>
      </c>
      <c r="C341">
        <f t="shared" si="17"/>
        <v>21078.509713677788</v>
      </c>
      <c r="D341" s="6">
        <f t="shared" si="18"/>
        <v>51430.629846275217</v>
      </c>
      <c r="E341" s="6">
        <f t="shared" si="19"/>
        <v>2077498.8512351811</v>
      </c>
    </row>
    <row r="342" spans="1:5" x14ac:dyDescent="0.2">
      <c r="A342">
        <v>309</v>
      </c>
      <c r="B342" s="6">
        <f t="shared" si="16"/>
        <v>2077498.8512351811</v>
      </c>
      <c r="C342">
        <f t="shared" si="17"/>
        <v>20774.988512351811</v>
      </c>
      <c r="D342" s="6">
        <f t="shared" si="18"/>
        <v>51430.629846275217</v>
      </c>
      <c r="E342" s="6">
        <f t="shared" si="19"/>
        <v>2046843.2099012574</v>
      </c>
    </row>
    <row r="343" spans="1:5" x14ac:dyDescent="0.2">
      <c r="A343">
        <v>310</v>
      </c>
      <c r="B343" s="6">
        <f t="shared" si="16"/>
        <v>2046843.2099012574</v>
      </c>
      <c r="C343">
        <f t="shared" si="17"/>
        <v>20468.432099012574</v>
      </c>
      <c r="D343" s="6">
        <f t="shared" si="18"/>
        <v>51430.629846275217</v>
      </c>
      <c r="E343" s="6">
        <f t="shared" si="19"/>
        <v>2015881.0121539948</v>
      </c>
    </row>
    <row r="344" spans="1:5" x14ac:dyDescent="0.2">
      <c r="A344">
        <v>311</v>
      </c>
      <c r="B344" s="6">
        <f t="shared" si="16"/>
        <v>2015881.0121539948</v>
      </c>
      <c r="C344">
        <f t="shared" si="17"/>
        <v>20158.810121539947</v>
      </c>
      <c r="D344" s="6">
        <f t="shared" si="18"/>
        <v>51430.629846275217</v>
      </c>
      <c r="E344" s="6">
        <f t="shared" si="19"/>
        <v>1984609.1924292594</v>
      </c>
    </row>
    <row r="345" spans="1:5" x14ac:dyDescent="0.2">
      <c r="A345">
        <v>312</v>
      </c>
      <c r="B345" s="6">
        <f t="shared" si="16"/>
        <v>1984609.1924292594</v>
      </c>
      <c r="C345">
        <f t="shared" si="17"/>
        <v>19846.091924292592</v>
      </c>
      <c r="D345" s="6">
        <f t="shared" si="18"/>
        <v>51430.629846275217</v>
      </c>
      <c r="E345" s="6">
        <f t="shared" si="19"/>
        <v>1953024.6545072766</v>
      </c>
    </row>
    <row r="346" spans="1:5" x14ac:dyDescent="0.2">
      <c r="A346">
        <v>313</v>
      </c>
      <c r="B346" s="6">
        <f t="shared" si="16"/>
        <v>1953024.6545072766</v>
      </c>
      <c r="C346">
        <f t="shared" si="17"/>
        <v>19530.246545072765</v>
      </c>
      <c r="D346" s="6">
        <f t="shared" si="18"/>
        <v>51430.629846275217</v>
      </c>
      <c r="E346" s="6">
        <f t="shared" si="19"/>
        <v>1921124.2712060742</v>
      </c>
    </row>
    <row r="347" spans="1:5" x14ac:dyDescent="0.2">
      <c r="A347">
        <v>314</v>
      </c>
      <c r="B347" s="6">
        <f t="shared" si="16"/>
        <v>1921124.2712060742</v>
      </c>
      <c r="C347">
        <f t="shared" si="17"/>
        <v>19211.242712060743</v>
      </c>
      <c r="D347" s="6">
        <f t="shared" si="18"/>
        <v>51430.629846275217</v>
      </c>
      <c r="E347" s="6">
        <f t="shared" si="19"/>
        <v>1888904.8840718595</v>
      </c>
    </row>
    <row r="348" spans="1:5" x14ac:dyDescent="0.2">
      <c r="A348">
        <v>315</v>
      </c>
      <c r="B348" s="6">
        <f t="shared" si="16"/>
        <v>1888904.8840718595</v>
      </c>
      <c r="C348">
        <f t="shared" si="17"/>
        <v>18889.048840718595</v>
      </c>
      <c r="D348" s="6">
        <f t="shared" si="18"/>
        <v>51430.629846275217</v>
      </c>
      <c r="E348" s="6">
        <f t="shared" si="19"/>
        <v>1856363.3030663028</v>
      </c>
    </row>
    <row r="349" spans="1:5" x14ac:dyDescent="0.2">
      <c r="A349">
        <v>316</v>
      </c>
      <c r="B349" s="6">
        <f t="shared" si="16"/>
        <v>1856363.3030663028</v>
      </c>
      <c r="C349">
        <f t="shared" si="17"/>
        <v>18563.633030663026</v>
      </c>
      <c r="D349" s="6">
        <f t="shared" si="18"/>
        <v>51430.629846275217</v>
      </c>
      <c r="E349" s="6">
        <f t="shared" si="19"/>
        <v>1823496.3062506905</v>
      </c>
    </row>
    <row r="350" spans="1:5" x14ac:dyDescent="0.2">
      <c r="A350">
        <v>317</v>
      </c>
      <c r="B350" s="6">
        <f t="shared" si="16"/>
        <v>1823496.3062506905</v>
      </c>
      <c r="C350">
        <f t="shared" si="17"/>
        <v>18234.963062506904</v>
      </c>
      <c r="D350" s="6">
        <f t="shared" si="18"/>
        <v>51430.629846275217</v>
      </c>
      <c r="E350" s="6">
        <f t="shared" si="19"/>
        <v>1790300.639466922</v>
      </c>
    </row>
    <row r="351" spans="1:5" x14ac:dyDescent="0.2">
      <c r="A351">
        <v>318</v>
      </c>
      <c r="B351" s="6">
        <f t="shared" si="16"/>
        <v>1790300.639466922</v>
      </c>
      <c r="C351">
        <f t="shared" si="17"/>
        <v>17903.006394669221</v>
      </c>
      <c r="D351" s="6">
        <f t="shared" si="18"/>
        <v>51430.629846275217</v>
      </c>
      <c r="E351" s="6">
        <f t="shared" si="19"/>
        <v>1756773.0160153159</v>
      </c>
    </row>
    <row r="352" spans="1:5" x14ac:dyDescent="0.2">
      <c r="A352">
        <v>319</v>
      </c>
      <c r="B352" s="6">
        <f t="shared" si="16"/>
        <v>1756773.0160153159</v>
      </c>
      <c r="C352">
        <f t="shared" si="17"/>
        <v>17567.730160153158</v>
      </c>
      <c r="D352" s="6">
        <f t="shared" si="18"/>
        <v>51430.629846275217</v>
      </c>
      <c r="E352" s="6">
        <f t="shared" si="19"/>
        <v>1722910.1163291938</v>
      </c>
    </row>
    <row r="353" spans="1:5" x14ac:dyDescent="0.2">
      <c r="A353">
        <v>320</v>
      </c>
      <c r="B353" s="6">
        <f t="shared" si="16"/>
        <v>1722910.1163291938</v>
      </c>
      <c r="C353">
        <f t="shared" si="17"/>
        <v>17229.101163291936</v>
      </c>
      <c r="D353" s="6">
        <f t="shared" si="18"/>
        <v>51430.629846275217</v>
      </c>
      <c r="E353" s="6">
        <f t="shared" si="19"/>
        <v>1688708.5876462103</v>
      </c>
    </row>
    <row r="354" spans="1:5" x14ac:dyDescent="0.2">
      <c r="A354">
        <v>321</v>
      </c>
      <c r="B354" s="6">
        <f t="shared" si="16"/>
        <v>1688708.5876462103</v>
      </c>
      <c r="C354">
        <f t="shared" si="17"/>
        <v>16887.085876462104</v>
      </c>
      <c r="D354" s="6">
        <f t="shared" si="18"/>
        <v>51430.629846275217</v>
      </c>
      <c r="E354" s="6">
        <f t="shared" si="19"/>
        <v>1654165.0436763971</v>
      </c>
    </row>
    <row r="355" spans="1:5" x14ac:dyDescent="0.2">
      <c r="A355">
        <v>322</v>
      </c>
      <c r="B355" s="6">
        <f t="shared" si="16"/>
        <v>1654165.0436763971</v>
      </c>
      <c r="C355">
        <f t="shared" si="17"/>
        <v>16541.650436763968</v>
      </c>
      <c r="D355" s="6">
        <f t="shared" si="18"/>
        <v>51430.629846275217</v>
      </c>
      <c r="E355" s="6">
        <f t="shared" si="19"/>
        <v>1619276.0642668856</v>
      </c>
    </row>
    <row r="356" spans="1:5" x14ac:dyDescent="0.2">
      <c r="A356">
        <v>323</v>
      </c>
      <c r="B356" s="6">
        <f t="shared" ref="B356:B393" si="20">E355</f>
        <v>1619276.0642668856</v>
      </c>
      <c r="C356">
        <f t="shared" ref="C356:C393" si="21">B356*$D$27/12</f>
        <v>16192.760642668856</v>
      </c>
      <c r="D356" s="6">
        <f t="shared" ref="D356:D393" si="22">$D$31</f>
        <v>51430.629846275217</v>
      </c>
      <c r="E356" s="6">
        <f t="shared" ref="E356:E393" si="23">B356+C356-D356</f>
        <v>1584038.1950632792</v>
      </c>
    </row>
    <row r="357" spans="1:5" x14ac:dyDescent="0.2">
      <c r="A357">
        <v>324</v>
      </c>
      <c r="B357" s="6">
        <f t="shared" si="20"/>
        <v>1584038.1950632792</v>
      </c>
      <c r="C357">
        <f t="shared" si="21"/>
        <v>15840.381950632793</v>
      </c>
      <c r="D357" s="6">
        <f t="shared" si="22"/>
        <v>51430.629846275217</v>
      </c>
      <c r="E357" s="6">
        <f t="shared" si="23"/>
        <v>1548447.9471676368</v>
      </c>
    </row>
    <row r="358" spans="1:5" x14ac:dyDescent="0.2">
      <c r="A358">
        <v>325</v>
      </c>
      <c r="B358" s="6">
        <f t="shared" si="20"/>
        <v>1548447.9471676368</v>
      </c>
      <c r="C358">
        <f t="shared" si="21"/>
        <v>15484.479471676366</v>
      </c>
      <c r="D358" s="6">
        <f t="shared" si="22"/>
        <v>51430.629846275217</v>
      </c>
      <c r="E358" s="6">
        <f t="shared" si="23"/>
        <v>1512501.7967930378</v>
      </c>
    </row>
    <row r="359" spans="1:5" x14ac:dyDescent="0.2">
      <c r="A359">
        <v>326</v>
      </c>
      <c r="B359" s="6">
        <f t="shared" si="20"/>
        <v>1512501.7967930378</v>
      </c>
      <c r="C359">
        <f t="shared" si="21"/>
        <v>15125.017967930376</v>
      </c>
      <c r="D359" s="6">
        <f t="shared" si="22"/>
        <v>51430.629846275217</v>
      </c>
      <c r="E359" s="6">
        <f t="shared" si="23"/>
        <v>1476196.1849146928</v>
      </c>
    </row>
    <row r="360" spans="1:5" x14ac:dyDescent="0.2">
      <c r="A360">
        <v>327</v>
      </c>
      <c r="B360" s="6">
        <f t="shared" si="20"/>
        <v>1476196.1849146928</v>
      </c>
      <c r="C360">
        <f t="shared" si="21"/>
        <v>14761.961849146928</v>
      </c>
      <c r="D360" s="6">
        <f t="shared" si="22"/>
        <v>51430.629846275217</v>
      </c>
      <c r="E360" s="6">
        <f t="shared" si="23"/>
        <v>1439527.5169175644</v>
      </c>
    </row>
    <row r="361" spans="1:5" x14ac:dyDescent="0.2">
      <c r="A361">
        <v>328</v>
      </c>
      <c r="B361" s="6">
        <f t="shared" si="20"/>
        <v>1439527.5169175644</v>
      </c>
      <c r="C361">
        <f t="shared" si="21"/>
        <v>14395.275169175644</v>
      </c>
      <c r="D361" s="6">
        <f t="shared" si="22"/>
        <v>51430.629846275217</v>
      </c>
      <c r="E361" s="6">
        <f t="shared" si="23"/>
        <v>1402492.1622404647</v>
      </c>
    </row>
    <row r="362" spans="1:5" x14ac:dyDescent="0.2">
      <c r="A362">
        <v>329</v>
      </c>
      <c r="B362" s="6">
        <f t="shared" si="20"/>
        <v>1402492.1622404647</v>
      </c>
      <c r="C362">
        <f t="shared" si="21"/>
        <v>14024.921622404647</v>
      </c>
      <c r="D362" s="6">
        <f t="shared" si="22"/>
        <v>51430.629846275217</v>
      </c>
      <c r="E362" s="6">
        <f t="shared" si="23"/>
        <v>1365086.454016594</v>
      </c>
    </row>
    <row r="363" spans="1:5" x14ac:dyDescent="0.2">
      <c r="A363">
        <v>330</v>
      </c>
      <c r="B363" s="6">
        <f t="shared" si="20"/>
        <v>1365086.454016594</v>
      </c>
      <c r="C363">
        <f t="shared" si="21"/>
        <v>13650.86454016594</v>
      </c>
      <c r="D363" s="6">
        <f t="shared" si="22"/>
        <v>51430.629846275217</v>
      </c>
      <c r="E363" s="6">
        <f t="shared" si="23"/>
        <v>1327306.6887104847</v>
      </c>
    </row>
    <row r="364" spans="1:5" x14ac:dyDescent="0.2">
      <c r="A364">
        <v>331</v>
      </c>
      <c r="B364" s="6">
        <f t="shared" si="20"/>
        <v>1327306.6887104847</v>
      </c>
      <c r="C364">
        <f t="shared" si="21"/>
        <v>13273.066887104846</v>
      </c>
      <c r="D364" s="6">
        <f t="shared" si="22"/>
        <v>51430.629846275217</v>
      </c>
      <c r="E364" s="6">
        <f t="shared" si="23"/>
        <v>1289149.1257513142</v>
      </c>
    </row>
    <row r="365" spans="1:5" x14ac:dyDescent="0.2">
      <c r="A365">
        <v>332</v>
      </c>
      <c r="B365" s="6">
        <f t="shared" si="20"/>
        <v>1289149.1257513142</v>
      </c>
      <c r="C365">
        <f t="shared" si="21"/>
        <v>12891.49125751314</v>
      </c>
      <c r="D365" s="6">
        <f t="shared" si="22"/>
        <v>51430.629846275217</v>
      </c>
      <c r="E365" s="6">
        <f t="shared" si="23"/>
        <v>1250609.9871625521</v>
      </c>
    </row>
    <row r="366" spans="1:5" x14ac:dyDescent="0.2">
      <c r="A366">
        <v>333</v>
      </c>
      <c r="B366" s="6">
        <f t="shared" si="20"/>
        <v>1250609.9871625521</v>
      </c>
      <c r="C366">
        <f t="shared" si="21"/>
        <v>12506.09987162552</v>
      </c>
      <c r="D366" s="6">
        <f t="shared" si="22"/>
        <v>51430.629846275217</v>
      </c>
      <c r="E366" s="6">
        <f t="shared" si="23"/>
        <v>1211685.4571879022</v>
      </c>
    </row>
    <row r="367" spans="1:5" x14ac:dyDescent="0.2">
      <c r="A367">
        <v>334</v>
      </c>
      <c r="B367" s="6">
        <f t="shared" si="20"/>
        <v>1211685.4571879022</v>
      </c>
      <c r="C367">
        <f t="shared" si="21"/>
        <v>12116.854571879021</v>
      </c>
      <c r="D367" s="6">
        <f t="shared" si="22"/>
        <v>51430.629846275217</v>
      </c>
      <c r="E367" s="6">
        <f t="shared" si="23"/>
        <v>1172371.6819135058</v>
      </c>
    </row>
    <row r="368" spans="1:5" x14ac:dyDescent="0.2">
      <c r="A368">
        <v>335</v>
      </c>
      <c r="B368" s="6">
        <f t="shared" si="20"/>
        <v>1172371.6819135058</v>
      </c>
      <c r="C368">
        <f t="shared" si="21"/>
        <v>11723.716819135057</v>
      </c>
      <c r="D368" s="6">
        <f t="shared" si="22"/>
        <v>51430.629846275217</v>
      </c>
      <c r="E368" s="6">
        <f t="shared" si="23"/>
        <v>1132664.7688863655</v>
      </c>
    </row>
    <row r="369" spans="1:5" x14ac:dyDescent="0.2">
      <c r="A369">
        <v>336</v>
      </c>
      <c r="B369" s="6">
        <f t="shared" si="20"/>
        <v>1132664.7688863655</v>
      </c>
      <c r="C369">
        <f t="shared" si="21"/>
        <v>11326.647688863653</v>
      </c>
      <c r="D369" s="6">
        <f t="shared" si="22"/>
        <v>51430.629846275217</v>
      </c>
      <c r="E369" s="6">
        <f t="shared" si="23"/>
        <v>1092560.7867289537</v>
      </c>
    </row>
    <row r="370" spans="1:5" x14ac:dyDescent="0.2">
      <c r="A370">
        <v>337</v>
      </c>
      <c r="B370" s="6">
        <f t="shared" si="20"/>
        <v>1092560.7867289537</v>
      </c>
      <c r="C370">
        <f t="shared" si="21"/>
        <v>10925.607867289536</v>
      </c>
      <c r="D370" s="6">
        <f t="shared" si="22"/>
        <v>51430.629846275217</v>
      </c>
      <c r="E370" s="6">
        <f t="shared" si="23"/>
        <v>1052055.764749968</v>
      </c>
    </row>
    <row r="371" spans="1:5" x14ac:dyDescent="0.2">
      <c r="A371">
        <v>338</v>
      </c>
      <c r="B371" s="6">
        <f t="shared" si="20"/>
        <v>1052055.764749968</v>
      </c>
      <c r="C371">
        <f t="shared" si="21"/>
        <v>10520.55764749968</v>
      </c>
      <c r="D371" s="6">
        <f t="shared" si="22"/>
        <v>51430.629846275217</v>
      </c>
      <c r="E371" s="6">
        <f t="shared" si="23"/>
        <v>1011145.6925511925</v>
      </c>
    </row>
    <row r="372" spans="1:5" x14ac:dyDescent="0.2">
      <c r="A372">
        <v>339</v>
      </c>
      <c r="B372" s="6">
        <f t="shared" si="20"/>
        <v>1011145.6925511925</v>
      </c>
      <c r="C372">
        <f t="shared" si="21"/>
        <v>10111.456925511924</v>
      </c>
      <c r="D372" s="6">
        <f t="shared" si="22"/>
        <v>51430.629846275217</v>
      </c>
      <c r="E372" s="6">
        <f t="shared" si="23"/>
        <v>969826.51963042922</v>
      </c>
    </row>
    <row r="373" spans="1:5" x14ac:dyDescent="0.2">
      <c r="A373">
        <v>340</v>
      </c>
      <c r="B373" s="6">
        <f t="shared" si="20"/>
        <v>969826.51963042922</v>
      </c>
      <c r="C373">
        <f t="shared" si="21"/>
        <v>9698.2651963042917</v>
      </c>
      <c r="D373" s="6">
        <f t="shared" si="22"/>
        <v>51430.629846275217</v>
      </c>
      <c r="E373" s="6">
        <f t="shared" si="23"/>
        <v>928094.15498045832</v>
      </c>
    </row>
    <row r="374" spans="1:5" x14ac:dyDescent="0.2">
      <c r="A374">
        <v>341</v>
      </c>
      <c r="B374" s="6">
        <f t="shared" si="20"/>
        <v>928094.15498045832</v>
      </c>
      <c r="C374">
        <f t="shared" si="21"/>
        <v>9280.9415498045837</v>
      </c>
      <c r="D374" s="6">
        <f t="shared" si="22"/>
        <v>51430.629846275217</v>
      </c>
      <c r="E374" s="6">
        <f t="shared" si="23"/>
        <v>885944.46668398764</v>
      </c>
    </row>
    <row r="375" spans="1:5" x14ac:dyDescent="0.2">
      <c r="A375">
        <v>342</v>
      </c>
      <c r="B375" s="6">
        <f t="shared" si="20"/>
        <v>885944.46668398764</v>
      </c>
      <c r="C375">
        <f t="shared" si="21"/>
        <v>8859.4446668398759</v>
      </c>
      <c r="D375" s="6">
        <f t="shared" si="22"/>
        <v>51430.629846275217</v>
      </c>
      <c r="E375" s="6">
        <f t="shared" si="23"/>
        <v>843373.28150455235</v>
      </c>
    </row>
    <row r="376" spans="1:5" x14ac:dyDescent="0.2">
      <c r="A376">
        <v>343</v>
      </c>
      <c r="B376" s="6">
        <f t="shared" si="20"/>
        <v>843373.28150455235</v>
      </c>
      <c r="C376">
        <f t="shared" si="21"/>
        <v>8433.7328150455232</v>
      </c>
      <c r="D376" s="6">
        <f t="shared" si="22"/>
        <v>51430.629846275217</v>
      </c>
      <c r="E376" s="6">
        <f t="shared" si="23"/>
        <v>800376.38447332266</v>
      </c>
    </row>
    <row r="377" spans="1:5" x14ac:dyDescent="0.2">
      <c r="A377">
        <v>344</v>
      </c>
      <c r="B377" s="6">
        <f t="shared" si="20"/>
        <v>800376.38447332266</v>
      </c>
      <c r="C377">
        <f t="shared" si="21"/>
        <v>8003.7638447332256</v>
      </c>
      <c r="D377" s="6">
        <f t="shared" si="22"/>
        <v>51430.629846275217</v>
      </c>
      <c r="E377" s="6">
        <f t="shared" si="23"/>
        <v>756949.5184717807</v>
      </c>
    </row>
    <row r="378" spans="1:5" x14ac:dyDescent="0.2">
      <c r="A378">
        <v>345</v>
      </c>
      <c r="B378" s="6">
        <f t="shared" si="20"/>
        <v>756949.5184717807</v>
      </c>
      <c r="C378">
        <f t="shared" si="21"/>
        <v>7569.4951847178063</v>
      </c>
      <c r="D378" s="6">
        <f t="shared" si="22"/>
        <v>51430.629846275217</v>
      </c>
      <c r="E378" s="6">
        <f t="shared" si="23"/>
        <v>713088.38381022331</v>
      </c>
    </row>
    <row r="379" spans="1:5" x14ac:dyDescent="0.2">
      <c r="A379">
        <v>346</v>
      </c>
      <c r="B379" s="6">
        <f t="shared" si="20"/>
        <v>713088.38381022331</v>
      </c>
      <c r="C379">
        <f t="shared" si="21"/>
        <v>7130.8838381022324</v>
      </c>
      <c r="D379" s="6">
        <f t="shared" si="22"/>
        <v>51430.629846275217</v>
      </c>
      <c r="E379" s="6">
        <f t="shared" si="23"/>
        <v>668788.63780205033</v>
      </c>
    </row>
    <row r="380" spans="1:5" x14ac:dyDescent="0.2">
      <c r="A380">
        <v>347</v>
      </c>
      <c r="B380" s="6">
        <f t="shared" si="20"/>
        <v>668788.63780205033</v>
      </c>
      <c r="C380">
        <f t="shared" si="21"/>
        <v>6687.8863780205029</v>
      </c>
      <c r="D380" s="6">
        <f t="shared" si="22"/>
        <v>51430.629846275217</v>
      </c>
      <c r="E380" s="6">
        <f t="shared" si="23"/>
        <v>624045.89433379564</v>
      </c>
    </row>
    <row r="381" spans="1:5" x14ac:dyDescent="0.2">
      <c r="A381">
        <v>348</v>
      </c>
      <c r="B381" s="6">
        <f t="shared" si="20"/>
        <v>624045.89433379564</v>
      </c>
      <c r="C381">
        <f t="shared" si="21"/>
        <v>6240.458943337956</v>
      </c>
      <c r="D381" s="6">
        <f t="shared" si="22"/>
        <v>51430.629846275217</v>
      </c>
      <c r="E381" s="6">
        <f t="shared" si="23"/>
        <v>578855.72343085834</v>
      </c>
    </row>
    <row r="382" spans="1:5" x14ac:dyDescent="0.2">
      <c r="A382">
        <v>349</v>
      </c>
      <c r="B382" s="6">
        <f t="shared" si="20"/>
        <v>578855.72343085834</v>
      </c>
      <c r="C382">
        <f t="shared" si="21"/>
        <v>5788.5572343085832</v>
      </c>
      <c r="D382" s="6">
        <f t="shared" si="22"/>
        <v>51430.629846275217</v>
      </c>
      <c r="E382" s="6">
        <f t="shared" si="23"/>
        <v>533213.65081889171</v>
      </c>
    </row>
    <row r="383" spans="1:5" x14ac:dyDescent="0.2">
      <c r="A383">
        <v>350</v>
      </c>
      <c r="B383" s="6">
        <f t="shared" si="20"/>
        <v>533213.65081889171</v>
      </c>
      <c r="C383">
        <f t="shared" si="21"/>
        <v>5332.1365081889171</v>
      </c>
      <c r="D383" s="6">
        <f t="shared" si="22"/>
        <v>51430.629846275217</v>
      </c>
      <c r="E383" s="6">
        <f t="shared" si="23"/>
        <v>487115.15748080541</v>
      </c>
    </row>
    <row r="384" spans="1:5" x14ac:dyDescent="0.2">
      <c r="A384">
        <v>351</v>
      </c>
      <c r="B384" s="6">
        <f t="shared" si="20"/>
        <v>487115.15748080541</v>
      </c>
      <c r="C384">
        <f t="shared" si="21"/>
        <v>4871.1515748080537</v>
      </c>
      <c r="D384" s="6">
        <f t="shared" si="22"/>
        <v>51430.629846275217</v>
      </c>
      <c r="E384" s="6">
        <f t="shared" si="23"/>
        <v>440555.67920933827</v>
      </c>
    </row>
    <row r="385" spans="1:5" x14ac:dyDescent="0.2">
      <c r="A385">
        <v>352</v>
      </c>
      <c r="B385" s="6">
        <f t="shared" si="20"/>
        <v>440555.67920933827</v>
      </c>
      <c r="C385">
        <f t="shared" si="21"/>
        <v>4405.5567920933827</v>
      </c>
      <c r="D385" s="6">
        <f t="shared" si="22"/>
        <v>51430.629846275217</v>
      </c>
      <c r="E385" s="6">
        <f t="shared" si="23"/>
        <v>393530.60615515645</v>
      </c>
    </row>
    <row r="386" spans="1:5" x14ac:dyDescent="0.2">
      <c r="A386">
        <v>353</v>
      </c>
      <c r="B386" s="6">
        <f t="shared" si="20"/>
        <v>393530.60615515645</v>
      </c>
      <c r="C386">
        <f t="shared" si="21"/>
        <v>3935.3060615515642</v>
      </c>
      <c r="D386" s="6">
        <f t="shared" si="22"/>
        <v>51430.629846275217</v>
      </c>
      <c r="E386" s="6">
        <f t="shared" si="23"/>
        <v>346035.2823704328</v>
      </c>
    </row>
    <row r="387" spans="1:5" x14ac:dyDescent="0.2">
      <c r="A387">
        <v>354</v>
      </c>
      <c r="B387" s="6">
        <f t="shared" si="20"/>
        <v>346035.2823704328</v>
      </c>
      <c r="C387">
        <f t="shared" si="21"/>
        <v>3460.3528237043279</v>
      </c>
      <c r="D387" s="6">
        <f t="shared" si="22"/>
        <v>51430.629846275217</v>
      </c>
      <c r="E387" s="6">
        <f t="shared" si="23"/>
        <v>298065.00534786191</v>
      </c>
    </row>
    <row r="388" spans="1:5" x14ac:dyDescent="0.2">
      <c r="A388">
        <v>355</v>
      </c>
      <c r="B388" s="6">
        <f t="shared" si="20"/>
        <v>298065.00534786191</v>
      </c>
      <c r="C388">
        <f t="shared" si="21"/>
        <v>2980.6500534786192</v>
      </c>
      <c r="D388" s="6">
        <f t="shared" si="22"/>
        <v>51430.629846275217</v>
      </c>
      <c r="E388" s="6">
        <f t="shared" si="23"/>
        <v>249615.02555506531</v>
      </c>
    </row>
    <row r="389" spans="1:5" x14ac:dyDescent="0.2">
      <c r="A389">
        <v>356</v>
      </c>
      <c r="B389" s="6">
        <f t="shared" si="20"/>
        <v>249615.02555506531</v>
      </c>
      <c r="C389">
        <f t="shared" si="21"/>
        <v>2496.1502555506531</v>
      </c>
      <c r="D389" s="6">
        <f t="shared" si="22"/>
        <v>51430.629846275217</v>
      </c>
      <c r="E389" s="6">
        <f t="shared" si="23"/>
        <v>200680.54596434074</v>
      </c>
    </row>
    <row r="390" spans="1:5" x14ac:dyDescent="0.2">
      <c r="A390">
        <v>357</v>
      </c>
      <c r="B390" s="6">
        <f t="shared" si="20"/>
        <v>200680.54596434074</v>
      </c>
      <c r="C390">
        <f t="shared" si="21"/>
        <v>2006.8054596434074</v>
      </c>
      <c r="D390" s="6">
        <f t="shared" si="22"/>
        <v>51430.629846275217</v>
      </c>
      <c r="E390" s="6">
        <f t="shared" si="23"/>
        <v>151256.7215777089</v>
      </c>
    </row>
    <row r="391" spans="1:5" x14ac:dyDescent="0.2">
      <c r="A391">
        <v>358</v>
      </c>
      <c r="B391" s="6">
        <f t="shared" si="20"/>
        <v>151256.7215777089</v>
      </c>
      <c r="C391">
        <f t="shared" si="21"/>
        <v>1512.5672157770889</v>
      </c>
      <c r="D391" s="6">
        <f t="shared" si="22"/>
        <v>51430.629846275217</v>
      </c>
      <c r="E391" s="6">
        <f t="shared" si="23"/>
        <v>101338.65894721077</v>
      </c>
    </row>
    <row r="392" spans="1:5" x14ac:dyDescent="0.2">
      <c r="A392">
        <v>359</v>
      </c>
      <c r="B392" s="6">
        <f t="shared" si="20"/>
        <v>101338.65894721077</v>
      </c>
      <c r="C392">
        <f t="shared" si="21"/>
        <v>1013.3865894721076</v>
      </c>
      <c r="D392" s="6">
        <f t="shared" si="22"/>
        <v>51430.629846275217</v>
      </c>
      <c r="E392" s="6">
        <f t="shared" si="23"/>
        <v>50921.415690407666</v>
      </c>
    </row>
    <row r="393" spans="1:5" x14ac:dyDescent="0.2">
      <c r="A393">
        <v>360</v>
      </c>
      <c r="B393" s="6">
        <f t="shared" si="20"/>
        <v>50921.415690407666</v>
      </c>
      <c r="C393">
        <f t="shared" si="21"/>
        <v>509.21415690407662</v>
      </c>
      <c r="D393" s="6">
        <f t="shared" si="22"/>
        <v>51430.629846275217</v>
      </c>
      <c r="E393" s="6">
        <f t="shared" si="23"/>
        <v>1.0365256457589567E-6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 1</vt:lpstr>
      <vt:lpstr>Set 2</vt:lpstr>
      <vt:lpstr>Set 3</vt:lpstr>
      <vt:lpstr>Set 4</vt:lpstr>
      <vt:lpstr>Set 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Aabhas Basnet</dc:creator>
  <cp:lastModifiedBy>Aabhas Basnet</cp:lastModifiedBy>
  <dcterms:created xsi:type="dcterms:W3CDTF">2023-12-15T10:40:13Z</dcterms:created>
  <dcterms:modified xsi:type="dcterms:W3CDTF">2023-12-16T03:29:17Z</dcterms:modified>
</cp:coreProperties>
</file>