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drawings/drawing2.xml" ContentType="application/vnd.openxmlformats-officedocument.drawing+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hohimerwealthmanagement-my.sharepoint.com/personal/eknudsen_hohimerwealthmanagement_com/Documents/Documents/_WORK_PROJECTS/Q_REPORT_EXCEL/data/"/>
    </mc:Choice>
  </mc:AlternateContent>
  <xr:revisionPtr revIDLastSave="585" documentId="13_ncr:1_{35C52981-7DDD-4176-AA7E-E153F0BCE09C}" xr6:coauthVersionLast="47" xr6:coauthVersionMax="47" xr10:uidLastSave="{0D40FE8D-1548-456C-B4E7-8BAEAED9AD8B}"/>
  <bookViews>
    <workbookView xWindow="28680" yWindow="-120" windowWidth="29040" windowHeight="15720" tabRatio="928" activeTab="8" xr2:uid="{E7F7138F-C45B-43F5-B492-C951A2E0616E}"/>
  </bookViews>
  <sheets>
    <sheet name="total_recap" sheetId="31" r:id="rId1"/>
    <sheet name="growth_overview" sheetId="10" r:id="rId2"/>
    <sheet name="growth_positions" sheetId="21" r:id="rId3"/>
    <sheet name="growth_stats" sheetId="7" r:id="rId4"/>
    <sheet name="core_overview" sheetId="24" r:id="rId5"/>
    <sheet name="core_positions" sheetId="20" r:id="rId6"/>
    <sheet name="core_stats" sheetId="25" r:id="rId7"/>
    <sheet name="smid_overview" sheetId="27" r:id="rId8"/>
    <sheet name="smid_positions" sheetId="22" r:id="rId9"/>
    <sheet name="smid_stats" sheetId="26" r:id="rId10"/>
    <sheet name="alternatives_overview" sheetId="29" r:id="rId11"/>
    <sheet name="structured_notes_overview" sheetId="30" r:id="rId12"/>
  </sheets>
  <definedNames>
    <definedName name="Core_Metadata">core_overview!$B$7:$C$11</definedName>
    <definedName name="Core_Metric_Benchmark" localSheetId="10">Table48[Benchmark]</definedName>
    <definedName name="Core_Metric_Benchmark" localSheetId="11">Table48[Benchmark]</definedName>
    <definedName name="Core_Metric_Benchmark">Table48[Benchmark]</definedName>
    <definedName name="Core_Metric_Difference" localSheetId="10">Table48[Difference]</definedName>
    <definedName name="Core_Metric_Difference" localSheetId="11">Table48[Difference]</definedName>
    <definedName name="Core_Metric_Difference">Table48[Difference]</definedName>
    <definedName name="Core_Metric_Labels" localSheetId="10">Table48[Metric]</definedName>
    <definedName name="Core_Metric_Labels" localSheetId="11">Table48[Metric]</definedName>
    <definedName name="Core_Metric_Labels">Table48[Metric]</definedName>
    <definedName name="Core_Metric_Portfolio" localSheetId="10">Table48[Portfolio]</definedName>
    <definedName name="Core_Metric_Portfolio" localSheetId="11">Table48[Portfolio]</definedName>
    <definedName name="Core_Metric_Portfolio">Table48[Portfolio]</definedName>
    <definedName name="Core_RegionalAllocation" localSheetId="10">Table26[]</definedName>
    <definedName name="Core_RegionalAllocation" localSheetId="11">Table26[]</definedName>
    <definedName name="Core_RegionalAllocation">Table26[]</definedName>
    <definedName name="Core_Sector_Labels" localSheetId="10">Table510[Sector Name]</definedName>
    <definedName name="Core_Sector_Labels" localSheetId="11">Table510[Sector Name]</definedName>
    <definedName name="Core_Sector_Labels">Table510[Sector Name]</definedName>
    <definedName name="Core_Sector_Totals" localSheetId="10">Table510[New Total (%)]</definedName>
    <definedName name="Core_Sector_Totals" localSheetId="11">Table510[New Total (%)]</definedName>
    <definedName name="Core_Sector_Totals">Table510[New Total (%)]</definedName>
    <definedName name="Core_Top10" localSheetId="10">Table37[]</definedName>
    <definedName name="Core_Top10" localSheetId="11">Table37[]</definedName>
    <definedName name="Core_Top10">Table37[]</definedName>
    <definedName name="CorePositions_SecuritiesAdded">core_positions!$C$18</definedName>
    <definedName name="CorePositions_SecuritiesRemoved">core_positions!$C$20</definedName>
    <definedName name="Growth_Metadata" localSheetId="10">alternatives_overview!$B$7:$C$11</definedName>
    <definedName name="Growth_Metadata" localSheetId="11">structured_notes_overview!$B$7:$C$11</definedName>
    <definedName name="Growth_Metadata">growth_overview!$B$7:$C$11</definedName>
    <definedName name="Growth_Metric_Benchmark" localSheetId="10">Table4[Benchmark]</definedName>
    <definedName name="Growth_Metric_Benchmark" localSheetId="11">Table4[Benchmark]</definedName>
    <definedName name="Growth_Metric_Benchmark">Table4[Benchmark]</definedName>
    <definedName name="Growth_Metric_Difference" localSheetId="10">Table4[Difference]</definedName>
    <definedName name="Growth_Metric_Difference" localSheetId="11">Table4[Difference]</definedName>
    <definedName name="Growth_Metric_Difference">Table4[Difference]</definedName>
    <definedName name="Growth_Metric_Labels" localSheetId="10">Table4[Metric]</definedName>
    <definedName name="Growth_Metric_Labels" localSheetId="11">Table4[Metric]</definedName>
    <definedName name="Growth_Metric_Labels">Table4[Metric]</definedName>
    <definedName name="Growth_Metric_Portfolio" localSheetId="10">Table4[Portfolio]</definedName>
    <definedName name="Growth_Metric_Portfolio" localSheetId="11">Table4[Portfolio]</definedName>
    <definedName name="Growth_Metric_Portfolio">Table4[Portfolio]</definedName>
    <definedName name="Growth_RegionalAllocation" localSheetId="10">Table2[]</definedName>
    <definedName name="Growth_RegionalAllocation" localSheetId="11">Table2[]</definedName>
    <definedName name="Growth_RegionalAllocation">Table2[]</definedName>
    <definedName name="Growth_Sector_Labels" localSheetId="10">Table51012[Sector Name]</definedName>
    <definedName name="Growth_Sector_Labels" localSheetId="11">Table51012[Sector Name]</definedName>
    <definedName name="Growth_Sector_Labels">Table51012[Sector Name]</definedName>
    <definedName name="Growth_Sector_Totals" localSheetId="10">Table51012[New Total (%)]</definedName>
    <definedName name="Growth_Sector_Totals" localSheetId="11">Table51012[New Total (%)]</definedName>
    <definedName name="Growth_Sector_Totals">Table51012[New Total (%)]</definedName>
    <definedName name="Growth_Top10" localSheetId="10">Table3[]</definedName>
    <definedName name="Growth_Top10" localSheetId="11">Table3[]</definedName>
    <definedName name="Growth_Top10">Table3[]</definedName>
    <definedName name="GrowthPositions_SecuritiesAdded">growth_positions!$C$18</definedName>
    <definedName name="GrowthPositions_SecuritiesRemoved">growth_positions!$C$20</definedName>
    <definedName name="SMID_Commentary">smid_overview!$D$15</definedName>
    <definedName name="Structured_Notes_Commentary">#REF!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1" i="25" l="1"/>
  <c r="E22" i="25"/>
  <c r="E23" i="25"/>
  <c r="E24" i="25"/>
  <c r="E20" i="25"/>
  <c r="F5" i="20" l="1"/>
  <c r="F6" i="20"/>
  <c r="F7" i="20"/>
  <c r="F8" i="20"/>
  <c r="F9" i="20"/>
  <c r="F10" i="20"/>
  <c r="F11" i="20"/>
  <c r="G11" i="20" s="1"/>
  <c r="F12" i="20"/>
  <c r="F13" i="20"/>
  <c r="G13" i="20" s="1"/>
  <c r="F14" i="20"/>
  <c r="F15" i="20"/>
  <c r="E5" i="20"/>
  <c r="E6" i="20"/>
  <c r="E7" i="20"/>
  <c r="E8" i="20"/>
  <c r="E9" i="20"/>
  <c r="E10" i="20"/>
  <c r="E11" i="20"/>
  <c r="E12" i="20"/>
  <c r="E13" i="20"/>
  <c r="E14" i="20"/>
  <c r="E15" i="20"/>
  <c r="G5" i="22"/>
  <c r="F5" i="22"/>
  <c r="F6" i="22"/>
  <c r="F7" i="22"/>
  <c r="F8" i="22"/>
  <c r="F9" i="22"/>
  <c r="F10" i="22"/>
  <c r="F11" i="22"/>
  <c r="F12" i="22"/>
  <c r="F13" i="22"/>
  <c r="F14" i="22"/>
  <c r="F15" i="22"/>
  <c r="E5" i="22"/>
  <c r="E6" i="22"/>
  <c r="E7" i="22"/>
  <c r="E8" i="22"/>
  <c r="E9" i="22"/>
  <c r="E10" i="22"/>
  <c r="E11" i="22"/>
  <c r="E12" i="22"/>
  <c r="E13" i="22"/>
  <c r="E14" i="22"/>
  <c r="E15" i="22"/>
  <c r="F5" i="21"/>
  <c r="F6" i="21"/>
  <c r="F7" i="21"/>
  <c r="F8" i="21"/>
  <c r="F9" i="21"/>
  <c r="F10" i="21"/>
  <c r="F11" i="21"/>
  <c r="F12" i="21"/>
  <c r="F13" i="21"/>
  <c r="F14" i="21"/>
  <c r="F15" i="21"/>
  <c r="E5" i="21"/>
  <c r="E6" i="21"/>
  <c r="E7" i="21"/>
  <c r="E8" i="21"/>
  <c r="E9" i="21"/>
  <c r="E10" i="21"/>
  <c r="E11" i="21"/>
  <c r="E12" i="21"/>
  <c r="E13" i="21"/>
  <c r="E14" i="21"/>
  <c r="E15" i="21"/>
  <c r="C20" i="22" a="1"/>
  <c r="C20" i="22" s="1"/>
  <c r="C20" i="20" a="1"/>
  <c r="C20" i="20" s="1"/>
  <c r="C18" i="21" a="1"/>
  <c r="C18" i="21" s="1"/>
  <c r="D25" i="26"/>
  <c r="C25" i="26"/>
  <c r="D25" i="25"/>
  <c r="C25" i="25"/>
  <c r="D25" i="7"/>
  <c r="C25" i="7"/>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74" i="20"/>
  <c r="G75" i="20"/>
  <c r="G76" i="20"/>
  <c r="G77" i="20"/>
  <c r="G78" i="20"/>
  <c r="G79" i="20"/>
  <c r="G80" i="20"/>
  <c r="G81" i="20"/>
  <c r="G82" i="20"/>
  <c r="G83" i="20"/>
  <c r="G84" i="20"/>
  <c r="G85" i="20"/>
  <c r="G86" i="20"/>
  <c r="G87" i="20"/>
  <c r="G88" i="20"/>
  <c r="G89" i="20"/>
  <c r="G90" i="20"/>
  <c r="G91" i="20"/>
  <c r="G92" i="20"/>
  <c r="G93" i="20"/>
  <c r="G94" i="20"/>
  <c r="G95" i="20"/>
  <c r="G96" i="20"/>
  <c r="G97" i="20"/>
  <c r="G98" i="20"/>
  <c r="C18" i="22" a="1"/>
  <c r="C18" i="22" s="1"/>
  <c r="G12" i="22"/>
  <c r="G10" i="22"/>
  <c r="G9" i="22"/>
  <c r="G8" i="22"/>
  <c r="F16" i="22"/>
  <c r="G103" i="21"/>
  <c r="G102" i="21"/>
  <c r="G101" i="21"/>
  <c r="G100" i="21"/>
  <c r="G99" i="21"/>
  <c r="G98" i="21"/>
  <c r="G97" i="21"/>
  <c r="G96" i="21"/>
  <c r="G95" i="21"/>
  <c r="G94" i="21"/>
  <c r="G93" i="21"/>
  <c r="G92" i="21"/>
  <c r="G91" i="21"/>
  <c r="G90" i="21"/>
  <c r="G89" i="21"/>
  <c r="G88" i="21"/>
  <c r="G87" i="21"/>
  <c r="G86" i="21"/>
  <c r="G85" i="21"/>
  <c r="G84" i="21"/>
  <c r="G83" i="21"/>
  <c r="G82" i="21"/>
  <c r="G81" i="21"/>
  <c r="G80" i="21"/>
  <c r="G79" i="21"/>
  <c r="G78" i="21"/>
  <c r="G77" i="21"/>
  <c r="G76" i="21"/>
  <c r="G75" i="21"/>
  <c r="G74" i="21"/>
  <c r="G73" i="21"/>
  <c r="G72" i="21"/>
  <c r="G71" i="21"/>
  <c r="G70" i="21"/>
  <c r="G69" i="21"/>
  <c r="G68" i="21"/>
  <c r="G67" i="21"/>
  <c r="G66" i="21"/>
  <c r="G65" i="21"/>
  <c r="G64" i="21"/>
  <c r="G63" i="21"/>
  <c r="G62" i="21"/>
  <c r="G61" i="21"/>
  <c r="G60" i="21"/>
  <c r="G59" i="21"/>
  <c r="G58" i="21"/>
  <c r="G57" i="21"/>
  <c r="G56" i="21"/>
  <c r="G55" i="21"/>
  <c r="G54" i="21"/>
  <c r="G53" i="21"/>
  <c r="G52" i="21"/>
  <c r="G51" i="21"/>
  <c r="G50" i="21"/>
  <c r="G49" i="21"/>
  <c r="G48" i="21"/>
  <c r="G47" i="21"/>
  <c r="G46" i="21"/>
  <c r="G45" i="21"/>
  <c r="G44" i="21"/>
  <c r="G43" i="21"/>
  <c r="G42" i="21"/>
  <c r="G41" i="21"/>
  <c r="G40" i="21"/>
  <c r="G39" i="21"/>
  <c r="G38" i="21"/>
  <c r="G37" i="21"/>
  <c r="G36" i="21"/>
  <c r="G35" i="21"/>
  <c r="G34" i="21"/>
  <c r="G33" i="21"/>
  <c r="G32" i="21"/>
  <c r="G31" i="21"/>
  <c r="G30" i="21"/>
  <c r="G29" i="21"/>
  <c r="G28" i="21"/>
  <c r="G27" i="21"/>
  <c r="G26" i="21"/>
  <c r="G25" i="21"/>
  <c r="G24" i="21"/>
  <c r="G23" i="21"/>
  <c r="C20" i="21" a="1"/>
  <c r="C20" i="21" s="1"/>
  <c r="C18" i="20" a="1"/>
  <c r="C18" i="20" s="1"/>
  <c r="G10" i="20"/>
  <c r="G9" i="20"/>
  <c r="G8" i="20"/>
  <c r="G7" i="20"/>
  <c r="G6" i="20"/>
  <c r="G14" i="20" l="1"/>
  <c r="G15" i="20"/>
  <c r="G15" i="22"/>
  <c r="G13" i="22"/>
  <c r="G14" i="22"/>
  <c r="G9" i="21"/>
  <c r="G10" i="21"/>
  <c r="G12" i="21"/>
  <c r="G13" i="21"/>
  <c r="G7" i="21"/>
  <c r="G8" i="21"/>
  <c r="G6" i="22"/>
  <c r="G7" i="22"/>
  <c r="G11" i="22"/>
  <c r="E16" i="22"/>
  <c r="G16" i="22"/>
  <c r="G5" i="20"/>
  <c r="G12" i="20"/>
  <c r="F16" i="20"/>
  <c r="E16" i="20"/>
  <c r="G6" i="21"/>
  <c r="G14" i="21"/>
  <c r="G15" i="21"/>
  <c r="F16" i="21"/>
  <c r="G11" i="21"/>
  <c r="G5" i="21"/>
  <c r="E16" i="21"/>
  <c r="G16" i="20" l="1"/>
  <c r="G16" i="2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<sst xmlns="http://schemas.openxmlformats.org/spreadsheetml/2006/main" count="868" uniqueCount="448">
  <si>
    <t>BERRY GLOBAL GROUP INC</t>
  </si>
  <si>
    <t>SILGAN HOLDINGS INC</t>
  </si>
  <si>
    <t>ANI PHARMACEUTICALS INC</t>
  </si>
  <si>
    <t>LOUISIANA-PACIFIC CORP</t>
  </si>
  <si>
    <t>PALOMAR HOLDINGS INC</t>
  </si>
  <si>
    <t>OSI SYSTEMS INC</t>
  </si>
  <si>
    <t>CATALYST PHARMACEUTICALS INC</t>
  </si>
  <si>
    <t>ALKERMES PLC</t>
  </si>
  <si>
    <t>AMEDISYS INC</t>
  </si>
  <si>
    <t>MUELLER INDUSTRIES INC</t>
  </si>
  <si>
    <t>EXPEDIA GROUP INC</t>
  </si>
  <si>
    <t>ELECTRONIC ARTS INC</t>
  </si>
  <si>
    <t>SEMPRA</t>
  </si>
  <si>
    <t>NEWMONT CORP</t>
  </si>
  <si>
    <t>SCHLUMBERGER LTD</t>
  </si>
  <si>
    <t>AMERIPRISE FINANCIAL INC</t>
  </si>
  <si>
    <t>AMERICAN ELECTRIC POWER</t>
  </si>
  <si>
    <t>TARGET CORP</t>
  </si>
  <si>
    <t>BARCLAYS PLC</t>
  </si>
  <si>
    <t>PINTEREST INC- CLASS A</t>
  </si>
  <si>
    <t>MICROSOFT CORP</t>
  </si>
  <si>
    <t>NVIDIA CORP</t>
  </si>
  <si>
    <t>VISA INC-CLASS A SHARES</t>
  </si>
  <si>
    <t>SHERWIN-WILLIAMS CO/THE</t>
  </si>
  <si>
    <t>BERKSHIRE HATHAWAY INC-CL B</t>
  </si>
  <si>
    <t>AMERICAN EXPRESS CO</t>
  </si>
  <si>
    <t>VICI PROPERTIES INC</t>
  </si>
  <si>
    <t>CISCO SYSTEMS INC</t>
  </si>
  <si>
    <t>BAKER HUGHES CO</t>
  </si>
  <si>
    <t>NEXTERA ENERGY INC</t>
  </si>
  <si>
    <t>Name</t>
  </si>
  <si>
    <t>Weight (%)</t>
  </si>
  <si>
    <t>Classification</t>
  </si>
  <si>
    <t>Total</t>
  </si>
  <si>
    <t>Africa / Middle East</t>
  </si>
  <si>
    <t>Asia Pacific</t>
  </si>
  <si>
    <t>North America</t>
  </si>
  <si>
    <t>South &amp; Central America</t>
  </si>
  <si>
    <t>Western Europe</t>
  </si>
  <si>
    <t>GROWTH</t>
  </si>
  <si>
    <t>CORE</t>
  </si>
  <si>
    <t>Metric</t>
  </si>
  <si>
    <t>Portfolio</t>
  </si>
  <si>
    <t>Benchmark</t>
  </si>
  <si>
    <t>Difference</t>
  </si>
  <si>
    <t>Div Yld</t>
  </si>
  <si>
    <t>P/E</t>
  </si>
  <si>
    <t>P/CF</t>
  </si>
  <si>
    <t>P/B</t>
  </si>
  <si>
    <t>Debt/Equity</t>
  </si>
  <si>
    <t>Current Ratio</t>
  </si>
  <si>
    <t>ROE</t>
  </si>
  <si>
    <t>Market Value(%)</t>
  </si>
  <si>
    <t>Region</t>
  </si>
  <si>
    <t>Holdings</t>
  </si>
  <si>
    <t>TOTAL</t>
  </si>
  <si>
    <t>Rank</t>
  </si>
  <si>
    <t>Metadata</t>
  </si>
  <si>
    <t>Value</t>
  </si>
  <si>
    <t>As Of Date</t>
  </si>
  <si>
    <t>Currency</t>
  </si>
  <si>
    <t>USD</t>
  </si>
  <si>
    <t>DM INDEX</t>
  </si>
  <si>
    <t>GICS Sectors</t>
  </si>
  <si>
    <t>Blackrock</t>
  </si>
  <si>
    <t>Interactive Brokers</t>
  </si>
  <si>
    <t>Chubb</t>
  </si>
  <si>
    <t>Square</t>
  </si>
  <si>
    <t>Schwab</t>
  </si>
  <si>
    <t>United Health</t>
  </si>
  <si>
    <t>Bank of America</t>
  </si>
  <si>
    <t>Adobe</t>
  </si>
  <si>
    <t>Eli Lilly</t>
  </si>
  <si>
    <t>Salesforce</t>
  </si>
  <si>
    <t>Novo Nordisk</t>
  </si>
  <si>
    <t>Amdocs</t>
  </si>
  <si>
    <t>AstraZeneca</t>
  </si>
  <si>
    <t>Disney</t>
  </si>
  <si>
    <t>Toyota</t>
  </si>
  <si>
    <t>First Energy</t>
  </si>
  <si>
    <t>TJX</t>
  </si>
  <si>
    <t>Airbus</t>
  </si>
  <si>
    <t>Lululemon</t>
  </si>
  <si>
    <t>L3 Harris</t>
  </si>
  <si>
    <t>ASML</t>
  </si>
  <si>
    <t>Haliburton</t>
  </si>
  <si>
    <t>Advanced Micro</t>
  </si>
  <si>
    <t>Arista Networks</t>
  </si>
  <si>
    <t>Amphenol</t>
  </si>
  <si>
    <t>Intuit</t>
  </si>
  <si>
    <t>Motorola Solutions</t>
  </si>
  <si>
    <t>Synopsys</t>
  </si>
  <si>
    <t>Qualcomm</t>
  </si>
  <si>
    <t>Sea</t>
  </si>
  <si>
    <t>Live Nation</t>
  </si>
  <si>
    <t>Pinterest</t>
  </si>
  <si>
    <t>Sempra</t>
  </si>
  <si>
    <t>Steel Dynamics</t>
  </si>
  <si>
    <t>Vulcan Materials</t>
  </si>
  <si>
    <t>Uber</t>
  </si>
  <si>
    <t>Eaton</t>
  </si>
  <si>
    <t>WW Grainger</t>
  </si>
  <si>
    <t>AMETEK</t>
  </si>
  <si>
    <t>Vertiv</t>
  </si>
  <si>
    <t>Cheniere Energy</t>
  </si>
  <si>
    <t>Post Holdings</t>
  </si>
  <si>
    <t>Sector</t>
  </si>
  <si>
    <t>Old</t>
  </si>
  <si>
    <t>New</t>
  </si>
  <si>
    <t>apo</t>
  </si>
  <si>
    <t>axp</t>
  </si>
  <si>
    <t>brk/b</t>
  </si>
  <si>
    <t>ibkr</t>
  </si>
  <si>
    <t>msci</t>
  </si>
  <si>
    <t>owl</t>
  </si>
  <si>
    <t>pgr</t>
  </si>
  <si>
    <t>v</t>
  </si>
  <si>
    <t>snex</t>
  </si>
  <si>
    <t>xyz</t>
  </si>
  <si>
    <t>blk</t>
  </si>
  <si>
    <t>cb</t>
  </si>
  <si>
    <t>schw</t>
  </si>
  <si>
    <t>bac</t>
  </si>
  <si>
    <t>Ticker</t>
  </si>
  <si>
    <t>Apollo</t>
  </si>
  <si>
    <t>American Express</t>
  </si>
  <si>
    <t>Berkshire</t>
  </si>
  <si>
    <t>MSCI</t>
  </si>
  <si>
    <t>Blue Owl</t>
  </si>
  <si>
    <t>Progressive</t>
  </si>
  <si>
    <t>Visa</t>
  </si>
  <si>
    <t>StoneX</t>
  </si>
  <si>
    <t>Financials</t>
  </si>
  <si>
    <t>Healthcare</t>
  </si>
  <si>
    <t>amgn</t>
  </si>
  <si>
    <t>Amgen</t>
  </si>
  <si>
    <t>mrk</t>
  </si>
  <si>
    <t>Merck</t>
  </si>
  <si>
    <t>moh</t>
  </si>
  <si>
    <t>Molina</t>
  </si>
  <si>
    <t>rprx</t>
  </si>
  <si>
    <t>Royalty Pharma</t>
  </si>
  <si>
    <t>unh</t>
  </si>
  <si>
    <t>vrtx</t>
  </si>
  <si>
    <t>Vertex</t>
  </si>
  <si>
    <t>lly</t>
  </si>
  <si>
    <t>nvo</t>
  </si>
  <si>
    <t>azn</t>
  </si>
  <si>
    <t>Consumer Discretionary</t>
  </si>
  <si>
    <t>flut</t>
  </si>
  <si>
    <t>Flutter</t>
  </si>
  <si>
    <t>lvmuy</t>
  </si>
  <si>
    <t>LVMH</t>
  </si>
  <si>
    <t>meli</t>
  </si>
  <si>
    <t>Mercado</t>
  </si>
  <si>
    <t>amzn</t>
  </si>
  <si>
    <t>Amazon</t>
  </si>
  <si>
    <t>expe</t>
  </si>
  <si>
    <t>Expedia</t>
  </si>
  <si>
    <t>tm</t>
  </si>
  <si>
    <t>tjx</t>
  </si>
  <si>
    <t>lulu</t>
  </si>
  <si>
    <t>Real Estate</t>
  </si>
  <si>
    <t>vici</t>
  </si>
  <si>
    <t>VICI</t>
  </si>
  <si>
    <t>pld</t>
  </si>
  <si>
    <t>Prologis</t>
  </si>
  <si>
    <t>Technology</t>
  </si>
  <si>
    <t>adbe</t>
  </si>
  <si>
    <t>avgo</t>
  </si>
  <si>
    <t>Broadcom</t>
  </si>
  <si>
    <t>crm</t>
  </si>
  <si>
    <t>csco</t>
  </si>
  <si>
    <t>Cisco</t>
  </si>
  <si>
    <t>dox</t>
  </si>
  <si>
    <t>docu</t>
  </si>
  <si>
    <t>DocuSign</t>
  </si>
  <si>
    <t>asml</t>
  </si>
  <si>
    <t>lrcx</t>
  </si>
  <si>
    <t>Lam Research</t>
  </si>
  <si>
    <t>msft</t>
  </si>
  <si>
    <t>Microsoft</t>
  </si>
  <si>
    <t>nvda</t>
  </si>
  <si>
    <t>Nvidia</t>
  </si>
  <si>
    <t>panw</t>
  </si>
  <si>
    <t>Palo Alto</t>
  </si>
  <si>
    <t>amd</t>
  </si>
  <si>
    <t>anet</t>
  </si>
  <si>
    <t>aph</t>
  </si>
  <si>
    <t>intu</t>
  </si>
  <si>
    <t>msi</t>
  </si>
  <si>
    <t>snps</t>
  </si>
  <si>
    <t>qcom</t>
  </si>
  <si>
    <t>Communications</t>
  </si>
  <si>
    <t>googl</t>
  </si>
  <si>
    <t>Google</t>
  </si>
  <si>
    <t>dis</t>
  </si>
  <si>
    <t>nflx</t>
  </si>
  <si>
    <t>Netflix</t>
  </si>
  <si>
    <t>meta</t>
  </si>
  <si>
    <t>Meta</t>
  </si>
  <si>
    <t>se</t>
  </si>
  <si>
    <t>lyv</t>
  </si>
  <si>
    <t>pins</t>
  </si>
  <si>
    <t>Utilities</t>
  </si>
  <si>
    <t>fe</t>
  </si>
  <si>
    <t>nee</t>
  </si>
  <si>
    <t>NextEra</t>
  </si>
  <si>
    <t>sre</t>
  </si>
  <si>
    <t>Materials</t>
  </si>
  <si>
    <t>shw</t>
  </si>
  <si>
    <t>Sherwin Williams</t>
  </si>
  <si>
    <t>stld</t>
  </si>
  <si>
    <t>vmc</t>
  </si>
  <si>
    <t>Industrials</t>
  </si>
  <si>
    <t>cat</t>
  </si>
  <si>
    <t>Catepillar</t>
  </si>
  <si>
    <t>eadsy</t>
  </si>
  <si>
    <t>hon</t>
  </si>
  <si>
    <t>Honeywell</t>
  </si>
  <si>
    <t>lhx</t>
  </si>
  <si>
    <t>pcar</t>
  </si>
  <si>
    <t>Paccar</t>
  </si>
  <si>
    <t>uber</t>
  </si>
  <si>
    <t>etn</t>
  </si>
  <si>
    <t>gww</t>
  </si>
  <si>
    <t>ame</t>
  </si>
  <si>
    <t>vrt</t>
  </si>
  <si>
    <t>Energy</t>
  </si>
  <si>
    <t>bkr</t>
  </si>
  <si>
    <t>Baker Hughes</t>
  </si>
  <si>
    <t>hal</t>
  </si>
  <si>
    <t>lng</t>
  </si>
  <si>
    <t>Staples</t>
  </si>
  <si>
    <t>dg</t>
  </si>
  <si>
    <t>Dollar General</t>
  </si>
  <si>
    <t>mnst</t>
  </si>
  <si>
    <t>Monster</t>
  </si>
  <si>
    <t>stz</t>
  </si>
  <si>
    <t>Constellation</t>
  </si>
  <si>
    <t>post</t>
  </si>
  <si>
    <t>Categories</t>
  </si>
  <si>
    <t>Diff</t>
  </si>
  <si>
    <t xml:space="preserve">  </t>
  </si>
  <si>
    <t xml:space="preserve"> </t>
  </si>
  <si>
    <t>GROWTH POSITIONS</t>
  </si>
  <si>
    <t>CORE POSITIONS</t>
  </si>
  <si>
    <t>Securities Added:</t>
  </si>
  <si>
    <t>Securities Removed:</t>
  </si>
  <si>
    <t>SMID POSITIONS</t>
  </si>
  <si>
    <t>amp</t>
  </si>
  <si>
    <t>Ameriprise</t>
  </si>
  <si>
    <t>cof</t>
  </si>
  <si>
    <t>Capital One</t>
  </si>
  <si>
    <t>barc</t>
  </si>
  <si>
    <t>Barclays</t>
  </si>
  <si>
    <t>trow</t>
  </si>
  <si>
    <t>T Rowe Price</t>
  </si>
  <si>
    <t>jpm</t>
  </si>
  <si>
    <t>JP Morgan</t>
  </si>
  <si>
    <t>ms</t>
  </si>
  <si>
    <t>Morgan Stanley</t>
  </si>
  <si>
    <t>c</t>
  </si>
  <si>
    <t>Citigroup</t>
  </si>
  <si>
    <t>bn cn</t>
  </si>
  <si>
    <t>Brookfield</t>
  </si>
  <si>
    <t>pypl</t>
  </si>
  <si>
    <t>PayPal</t>
  </si>
  <si>
    <t>syf</t>
  </si>
  <si>
    <t>Synchrony Financial</t>
  </si>
  <si>
    <t>bmy</t>
  </si>
  <si>
    <t>Bristol Myers</t>
  </si>
  <si>
    <t>jnj</t>
  </si>
  <si>
    <t>JNJ</t>
  </si>
  <si>
    <t>nbix</t>
  </si>
  <si>
    <t>Neurocrine</t>
  </si>
  <si>
    <t>cnc</t>
  </si>
  <si>
    <t>Centene</t>
  </si>
  <si>
    <t>incy</t>
  </si>
  <si>
    <t>Incyte</t>
  </si>
  <si>
    <t>uthr</t>
  </si>
  <si>
    <t>United Thera</t>
  </si>
  <si>
    <t>gm</t>
  </si>
  <si>
    <t>General Motors</t>
  </si>
  <si>
    <t>baba</t>
  </si>
  <si>
    <t>Alibaba</t>
  </si>
  <si>
    <t>ams sa</t>
  </si>
  <si>
    <t>Amadeus IT</t>
  </si>
  <si>
    <t>ebay</t>
  </si>
  <si>
    <t>eBay</t>
  </si>
  <si>
    <t>are</t>
  </si>
  <si>
    <t>Alexandria</t>
  </si>
  <si>
    <t>amat</t>
  </si>
  <si>
    <t>Applied Mat.</t>
  </si>
  <si>
    <t>chkp</t>
  </si>
  <si>
    <t>Check Point</t>
  </si>
  <si>
    <t>dell</t>
  </si>
  <si>
    <t>Dell</t>
  </si>
  <si>
    <t>fi</t>
  </si>
  <si>
    <t>Fiserv</t>
  </si>
  <si>
    <t>hpe</t>
  </si>
  <si>
    <t>HP Enterprise</t>
  </si>
  <si>
    <t>it</t>
  </si>
  <si>
    <t>Gartner</t>
  </si>
  <si>
    <t>mu</t>
  </si>
  <si>
    <t>Micron</t>
  </si>
  <si>
    <t>Arista</t>
  </si>
  <si>
    <t>Lam</t>
  </si>
  <si>
    <t>orcl</t>
  </si>
  <si>
    <t>Oracle</t>
  </si>
  <si>
    <t>ntap</t>
  </si>
  <si>
    <t>NetApp</t>
  </si>
  <si>
    <t>vrsn</t>
  </si>
  <si>
    <t>Verisign</t>
  </si>
  <si>
    <t>zm</t>
  </si>
  <si>
    <t>Zoom</t>
  </si>
  <si>
    <t>ea</t>
  </si>
  <si>
    <t>Electronic</t>
  </si>
  <si>
    <t>aep</t>
  </si>
  <si>
    <t>AEP</t>
  </si>
  <si>
    <t>cnq</t>
  </si>
  <si>
    <t>Canadian NR</t>
  </si>
  <si>
    <t>nem</t>
  </si>
  <si>
    <t>Newmont</t>
  </si>
  <si>
    <t>rio</t>
  </si>
  <si>
    <t>Rio Tinto</t>
  </si>
  <si>
    <t>cnhi</t>
  </si>
  <si>
    <t>CNH</t>
  </si>
  <si>
    <t>cni</t>
  </si>
  <si>
    <t>Canadian National Railway</t>
  </si>
  <si>
    <t>emr</t>
  </si>
  <si>
    <t>Emerson</t>
  </si>
  <si>
    <t>lmt</t>
  </si>
  <si>
    <t>Lockheed</t>
  </si>
  <si>
    <t>noc</t>
  </si>
  <si>
    <t>Northrup</t>
  </si>
  <si>
    <t>rtx</t>
  </si>
  <si>
    <t>RTX</t>
  </si>
  <si>
    <t>adp</t>
  </si>
  <si>
    <t>ADP</t>
  </si>
  <si>
    <t>hsy</t>
  </si>
  <si>
    <t>Hershey</t>
  </si>
  <si>
    <t>nsrgy</t>
  </si>
  <si>
    <t>Nestle</t>
  </si>
  <si>
    <t>ul</t>
  </si>
  <si>
    <t>Unilever</t>
  </si>
  <si>
    <t>pep</t>
  </si>
  <si>
    <t>Pepsi</t>
  </si>
  <si>
    <t>tgt</t>
  </si>
  <si>
    <t>Target</t>
  </si>
  <si>
    <t>Halliburton</t>
  </si>
  <si>
    <t>slb</t>
  </si>
  <si>
    <t>Schlumberger</t>
  </si>
  <si>
    <t>xom</t>
  </si>
  <si>
    <t>Exxon</t>
  </si>
  <si>
    <t>Pricing Date</t>
  </si>
  <si>
    <t>Bank</t>
  </si>
  <si>
    <t>Short Name</t>
  </si>
  <si>
    <t>GICS Sector</t>
  </si>
  <si>
    <t>Coupon</t>
  </si>
  <si>
    <t>Friday April 18, 2025</t>
  </si>
  <si>
    <t>UBS</t>
  </si>
  <si>
    <t>EXPE US</t>
  </si>
  <si>
    <t>EXPEDIA GROUP IN</t>
  </si>
  <si>
    <t>Tuesday May 6, 2025</t>
  </si>
  <si>
    <t>JPM</t>
  </si>
  <si>
    <t>CVS US</t>
  </si>
  <si>
    <t>CVS HEALTH CORP</t>
  </si>
  <si>
    <t>Health Care</t>
  </si>
  <si>
    <t>Saturday September 6, 2025</t>
  </si>
  <si>
    <t>DG US</t>
  </si>
  <si>
    <t>DOLLAR GENERAL C</t>
  </si>
  <si>
    <t>Consumer Staples</t>
  </si>
  <si>
    <t>Saturday October 25, 2025</t>
  </si>
  <si>
    <t>HAL US</t>
  </si>
  <si>
    <t>HALLIBURTON CO</t>
  </si>
  <si>
    <t>Friday December 5, 2025</t>
  </si>
  <si>
    <t>Credit Agricole</t>
  </si>
  <si>
    <t>PINS US</t>
  </si>
  <si>
    <t>PINTEREST INC -A</t>
  </si>
  <si>
    <t>Communication Services</t>
  </si>
  <si>
    <t>Wednesday December 17, 2025</t>
  </si>
  <si>
    <t>MRK US</t>
  </si>
  <si>
    <t>MERCK &amp; CO</t>
  </si>
  <si>
    <t>Friday January 9, 2026</t>
  </si>
  <si>
    <t>BNP</t>
  </si>
  <si>
    <t>LYFT US</t>
  </si>
  <si>
    <t>LYFT INC-A</t>
  </si>
  <si>
    <t>Soc Gen</t>
  </si>
  <si>
    <t>Friday February 13, 2026</t>
  </si>
  <si>
    <t>AES US</t>
  </si>
  <si>
    <t>AES CORP</t>
  </si>
  <si>
    <t>Thursday March 19, 2026</t>
  </si>
  <si>
    <t>TGT US</t>
  </si>
  <si>
    <t>Regional Allocation</t>
  </si>
  <si>
    <t>Metrics</t>
  </si>
  <si>
    <t>Top 10 Holdings</t>
  </si>
  <si>
    <t>GROWTH MODEL - STATS</t>
  </si>
  <si>
    <t>Data as of:</t>
  </si>
  <si>
    <t>Last Updated</t>
  </si>
  <si>
    <t>Growth - Commentary</t>
  </si>
  <si>
    <t>AUTO-CALC, NO EDIT</t>
  </si>
  <si>
    <t>USER INPUT, YES EDIT</t>
  </si>
  <si>
    <t>CORE - Commentary</t>
  </si>
  <si>
    <t>CORE MODEL - STATS</t>
  </si>
  <si>
    <t>SMID - Commentary</t>
  </si>
  <si>
    <t>STRUCTURED NOTES</t>
  </si>
  <si>
    <t>Core Model</t>
  </si>
  <si>
    <t>Growth Model</t>
  </si>
  <si>
    <t>SMID MODEL</t>
  </si>
  <si>
    <t>Data as of</t>
  </si>
  <si>
    <t>SMID MODEL - STATS</t>
  </si>
  <si>
    <t xml:space="preserve">The Growth Model seeks to generate attractive, risk-adjusted total returns through a combination of capital appreciation and dividend income. The model invests in equity securities diversified by sector, geography, and market capitalization. Security selection and portfolio construction are driven by a fundamental, bottom-up investment process. The Growth Model maintains a style bias toward securities with higher growth rates or superior quality metrics relative to their sector or the broader market.
The Growth Model uses the MSCI World Index as a performance and risk management benchmark. This index measures the performance of more than 1,500 large- and mid-cap companies in 23 developed countries, capturing approximately 85% of the free float-adjusted market capitalization in each country. The index is market cap weighted, and its country and sector allocations evolve over time in response to differences in market performance and capital markets activity.
Risk management plays a key role in portfolio construction and monitoring. Exposures across geography, sector, style factor, and market cap are monitored to ensure they remain within our risk tolerance guidelines. All investments involve risk, including possible loss of principal. Economic topics that could negatively impact returns include weak growth, rising interest rates, and high inflation. Investments in foreign securities involve additional risks, such as currency fluctuations, as well as economic and political uncertainty. Investments in small and/or newer companies are subject to further risks, as these securities can be especially volatile in the short term.
</t>
  </si>
  <si>
    <t>CALCULATION</t>
  </si>
  <si>
    <t>USER INPUT</t>
  </si>
  <si>
    <t>✅ Editable</t>
  </si>
  <si>
    <t>🔒 Calculations</t>
  </si>
  <si>
    <t xml:space="preserve">The Small Cap Model seeks to generate attractive risk-adjusted total returns through a combination of capital appreciation and dividend income.  The Model invests in equity securities that are diversified by sector, geography, and market capitalization.  Security selection and portfolio construction are driven by a fundamental, bottom-up investment process.  The Small Cap Model has a style bias to securities that have lower valuations or higher quality metrics relative to their sector or the broader market. 
The Small Cap Model uses the Russell 2000 as a performance and risk management benchmark.  The Russell 2000 of the smallest 2000 companies in the Russell 3000 Index.  This index is market cap weighted and its individual company and sector weightings change over time.  All investments involve risks, including possible loss of principal.  Economic risks that could negatively impact returns include weak economic growth, rising interest rates and high levels of inflation.  Investments in foreign securities involve special risks, including currency fluctuations and economic as well as political uncertainty.  Investments in small and/or relatively new companies involve additional risks, as the price of these securities can be volatile, especially over the short term.   </t>
  </si>
  <si>
    <t>The Core Model seeks to generate attractive risk-adjusted total returns through a combination of capital appreciation and dividend income.  The Model invests in equity securities that are diversified by sector, geography, and market capitalization.  Security selection and portfolio construction are driven by a fundamental, bottom-up investment process.  The Core Model has a style bias to securities that have lower valuations relative to their sector or the broader market.
The Core Model uses the MSCI World Index as a performance and risk management benchmark.  The index measures the performance of over 1,500 large and midcap companies in 23 developed countries.  It captures approximately 85% of the free float-adjusted market cap of each country in the index.  This index is market cap weighted and its country and sector weightings change over time because of the differences in performance of each country’s equity market and capital markets activity.
Risk management plays a key role in portfolio construction and monitoring.  Exposures to geography, sector, style factor and market cap are monitored to ensure they are within our risk tolerance guidelines.   All investments involve risks, including possible loss of principal.  Economic risks that could negatively impact returns include weak economic growth, rising interest rates and high levels of inflation.  Investments in foreign securities involve special risks, including currency fluctuations and economic as well as political uncertainty.  Investments in small and/or relatively new companies involve additional risks, as the price of these securities can be volatile, especially over the short term.</t>
  </si>
  <si>
    <t>Sector Name</t>
  </si>
  <si>
    <t>ALTERNATIVES</t>
  </si>
  <si>
    <t>Alternatives Model</t>
  </si>
  <si>
    <t>Alternatives - Commentary</t>
  </si>
  <si>
    <t>STRUCTURED NOTES - Commentary</t>
  </si>
  <si>
    <t>Structured Notes Model</t>
  </si>
  <si>
    <t>Old Total (%)</t>
  </si>
  <si>
    <t>New Total (%)</t>
  </si>
  <si>
    <t>Diff (%)</t>
  </si>
  <si>
    <t>Nuveen CLO Issuance Fund LP</t>
  </si>
  <si>
    <t>The US Affordable Housing Fund</t>
  </si>
  <si>
    <t>Beacon 2 Fund</t>
  </si>
  <si>
    <t>Performance results for the first quarter have not been released, so these comments refer to the fourth quarter of 2024. Fixed income securities performed poorly during the period with the US Aggregate Index declining 4.3% as the US 10-year Treasury yield rose from 3.79% to 4.57%. The Nuveen CLO Issuance Fund delivered a total return of 0.98% during the quarter, comprised of a 6.41% distribution offset by a 5.43% price decline. The fund continues to meet our expectations with a 13.8% net IRR since its inception as 12/31/25.</t>
  </si>
  <si>
    <t>We continue to work with our partner Skyline to lower the cost of the homes that will be delivered to the River Ranch project. Our goal is to deliver homes that are very price competitive to both new and existing homes in the area. While an economic downturn could reduce the demand for new homes, we believe there will continue to be adequate demand in Oroville given the supply-constrained market.</t>
  </si>
  <si>
    <t>The fund is completing the change of the general partner to Usonia Partners, LLC. We will be receiving the year end audit later this month. Given the rise in interest rates and cap rates since we invested in the fund, we are anticipating a decline in the fund’s value in the near term. But we expect these values to recover due to the high quality of these assets and the strong demand for affordable housing.</t>
  </si>
  <si>
    <t>Our structured note program continues to grow and there were 10 notes outstanding at the end of the quarter. The specific notes are detailed below. We believe these notes offer an attractive risk/reward relationship given their relatively high yields and short maturities. The chart below shows the notes that were outstanding as of March 31, 2025. Please contact your Advisor if you would like to receive additional information on any of the notes.</t>
  </si>
  <si>
    <t>Quarter</t>
  </si>
  <si>
    <t>Year</t>
  </si>
  <si>
    <t>Captial Markets Recap</t>
  </si>
  <si>
    <t>Disclaimer</t>
  </si>
  <si>
    <t>This Quarterly Investment Report is for informational purposes only and is not investment advice or a solicitation. Information is from sources believed reliable but not guaranteed. Investing involves risk; past performance does not guarantee future results. Holdings and statistics shown are illustrative, subject to change, and may not reflect all client portfolios. Consult your Hohimer Wealth Management advisor for personalized guidance. Market context references may utilize indices including: Bonds (US Aggregate, iShares iBoxx), Equities (S&amp;P 500®, MSCI World, Russell 2000®), Commodities (Bloomberg Commodity). Indices are unmanaged and cannot be invested in directly. Hohimer Wealth Management is a Registered Investment Adviser. © 2025 Hohimer Wealth Management.</t>
  </si>
  <si>
    <t>Sales Gr</t>
  </si>
  <si>
    <t>Market Value (%)</t>
  </si>
  <si>
    <t>-</t>
  </si>
  <si>
    <t>Fund</t>
  </si>
  <si>
    <t>Commentary</t>
  </si>
  <si>
    <t>Russell 2000</t>
  </si>
  <si>
    <t>The capital markets experienced a significant amount of volatility during the past quarter.  Fixed income performed well with high grade and high yield bonds delivering total returns of 2.7% and 1.2%, respectively.   Equities saw broad based declines with the S&amp;P 500, MSCI World, and Russell 2000 experiencing declines of 4.3%, 3.0%, and 9.5%, respectively.  Commodities saw a strong gain of 7.7% though most of this was lost in the period following the end of the quarter.  We have been positioning for higher levels of volatility in the markets and will be looking to take advantage of the opportunities that present themselves.</t>
  </si>
  <si>
    <t>Benchmark Diff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</si>
</sst>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0.0%"/>
    <numFmt numFmtId="166" formatCode="0.000000000"/>
  </numFmts>
  <fonts count="26" x14ac:knownFonts="1">
    <font>
      <sz val="11"/>
      <color theme="1"/>
      <name val="Aptos Narrow"/>
      <family val="2"/>
      <scheme val="minor"/>
    </font>
    <font>
      <sz val="10"/>
      <name val="Calibri"/>
      <family val="2"/>
    </font>
    <font>
      <sz val="10"/>
      <color theme="1"/>
      <name val="Calibri"/>
      <family val="2"/>
    </font>
    <font>
      <sz val="10"/>
      <color theme="0"/>
      <name val="Calibri"/>
      <family val="2"/>
    </font>
    <font>
      <b/>
      <u/>
      <sz val="10"/>
      <color theme="2" tint="-0.249977111117893"/>
      <name val="Calibri"/>
      <family val="2"/>
    </font>
    <font>
      <sz val="10"/>
      <color theme="2" tint="-0.249977111117893"/>
      <name val="Calibri"/>
      <family val="2"/>
    </font>
    <font>
      <b/>
      <sz val="10"/>
      <color theme="0"/>
      <name val="Calibri"/>
      <family val="2"/>
    </font>
    <font>
      <b/>
      <sz val="12"/>
      <color theme="0"/>
      <name val="Calibri"/>
      <family val="2"/>
    </font>
    <font>
      <sz val="8"/>
      <color theme="0" tint="-0.499984740745262"/>
      <name val="Calibri"/>
      <family val="2"/>
    </font>
    <font>
      <sz val="10"/>
      <color theme="0" tint="-0.499984740745262"/>
      <name val="Calibri"/>
      <family val="2"/>
    </font>
    <font>
      <b/>
      <sz val="10"/>
      <color theme="0" tint="-0.499984740745262"/>
      <name val="Calibri"/>
      <family val="2"/>
    </font>
    <font>
      <sz val="10"/>
      <color theme="1" tint="0.499984740745262"/>
      <name val="Calibri"/>
      <family val="2"/>
    </font>
    <font>
      <sz val="9"/>
      <color theme="1"/>
      <name val="Calibri"/>
      <family val="2"/>
    </font>
    <font>
      <b/>
      <sz val="11"/>
      <name val="Calibri"/>
      <family val="2"/>
    </font>
    <font>
      <b/>
      <sz val="12"/>
      <name val="Calibri"/>
      <family val="2"/>
    </font>
    <font>
      <b/>
      <sz val="11"/>
      <color theme="0"/>
      <name val="Calibri"/>
      <family val="2"/>
    </font>
    <font>
      <b/>
      <sz val="14"/>
      <color theme="0"/>
      <name val="Calibri"/>
      <family val="2"/>
    </font>
    <font>
      <b/>
      <sz val="16"/>
      <color theme="0"/>
      <name val="Calibri"/>
      <family val="2"/>
    </font>
    <font>
      <b/>
      <sz val="18"/>
      <color theme="0"/>
      <name val="Calibri"/>
      <family val="2"/>
    </font>
    <font>
      <b/>
      <sz val="12"/>
      <color rgb="FF3C4A49"/>
      <name val="Calibri"/>
      <family val="2"/>
    </font>
    <font>
      <sz val="12"/>
      <color theme="1"/>
      <name val="Calibri"/>
      <family val="2"/>
    </font>
    <font>
      <sz val="11"/>
      <color theme="1"/>
      <name val="Calibri"/>
      <family val="2"/>
    </font>
    <font>
      <b/>
      <i/>
      <sz val="11"/>
      <name val="Calibri"/>
      <family val="2"/>
    </font>
    <font>
      <b/>
      <sz val="11"/>
      <color theme="1"/>
      <name val="Calibri"/>
      <family val="2"/>
    </font>
    <font>
      <sz val="11"/>
      <name val="Calibri"/>
      <family val="2"/>
    </font>
    <font>
      <b/>
      <sz val="10"/>
      <color theme="1"/>
      <name val="Calibri"/>
      <family val="2"/>
    </font>
  </fonts>
  <fills count="34">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8" tint="-0.249977111117893"/>
        <bgColor indexed="64"/>
      </patternFill>
    </fill>
    <fill>
      <patternFill patternType="solid">
        <fgColor rgb="FFE4F0E6"/>
        <bgColor indexed="64"/>
      </patternFill>
    </fill>
    <fill>
      <patternFill patternType="solid">
        <fgColor rgb="FF51915C"/>
        <bgColor indexed="64"/>
      </patternFill>
    </fill>
    <fill>
      <patternFill patternType="solid">
        <fgColor rgb="FF3C4A49"/>
        <bgColor indexed="64"/>
      </patternFill>
    </fill>
    <fill>
      <patternFill patternType="solid">
        <fgColor theme="5"/>
        <bgColor indexed="64"/>
      </patternFill>
    </fill>
    <fill>
      <patternFill patternType="solid">
        <fgColor theme="8"/>
        <bgColor indexed="64"/>
      </patternFill>
    </fill>
    <fill>
      <patternFill patternType="lightUp">
        <fgColor theme="5" tint="0.79998168889431442"/>
        <bgColor indexed="65"/>
      </patternFill>
    </fill>
    <fill>
      <patternFill patternType="lightUp">
        <fgColor theme="5" tint="0.79998168889431442"/>
        <bgColor theme="0"/>
      </patternFill>
    </fill>
    <fill>
      <patternFill patternType="solid">
        <fgColor theme="5"/>
        <bgColor theme="5" tint="0.79995117038483843"/>
      </patternFill>
    </fill>
    <fill>
      <patternFill patternType="solid">
        <fgColor indexed="65"/>
        <bgColor theme="5" tint="0.79995117038483843"/>
      </patternFill>
    </fill>
    <fill>
      <patternFill patternType="darkUp">
        <fgColor theme="6" tint="0.79998168889431442"/>
        <bgColor indexed="65"/>
      </patternFill>
    </fill>
    <fill>
      <patternFill patternType="darkUp">
        <fgColor theme="6" tint="0.79998168889431442"/>
        <bgColor theme="0"/>
      </patternFill>
    </fill>
    <fill>
      <patternFill patternType="solid">
        <fgColor rgb="FF51915C"/>
        <bgColor theme="6" tint="0.79995117038483843"/>
      </patternFill>
    </fill>
    <fill>
      <patternFill patternType="solid">
        <fgColor indexed="65"/>
        <bgColor theme="6" tint="0.79995117038483843"/>
      </patternFill>
    </fill>
    <fill>
      <patternFill patternType="lightUp">
        <fgColor theme="8" tint="0.59996337778862885"/>
        <bgColor indexed="65"/>
      </patternFill>
    </fill>
    <fill>
      <patternFill patternType="lightUp">
        <fgColor theme="8" tint="0.59996337778862885"/>
        <bgColor theme="0"/>
      </patternFill>
    </fill>
    <fill>
      <patternFill patternType="solid">
        <fgColor theme="6" tint="0.79998168889431442"/>
        <bgColor theme="6" tint="0.79995117038483843"/>
      </patternFill>
    </fill>
    <fill>
      <patternFill patternType="solid">
        <fgColor theme="6" tint="0.79998168889431442"/>
        <bgColor indexed="64"/>
      </patternFill>
    </fill>
    <fill>
      <patternFill patternType="solid">
        <fgColor theme="5" tint="0.79998168889431442"/>
        <bgColor theme="6" tint="0.79995117038483843"/>
      </patternFill>
    </fill>
    <fill>
      <patternFill patternType="solid">
        <fgColor theme="8" tint="0.79998168889431442"/>
        <bgColor theme="8" tint="0.59996337778862885"/>
      </patternFill>
    </fill>
    <fill>
      <patternFill patternType="solid">
        <fgColor theme="2"/>
        <bgColor indexed="64"/>
      </patternFill>
    </fill>
    <fill>
      <patternFill patternType="solid">
        <fgColor rgb="FFFFFFCC"/>
        <bgColor indexed="64"/>
      </patternFill>
    </fill>
    <fill>
      <patternFill patternType="solid">
        <fgColor theme="0"/>
        <bgColor indexed="64"/>
      </patternFill>
    </fill>
    <fill>
      <patternFill patternType="solid">
        <fgColor theme="2" tint="-0.499984740745262"/>
        <bgColor indexed="64"/>
      </patternFill>
    </fill>
    <fill>
      <patternFill patternType="solid">
        <fgColor theme="4" tint="0.79998168889431442"/>
        <bgColor indexed="64"/>
      </patternFill>
    </fill>
    <fill>
      <patternFill patternType="solid">
        <fgColor theme="3" tint="0.499984740745262"/>
        <bgColor indexed="64"/>
      </patternFill>
    </fill>
    <fill>
      <patternFill patternType="solid">
        <fgColor theme="7"/>
        <bgColor indexed="64"/>
      </patternFill>
    </fill>
    <fill>
      <patternFill patternType="solid">
        <fgColor theme="2" tint="-9.9978637043366805E-2"/>
        <bgColor indexed="64"/>
      </patternFill>
    </fill>
  </fills>
  <borders count="23">
    <border>
      <left/>
      <right/>
      <top/>
      <bottom/>
      <diagonal/>
    </border>
    <border>
      <left/>
      <right/>
      <top style="thin">
        <color theme="2" tint="-9.9978637043366805E-2"/>
      </top>
      <bottom style="thin">
        <color theme="2" tint="-9.9978637043366805E-2"/>
      </bottom>
      <diagonal/>
    </border>
    <border>
      <left/>
      <right style="thin">
        <color theme="2" tint="-9.9978637043366805E-2"/>
      </right>
      <top style="thin">
        <color theme="2" tint="-9.9978637043366805E-2"/>
      </top>
      <bottom/>
      <diagonal/>
    </border>
    <border>
      <left/>
      <right style="thin">
        <color theme="2" tint="-9.9978637043366805E-2"/>
      </right>
      <top/>
      <bottom/>
      <diagonal/>
    </border>
    <border>
      <left/>
      <right style="thin">
        <color theme="2" tint="-9.9978637043366805E-2"/>
      </right>
      <top/>
      <bottom style="thin">
        <color theme="2" tint="-9.9978637043366805E-2"/>
      </bottom>
      <diagonal/>
    </border>
    <border>
      <left style="thin">
        <color theme="2" tint="-9.9978637043366805E-2"/>
      </left>
      <right/>
      <top style="thin">
        <color theme="2" tint="-9.9978637043366805E-2"/>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right/>
      <top/>
      <bottom style="thin">
        <color auto="1"/>
      </bottom>
      <diagonal/>
    </border>
    <border>
      <left/>
      <right/>
      <top style="thin">
        <color auto="1"/>
      </top>
      <bottom/>
      <diagonal/>
    </border>
    <border>
      <left style="thin">
        <color indexed="64"/>
      </left>
      <right/>
      <top/>
      <bottom style="thin">
        <color auto="1"/>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theme="2" tint="-0.24994659260841701"/>
      </bottom>
      <diagonal/>
    </border>
    <border>
      <left/>
      <right/>
      <top style="thin">
        <color theme="2" tint="-0.24994659260841701"/>
      </top>
      <bottom style="thin">
        <color theme="2" tint="-0.24994659260841701"/>
      </bottom>
      <diagonal/>
    </border>
    <border>
      <left/>
      <right/>
      <top style="thin">
        <color theme="2" tint="-0.24994659260841701"/>
      </top>
      <bottom/>
      <diagonal/>
    </border>
    <border>
      <left/>
      <right/>
      <top/>
      <bottom style="thin">
        <color theme="2" tint="-0.499984740745262"/>
      </bottom>
      <diagonal/>
    </border>
    <border>
      <left/>
      <right/>
      <top style="thin">
        <color theme="2" tint="-0.499984740745262"/>
      </top>
      <bottom style="thin">
        <color theme="2" tint="-0.499984740745262"/>
      </bottom>
      <diagonal/>
    </border>
    <border>
      <left/>
      <right/>
      <top style="thin">
        <color theme="2" tint="-0.499984740745262"/>
      </top>
      <bottom/>
      <diagonal/>
    </border>
    <border>
      <left style="medium">
        <color indexed="64"/>
      </left>
      <right style="medium">
        <color indexed="64"/>
      </right>
      <top style="medium">
        <color indexed="64"/>
      </top>
      <bottom style="medium">
        <color indexed="64"/>
      </bottom>
      <diagonal/>
    </border>
    <border>
      <left/>
      <right/>
      <top style="thin">
        <color indexed="64"/>
      </top>
      <bottom style="thin">
        <color theme="2" tint="-0.499984740745262"/>
      </bottom>
      <diagonal/>
    </border>
    <border>
      <left/>
      <right/>
      <top/>
      <bottom style="thin">
        <color rgb="FF000000"/>
      </bottom>
      <diagonal/>
    </border>
  </borders>
  <cellStyleXfs count="1">
    <xf numFmtId="0" fontId="0" fillId="0" borderId="0"/>
  </cellStyleXfs>
  <cellXfs count="221">
    <xf numFmtId="0" fontId="0" fillId="0" borderId="0" xfId="0"/>
    <xf numFmtId="0" fontId="1" fillId="0" borderId="0" xfId="0" applyFont="1"/>
    <xf numFmtId="0" fontId="2" fillId="0" borderId="0" xfId="0" applyFont="1"/>
    <xf numFmtId="0" fontId="2" fillId="0" borderId="0" xfId="0" applyFont="1" applyAlignment="1">
      <alignment horizontal="left" wrapText="1"/>
    </xf>
    <xf numFmtId="0" fontId="3" fillId="5" borderId="0" xfId="0" applyFont="1" applyFill="1"/>
    <xf numFmtId="0" fontId="3" fillId="0" borderId="0" xfId="0" applyFont="1"/>
    <xf numFmtId="0" fontId="3" fillId="0" borderId="0" xfId="0" applyFont="1" applyAlignment="1">
      <alignment horizontal="center"/>
    </xf>
    <xf numFmtId="0" fontId="9" fillId="0" borderId="0" xfId="0" applyFont="1"/>
    <xf numFmtId="0" fontId="4" fillId="0" borderId="2" xfId="0" applyFont="1" applyBorder="1"/>
    <xf numFmtId="10" fontId="9" fillId="0" borderId="0" xfId="0" applyNumberFormat="1" applyFont="1"/>
    <xf numFmtId="0" fontId="5" fillId="0" borderId="3" xfId="0" applyFont="1" applyBorder="1" applyProtection="1">
      <protection locked="0"/>
    </xf>
    <xf numFmtId="0" fontId="5" fillId="0" borderId="4" xfId="0" applyFont="1" applyBorder="1" applyProtection="1">
      <protection locked="0"/>
    </xf>
    <xf numFmtId="0" fontId="5" fillId="0" borderId="0" xfId="0" applyFont="1"/>
    <xf numFmtId="0" fontId="9" fillId="0" borderId="5" xfId="0" applyFont="1" applyBorder="1" applyAlignment="1">
      <alignment horizontal="center" vertical="center"/>
    </xf>
    <xf numFmtId="0" fontId="9" fillId="0" borderId="0" xfId="0" applyFont="1" applyAlignment="1">
      <alignment vertical="center" wrapText="1"/>
    </xf>
    <xf numFmtId="0" fontId="9" fillId="0" borderId="0" xfId="0" applyFont="1" applyAlignment="1">
      <alignment horizontal="right" vertical="center" indent="1"/>
    </xf>
    <xf numFmtId="0" fontId="9" fillId="0" borderId="0" xfId="0" applyFont="1" applyAlignment="1">
      <alignment horizontal="left" wrapText="1"/>
    </xf>
    <xf numFmtId="0" fontId="11" fillId="0" borderId="0" xfId="0" applyFont="1"/>
    <xf numFmtId="10" fontId="11" fillId="0" borderId="0" xfId="0" applyNumberFormat="1" applyFont="1"/>
    <xf numFmtId="0" fontId="6" fillId="0" borderId="0" xfId="0" applyFont="1" applyProtection="1">
      <protection locked="0"/>
    </xf>
    <xf numFmtId="10" fontId="6" fillId="0" borderId="0" xfId="0" applyNumberFormat="1" applyFont="1" applyProtection="1">
      <protection locked="0"/>
    </xf>
    <xf numFmtId="0" fontId="2" fillId="0" borderId="0" xfId="0" applyFont="1" applyProtection="1">
      <protection locked="0"/>
    </xf>
    <xf numFmtId="10" fontId="2" fillId="0" borderId="0" xfId="0" applyNumberFormat="1" applyFont="1" applyProtection="1">
      <protection locked="0"/>
    </xf>
    <xf numFmtId="0" fontId="2" fillId="4" borderId="0" xfId="0" applyFont="1" applyFill="1" applyProtection="1">
      <protection locked="0"/>
    </xf>
    <xf numFmtId="10" fontId="2" fillId="4" borderId="0" xfId="0" applyNumberFormat="1" applyFont="1" applyFill="1" applyProtection="1">
      <protection locked="0"/>
    </xf>
    <xf numFmtId="10" fontId="2" fillId="0" borderId="0" xfId="0" applyNumberFormat="1" applyFont="1"/>
    <xf numFmtId="0" fontId="7" fillId="5" borderId="0" xfId="0" applyFont="1" applyFill="1"/>
    <xf numFmtId="0" fontId="7" fillId="6" borderId="0" xfId="0" applyFont="1" applyFill="1"/>
    <xf numFmtId="0" fontId="3" fillId="6" borderId="0" xfId="0" applyFont="1" applyFill="1"/>
    <xf numFmtId="0" fontId="12" fillId="0" borderId="0" xfId="0" applyFont="1" applyProtection="1">
      <protection locked="0"/>
    </xf>
    <xf numFmtId="0" fontId="12" fillId="0" borderId="0" xfId="0" applyFont="1" applyAlignment="1" applyProtection="1">
      <alignment horizontal="left"/>
      <protection locked="0"/>
    </xf>
    <xf numFmtId="10" fontId="12" fillId="0" borderId="0" xfId="0" applyNumberFormat="1" applyFont="1" applyAlignment="1" applyProtection="1">
      <alignment horizontal="right"/>
      <protection locked="0"/>
    </xf>
    <xf numFmtId="0" fontId="2" fillId="0" borderId="0" xfId="0" applyFont="1" applyAlignment="1">
      <alignment horizontal="right"/>
    </xf>
    <xf numFmtId="0" fontId="2" fillId="0" borderId="0" xfId="0" applyFont="1" applyAlignment="1">
      <alignment vertical="center"/>
    </xf>
    <xf numFmtId="0" fontId="2" fillId="0" borderId="0" xfId="0" applyFont="1" applyAlignment="1">
      <alignment horizontal="right" vertical="center"/>
    </xf>
    <xf numFmtId="0" fontId="1" fillId="7" borderId="0" xfId="0" applyFont="1" applyFill="1"/>
    <xf numFmtId="0" fontId="1" fillId="7" borderId="0" xfId="0" applyFont="1" applyFill="1" applyAlignment="1">
      <alignment horizontal="right"/>
    </xf>
    <xf numFmtId="0" fontId="6" fillId="0" borderId="0" xfId="0" applyFont="1" applyAlignment="1">
      <alignment vertical="center"/>
    </xf>
    <xf numFmtId="0" fontId="1" fillId="7" borderId="0" xfId="0" applyFont="1" applyFill="1" applyAlignment="1">
      <alignment vertical="center"/>
    </xf>
    <xf numFmtId="0" fontId="1" fillId="7" borderId="0" xfId="0" applyFont="1" applyFill="1" applyAlignment="1">
      <alignment horizontal="right" vertical="center"/>
    </xf>
    <xf numFmtId="0" fontId="1" fillId="0" borderId="0" xfId="0" applyFont="1" applyAlignment="1">
      <alignment vertical="center"/>
    </xf>
    <xf numFmtId="0" fontId="1" fillId="0" borderId="0" xfId="0" applyFont="1" applyAlignment="1">
      <alignment horizontal="right"/>
    </xf>
    <xf numFmtId="0" fontId="1" fillId="0" borderId="14" xfId="0" applyFont="1" applyBorder="1" applyAlignment="1" applyProtection="1">
      <alignment vertical="center"/>
      <protection locked="0"/>
    </xf>
    <xf numFmtId="0" fontId="1" fillId="0" borderId="15" xfId="0" applyFont="1" applyBorder="1" applyAlignment="1" applyProtection="1">
      <alignment vertical="center"/>
      <protection locked="0"/>
    </xf>
    <xf numFmtId="0" fontId="1" fillId="0" borderId="16" xfId="0" applyFont="1" applyBorder="1" applyAlignment="1" applyProtection="1">
      <alignment vertical="center"/>
      <protection locked="0"/>
    </xf>
    <xf numFmtId="0" fontId="6" fillId="0" borderId="0" xfId="0" applyFont="1" applyAlignment="1">
      <alignment horizontal="left" vertical="center" indent="1"/>
    </xf>
    <xf numFmtId="0" fontId="1" fillId="0" borderId="17" xfId="0" applyFont="1" applyBorder="1" applyAlignment="1">
      <alignment horizontal="left" vertical="center" indent="1"/>
    </xf>
    <xf numFmtId="0" fontId="1" fillId="0" borderId="18" xfId="0" applyFont="1" applyBorder="1" applyAlignment="1">
      <alignment horizontal="left" vertical="center" indent="1"/>
    </xf>
    <xf numFmtId="0" fontId="1" fillId="0" borderId="19" xfId="0" applyFont="1" applyBorder="1" applyAlignment="1">
      <alignment horizontal="left" vertical="center" indent="1"/>
    </xf>
    <xf numFmtId="0" fontId="6" fillId="0" borderId="0" xfId="0" applyFont="1" applyAlignment="1">
      <alignment horizontal="right" vertical="center" indent="1"/>
    </xf>
    <xf numFmtId="0" fontId="1" fillId="0" borderId="17" xfId="0" applyFont="1" applyBorder="1" applyAlignment="1" applyProtection="1">
      <alignment horizontal="right" vertical="center" indent="1"/>
      <protection locked="0"/>
    </xf>
    <xf numFmtId="0" fontId="1" fillId="0" borderId="18" xfId="0" applyFont="1" applyBorder="1" applyAlignment="1" applyProtection="1">
      <alignment horizontal="right" vertical="center" indent="1"/>
      <protection locked="0"/>
    </xf>
    <xf numFmtId="0" fontId="1" fillId="0" borderId="19" xfId="0" applyFont="1" applyBorder="1" applyAlignment="1" applyProtection="1">
      <alignment horizontal="right" vertical="center" indent="1"/>
      <protection locked="0"/>
    </xf>
    <xf numFmtId="0" fontId="1" fillId="0" borderId="14" xfId="0" applyFont="1" applyBorder="1" applyAlignment="1">
      <alignment horizontal="left" vertical="center" indent="1"/>
    </xf>
    <xf numFmtId="0" fontId="1" fillId="0" borderId="15" xfId="0" applyFont="1" applyBorder="1" applyAlignment="1">
      <alignment horizontal="left" vertical="center" indent="1"/>
    </xf>
    <xf numFmtId="0" fontId="1" fillId="0" borderId="16" xfId="0" applyFont="1" applyBorder="1" applyAlignment="1">
      <alignment horizontal="left" vertical="center" indent="1"/>
    </xf>
    <xf numFmtId="0" fontId="3" fillId="9" borderId="9" xfId="0" applyFont="1" applyFill="1" applyBorder="1" applyAlignment="1">
      <alignment horizontal="right" vertical="center"/>
    </xf>
    <xf numFmtId="0" fontId="3" fillId="9" borderId="8" xfId="0" applyFont="1" applyFill="1" applyBorder="1" applyAlignment="1">
      <alignment horizontal="right" vertical="center"/>
    </xf>
    <xf numFmtId="0" fontId="6" fillId="9" borderId="0" xfId="0" applyFont="1" applyFill="1" applyAlignment="1">
      <alignment horizontal="left" vertical="center" indent="1"/>
    </xf>
    <xf numFmtId="0" fontId="6" fillId="9" borderId="0" xfId="0" applyFont="1" applyFill="1" applyAlignment="1">
      <alignment vertical="center"/>
    </xf>
    <xf numFmtId="0" fontId="6" fillId="9" borderId="0" xfId="0" applyFont="1" applyFill="1" applyAlignment="1">
      <alignment horizontal="right" vertical="center" indent="1"/>
    </xf>
    <xf numFmtId="0" fontId="15" fillId="8" borderId="0" xfId="0" applyFont="1" applyFill="1" applyProtection="1">
      <protection locked="0"/>
    </xf>
    <xf numFmtId="10" fontId="15" fillId="8" borderId="0" xfId="0" applyNumberFormat="1" applyFont="1" applyFill="1" applyAlignment="1" applyProtection="1">
      <alignment horizontal="right" indent="1"/>
      <protection locked="0"/>
    </xf>
    <xf numFmtId="0" fontId="20" fillId="0" borderId="0" xfId="0" applyFont="1" applyAlignment="1">
      <alignment vertical="top"/>
    </xf>
    <xf numFmtId="14" fontId="3" fillId="9" borderId="13" xfId="0" applyNumberFormat="1" applyFont="1" applyFill="1" applyBorder="1" applyAlignment="1" applyProtection="1">
      <alignment horizontal="left" vertical="center" indent="1"/>
      <protection locked="0"/>
    </xf>
    <xf numFmtId="14" fontId="3" fillId="9" borderId="11" xfId="0" applyNumberFormat="1" applyFont="1" applyFill="1" applyBorder="1" applyAlignment="1" applyProtection="1">
      <alignment horizontal="left" vertical="center" indent="1"/>
      <protection locked="0"/>
    </xf>
    <xf numFmtId="0" fontId="1" fillId="2" borderId="0" xfId="0" applyFont="1" applyFill="1"/>
    <xf numFmtId="0" fontId="1" fillId="2" borderId="0" xfId="0" applyFont="1" applyFill="1" applyAlignment="1">
      <alignment horizontal="right"/>
    </xf>
    <xf numFmtId="0" fontId="1" fillId="2" borderId="0" xfId="0" applyFont="1" applyFill="1" applyAlignment="1">
      <alignment vertical="center"/>
    </xf>
    <xf numFmtId="0" fontId="1" fillId="2" borderId="0" xfId="0" applyFont="1" applyFill="1" applyAlignment="1">
      <alignment horizontal="right" vertical="center"/>
    </xf>
    <xf numFmtId="0" fontId="3" fillId="10" borderId="9" xfId="0" applyFont="1" applyFill="1" applyBorder="1" applyAlignment="1">
      <alignment horizontal="right" vertical="center"/>
    </xf>
    <xf numFmtId="14" fontId="3" fillId="10" borderId="13" xfId="0" applyNumberFormat="1" applyFont="1" applyFill="1" applyBorder="1" applyAlignment="1" applyProtection="1">
      <alignment horizontal="left" vertical="center" indent="1"/>
      <protection locked="0"/>
    </xf>
    <xf numFmtId="0" fontId="3" fillId="10" borderId="8" xfId="0" applyFont="1" applyFill="1" applyBorder="1" applyAlignment="1">
      <alignment horizontal="right" vertical="center"/>
    </xf>
    <xf numFmtId="14" fontId="3" fillId="10" borderId="11" xfId="0" applyNumberFormat="1" applyFont="1" applyFill="1" applyBorder="1" applyAlignment="1" applyProtection="1">
      <alignment horizontal="left" vertical="center" indent="1"/>
      <protection locked="0"/>
    </xf>
    <xf numFmtId="0" fontId="15" fillId="11" borderId="7" xfId="0" applyFont="1" applyFill="1" applyBorder="1" applyAlignment="1">
      <alignment horizontal="left" vertical="center"/>
    </xf>
    <xf numFmtId="0" fontId="1" fillId="3" borderId="0" xfId="0" applyFont="1" applyFill="1"/>
    <xf numFmtId="0" fontId="1" fillId="3" borderId="0" xfId="0" applyFont="1" applyFill="1" applyAlignment="1">
      <alignment horizontal="right"/>
    </xf>
    <xf numFmtId="0" fontId="1" fillId="3" borderId="0" xfId="0" applyFont="1" applyFill="1" applyAlignment="1">
      <alignment vertical="center"/>
    </xf>
    <xf numFmtId="0" fontId="1" fillId="3" borderId="0" xfId="0" applyFont="1" applyFill="1" applyAlignment="1">
      <alignment horizontal="right" vertical="center"/>
    </xf>
    <xf numFmtId="0" fontId="1" fillId="3" borderId="0" xfId="0" applyFont="1" applyFill="1" applyAlignment="1">
      <alignment horizontal="right" vertical="center" indent="1"/>
    </xf>
    <xf numFmtId="1" fontId="1" fillId="3" borderId="0" xfId="0" applyNumberFormat="1" applyFont="1" applyFill="1" applyAlignment="1">
      <alignment horizontal="right" vertical="center" indent="1"/>
    </xf>
    <xf numFmtId="0" fontId="3" fillId="11" borderId="9" xfId="0" applyFont="1" applyFill="1" applyBorder="1" applyAlignment="1">
      <alignment horizontal="right" vertical="center"/>
    </xf>
    <xf numFmtId="14" fontId="3" fillId="11" borderId="13" xfId="0" applyNumberFormat="1" applyFont="1" applyFill="1" applyBorder="1" applyAlignment="1" applyProtection="1">
      <alignment horizontal="left" vertical="center" indent="1"/>
      <protection locked="0"/>
    </xf>
    <xf numFmtId="0" fontId="3" fillId="11" borderId="8" xfId="0" applyFont="1" applyFill="1" applyBorder="1" applyAlignment="1">
      <alignment horizontal="right" vertical="center"/>
    </xf>
    <xf numFmtId="14" fontId="3" fillId="11" borderId="11" xfId="0" applyNumberFormat="1" applyFont="1" applyFill="1" applyBorder="1" applyAlignment="1" applyProtection="1">
      <alignment horizontal="left" vertical="center" indent="1"/>
      <protection locked="0"/>
    </xf>
    <xf numFmtId="0" fontId="2" fillId="12" borderId="0" xfId="0" applyFont="1" applyFill="1"/>
    <xf numFmtId="0" fontId="2" fillId="12" borderId="0" xfId="0" applyFont="1" applyFill="1" applyAlignment="1">
      <alignment vertical="center"/>
    </xf>
    <xf numFmtId="0" fontId="20" fillId="12" borderId="0" xfId="0" applyFont="1" applyFill="1" applyAlignment="1">
      <alignment vertical="top"/>
    </xf>
    <xf numFmtId="0" fontId="13" fillId="13" borderId="0" xfId="0" applyFont="1" applyFill="1" applyAlignment="1">
      <alignment vertical="center"/>
    </xf>
    <xf numFmtId="0" fontId="15" fillId="14" borderId="7" xfId="0" applyFont="1" applyFill="1" applyBorder="1" applyAlignment="1">
      <alignment horizontal="left" vertical="center"/>
    </xf>
    <xf numFmtId="0" fontId="2" fillId="15" borderId="7" xfId="0" applyFont="1" applyFill="1" applyBorder="1" applyAlignment="1">
      <alignment horizontal="left" vertical="center"/>
    </xf>
    <xf numFmtId="14" fontId="2" fillId="15" borderId="7" xfId="0" applyNumberFormat="1" applyFont="1" applyFill="1" applyBorder="1" applyAlignment="1" applyProtection="1">
      <alignment horizontal="left" vertical="center"/>
      <protection locked="0"/>
    </xf>
    <xf numFmtId="0" fontId="2" fillId="15" borderId="7" xfId="0" applyFont="1" applyFill="1" applyBorder="1" applyAlignment="1" applyProtection="1">
      <alignment horizontal="left" vertical="center"/>
      <protection locked="0"/>
    </xf>
    <xf numFmtId="0" fontId="16" fillId="14" borderId="0" xfId="0" applyFont="1" applyFill="1" applyAlignment="1">
      <alignment horizontal="center" vertical="center"/>
    </xf>
    <xf numFmtId="0" fontId="2" fillId="16" borderId="0" xfId="0" applyFont="1" applyFill="1"/>
    <xf numFmtId="0" fontId="2" fillId="16" borderId="0" xfId="0" applyFont="1" applyFill="1" applyAlignment="1">
      <alignment vertical="center"/>
    </xf>
    <xf numFmtId="0" fontId="20" fillId="16" borderId="0" xfId="0" applyFont="1" applyFill="1" applyAlignment="1">
      <alignment vertical="top"/>
    </xf>
    <xf numFmtId="0" fontId="15" fillId="18" borderId="7" xfId="0" applyFont="1" applyFill="1" applyBorder="1" applyAlignment="1">
      <alignment horizontal="left" vertical="center"/>
    </xf>
    <xf numFmtId="0" fontId="2" fillId="19" borderId="7" xfId="0" applyFont="1" applyFill="1" applyBorder="1" applyAlignment="1">
      <alignment horizontal="left" vertical="center"/>
    </xf>
    <xf numFmtId="14" fontId="2" fillId="19" borderId="7" xfId="0" applyNumberFormat="1" applyFont="1" applyFill="1" applyBorder="1" applyAlignment="1" applyProtection="1">
      <alignment horizontal="left" vertical="center"/>
      <protection locked="0"/>
    </xf>
    <xf numFmtId="0" fontId="2" fillId="19" borderId="7" xfId="0" applyFont="1" applyFill="1" applyBorder="1" applyAlignment="1" applyProtection="1">
      <alignment horizontal="left" vertical="center"/>
      <protection locked="0"/>
    </xf>
    <xf numFmtId="0" fontId="13" fillId="17" borderId="0" xfId="0" applyFont="1" applyFill="1" applyAlignment="1">
      <alignment vertical="center"/>
    </xf>
    <xf numFmtId="0" fontId="16" fillId="18" borderId="0" xfId="0" applyFont="1" applyFill="1" applyAlignment="1">
      <alignment horizontal="center" vertical="center"/>
    </xf>
    <xf numFmtId="0" fontId="16" fillId="11" borderId="0" xfId="0" applyFont="1" applyFill="1" applyAlignment="1">
      <alignment horizontal="center" vertical="center"/>
    </xf>
    <xf numFmtId="0" fontId="2" fillId="20" borderId="0" xfId="0" applyFont="1" applyFill="1"/>
    <xf numFmtId="0" fontId="2" fillId="20" borderId="0" xfId="0" applyFont="1" applyFill="1" applyAlignment="1">
      <alignment vertical="center"/>
    </xf>
    <xf numFmtId="0" fontId="20" fillId="20" borderId="0" xfId="0" applyFont="1" applyFill="1" applyAlignment="1">
      <alignment vertical="top"/>
    </xf>
    <xf numFmtId="0" fontId="2" fillId="0" borderId="7" xfId="0" applyFont="1" applyBorder="1" applyAlignment="1">
      <alignment horizontal="left" vertical="center"/>
    </xf>
    <xf numFmtId="14" fontId="2" fillId="0" borderId="7" xfId="0" applyNumberFormat="1" applyFont="1" applyBorder="1" applyAlignment="1" applyProtection="1">
      <alignment horizontal="left" vertical="center"/>
      <protection locked="0"/>
    </xf>
    <xf numFmtId="0" fontId="2" fillId="0" borderId="7" xfId="0" applyFont="1" applyBorder="1" applyAlignment="1" applyProtection="1">
      <alignment horizontal="left" vertical="center"/>
      <protection locked="0"/>
    </xf>
    <xf numFmtId="0" fontId="1" fillId="22" borderId="0" xfId="0" applyFont="1" applyFill="1" applyAlignment="1">
      <alignment vertical="center"/>
    </xf>
    <xf numFmtId="0" fontId="1" fillId="23" borderId="0" xfId="0" applyFont="1" applyFill="1" applyAlignment="1">
      <alignment horizontal="right" vertical="center"/>
    </xf>
    <xf numFmtId="0" fontId="1" fillId="24" borderId="0" xfId="0" applyFont="1" applyFill="1" applyAlignment="1">
      <alignment vertical="center"/>
    </xf>
    <xf numFmtId="0" fontId="2" fillId="25" borderId="0" xfId="0" applyFont="1" applyFill="1" applyAlignment="1">
      <alignment vertical="center"/>
    </xf>
    <xf numFmtId="0" fontId="2" fillId="2" borderId="0" xfId="0" applyFont="1" applyFill="1" applyAlignment="1">
      <alignment horizontal="right" vertical="center"/>
    </xf>
    <xf numFmtId="10" fontId="2" fillId="2" borderId="0" xfId="0" applyNumberFormat="1" applyFont="1" applyFill="1" applyAlignment="1">
      <alignment horizontal="right" vertical="center"/>
    </xf>
    <xf numFmtId="0" fontId="2" fillId="3" borderId="0" xfId="0" applyFont="1" applyFill="1" applyAlignment="1">
      <alignment horizontal="right" vertical="center"/>
    </xf>
    <xf numFmtId="10" fontId="2" fillId="3" borderId="0" xfId="0" applyNumberFormat="1" applyFont="1" applyFill="1" applyAlignment="1">
      <alignment horizontal="right" vertical="center"/>
    </xf>
    <xf numFmtId="14" fontId="2" fillId="25" borderId="0" xfId="0" applyNumberFormat="1" applyFont="1" applyFill="1" applyAlignment="1" applyProtection="1">
      <alignment horizontal="right" vertical="center" indent="1"/>
      <protection locked="0"/>
    </xf>
    <xf numFmtId="0" fontId="13" fillId="21" borderId="0" xfId="0" applyFont="1" applyFill="1" applyAlignment="1">
      <alignment vertical="center"/>
    </xf>
    <xf numFmtId="0" fontId="20" fillId="20" borderId="0" xfId="0" applyFont="1" applyFill="1" applyAlignment="1">
      <alignment vertical="center" wrapText="1"/>
    </xf>
    <xf numFmtId="14" fontId="1" fillId="24" borderId="0" xfId="0" applyNumberFormat="1" applyFont="1" applyFill="1" applyAlignment="1" applyProtection="1">
      <alignment horizontal="right" vertical="center" indent="1"/>
      <protection locked="0"/>
    </xf>
    <xf numFmtId="0" fontId="20" fillId="12" borderId="0" xfId="0" applyFont="1" applyFill="1" applyAlignment="1">
      <alignment vertical="center" wrapText="1"/>
    </xf>
    <xf numFmtId="0" fontId="20" fillId="16" borderId="0" xfId="0" applyFont="1" applyFill="1" applyAlignment="1">
      <alignment vertical="center" wrapText="1"/>
    </xf>
    <xf numFmtId="14" fontId="1" fillId="22" borderId="0" xfId="0" applyNumberFormat="1" applyFont="1" applyFill="1" applyAlignment="1" applyProtection="1">
      <alignment horizontal="right" vertical="center" indent="1"/>
      <protection locked="0"/>
    </xf>
    <xf numFmtId="0" fontId="2" fillId="19" borderId="20" xfId="0" applyFont="1" applyFill="1" applyBorder="1" applyAlignment="1" applyProtection="1">
      <alignment vertical="top" wrapText="1"/>
      <protection locked="0"/>
    </xf>
    <xf numFmtId="164" fontId="1" fillId="0" borderId="14" xfId="0" applyNumberFormat="1" applyFont="1" applyBorder="1" applyAlignment="1">
      <alignment horizontal="left" vertical="center" indent="1"/>
    </xf>
    <xf numFmtId="164" fontId="1" fillId="0" borderId="14" xfId="0" applyNumberFormat="1" applyFont="1" applyBorder="1" applyAlignment="1" applyProtection="1">
      <alignment horizontal="right" vertical="center" indent="1"/>
      <protection locked="0"/>
    </xf>
    <xf numFmtId="164" fontId="1" fillId="7" borderId="0" xfId="0" applyNumberFormat="1" applyFont="1" applyFill="1" applyAlignment="1">
      <alignment horizontal="right" vertical="center"/>
    </xf>
    <xf numFmtId="164" fontId="1" fillId="0" borderId="15" xfId="0" applyNumberFormat="1" applyFont="1" applyBorder="1" applyAlignment="1">
      <alignment horizontal="left" vertical="center" indent="1"/>
    </xf>
    <xf numFmtId="164" fontId="1" fillId="0" borderId="15" xfId="0" applyNumberFormat="1" applyFont="1" applyBorder="1" applyAlignment="1" applyProtection="1">
      <alignment horizontal="right" vertical="center" indent="1"/>
      <protection locked="0"/>
    </xf>
    <xf numFmtId="164" fontId="1" fillId="0" borderId="16" xfId="0" applyNumberFormat="1" applyFont="1" applyBorder="1" applyAlignment="1">
      <alignment horizontal="left" vertical="center" indent="1"/>
    </xf>
    <xf numFmtId="164" fontId="1" fillId="0" borderId="16" xfId="0" applyNumberFormat="1" applyFont="1" applyBorder="1" applyAlignment="1" applyProtection="1">
      <alignment horizontal="right" vertical="center" indent="1"/>
      <protection locked="0"/>
    </xf>
    <xf numFmtId="164" fontId="1" fillId="7" borderId="0" xfId="0" applyNumberFormat="1" applyFont="1" applyFill="1" applyAlignment="1">
      <alignment vertical="center"/>
    </xf>
    <xf numFmtId="164" fontId="6" fillId="9" borderId="0" xfId="0" applyNumberFormat="1" applyFont="1" applyFill="1" applyAlignment="1">
      <alignment horizontal="left" vertical="center" indent="1"/>
    </xf>
    <xf numFmtId="164" fontId="6" fillId="9" borderId="0" xfId="0" applyNumberFormat="1" applyFont="1" applyFill="1" applyAlignment="1">
      <alignment horizontal="right" vertical="center" indent="1"/>
    </xf>
    <xf numFmtId="164" fontId="1" fillId="0" borderId="17" xfId="0" applyNumberFormat="1" applyFont="1" applyBorder="1" applyAlignment="1" applyProtection="1">
      <alignment horizontal="right" vertical="center" indent="1"/>
      <protection locked="0"/>
    </xf>
    <xf numFmtId="164" fontId="1" fillId="0" borderId="18" xfId="0" applyNumberFormat="1" applyFont="1" applyBorder="1" applyAlignment="1" applyProtection="1">
      <alignment horizontal="right" vertical="center" indent="1"/>
      <protection locked="0"/>
    </xf>
    <xf numFmtId="164" fontId="1" fillId="0" borderId="19" xfId="0" applyNumberFormat="1" applyFont="1" applyBorder="1" applyAlignment="1" applyProtection="1">
      <alignment horizontal="right" vertical="center" indent="1"/>
      <protection locked="0"/>
    </xf>
    <xf numFmtId="164" fontId="1" fillId="7" borderId="0" xfId="0" applyNumberFormat="1" applyFont="1" applyFill="1" applyAlignment="1">
      <alignment horizontal="right" vertical="center" indent="1"/>
    </xf>
    <xf numFmtId="165" fontId="9" fillId="0" borderId="0" xfId="0" applyNumberFormat="1" applyFont="1"/>
    <xf numFmtId="164" fontId="1" fillId="0" borderId="0" xfId="0" applyNumberFormat="1" applyFont="1" applyAlignment="1">
      <alignment horizontal="right" vertical="center" indent="1"/>
    </xf>
    <xf numFmtId="164" fontId="1" fillId="0" borderId="18" xfId="0" applyNumberFormat="1" applyFont="1" applyBorder="1" applyAlignment="1" applyProtection="1">
      <alignment horizontal="right" vertical="center"/>
      <protection locked="0"/>
    </xf>
    <xf numFmtId="0" fontId="2" fillId="15" borderId="20" xfId="0" applyFont="1" applyFill="1" applyBorder="1" applyAlignment="1" applyProtection="1">
      <alignment vertical="top" wrapText="1"/>
      <protection locked="0"/>
    </xf>
    <xf numFmtId="0" fontId="22" fillId="0" borderId="0" xfId="0" applyFont="1" applyAlignment="1">
      <alignment vertical="center"/>
    </xf>
    <xf numFmtId="0" fontId="23" fillId="0" borderId="0" xfId="0" applyFont="1" applyAlignment="1">
      <alignment horizontal="right" vertical="center"/>
    </xf>
    <xf numFmtId="0" fontId="1" fillId="27" borderId="0" xfId="0" applyFont="1" applyFill="1" applyAlignment="1">
      <alignment horizontal="right" vertical="center"/>
    </xf>
    <xf numFmtId="0" fontId="2" fillId="0" borderId="20" xfId="0" applyFont="1" applyBorder="1" applyAlignment="1" applyProtection="1">
      <alignment vertical="top" wrapText="1"/>
      <protection locked="0"/>
    </xf>
    <xf numFmtId="14" fontId="1" fillId="0" borderId="0" xfId="0" applyNumberFormat="1" applyFont="1" applyAlignment="1" applyProtection="1">
      <alignment horizontal="right" vertical="center" indent="1"/>
      <protection locked="0"/>
    </xf>
    <xf numFmtId="0" fontId="2" fillId="29" borderId="0" xfId="0" applyFont="1" applyFill="1"/>
    <xf numFmtId="0" fontId="2" fillId="29" borderId="0" xfId="0" applyFont="1" applyFill="1" applyAlignment="1">
      <alignment vertical="center"/>
    </xf>
    <xf numFmtId="0" fontId="13" fillId="29" borderId="0" xfId="0" applyFont="1" applyFill="1" applyAlignment="1">
      <alignment vertical="center"/>
    </xf>
    <xf numFmtId="0" fontId="20" fillId="29" borderId="0" xfId="0" applyFont="1" applyFill="1" applyAlignment="1">
      <alignment vertical="top"/>
    </xf>
    <xf numFmtId="0" fontId="1" fillId="28" borderId="0" xfId="0" applyFont="1" applyFill="1" applyAlignment="1">
      <alignment vertical="center"/>
    </xf>
    <xf numFmtId="14" fontId="1" fillId="28" borderId="0" xfId="0" applyNumberFormat="1" applyFont="1" applyFill="1" applyAlignment="1" applyProtection="1">
      <alignment horizontal="right" vertical="center" indent="1"/>
      <protection locked="0"/>
    </xf>
    <xf numFmtId="0" fontId="2" fillId="30" borderId="0" xfId="0" applyFont="1" applyFill="1"/>
    <xf numFmtId="0" fontId="2" fillId="30" borderId="0" xfId="0" applyFont="1" applyFill="1" applyAlignment="1">
      <alignment vertical="center"/>
    </xf>
    <xf numFmtId="0" fontId="20" fillId="30" borderId="0" xfId="0" applyFont="1" applyFill="1" applyAlignment="1">
      <alignment vertical="center" wrapText="1"/>
    </xf>
    <xf numFmtId="0" fontId="20" fillId="30" borderId="0" xfId="0" applyFont="1" applyFill="1" applyAlignment="1">
      <alignment vertical="top"/>
    </xf>
    <xf numFmtId="0" fontId="16" fillId="30" borderId="0" xfId="0" applyFont="1" applyFill="1" applyAlignment="1">
      <alignment vertical="center"/>
    </xf>
    <xf numFmtId="0" fontId="15" fillId="31" borderId="7" xfId="0" applyFont="1" applyFill="1" applyBorder="1" applyAlignment="1">
      <alignment horizontal="left" vertical="center"/>
    </xf>
    <xf numFmtId="0" fontId="2" fillId="32" borderId="0" xfId="0" applyFont="1" applyFill="1"/>
    <xf numFmtId="165" fontId="2" fillId="0" borderId="0" xfId="0" applyNumberFormat="1" applyFont="1" applyProtection="1">
      <protection locked="0"/>
    </xf>
    <xf numFmtId="164" fontId="9" fillId="0" borderId="0" xfId="0" applyNumberFormat="1" applyFont="1"/>
    <xf numFmtId="2" fontId="10" fillId="0" borderId="0" xfId="0" applyNumberFormat="1" applyFont="1" applyAlignment="1">
      <alignment horizontal="right"/>
    </xf>
    <xf numFmtId="0" fontId="15" fillId="29" borderId="7" xfId="0" applyFont="1" applyFill="1" applyBorder="1" applyAlignment="1">
      <alignment horizontal="left" vertical="center"/>
    </xf>
    <xf numFmtId="0" fontId="16" fillId="29" borderId="0" xfId="0" applyFont="1" applyFill="1" applyAlignment="1">
      <alignment horizontal="center" vertical="center"/>
    </xf>
    <xf numFmtId="0" fontId="1" fillId="28" borderId="7" xfId="0" applyFont="1" applyFill="1" applyBorder="1" applyAlignment="1">
      <alignment horizontal="left" vertical="center"/>
    </xf>
    <xf numFmtId="14" fontId="1" fillId="28" borderId="7" xfId="0" applyNumberFormat="1" applyFont="1" applyFill="1" applyBorder="1" applyAlignment="1" applyProtection="1">
      <alignment horizontal="left" vertical="center"/>
      <protection locked="0"/>
    </xf>
    <xf numFmtId="0" fontId="1" fillId="28" borderId="7" xfId="0" applyFont="1" applyFill="1" applyBorder="1" applyAlignment="1" applyProtection="1">
      <alignment horizontal="left" vertical="center"/>
      <protection locked="0"/>
    </xf>
    <xf numFmtId="0" fontId="20" fillId="28" borderId="7" xfId="0" applyFont="1" applyFill="1" applyBorder="1" applyAlignment="1">
      <alignment vertical="top"/>
    </xf>
    <xf numFmtId="0" fontId="20" fillId="28" borderId="7" xfId="0" applyFont="1" applyFill="1" applyBorder="1" applyAlignment="1">
      <alignment vertical="top" wrapText="1"/>
    </xf>
    <xf numFmtId="0" fontId="0" fillId="0" borderId="0" xfId="0" applyAlignment="1">
      <alignment vertical="center"/>
    </xf>
    <xf numFmtId="0" fontId="0" fillId="0" borderId="7" xfId="0" applyBorder="1"/>
    <xf numFmtId="0" fontId="0" fillId="0" borderId="0" xfId="0" applyAlignment="1">
      <alignment wrapText="1"/>
    </xf>
    <xf numFmtId="0" fontId="0" fillId="0" borderId="0" xfId="0" applyAlignment="1">
      <alignment vertical="center" wrapText="1"/>
    </xf>
    <xf numFmtId="0" fontId="0" fillId="0" borderId="7" xfId="0" applyBorder="1" applyAlignment="1">
      <alignment vertical="top" wrapText="1"/>
    </xf>
    <xf numFmtId="0" fontId="1" fillId="28" borderId="0" xfId="0" applyFont="1" applyFill="1" applyAlignment="1">
      <alignment horizontal="left" vertical="center" indent="1"/>
    </xf>
    <xf numFmtId="164" fontId="1" fillId="28" borderId="0" xfId="0" applyNumberFormat="1" applyFont="1" applyFill="1" applyAlignment="1">
      <alignment horizontal="right" vertical="center" indent="1"/>
    </xf>
    <xf numFmtId="0" fontId="1" fillId="0" borderId="21" xfId="0" applyFont="1" applyBorder="1" applyAlignment="1">
      <alignment horizontal="left" vertical="center" indent="1"/>
    </xf>
    <xf numFmtId="164" fontId="1" fillId="0" borderId="21" xfId="0" applyNumberFormat="1" applyFont="1" applyBorder="1" applyAlignment="1" applyProtection="1">
      <alignment horizontal="right" vertical="center" indent="1"/>
      <protection locked="0"/>
    </xf>
    <xf numFmtId="0" fontId="1" fillId="28" borderId="7" xfId="0" quotePrefix="1" applyFont="1" applyFill="1" applyBorder="1" applyAlignment="1" applyProtection="1">
      <alignment horizontal="left" vertical="center"/>
      <protection locked="0"/>
    </xf>
    <xf numFmtId="0" fontId="25" fillId="33" borderId="0" xfId="0" applyFont="1" applyFill="1"/>
    <xf numFmtId="0" fontId="0" fillId="0" borderId="7" xfId="0" applyBorder="1" applyAlignment="1">
      <alignment wrapText="1"/>
    </xf>
    <xf numFmtId="166" fontId="2" fillId="0" borderId="0" xfId="0" applyNumberFormat="1" applyFont="1" applyProtection="1">
      <protection locked="0"/>
    </xf>
    <xf numFmtId="0" fontId="3" fillId="0" borderId="22" xfId="0" applyFont="1" applyBorder="1" applyAlignment="1">
      <alignment horizontal="right" vertical="center"/>
    </xf>
    <xf numFmtId="164" fontId="1" fillId="0" borderId="0" xfId="0" applyNumberFormat="1" applyFont="1" applyAlignment="1">
      <alignment horizontal="right" vertical="center"/>
    </xf>
    <xf numFmtId="0" fontId="16" fillId="18" borderId="7" xfId="0" applyFont="1" applyFill="1" applyBorder="1" applyAlignment="1">
      <alignment horizontal="center" vertical="center"/>
    </xf>
    <xf numFmtId="0" fontId="2" fillId="26" borderId="0" xfId="0" applyFont="1" applyFill="1" applyAlignment="1">
      <alignment horizontal="right" vertical="center"/>
    </xf>
    <xf numFmtId="0" fontId="8" fillId="0" borderId="1" xfId="0" applyFont="1" applyBorder="1" applyAlignment="1">
      <alignment horizontal="left" vertical="center" wrapText="1"/>
    </xf>
    <xf numFmtId="0" fontId="8" fillId="0" borderId="6" xfId="0" applyFont="1" applyBorder="1" applyAlignment="1">
      <alignment horizontal="left" vertical="center" wrapText="1"/>
    </xf>
    <xf numFmtId="0" fontId="17" fillId="8" borderId="0" xfId="0" applyFont="1" applyFill="1" applyAlignment="1">
      <alignment horizontal="left"/>
    </xf>
    <xf numFmtId="14" fontId="1" fillId="23" borderId="0" xfId="0" applyNumberFormat="1" applyFont="1" applyFill="1" applyAlignment="1" applyProtection="1">
      <alignment horizontal="center" vertical="center"/>
      <protection locked="0"/>
    </xf>
    <xf numFmtId="0" fontId="19" fillId="7" borderId="0" xfId="0" applyFont="1" applyFill="1" applyAlignment="1">
      <alignment horizontal="left" vertical="center"/>
    </xf>
    <xf numFmtId="164" fontId="14" fillId="7" borderId="0" xfId="0" applyNumberFormat="1" applyFont="1" applyFill="1" applyAlignment="1">
      <alignment horizontal="left" vertical="center"/>
    </xf>
    <xf numFmtId="0" fontId="18" fillId="9" borderId="12" xfId="0" applyFont="1" applyFill="1" applyBorder="1" applyAlignment="1">
      <alignment horizontal="left" vertical="center" indent="2"/>
    </xf>
    <xf numFmtId="0" fontId="18" fillId="9" borderId="9" xfId="0" applyFont="1" applyFill="1" applyBorder="1" applyAlignment="1">
      <alignment horizontal="left" vertical="center" indent="2"/>
    </xf>
    <xf numFmtId="0" fontId="18" fillId="9" borderId="10" xfId="0" applyFont="1" applyFill="1" applyBorder="1" applyAlignment="1">
      <alignment horizontal="left" vertical="center" indent="2"/>
    </xf>
    <xf numFmtId="0" fontId="18" fillId="9" borderId="8" xfId="0" applyFont="1" applyFill="1" applyBorder="1" applyAlignment="1">
      <alignment horizontal="left" vertical="center" indent="2"/>
    </xf>
    <xf numFmtId="0" fontId="16" fillId="14" borderId="7" xfId="0" applyFont="1" applyFill="1" applyBorder="1" applyAlignment="1">
      <alignment horizontal="center" vertical="center"/>
    </xf>
    <xf numFmtId="0" fontId="21" fillId="0" borderId="0" xfId="0" applyFont="1" applyAlignment="1">
      <alignment horizontal="right" vertical="center"/>
    </xf>
    <xf numFmtId="0" fontId="13" fillId="0" borderId="0" xfId="0" applyFont="1" applyAlignment="1">
      <alignment horizontal="right" vertical="center"/>
    </xf>
    <xf numFmtId="14" fontId="2" fillId="2" borderId="0" xfId="0" applyNumberFormat="1" applyFont="1" applyFill="1" applyAlignment="1" applyProtection="1">
      <alignment horizontal="center" vertical="center"/>
      <protection locked="0"/>
    </xf>
    <xf numFmtId="0" fontId="18" fillId="10" borderId="12" xfId="0" applyFont="1" applyFill="1" applyBorder="1" applyAlignment="1">
      <alignment horizontal="left" vertical="center" indent="2"/>
    </xf>
    <xf numFmtId="0" fontId="18" fillId="10" borderId="9" xfId="0" applyFont="1" applyFill="1" applyBorder="1" applyAlignment="1">
      <alignment horizontal="left" vertical="center" indent="2"/>
    </xf>
    <xf numFmtId="0" fontId="18" fillId="10" borderId="10" xfId="0" applyFont="1" applyFill="1" applyBorder="1" applyAlignment="1">
      <alignment horizontal="left" vertical="center" indent="2"/>
    </xf>
    <xf numFmtId="0" fontId="18" fillId="10" borderId="8" xfId="0" applyFont="1" applyFill="1" applyBorder="1" applyAlignment="1">
      <alignment horizontal="left" vertical="center" indent="2"/>
    </xf>
    <xf numFmtId="0" fontId="19" fillId="2" borderId="0" xfId="0" applyFont="1" applyFill="1" applyAlignment="1">
      <alignment horizontal="left" vertical="center"/>
    </xf>
    <xf numFmtId="0" fontId="14" fillId="2" borderId="0" xfId="0" applyFont="1" applyFill="1" applyAlignment="1">
      <alignment horizontal="left" vertical="center"/>
    </xf>
    <xf numFmtId="0" fontId="16" fillId="11" borderId="7" xfId="0" applyFont="1" applyFill="1" applyBorder="1" applyAlignment="1">
      <alignment horizontal="center" vertical="center"/>
    </xf>
    <xf numFmtId="14" fontId="2" fillId="3" borderId="0" xfId="0" applyNumberFormat="1" applyFont="1" applyFill="1" applyAlignment="1" applyProtection="1">
      <alignment horizontal="center" vertical="center"/>
      <protection locked="0"/>
    </xf>
    <xf numFmtId="0" fontId="18" fillId="11" borderId="12" xfId="0" applyFont="1" applyFill="1" applyBorder="1" applyAlignment="1">
      <alignment horizontal="left" vertical="center" indent="2"/>
    </xf>
    <xf numFmtId="0" fontId="18" fillId="11" borderId="9" xfId="0" applyFont="1" applyFill="1" applyBorder="1" applyAlignment="1">
      <alignment horizontal="left" vertical="center" indent="2"/>
    </xf>
    <xf numFmtId="0" fontId="18" fillId="11" borderId="10" xfId="0" applyFont="1" applyFill="1" applyBorder="1" applyAlignment="1">
      <alignment horizontal="left" vertical="center" indent="2"/>
    </xf>
    <xf numFmtId="0" fontId="18" fillId="11" borderId="8" xfId="0" applyFont="1" applyFill="1" applyBorder="1" applyAlignment="1">
      <alignment horizontal="left" vertical="center" indent="2"/>
    </xf>
    <xf numFmtId="0" fontId="19" fillId="3" borderId="0" xfId="0" applyFont="1" applyFill="1" applyAlignment="1">
      <alignment horizontal="left" vertical="center"/>
    </xf>
    <xf numFmtId="0" fontId="14" fillId="3" borderId="0" xfId="0" applyFont="1" applyFill="1" applyAlignment="1">
      <alignment horizontal="left" vertical="center"/>
    </xf>
    <xf numFmtId="0" fontId="16" fillId="29" borderId="7" xfId="0" applyFont="1" applyFill="1" applyBorder="1" applyAlignment="1">
      <alignment horizontal="center" vertical="center"/>
    </xf>
    <xf numFmtId="0" fontId="16" fillId="31" borderId="7" xfId="0" applyFont="1" applyFill="1" applyBorder="1" applyAlignment="1">
      <alignment horizontal="center" vertical="center"/>
    </xf>
    <xf numFmtId="0" fontId="24" fillId="0" borderId="0" xfId="0" applyFont="1" applyAlignment="1">
      <alignment horizontal="center" vertical="top" wrapText="1"/>
    </xf>
    <xf numFmtId="0" fontId="16" fillId="31" borderId="0" xfId="0" applyFont="1" applyFill="1" applyAlignment="1">
      <alignment horizontal="center" vertical="center"/>
    </xf>
  </cellXfs>
  <cellStyles count="1">
    <cellStyle name="Normal" xfId="0" builtinId="0"/>
  </cellStyles>
  <dxfs count="225">
    <dxf>
      <fill>
        <patternFill>
          <bgColor theme="0"/>
        </patternFill>
      </fill>
    </dxf>
    <dxf>
      <fill>
        <patternFill>
          <bgColor theme="0"/>
        </patternFill>
      </fill>
    </dxf>
    <dxf>
      <fill>
        <patternFill>
          <bgColor theme="0"/>
        </patternFill>
      </fill>
    </dxf>
    <dxf>
      <fill>
        <patternFill>
          <bgColor theme="0"/>
        </patternFill>
      </fill>
    </dxf>
    <dxf>
      <font>
        <strike val="0"/>
        <outline val="0"/>
        <shadow val="0"/>
        <u val="none"/>
        <vertAlign val="baseline"/>
        <sz val="10"/>
        <name val="Calibri"/>
        <family val="2"/>
        <scheme val="none"/>
      </font>
      <numFmt numFmtId="165" formatCode="0.0%"/>
      <fill>
        <patternFill patternType="none">
          <fgColor indexed="64"/>
          <bgColor auto="1"/>
        </patternFill>
      </fill>
      <protection locked="0" hidden="0"/>
    </dxf>
    <dxf>
      <font>
        <strike val="0"/>
        <outline val="0"/>
        <shadow val="0"/>
        <u val="none"/>
        <vertAlign val="baseline"/>
        <sz val="10"/>
        <name val="Calibri"/>
        <family val="2"/>
        <scheme val="none"/>
      </font>
      <fill>
        <patternFill patternType="none">
          <fgColor indexed="64"/>
          <bgColor auto="1"/>
        </patternFill>
      </fill>
      <protection locked="0" hidden="0"/>
    </dxf>
    <dxf>
      <font>
        <strike val="0"/>
        <outline val="0"/>
        <shadow val="0"/>
        <u val="none"/>
        <vertAlign val="baseline"/>
        <sz val="10"/>
        <name val="Calibri"/>
        <family val="2"/>
        <scheme val="none"/>
      </font>
      <fill>
        <patternFill patternType="none">
          <fgColor indexed="64"/>
          <bgColor auto="1"/>
        </patternFill>
      </fill>
      <protection locked="0" hidden="0"/>
    </dxf>
    <dxf>
      <font>
        <strike val="0"/>
        <outline val="0"/>
        <shadow val="0"/>
        <u val="none"/>
        <vertAlign val="baseline"/>
        <sz val="10"/>
        <name val="Calibri"/>
        <family val="2"/>
        <scheme val="none"/>
      </font>
      <fill>
        <patternFill patternType="none">
          <fgColor indexed="64"/>
          <bgColor auto="1"/>
        </patternFill>
      </fill>
      <protection locked="0" hidden="0"/>
    </dxf>
    <dxf>
      <font>
        <strike val="0"/>
        <outline val="0"/>
        <shadow val="0"/>
        <u val="none"/>
        <vertAlign val="baseline"/>
        <sz val="10"/>
        <name val="Calibri"/>
        <family val="2"/>
        <scheme val="none"/>
      </font>
      <fill>
        <patternFill patternType="none">
          <fgColor indexed="64"/>
          <bgColor auto="1"/>
        </patternFill>
      </fill>
      <protection locked="0" hidden="0"/>
    </dxf>
    <dxf>
      <font>
        <strike val="0"/>
        <outline val="0"/>
        <shadow val="0"/>
        <u val="none"/>
        <vertAlign val="baseline"/>
        <sz val="10"/>
        <name val="Calibri"/>
        <family val="2"/>
        <scheme val="none"/>
      </font>
      <fill>
        <patternFill patternType="none">
          <fgColor indexed="64"/>
          <bgColor auto="1"/>
        </patternFill>
      </fill>
      <protection locked="0" hidden="0"/>
    </dxf>
    <dxf>
      <font>
        <strike val="0"/>
        <outline val="0"/>
        <shadow val="0"/>
        <u val="none"/>
        <vertAlign val="baseline"/>
        <sz val="10"/>
        <name val="Calibri"/>
        <family val="2"/>
        <scheme val="none"/>
      </font>
      <fill>
        <patternFill patternType="none">
          <fgColor indexed="64"/>
          <bgColor auto="1"/>
        </patternFill>
      </fill>
      <protection locked="0" hidden="0"/>
    </dxf>
    <dxf>
      <font>
        <strike val="0"/>
        <outline val="0"/>
        <shadow val="0"/>
        <u val="none"/>
        <vertAlign val="baseline"/>
        <sz val="10"/>
        <name val="Calibri"/>
        <family val="2"/>
        <scheme val="none"/>
      </font>
      <fill>
        <patternFill patternType="solid">
          <fgColor indexed="64"/>
          <bgColor theme="7"/>
        </patternFill>
      </fill>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499984740745262"/>
        </top>
        <bottom style="thin">
          <color theme="2" tint="-0.499984740745262"/>
        </bottom>
      </border>
    </dxf>
    <dxf>
      <fill>
        <patternFill patternType="none">
          <fgColor indexed="64"/>
          <bgColor auto="1"/>
        </patternFill>
      </fill>
    </dxf>
    <dxf>
      <font>
        <b/>
        <i val="0"/>
        <strike val="0"/>
        <condense val="0"/>
        <extend val="0"/>
        <outline val="0"/>
        <shadow val="0"/>
        <u val="none"/>
        <vertAlign val="baseline"/>
        <sz val="10"/>
        <color theme="0"/>
        <name val="Calibri"/>
        <family val="2"/>
        <scheme val="none"/>
      </font>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24994659260841701"/>
        </top>
        <bottom style="thin">
          <color theme="2" tint="-0.24994659260841701"/>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right/>
        <top style="thin">
          <color theme="2" tint="-0.24994659260841701"/>
        </top>
        <bottom style="thin">
          <color theme="2" tint="-0.24994659260841701"/>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24994659260841701"/>
        </top>
        <bottom style="thin">
          <color theme="2" tint="-0.24994659260841701"/>
        </bottom>
      </border>
    </dxf>
    <dxf>
      <font>
        <strike val="0"/>
        <outline val="0"/>
        <shadow val="0"/>
        <u val="none"/>
        <vertAlign val="baseline"/>
        <sz val="10"/>
        <color auto="1"/>
        <name val="Calibri"/>
        <family val="2"/>
        <scheme val="none"/>
      </font>
      <fill>
        <patternFill patternType="none">
          <fgColor indexed="64"/>
          <bgColor auto="1"/>
        </patternFill>
      </fill>
    </dxf>
    <dxf>
      <font>
        <strike val="0"/>
        <outline val="0"/>
        <shadow val="0"/>
        <u val="none"/>
        <vertAlign val="baseline"/>
        <sz val="10"/>
        <color theme="0"/>
        <name val="Calibri"/>
        <family val="2"/>
        <scheme val="none"/>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right" vertical="center" textRotation="0" wrapText="0" 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499984740745262"/>
        </top>
        <bottom style="thin">
          <color theme="2" tint="-0.499984740745262"/>
        </bottom>
      </border>
    </dxf>
    <dxf>
      <border diagonalUp="0" diagonalDown="0">
        <left/>
        <right/>
        <top/>
        <bottom style="thin">
          <color rgb="FF808080"/>
        </bottom>
      </border>
    </dxf>
    <dxf>
      <font>
        <strike val="0"/>
        <outline val="0"/>
        <shadow val="0"/>
        <u val="none"/>
        <vertAlign val="baseline"/>
        <color auto="1"/>
        <name val="Calibri"/>
        <family val="2"/>
        <scheme val="none"/>
      </font>
      <fill>
        <patternFill patternType="none">
          <fgColor indexed="64"/>
          <bgColor auto="1"/>
        </patternFill>
      </fill>
      <alignment vertical="center" textRotation="0" wrapText="0" indent="0" justifyLastLine="0" shrinkToFit="0" readingOrder="0"/>
    </dxf>
    <dxf>
      <border>
        <bottom style="thin">
          <color rgb="FF000000"/>
        </bottom>
      </border>
    </dxf>
    <dxf>
      <font>
        <strike val="0"/>
        <outline val="0"/>
        <shadow val="0"/>
        <u val="none"/>
        <vertAlign val="baseline"/>
        <sz val="10"/>
        <color theme="0"/>
        <name val="Calibri"/>
        <family val="2"/>
        <scheme val="none"/>
      </font>
      <fill>
        <patternFill patternType="none">
          <fgColor indexed="64"/>
          <bgColor auto="1"/>
        </patternFill>
      </fill>
      <alignmen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0" tint="-0.499984740745262"/>
        <name val="Calibri"/>
        <family val="2"/>
        <scheme val="none"/>
      </font>
      <numFmt numFmtId="164" formatCode="0.0"/>
    </dxf>
    <dxf>
      <font>
        <strike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numFmt numFmtId="164" formatCode="0.0"/>
    </dxf>
    <dxf>
      <font>
        <strike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numFmt numFmtId="164" formatCode="0.0"/>
    </dxf>
    <dxf>
      <font>
        <b val="0"/>
        <i val="0"/>
        <strike val="0"/>
        <condense val="0"/>
        <extend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strike val="0"/>
        <outline val="0"/>
        <shadow val="0"/>
        <u val="none"/>
        <vertAlign val="baseline"/>
        <sz val="9"/>
        <color rgb="FF808080"/>
        <name val="Calibri"/>
        <family val="2"/>
        <scheme val="none"/>
      </font>
      <fill>
        <patternFill patternType="none">
          <fgColor rgb="FF000000"/>
          <bgColor auto="1"/>
        </patternFill>
      </fill>
      <protection locked="1" hidden="0"/>
    </dxf>
    <dxf>
      <border diagonalUp="0" diagonalDown="0">
        <left style="thin">
          <color rgb="FFD0D0D0"/>
        </left>
        <right style="thin">
          <color rgb="FFD0D0D0"/>
        </right>
        <top style="thin">
          <color rgb="FFD0D0D0"/>
        </top>
        <bottom style="thin">
          <color rgb="FFD0D0D0"/>
        </bottom>
      </border>
    </dxf>
    <dxf>
      <font>
        <b val="0"/>
        <i val="0"/>
        <strike val="0"/>
        <condense val="0"/>
        <extend val="0"/>
        <outline val="0"/>
        <shadow val="0"/>
        <u val="none"/>
        <vertAlign val="baseline"/>
        <sz val="9"/>
        <color rgb="FF808080"/>
        <name val="Calibri"/>
        <family val="2"/>
        <scheme val="none"/>
      </font>
      <fill>
        <patternFill patternType="none">
          <fgColor rgb="FF000000"/>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protection locked="0"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fill>
        <patternFill patternType="none">
          <fgColor indexed="64"/>
          <bgColor auto="1"/>
        </patternFill>
      </fill>
      <alignment horizontal="lef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dxf>
    <dxf>
      <font>
        <b val="0"/>
        <i val="0"/>
        <strike val="0"/>
        <condense val="0"/>
        <extend val="0"/>
        <outline val="0"/>
        <shadow val="0"/>
        <u val="none"/>
        <vertAlign val="baseline"/>
        <sz val="9"/>
        <color theme="1"/>
        <name val="Calibri"/>
        <family val="2"/>
        <scheme val="none"/>
      </font>
      <fill>
        <patternFill patternType="none">
          <fgColor indexed="64"/>
          <bgColor auto="1"/>
        </patternFill>
      </fill>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dxf>
    <dxf>
      <font>
        <strike val="0"/>
        <outline val="0"/>
        <shadow val="0"/>
        <u val="none"/>
        <vertAlign val="baseline"/>
        <sz val="9"/>
        <color theme="1"/>
        <name val="Calibri"/>
        <family val="2"/>
        <scheme val="none"/>
      </font>
      <fill>
        <patternFill patternType="none">
          <fgColor indexed="64"/>
          <bgColor auto="1"/>
        </patternFill>
      </fill>
      <protection locked="0" hidden="0"/>
    </dxf>
    <dxf>
      <font>
        <strike val="0"/>
        <outline val="0"/>
        <shadow val="0"/>
        <vertAlign val="baseline"/>
        <sz val="9"/>
        <name val="Calibri"/>
        <family val="2"/>
        <scheme val="none"/>
      </font>
      <fill>
        <patternFill patternType="none">
          <fgColor rgb="FF000000"/>
          <bgColor auto="1"/>
        </patternFill>
      </fill>
      <protection locked="0" hidden="0"/>
    </dxf>
    <dxf>
      <font>
        <strike val="0"/>
        <outline val="0"/>
        <shadow val="0"/>
        <u val="none"/>
        <vertAlign val="baseline"/>
        <sz val="9"/>
        <color rgb="FF000000"/>
        <name val="Calibri"/>
        <family val="2"/>
        <scheme val="none"/>
      </font>
      <fill>
        <patternFill patternType="none">
          <fgColor rgb="FF000000"/>
          <bgColor auto="1"/>
        </patternFill>
      </fill>
      <protection locked="0" hidden="0"/>
    </dxf>
    <dxf>
      <font>
        <b/>
        <strike val="0"/>
        <outline val="0"/>
        <shadow val="0"/>
        <u val="none"/>
        <vertAlign val="baseline"/>
        <sz val="9"/>
        <color theme="0"/>
        <name val="Calibri"/>
        <family val="2"/>
        <scheme val="none"/>
      </font>
      <fill>
        <patternFill patternType="none">
          <fgColor indexed="64"/>
          <bgColor auto="1"/>
        </patternFill>
      </fill>
      <border diagonalUp="0" diagonalDown="0">
        <left style="thin">
          <color theme="0"/>
        </left>
        <right style="thin">
          <color theme="0"/>
        </right>
        <top/>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499984740745262"/>
        </top>
        <bottom style="thin">
          <color theme="2" tint="-0.499984740745262"/>
        </bottom>
      </border>
    </dxf>
    <dxf>
      <fill>
        <patternFill patternType="none">
          <fgColor indexed="64"/>
          <bgColor auto="1"/>
        </patternFill>
      </fill>
    </dxf>
    <dxf>
      <font>
        <b/>
        <i val="0"/>
        <strike val="0"/>
        <condense val="0"/>
        <extend val="0"/>
        <outline val="0"/>
        <shadow val="0"/>
        <u val="none"/>
        <vertAlign val="baseline"/>
        <sz val="10"/>
        <color theme="0"/>
        <name val="Calibri"/>
        <family val="2"/>
        <scheme val="none"/>
      </font>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24994659260841701"/>
        </top>
        <bottom style="thin">
          <color theme="2" tint="-0.24994659260841701"/>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right/>
        <top style="thin">
          <color theme="2" tint="-0.24994659260841701"/>
        </top>
        <bottom style="thin">
          <color theme="2" tint="-0.24994659260841701"/>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24994659260841701"/>
        </top>
        <bottom style="thin">
          <color theme="2" tint="-0.24994659260841701"/>
        </bottom>
      </border>
    </dxf>
    <dxf>
      <font>
        <strike val="0"/>
        <outline val="0"/>
        <shadow val="0"/>
        <u val="none"/>
        <vertAlign val="baseline"/>
        <sz val="10"/>
        <color auto="1"/>
        <name val="Calibri"/>
        <family val="2"/>
        <scheme val="none"/>
      </font>
      <fill>
        <patternFill patternType="none">
          <fgColor indexed="64"/>
          <bgColor auto="1"/>
        </patternFill>
      </fill>
    </dxf>
    <dxf>
      <font>
        <strike val="0"/>
        <outline val="0"/>
        <shadow val="0"/>
        <u val="none"/>
        <vertAlign val="baseline"/>
        <sz val="10"/>
        <color theme="0"/>
        <name val="Calibri"/>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name val="Calibri"/>
        <family val="2"/>
        <scheme val="none"/>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499984740745262"/>
        </top>
        <bottom style="thin">
          <color theme="2" tint="-0.499984740745262"/>
        </bottom>
      </border>
    </dxf>
    <dxf>
      <border diagonalUp="0" diagonalDown="0">
        <left/>
        <right/>
        <top/>
        <bottom style="thin">
          <color rgb="FF808080"/>
        </bottom>
      </border>
    </dxf>
    <dxf>
      <font>
        <strike val="0"/>
        <outline val="0"/>
        <shadow val="0"/>
        <u val="none"/>
        <vertAlign val="baseline"/>
        <color auto="1"/>
        <name val="Calibri"/>
        <family val="2"/>
        <scheme val="none"/>
      </font>
      <fill>
        <patternFill patternType="none">
          <fgColor indexed="64"/>
          <bgColor auto="1"/>
        </patternFill>
      </fill>
      <alignment vertical="center" textRotation="0" wrapText="0" indent="0" justifyLastLine="0" shrinkToFit="0" readingOrder="0"/>
    </dxf>
    <dxf>
      <border>
        <bottom style="thin">
          <color rgb="FF000000"/>
        </bottom>
      </border>
    </dxf>
    <dxf>
      <font>
        <strike val="0"/>
        <outline val="0"/>
        <shadow val="0"/>
        <u val="none"/>
        <vertAlign val="baseline"/>
        <sz val="10"/>
        <color theme="0"/>
        <name val="Calibri"/>
        <family val="2"/>
        <scheme val="none"/>
      </font>
      <fill>
        <patternFill patternType="none">
          <fgColor indexed="64"/>
          <bgColor auto="1"/>
        </patternFill>
      </fill>
      <alignmen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0" tint="-0.499984740745262"/>
        <name val="Calibri"/>
        <family val="2"/>
        <scheme val="none"/>
      </font>
      <numFmt numFmtId="164" formatCode="0.0"/>
    </dxf>
    <dxf>
      <font>
        <strike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numFmt numFmtId="164" formatCode="0.0"/>
    </dxf>
    <dxf>
      <font>
        <strike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numFmt numFmtId="164" formatCode="0.0"/>
    </dxf>
    <dxf>
      <font>
        <b val="0"/>
        <i val="0"/>
        <strike val="0"/>
        <condense val="0"/>
        <extend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strike val="0"/>
        <outline val="0"/>
        <shadow val="0"/>
        <u val="none"/>
        <vertAlign val="baseline"/>
        <sz val="9"/>
        <color rgb="FF808080"/>
        <name val="Calibri"/>
        <family val="2"/>
        <scheme val="none"/>
      </font>
      <fill>
        <patternFill patternType="none">
          <fgColor rgb="FF000000"/>
          <bgColor auto="1"/>
        </patternFill>
      </fill>
      <protection locked="1" hidden="0"/>
    </dxf>
    <dxf>
      <border diagonalUp="0" diagonalDown="0">
        <left style="thin">
          <color rgb="FFD0D0D0"/>
        </left>
        <right style="thin">
          <color rgb="FFD0D0D0"/>
        </right>
        <top style="thin">
          <color rgb="FFD0D0D0"/>
        </top>
        <bottom style="thin">
          <color rgb="FFD0D0D0"/>
        </bottom>
      </border>
    </dxf>
    <dxf>
      <font>
        <b val="0"/>
        <i val="0"/>
        <strike val="0"/>
        <condense val="0"/>
        <extend val="0"/>
        <outline val="0"/>
        <shadow val="0"/>
        <u val="none"/>
        <vertAlign val="baseline"/>
        <sz val="9"/>
        <color rgb="FF808080"/>
        <name val="Calibri"/>
        <family val="2"/>
        <scheme val="none"/>
      </font>
      <fill>
        <patternFill patternType="none">
          <fgColor rgb="FF000000"/>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protection locked="0"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fill>
        <patternFill patternType="none">
          <fgColor indexed="64"/>
          <bgColor auto="1"/>
        </patternFill>
      </fill>
      <alignment horizontal="lef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dxf>
    <dxf>
      <font>
        <b val="0"/>
        <i val="0"/>
        <strike val="0"/>
        <condense val="0"/>
        <extend val="0"/>
        <outline val="0"/>
        <shadow val="0"/>
        <u val="none"/>
        <vertAlign val="baseline"/>
        <sz val="9"/>
        <color theme="1"/>
        <name val="Calibri"/>
        <family val="2"/>
        <scheme val="none"/>
      </font>
      <fill>
        <patternFill patternType="none">
          <fgColor indexed="64"/>
          <bgColor auto="1"/>
        </patternFill>
      </fill>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dxf>
    <dxf>
      <font>
        <strike val="0"/>
        <outline val="0"/>
        <shadow val="0"/>
        <u val="none"/>
        <vertAlign val="baseline"/>
        <sz val="9"/>
        <color theme="1"/>
        <name val="Calibri"/>
        <family val="2"/>
        <scheme val="none"/>
      </font>
      <fill>
        <patternFill patternType="none">
          <fgColor indexed="64"/>
          <bgColor auto="1"/>
        </patternFill>
      </fill>
      <protection locked="0" hidden="0"/>
    </dxf>
    <dxf>
      <font>
        <strike val="0"/>
        <outline val="0"/>
        <shadow val="0"/>
        <vertAlign val="baseline"/>
        <sz val="9"/>
        <name val="Calibri"/>
        <family val="2"/>
        <scheme val="none"/>
      </font>
      <fill>
        <patternFill patternType="none">
          <fgColor rgb="FF000000"/>
          <bgColor auto="1"/>
        </patternFill>
      </fill>
      <protection locked="0" hidden="0"/>
    </dxf>
    <dxf>
      <font>
        <strike val="0"/>
        <outline val="0"/>
        <shadow val="0"/>
        <u val="none"/>
        <vertAlign val="baseline"/>
        <sz val="9"/>
        <color rgb="FF000000"/>
        <name val="Calibri"/>
        <family val="2"/>
        <scheme val="none"/>
      </font>
      <fill>
        <patternFill patternType="none">
          <fgColor rgb="FF000000"/>
          <bgColor auto="1"/>
        </patternFill>
      </fill>
      <protection locked="0" hidden="0"/>
    </dxf>
    <dxf>
      <font>
        <b/>
        <strike val="0"/>
        <outline val="0"/>
        <shadow val="0"/>
        <u val="none"/>
        <vertAlign val="baseline"/>
        <sz val="9"/>
        <color theme="0"/>
        <name val="Calibri"/>
        <family val="2"/>
        <scheme val="none"/>
      </font>
      <fill>
        <patternFill patternType="none">
          <fgColor indexed="64"/>
          <bgColor auto="1"/>
        </patternFill>
      </fill>
      <border diagonalUp="0" diagonalDown="0">
        <left style="thin">
          <color theme="0"/>
        </left>
        <right style="thin">
          <color theme="0"/>
        </right>
        <top/>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indexed="65"/>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indexed="65"/>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indexed="65"/>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0" formatCode="General"/>
      <fill>
        <patternFill patternType="none">
          <fgColor indexed="64"/>
          <bgColor indexed="65"/>
        </patternFill>
      </fill>
      <alignment horizontal="left" vertical="center" textRotation="0" wrapText="0" relativeIndent="1" justifyLastLine="0" shrinkToFit="0" readingOrder="0"/>
      <border diagonalUp="0" diagonalDown="0" outline="0">
        <left/>
        <right/>
        <top style="thin">
          <color theme="2" tint="-0.499984740745262"/>
        </top>
        <bottom style="thin">
          <color theme="2" tint="-0.499984740745262"/>
        </bottom>
      </border>
    </dxf>
    <dxf>
      <numFmt numFmtId="164" formatCode="0.0"/>
    </dxf>
    <dxf>
      <font>
        <b/>
        <i val="0"/>
        <strike val="0"/>
        <condense val="0"/>
        <extend val="0"/>
        <outline val="0"/>
        <shadow val="0"/>
        <u val="none"/>
        <vertAlign val="baseline"/>
        <sz val="10"/>
        <color theme="0"/>
        <name val="Calibri"/>
        <family val="2"/>
        <scheme val="none"/>
      </font>
      <numFmt numFmtId="164" formatCode="0.0"/>
      <fill>
        <patternFill patternType="solid">
          <fgColor indexed="64"/>
          <bgColor rgb="FF3C4A49"/>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24994659260841701"/>
        </top>
        <bottom style="thin">
          <color theme="2" tint="-0.24994659260841701"/>
        </bottom>
      </border>
      <protection locked="0" hidden="0"/>
    </dxf>
    <dxf>
      <font>
        <b val="0"/>
        <i val="0"/>
        <strike val="0"/>
        <condense val="0"/>
        <extend val="0"/>
        <outline val="0"/>
        <shadow val="0"/>
        <u val="none"/>
        <vertAlign val="baseline"/>
        <sz val="10"/>
        <color auto="1"/>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right/>
        <top style="thin">
          <color theme="2" tint="-0.24994659260841701"/>
        </top>
        <bottom style="thin">
          <color theme="2" tint="-0.24994659260841701"/>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24994659260841701"/>
        </top>
        <bottom style="thin">
          <color theme="2" tint="-0.24994659260841701"/>
        </bottom>
      </border>
    </dxf>
    <dxf>
      <font>
        <strike val="0"/>
        <outline val="0"/>
        <shadow val="0"/>
        <u val="none"/>
        <vertAlign val="baseline"/>
        <sz val="10"/>
        <color auto="1"/>
        <name val="Calibri"/>
        <family val="2"/>
        <scheme val="none"/>
      </font>
      <numFmt numFmtId="164" formatCode="0.0"/>
      <fill>
        <patternFill patternType="none">
          <fgColor indexed="64"/>
          <bgColor auto="1"/>
        </patternFill>
      </fill>
    </dxf>
    <dxf>
      <font>
        <strike val="0"/>
        <outline val="0"/>
        <shadow val="0"/>
        <u val="none"/>
        <vertAlign val="baseline"/>
        <sz val="10"/>
        <color theme="0"/>
        <name val="Calibri"/>
        <family val="2"/>
        <scheme val="none"/>
      </font>
      <fill>
        <patternFill patternType="solid">
          <fgColor indexed="64"/>
          <bgColor rgb="FF3C4A49"/>
        </patternFill>
      </fill>
      <alignment vertical="center" textRotation="0" wrapText="0" indent="0" justifyLastLine="0" shrinkToFit="0" readingOrder="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0" formatCode="General"/>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499984740745262"/>
        </top>
        <bottom style="thin">
          <color theme="2" tint="-0.499984740745262"/>
        </bottom>
      </border>
    </dxf>
    <dxf>
      <border diagonalUp="0" diagonalDown="0">
        <left/>
        <right/>
        <top/>
        <bottom style="thin">
          <color theme="0" tint="-0.499984740745262"/>
        </bottom>
      </border>
    </dxf>
    <dxf>
      <font>
        <strike val="0"/>
        <outline val="0"/>
        <shadow val="0"/>
        <u val="none"/>
        <vertAlign val="baseline"/>
        <color auto="1"/>
        <name val="Calibri"/>
        <family val="2"/>
        <scheme val="none"/>
      </font>
      <numFmt numFmtId="164" formatCode="0.0"/>
      <fill>
        <patternFill patternType="none">
          <fgColor indexed="64"/>
          <bgColor auto="1"/>
        </patternFill>
      </fill>
      <alignment vertical="center" textRotation="0" wrapText="0" indent="0" justifyLastLine="0" shrinkToFit="0" readingOrder="0"/>
    </dxf>
    <dxf>
      <border>
        <bottom style="thin">
          <color indexed="64"/>
        </bottom>
      </border>
    </dxf>
    <dxf>
      <font>
        <strike val="0"/>
        <outline val="0"/>
        <shadow val="0"/>
        <u val="none"/>
        <vertAlign val="baseline"/>
        <sz val="10"/>
        <color theme="0"/>
        <name val="Calibri"/>
        <family val="2"/>
        <scheme val="none"/>
      </font>
      <numFmt numFmtId="164" formatCode="0.0"/>
      <fill>
        <patternFill patternType="solid">
          <fgColor indexed="64"/>
          <bgColor rgb="FF3C4A49"/>
        </patternFill>
      </fill>
      <alignmen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0" tint="-0.499984740745262"/>
        <name val="Calibri"/>
        <family val="2"/>
        <scheme val="none"/>
      </font>
      <numFmt numFmtId="164" formatCode="0.0"/>
    </dxf>
    <dxf>
      <font>
        <strike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numFmt numFmtId="164" formatCode="0.0"/>
    </dxf>
    <dxf>
      <font>
        <strike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numFmt numFmtId="164" formatCode="0.0"/>
    </dxf>
    <dxf>
      <font>
        <b val="0"/>
        <i val="0"/>
        <strike val="0"/>
        <condense val="0"/>
        <extend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strike val="0"/>
        <outline val="0"/>
        <shadow val="0"/>
        <u val="none"/>
        <vertAlign val="baseline"/>
        <sz val="9"/>
        <color rgb="FF808080"/>
        <name val="Calibri"/>
        <family val="2"/>
        <scheme val="none"/>
      </font>
      <fill>
        <patternFill patternType="none">
          <fgColor rgb="FF000000"/>
          <bgColor auto="1"/>
        </patternFill>
      </fill>
      <protection locked="1" hidden="0"/>
    </dxf>
    <dxf>
      <border diagonalUp="0" diagonalDown="0">
        <left style="thin">
          <color rgb="FFD0D0D0"/>
        </left>
        <right style="thin">
          <color rgb="FFD0D0D0"/>
        </right>
        <top style="thin">
          <color rgb="FFD0D0D0"/>
        </top>
        <bottom style="thin">
          <color rgb="FFD0D0D0"/>
        </bottom>
      </border>
    </dxf>
    <dxf>
      <font>
        <b val="0"/>
        <i val="0"/>
        <strike val="0"/>
        <condense val="0"/>
        <extend val="0"/>
        <outline val="0"/>
        <shadow val="0"/>
        <u val="none"/>
        <vertAlign val="baseline"/>
        <sz val="9"/>
        <color rgb="FF808080"/>
        <name val="Calibri"/>
        <family val="2"/>
        <scheme val="none"/>
      </font>
      <fill>
        <patternFill patternType="none">
          <fgColor rgb="FF000000"/>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protection locked="0"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fill>
        <patternFill patternType="none">
          <fgColor indexed="64"/>
          <bgColor auto="1"/>
        </patternFill>
      </fill>
      <alignment horizontal="lef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dxf>
    <dxf>
      <font>
        <b val="0"/>
        <i val="0"/>
        <strike val="0"/>
        <condense val="0"/>
        <extend val="0"/>
        <outline val="0"/>
        <shadow val="0"/>
        <u val="none"/>
        <vertAlign val="baseline"/>
        <sz val="9"/>
        <color theme="1"/>
        <name val="Calibri"/>
        <family val="2"/>
        <scheme val="none"/>
      </font>
      <fill>
        <patternFill patternType="none">
          <fgColor indexed="64"/>
          <bgColor auto="1"/>
        </patternFill>
      </fill>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dxf>
    <dxf>
      <font>
        <strike val="0"/>
        <outline val="0"/>
        <shadow val="0"/>
        <u val="none"/>
        <vertAlign val="baseline"/>
        <sz val="9"/>
        <color theme="1"/>
        <name val="Calibri"/>
        <family val="2"/>
        <scheme val="none"/>
      </font>
      <fill>
        <patternFill patternType="none">
          <fgColor indexed="64"/>
          <bgColor auto="1"/>
        </patternFill>
      </fill>
      <protection locked="0" hidden="0"/>
    </dxf>
    <dxf>
      <font>
        <strike val="0"/>
        <outline val="0"/>
        <shadow val="0"/>
        <vertAlign val="baseline"/>
        <sz val="9"/>
        <name val="Calibri"/>
        <family val="2"/>
        <scheme val="none"/>
      </font>
      <fill>
        <patternFill patternType="none">
          <fgColor rgb="FF000000"/>
          <bgColor auto="1"/>
        </patternFill>
      </fill>
      <protection locked="0" hidden="0"/>
    </dxf>
    <dxf>
      <font>
        <strike val="0"/>
        <outline val="0"/>
        <shadow val="0"/>
        <u val="none"/>
        <vertAlign val="baseline"/>
        <sz val="9"/>
        <color rgb="FF000000"/>
        <name val="Calibri"/>
        <family val="2"/>
        <scheme val="none"/>
      </font>
      <fill>
        <patternFill patternType="none">
          <fgColor rgb="FF000000"/>
          <bgColor auto="1"/>
        </patternFill>
      </fill>
      <protection locked="0" hidden="0"/>
    </dxf>
    <dxf>
      <font>
        <b/>
        <strike val="0"/>
        <outline val="0"/>
        <shadow val="0"/>
        <u val="none"/>
        <vertAlign val="baseline"/>
        <sz val="11"/>
        <color theme="0"/>
        <name val="Calibri"/>
        <family val="2"/>
        <scheme val="none"/>
      </font>
      <fill>
        <patternFill patternType="solid">
          <fgColor indexed="64"/>
          <bgColor rgb="FF51915C"/>
        </patternFill>
      </fill>
      <border diagonalUp="0" diagonalDown="0" outline="0">
        <left style="thin">
          <color theme="0"/>
        </left>
        <right style="thin">
          <color theme="0"/>
        </right>
        <top/>
        <bottom/>
      </border>
      <protection locked="0" hidden="0"/>
    </dxf>
    <dxf>
      <border>
        <left style="thin">
          <color theme="9"/>
        </left>
      </border>
    </dxf>
    <dxf>
      <border>
        <left style="thin">
          <color theme="9"/>
        </left>
      </border>
    </dxf>
    <dxf>
      <border diagonalUp="0" diagonalDown="0">
        <left/>
        <right/>
        <top/>
        <bottom/>
        <vertical/>
        <horizontal/>
      </border>
    </dxf>
    <dxf>
      <border diagonalUp="0" diagonalDown="0">
        <left/>
        <right/>
        <top/>
        <bottom/>
        <vertical/>
        <horizontal/>
      </border>
    </dxf>
    <dxf>
      <font>
        <b/>
        <color theme="1"/>
      </font>
    </dxf>
    <dxf>
      <font>
        <b/>
        <color theme="1"/>
      </font>
    </dxf>
    <dxf>
      <font>
        <b/>
        <color theme="1"/>
      </font>
      <border>
        <top style="double">
          <color theme="0"/>
        </top>
      </border>
    </dxf>
    <dxf>
      <font>
        <b/>
        <color theme="0"/>
      </font>
      <fill>
        <patternFill patternType="solid">
          <fgColor theme="2" tint="-9.985656300546282E-2"/>
          <bgColor theme="1" tint="0.24994659260841701"/>
        </patternFill>
      </fill>
      <border diagonalUp="0" diagonalDown="0">
        <left/>
        <right/>
        <top/>
        <bottom/>
        <vertical/>
        <horizontal/>
      </border>
    </dxf>
    <dxf>
      <font>
        <color auto="1"/>
      </font>
      <fill>
        <patternFill patternType="solid">
          <bgColor theme="0"/>
        </patternFill>
      </fill>
      <border>
        <left/>
        <right/>
        <top/>
        <bottom/>
        <vertical/>
        <horizontal style="thin">
          <color auto="1"/>
        </horizontal>
      </border>
    </dxf>
    <dxf>
      <border>
        <left style="thin">
          <color theme="9"/>
        </left>
      </border>
    </dxf>
    <dxf>
      <border>
        <left style="thin">
          <color theme="9"/>
        </left>
      </border>
    </dxf>
    <dxf>
      <border diagonalUp="0" diagonalDown="0">
        <left/>
        <right/>
        <top/>
        <bottom/>
        <vertical/>
        <horizontal/>
      </border>
    </dxf>
    <dxf>
      <border diagonalUp="0" diagonalDown="0">
        <left/>
        <right/>
        <top/>
        <bottom/>
        <vertical/>
        <horizontal/>
      </border>
    </dxf>
    <dxf>
      <font>
        <b/>
        <color theme="1"/>
      </font>
    </dxf>
    <dxf>
      <font>
        <b/>
        <color theme="1"/>
      </font>
    </dxf>
    <dxf>
      <font>
        <b/>
        <color theme="1"/>
      </font>
      <border>
        <top style="double">
          <color theme="0"/>
        </top>
      </border>
    </dxf>
    <dxf>
      <font>
        <b/>
        <color theme="0"/>
      </font>
      <fill>
        <patternFill patternType="solid">
          <fgColor theme="2" tint="-9.985656300546282E-2"/>
          <bgColor theme="1" tint="0.24994659260841701"/>
        </patternFill>
      </fill>
      <border diagonalUp="0" diagonalDown="0">
        <left style="medium">
          <color theme="0"/>
        </left>
        <right style="medium">
          <color theme="0"/>
        </right>
        <top style="medium">
          <color theme="0"/>
        </top>
        <bottom style="medium">
          <color theme="0"/>
        </bottom>
        <vertical/>
        <horizontal/>
      </border>
    </dxf>
    <dxf>
      <font>
        <color auto="1"/>
      </font>
      <fill>
        <patternFill patternType="solid">
          <bgColor theme="0"/>
        </patternFill>
      </fill>
      <border>
        <left style="thin">
          <color auto="1"/>
        </left>
        <right style="thin">
          <color auto="1"/>
        </right>
        <top style="thin">
          <color auto="1"/>
        </top>
        <bottom style="thin">
          <color auto="1"/>
        </bottom>
        <vertical/>
        <horizontal style="thin">
          <color auto="1"/>
        </horizontal>
      </border>
    </dxf>
    <dxf>
      <border>
        <left style="thin">
          <color theme="9"/>
        </left>
      </border>
    </dxf>
    <dxf>
      <border>
        <left style="thin">
          <color theme="9"/>
        </left>
      </border>
    </dxf>
    <dxf>
      <border diagonalUp="0" diagonalDown="0">
        <left/>
        <right/>
        <top/>
        <bottom/>
        <vertical/>
        <horizontal/>
      </border>
    </dxf>
    <dxf>
      <border diagonalUp="0" diagonalDown="0">
        <left/>
        <right/>
        <top/>
        <bottom/>
        <vertical/>
        <horizontal/>
      </border>
    </dxf>
    <dxf>
      <font>
        <b/>
        <color theme="1"/>
      </font>
    </dxf>
    <dxf>
      <font>
        <b/>
        <color theme="1"/>
      </font>
    </dxf>
    <dxf>
      <font>
        <b/>
        <color theme="1"/>
      </font>
      <border>
        <top style="double">
          <color theme="0"/>
        </top>
      </border>
    </dxf>
    <dxf>
      <font>
        <b/>
        <color theme="0"/>
      </font>
      <fill>
        <patternFill patternType="solid">
          <fgColor theme="2" tint="-9.985656300546282E-2"/>
          <bgColor theme="1" tint="0.24994659260841701"/>
        </patternFill>
      </fill>
      <border diagonalUp="0" diagonalDown="0">
        <left style="medium">
          <color theme="0"/>
        </left>
        <right style="medium">
          <color theme="0"/>
        </right>
        <top style="medium">
          <color theme="0"/>
        </top>
        <bottom style="medium">
          <color theme="0"/>
        </bottom>
        <vertical/>
        <horizontal/>
      </border>
    </dxf>
    <dxf>
      <font>
        <color auto="1"/>
      </font>
      <fill>
        <patternFill patternType="solid">
          <bgColor theme="0"/>
        </patternFill>
      </fill>
      <border>
        <left style="medium">
          <color theme="0"/>
        </left>
        <right style="medium">
          <color theme="0"/>
        </right>
        <top style="medium">
          <color theme="0"/>
        </top>
        <bottom style="medium">
          <color theme="0"/>
        </bottom>
        <vertical style="thin">
          <color theme="0"/>
        </vertical>
        <horizontal style="thin">
          <color theme="0"/>
        </horizontal>
      </border>
    </dxf>
    <dxf>
      <border>
        <left style="thin">
          <color theme="9"/>
        </left>
      </border>
    </dxf>
    <dxf>
      <border>
        <left style="thin">
          <color theme="9"/>
        </left>
      </border>
    </dxf>
    <dxf>
      <border diagonalUp="0" diagonalDown="0">
        <left/>
        <right/>
        <top/>
        <bottom/>
        <vertical/>
        <horizontal/>
      </border>
    </dxf>
    <dxf>
      <border diagonalUp="0" diagonalDown="0">
        <left/>
        <right/>
        <top/>
        <bottom/>
        <vertical/>
        <horizontal/>
      </border>
    </dxf>
    <dxf>
      <font>
        <b/>
        <color theme="1"/>
      </font>
    </dxf>
    <dxf>
      <font>
        <b/>
        <color theme="1"/>
      </font>
    </dxf>
    <dxf>
      <font>
        <b/>
        <color theme="1"/>
      </font>
      <border>
        <top style="double">
          <color theme="0"/>
        </top>
      </border>
    </dxf>
    <dxf>
      <font>
        <b/>
        <color theme="0"/>
      </font>
      <fill>
        <patternFill patternType="solid">
          <fgColor theme="2" tint="-9.985656300546282E-2"/>
          <bgColor theme="1" tint="0.24994659260841701"/>
        </patternFill>
      </fill>
      <border diagonalUp="0" diagonalDown="0">
        <left style="medium">
          <color theme="0"/>
        </left>
        <right style="medium">
          <color theme="0"/>
        </right>
        <top style="medium">
          <color theme="0"/>
        </top>
        <bottom style="medium">
          <color theme="0"/>
        </bottom>
        <vertical/>
        <horizontal/>
      </border>
    </dxf>
    <dxf>
      <font>
        <color auto="1"/>
      </font>
      <fill>
        <patternFill>
          <bgColor rgb="FFF7EBFF"/>
        </patternFill>
      </fill>
      <border>
        <left style="medium">
          <color theme="0"/>
        </left>
        <right style="medium">
          <color theme="0"/>
        </right>
        <top style="medium">
          <color theme="0"/>
        </top>
        <bottom style="medium">
          <color theme="0"/>
        </bottom>
        <vertical style="thin">
          <color theme="0"/>
        </vertical>
        <horizontal style="thin">
          <color theme="0"/>
        </horizontal>
      </border>
    </dxf>
    <dxf>
      <border>
        <left style="thin">
          <color theme="9"/>
        </left>
      </border>
    </dxf>
    <dxf>
      <border>
        <left style="thin">
          <color theme="9"/>
        </left>
      </border>
    </dxf>
    <dxf>
      <border diagonalUp="0" diagonalDown="0">
        <left/>
        <right/>
        <top/>
        <bottom/>
        <vertical/>
        <horizontal/>
      </border>
    </dxf>
    <dxf>
      <border diagonalUp="0" diagonalDown="0">
        <left/>
        <right/>
        <top/>
        <bottom/>
        <vertical/>
        <horizontal/>
      </border>
    </dxf>
    <dxf>
      <font>
        <b/>
        <color theme="1"/>
      </font>
    </dxf>
    <dxf>
      <font>
        <b/>
        <color theme="1"/>
      </font>
    </dxf>
    <dxf>
      <font>
        <b/>
        <color theme="1"/>
      </font>
      <border>
        <top style="double">
          <color theme="0"/>
        </top>
      </border>
    </dxf>
    <dxf>
      <font>
        <b/>
        <color theme="0"/>
      </font>
      <fill>
        <patternFill patternType="solid">
          <fgColor theme="2" tint="-9.985656300546282E-2"/>
          <bgColor theme="1" tint="0.24994659260841701"/>
        </patternFill>
      </fill>
      <border diagonalUp="0" diagonalDown="0">
        <left style="medium">
          <color theme="0"/>
        </left>
        <right style="medium">
          <color theme="0"/>
        </right>
        <top style="medium">
          <color theme="0"/>
        </top>
        <bottom style="medium">
          <color theme="0"/>
        </bottom>
        <vertical/>
        <horizontal/>
      </border>
    </dxf>
    <dxf>
      <font>
        <color auto="1"/>
      </font>
      <fill>
        <patternFill>
          <bgColor rgb="FFF9E6DB"/>
        </patternFill>
      </fill>
      <border>
        <left style="medium">
          <color theme="0"/>
        </left>
        <right style="medium">
          <color theme="0"/>
        </right>
        <top style="medium">
          <color theme="0"/>
        </top>
        <bottom style="medium">
          <color theme="0"/>
        </bottom>
        <vertical style="thin">
          <color theme="0"/>
        </vertical>
        <horizontal style="thin">
          <color theme="0"/>
        </horizontal>
      </border>
    </dxf>
    <dxf>
      <border>
        <left style="thin">
          <color theme="9"/>
        </left>
      </border>
    </dxf>
    <dxf>
      <border>
        <left style="thin">
          <color theme="9"/>
        </left>
      </border>
    </dxf>
    <dxf>
      <border diagonalUp="0" diagonalDown="0">
        <left/>
        <right/>
        <top/>
        <bottom/>
        <vertical/>
        <horizontal/>
      </border>
    </dxf>
    <dxf>
      <border diagonalUp="0" diagonalDown="0">
        <left/>
        <right/>
        <top/>
        <bottom/>
        <vertical/>
        <horizontal/>
      </border>
    </dxf>
    <dxf>
      <font>
        <b/>
        <color theme="1"/>
      </font>
    </dxf>
    <dxf>
      <font>
        <b/>
        <color theme="1"/>
      </font>
    </dxf>
    <dxf>
      <font>
        <b/>
        <color theme="1"/>
      </font>
      <border>
        <top style="double">
          <color theme="0"/>
        </top>
      </border>
    </dxf>
    <dxf>
      <font>
        <b/>
        <color theme="0"/>
      </font>
      <fill>
        <patternFill patternType="solid">
          <fgColor theme="2" tint="-9.985656300546282E-2"/>
          <bgColor theme="1" tint="0.24994659260841701"/>
        </patternFill>
      </fill>
      <border diagonalUp="0" diagonalDown="0">
        <left style="medium">
          <color theme="0"/>
        </left>
        <right style="medium">
          <color theme="0"/>
        </right>
        <top style="medium">
          <color theme="0"/>
        </top>
        <bottom style="medium">
          <color theme="0"/>
        </bottom>
        <vertical/>
        <horizontal/>
      </border>
    </dxf>
    <dxf>
      <font>
        <color auto="1"/>
      </font>
      <fill>
        <patternFill>
          <bgColor rgb="FFE4ECEB"/>
        </patternFill>
      </fill>
      <border>
        <left style="medium">
          <color theme="0"/>
        </left>
        <right style="medium">
          <color theme="0"/>
        </right>
        <top style="medium">
          <color theme="0"/>
        </top>
        <bottom style="medium">
          <color theme="0"/>
        </bottom>
        <vertical style="thin">
          <color theme="0"/>
        </vertical>
        <horizontal style="thin">
          <color theme="0"/>
        </horizontal>
      </border>
    </dxf>
    <dxf>
      <border>
        <left style="thin">
          <color theme="9"/>
        </left>
      </border>
    </dxf>
    <dxf>
      <border>
        <left style="thin">
          <color theme="9"/>
        </left>
      </border>
    </dxf>
    <dxf>
      <border>
        <top style="medium">
          <color theme="0"/>
        </top>
      </border>
    </dxf>
    <dxf>
      <border>
        <top style="medium">
          <color theme="0"/>
        </top>
      </border>
    </dxf>
    <dxf>
      <font>
        <b/>
        <color theme="1"/>
      </font>
    </dxf>
    <dxf>
      <font>
        <b/>
        <color theme="1"/>
      </font>
    </dxf>
    <dxf>
      <font>
        <b/>
        <color theme="1"/>
      </font>
      <border>
        <top style="double">
          <color theme="0"/>
        </top>
      </border>
    </dxf>
    <dxf>
      <font>
        <b/>
        <color theme="0"/>
      </font>
      <fill>
        <patternFill patternType="solid">
          <fgColor theme="9"/>
          <bgColor theme="2" tint="-0.24994659260841701"/>
        </patternFill>
      </fill>
    </dxf>
    <dxf>
      <font>
        <color theme="0"/>
      </font>
      <border>
        <left style="medium">
          <color theme="0"/>
        </left>
        <right style="medium">
          <color theme="0"/>
        </right>
        <top style="medium">
          <color theme="0"/>
        </top>
        <bottom style="medium">
          <color theme="0"/>
        </bottom>
      </border>
    </dxf>
    <dxf>
      <font>
        <b val="0"/>
        <i val="0"/>
        <strike val="0"/>
        <color theme="9" tint="-0.499984740745262"/>
      </font>
      <fill>
        <patternFill patternType="solid">
          <fgColor theme="9"/>
          <bgColor rgb="FFC8DCC6"/>
        </patternFill>
      </fill>
    </dxf>
    <dxf>
      <font>
        <color theme="1"/>
      </font>
      <fill>
        <patternFill>
          <bgColor theme="0" tint="-4.9989318521683403E-2"/>
        </patternFill>
      </fill>
      <border diagonalUp="0" diagonalDown="0">
        <left style="thin">
          <color theme="0"/>
        </left>
        <right style="thin">
          <color theme="0"/>
        </right>
        <top style="thin">
          <color theme="0"/>
        </top>
        <bottom style="thin">
          <color theme="0"/>
        </bottom>
        <vertical/>
        <horizontal style="thin">
          <color theme="0"/>
        </horizontal>
      </border>
    </dxf>
  </dxfs>
  <tableStyles count="8" defaultTableStyle="TableStyleMedium2" defaultPivotStyle="PivotStyleLight16">
    <tableStyle name="TableStyleLight14 2" pivot="0" count="2" xr9:uid="{7D6B4470-367B-4454-8B30-34D6CA83DD3D}">
      <tableStyleElement type="wholeTable" dxfId="224"/>
      <tableStyleElement type="headerRow" dxfId="223"/>
    </tableStyle>
    <tableStyle name="TableStyleLight14 3" pivot="0" count="9" xr9:uid="{2666B11F-9332-4439-9BD2-D4156501DB9E}">
      <tableStyleElement type="wholeTable" dxfId="222"/>
      <tableStyleElement type="headerRow" dxfId="221"/>
      <tableStyleElement type="totalRow" dxfId="220"/>
      <tableStyleElement type="firstColumn" dxfId="219"/>
      <tableStyleElement type="lastColumn" dxfId="218"/>
      <tableStyleElement type="firstRowStripe" dxfId="217"/>
      <tableStyleElement type="secondRowStripe" dxfId="216"/>
      <tableStyleElement type="firstColumnStripe" dxfId="215"/>
      <tableStyleElement type="secondColumnStripe" dxfId="214"/>
    </tableStyle>
    <tableStyle name="TableStyleLight14 3 2" pivot="0" count="9" xr9:uid="{9C91F77C-586E-43C0-9250-4F818296F21F}">
      <tableStyleElement type="wholeTable" dxfId="213"/>
      <tableStyleElement type="headerRow" dxfId="212"/>
      <tableStyleElement type="totalRow" dxfId="211"/>
      <tableStyleElement type="firstColumn" dxfId="210"/>
      <tableStyleElement type="lastColumn" dxfId="209"/>
      <tableStyleElement type="firstRowStripe" dxfId="208"/>
      <tableStyleElement type="secondRowStripe" dxfId="207"/>
      <tableStyleElement type="firstColumnStripe" dxfId="206"/>
      <tableStyleElement type="secondColumnStripe" dxfId="205"/>
    </tableStyle>
    <tableStyle name="TableStyleLight14 3 2 2" pivot="0" count="9" xr9:uid="{3F750A98-11F6-4907-85FF-5C15BCD889CE}">
      <tableStyleElement type="wholeTable" dxfId="204"/>
      <tableStyleElement type="headerRow" dxfId="203"/>
      <tableStyleElement type="totalRow" dxfId="202"/>
      <tableStyleElement type="firstColumn" dxfId="201"/>
      <tableStyleElement type="lastColumn" dxfId="200"/>
      <tableStyleElement type="firstRowStripe" dxfId="199"/>
      <tableStyleElement type="secondRowStripe" dxfId="198"/>
      <tableStyleElement type="firstColumnStripe" dxfId="197"/>
      <tableStyleElement type="secondColumnStripe" dxfId="196"/>
    </tableStyle>
    <tableStyle name="TableStyleLight14 3 2 2 2" pivot="0" count="9" xr9:uid="{68E86411-3718-45D8-B15E-073BE04207EF}">
      <tableStyleElement type="wholeTable" dxfId="195"/>
      <tableStyleElement type="headerRow" dxfId="194"/>
      <tableStyleElement type="totalRow" dxfId="193"/>
      <tableStyleElement type="firstColumn" dxfId="192"/>
      <tableStyleElement type="lastColumn" dxfId="191"/>
      <tableStyleElement type="firstRowStripe" dxfId="190"/>
      <tableStyleElement type="secondRowStripe" dxfId="189"/>
      <tableStyleElement type="firstColumnStripe" dxfId="188"/>
      <tableStyleElement type="secondColumnStripe" dxfId="187"/>
    </tableStyle>
    <tableStyle name="TableStyleLight14 3 2 3" pivot="0" count="9" xr9:uid="{2F32B9B4-C77E-4A3B-B765-6D5491FD827A}">
      <tableStyleElement type="wholeTable" dxfId="186"/>
      <tableStyleElement type="headerRow" dxfId="185"/>
      <tableStyleElement type="totalRow" dxfId="184"/>
      <tableStyleElement type="firstColumn" dxfId="183"/>
      <tableStyleElement type="lastColumn" dxfId="182"/>
      <tableStyleElement type="firstRowStripe" dxfId="181"/>
      <tableStyleElement type="secondRowStripe" dxfId="180"/>
      <tableStyleElement type="firstColumnStripe" dxfId="179"/>
      <tableStyleElement type="secondColumnStripe" dxfId="178"/>
    </tableStyle>
    <tableStyle name="TableStyleLight14 3 2 3 2" pivot="0" count="9" xr9:uid="{7BA08D79-8BCB-467E-AC8A-C8C5EFC91B79}">
      <tableStyleElement type="wholeTable" dxfId="177"/>
      <tableStyleElement type="headerRow" dxfId="176"/>
      <tableStyleElement type="totalRow" dxfId="175"/>
      <tableStyleElement type="firstColumn" dxfId="174"/>
      <tableStyleElement type="lastColumn" dxfId="173"/>
      <tableStyleElement type="firstRowStripe" dxfId="172"/>
      <tableStyleElement type="secondRowStripe" dxfId="171"/>
      <tableStyleElement type="firstColumnStripe" dxfId="170"/>
      <tableStyleElement type="secondColumnStripe" dxfId="169"/>
    </tableStyle>
    <tableStyle name="TableStyleLight14 3 2 3 2 2" pivot="0" count="9" xr9:uid="{54CCB83D-DEFA-4931-B85D-6DCCFEA3A74E}">
      <tableStyleElement type="wholeTable" dxfId="168"/>
      <tableStyleElement type="headerRow" dxfId="167"/>
      <tableStyleElement type="totalRow" dxfId="166"/>
      <tableStyleElement type="firstColumn" dxfId="165"/>
      <tableStyleElement type="lastColumn" dxfId="164"/>
      <tableStyleElement type="firstRowStripe" dxfId="163"/>
      <tableStyleElement type="secondRowStripe" dxfId="162"/>
      <tableStyleElement type="firstColumnStripe" dxfId="161"/>
      <tableStyleElement type="secondColumnStripe" dxfId="160"/>
    </tableStyle>
  </tableStyles>
  <colors>
    <mruColors>
      <color rgb="FFFF66FF"/>
      <color rgb="FFFFFFCC"/>
      <color rgb="FF51915C"/>
      <color rgb="FFE4F0E6"/>
      <color rgb="FFF0F0F0"/>
      <color rgb="FF3C4A49"/>
      <color rgb="FF568551"/>
      <color rgb="FF6EAE79"/>
      <color rgb="FFF7EBFF"/>
      <color rgb="FFF6E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10</xdr:col>
      <xdr:colOff>85725</xdr:colOff>
      <xdr:row>26</xdr:row>
      <xdr:rowOff>95250</xdr:rowOff>
    </xdr:from>
    <xdr:to>
      <xdr:col>10</xdr:col>
      <xdr:colOff>276225</xdr:colOff>
      <xdr:row>26</xdr:row>
      <xdr:rowOff>95250</xdr:rowOff>
    </xdr:to>
    <xdr:cxnSp macro="">
      <xdr:nvCxnSpPr>
        <xdr:cNvPr id="39" name="Straight Arrow Connector 38">
          <a:extLst>
            <a:ext uri="{FF2B5EF4-FFF2-40B4-BE49-F238E27FC236}">
              <a16:creationId xmlns:a16="http://schemas.microsoft.com/office/drawing/2014/main" id="{FE174799-2B6C-4C25-95F8-63E91A4B004C}"/>
            </a:ext>
          </a:extLst>
        </xdr:cNvPr>
        <xdr:cNvCxnSpPr/>
      </xdr:nvCxnSpPr>
      <xdr:spPr>
        <a:xfrm flipH="1">
          <a:off x="6315075" y="5076825"/>
          <a:ext cx="19050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180975</xdr:colOff>
      <xdr:row>7</xdr:row>
      <xdr:rowOff>95250</xdr:rowOff>
    </xdr:from>
    <xdr:to>
      <xdr:col>10</xdr:col>
      <xdr:colOff>371475</xdr:colOff>
      <xdr:row>7</xdr:row>
      <xdr:rowOff>104775</xdr:rowOff>
    </xdr:to>
    <xdr:cxnSp macro="">
      <xdr:nvCxnSpPr>
        <xdr:cNvPr id="2" name="Straight Arrow Connector 1">
          <a:extLst>
            <a:ext uri="{FF2B5EF4-FFF2-40B4-BE49-F238E27FC236}">
              <a16:creationId xmlns:a16="http://schemas.microsoft.com/office/drawing/2014/main" id="{A1AAB4B2-199E-443D-ACBF-42E7F7E61ACC}"/>
            </a:ext>
          </a:extLst>
        </xdr:cNvPr>
        <xdr:cNvCxnSpPr/>
      </xdr:nvCxnSpPr>
      <xdr:spPr>
        <a:xfrm flipH="1">
          <a:off x="6581775" y="1524000"/>
          <a:ext cx="190500" cy="9525"/>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142875</xdr:colOff>
      <xdr:row>17</xdr:row>
      <xdr:rowOff>628650</xdr:rowOff>
    </xdr:from>
    <xdr:to>
      <xdr:col>10</xdr:col>
      <xdr:colOff>342900</xdr:colOff>
      <xdr:row>17</xdr:row>
      <xdr:rowOff>628650</xdr:rowOff>
    </xdr:to>
    <xdr:cxnSp macro="">
      <xdr:nvCxnSpPr>
        <xdr:cNvPr id="3" name="Straight Arrow Connector 2">
          <a:extLst>
            <a:ext uri="{FF2B5EF4-FFF2-40B4-BE49-F238E27FC236}">
              <a16:creationId xmlns:a16="http://schemas.microsoft.com/office/drawing/2014/main" id="{24B821DE-696D-4B4D-A532-309CCC3BCDDF}"/>
            </a:ext>
          </a:extLst>
        </xdr:cNvPr>
        <xdr:cNvCxnSpPr/>
      </xdr:nvCxnSpPr>
      <xdr:spPr>
        <a:xfrm flipH="1">
          <a:off x="6543675" y="3267075"/>
          <a:ext cx="200025"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161925</xdr:colOff>
      <xdr:row>27</xdr:row>
      <xdr:rowOff>95250</xdr:rowOff>
    </xdr:from>
    <xdr:to>
      <xdr:col>10</xdr:col>
      <xdr:colOff>361950</xdr:colOff>
      <xdr:row>27</xdr:row>
      <xdr:rowOff>95250</xdr:rowOff>
    </xdr:to>
    <xdr:cxnSp macro="">
      <xdr:nvCxnSpPr>
        <xdr:cNvPr id="4" name="Straight Arrow Connector 3">
          <a:extLst>
            <a:ext uri="{FF2B5EF4-FFF2-40B4-BE49-F238E27FC236}">
              <a16:creationId xmlns:a16="http://schemas.microsoft.com/office/drawing/2014/main" id="{4E58A3E8-6EEE-4338-8BCE-5E0C9406188B}"/>
            </a:ext>
          </a:extLst>
        </xdr:cNvPr>
        <xdr:cNvCxnSpPr/>
      </xdr:nvCxnSpPr>
      <xdr:spPr>
        <a:xfrm flipH="1">
          <a:off x="6562725" y="5362575"/>
          <a:ext cx="200025"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5B8C1F0-CC5C-47A4-9130-55AB549ADC39}" name="growth_holdings911" displayName="growth_holdings911" ref="B22:G103" headerRowDxfId="159" dataDxfId="158" totalsRowDxfId="157">
  <autoFilter ref="B22:G103" xr:uid="{8FBB95DA-28B9-41F9-9E6A-98DB522CCF73}">
    <filterColumn colId="0" hiddenButton="1"/>
    <filterColumn colId="1" hiddenButton="1"/>
    <filterColumn colId="2" hiddenButton="1"/>
    <filterColumn colId="3" hiddenButton="1"/>
    <filterColumn colId="4" hiddenButton="1"/>
    <filterColumn colId="5" hiddenButton="1"/>
  </autoFilter>
  <tableColumns count="6">
    <tableColumn id="1" xr3:uid="{DE93AC83-A050-4D63-AB5F-C53CE5123330}" name="Sector" dataDxfId="156" totalsRowDxfId="155"/>
    <tableColumn id="2" xr3:uid="{A96AAB0B-8724-4A26-AF59-3D30FCB33A05}" name="Ticker" dataDxfId="154" totalsRowDxfId="153"/>
    <tableColumn id="3" xr3:uid="{4E9D8E7E-3267-4342-9BBA-21057021F95F}" name="Name" dataDxfId="152" totalsRowDxfId="151"/>
    <tableColumn id="4" xr3:uid="{BC195E84-4EAC-4CD8-AD1A-7005A5AB5920}" name="Old" dataDxfId="150" totalsRowDxfId="149"/>
    <tableColumn id="5" xr3:uid="{3F997037-93E2-4147-A8C3-FD821C5C2CE1}" name="New" dataDxfId="148" totalsRowDxfId="147"/>
    <tableColumn id="6" xr3:uid="{7DA1A90A-1AD0-4A27-A885-69B6DCA4B457}" name="Diff" dataDxfId="146" totalsRowDxfId="145">
      <calculatedColumnFormula>F23-E23</calculatedColumnFormula>
    </tableColumn>
  </tableColumns>
  <tableStyleInfo name="TableStyleLight14 3 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8FBDAB-9A12-4A41-B6C0-C9275C2327F6}" name="Table51012" displayName="Table51012" ref="B4:G16" totalsRowCount="1" headerRowDxfId="144" dataDxfId="143" totalsRowDxfId="141" tableBorderDxfId="142">
  <autoFilter ref="B4:G15" xr:uid="{E6729635-0F21-4E6C-9380-B69B5036165C}">
    <filterColumn colId="0" hiddenButton="1"/>
    <filterColumn colId="1" hiddenButton="1"/>
    <filterColumn colId="2" hiddenButton="1"/>
    <filterColumn colId="3" hiddenButton="1"/>
    <filterColumn colId="4" hiddenButton="1"/>
    <filterColumn colId="5" hiddenButton="1"/>
  </autoFilter>
  <tableColumns count="6">
    <tableColumn id="1" xr3:uid="{588DDB47-CC77-4CDC-8AD7-F5AEEAEE3BEA}" name="Sector Name" totalsRowLabel="Total" dataDxfId="140" totalsRowDxfId="139"/>
    <tableColumn id="2" xr3:uid="{DAF1D85F-8D07-48E1-81AA-C8DA00F53D24}" name=" " dataDxfId="138" totalsRowDxfId="137"/>
    <tableColumn id="3" xr3:uid="{C53C6CFE-3616-4802-9577-C95C13E2037E}" name="  " dataDxfId="136" totalsRowDxfId="135"/>
    <tableColumn id="4" xr3:uid="{F5D35C93-33CE-4742-A9FF-A0D88EC5AE4D}" name="Old Total (%)" totalsRowFunction="custom" dataDxfId="134" totalsRowDxfId="133">
      <calculatedColumnFormula>SUMIFS(E$23:E$1005, B$23:B$1005, $B5)*100</calculatedColumnFormula>
      <totalsRowFormula>SUM(Table51012[Old Total (%)])</totalsRowFormula>
    </tableColumn>
    <tableColumn id="5" xr3:uid="{4E45241F-5101-40BC-B658-E7B5CF6E6C50}" name="New Total (%)" totalsRowFunction="custom" dataDxfId="132" totalsRowDxfId="131">
      <calculatedColumnFormula>SUMIFS(F$23:F$1005, B$23:B$1005, $B5)*100</calculatedColumnFormula>
      <totalsRowFormula>SUM(Table51012[New Total (%)])</totalsRowFormula>
    </tableColumn>
    <tableColumn id="6" xr3:uid="{2C1FB569-A3F4-4E5D-B670-96BFE7CB910C}" name="Diff (%)" totalsRowFunction="custom" dataDxfId="130" totalsRowDxfId="129">
      <calculatedColumnFormula>Table51012[[#This Row],[New Total (%)]]-Table51012[[#This Row],[Old Total (%)]]</calculatedColumnFormula>
      <totalsRowFormula>SUM(Table51012[Diff (%)])</totalsRow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B26A20-787C-43B8-A63B-01E9EE9BD3C5}" name="Table2" displayName="Table2" ref="B19:D24" totalsRowShown="0" headerRowDxfId="128" dataDxfId="126" headerRowBorderDxfId="127" tableBorderDxfId="125">
  <autoFilter ref="B19:D24" xr:uid="{8DB26A20-787C-43B8-A63B-01E9EE9BD3C5}">
    <filterColumn colId="0" hiddenButton="1"/>
    <filterColumn colId="1" hiddenButton="1"/>
    <filterColumn colId="2" hiddenButton="1"/>
  </autoFilter>
  <tableColumns count="3">
    <tableColumn id="1" xr3:uid="{FDAB77BC-22AF-4E9A-9CA7-7E0617D72831}" name="Region" dataDxfId="124"/>
    <tableColumn id="2" xr3:uid="{3D8F8E68-54DA-4B23-9424-DC464343561E}" name="Holdings" dataDxfId="123"/>
    <tableColumn id="3" xr3:uid="{107F60A0-02C3-4F89-8DC2-AAD0E82537FB}" name="Weight (%)" dataDxfId="122"/>
  </tableColumns>
  <tableStyleInfo name="TableStyleLight14 3 2 3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2882D68-E64E-464C-B8E3-7F26C366DDFA}" name="Table3" displayName="Table3" ref="B6:D16" totalsRowShown="0" headerRowDxfId="121" dataDxfId="120">
  <autoFilter ref="B6:D16" xr:uid="{B2882D68-E64E-464C-B8E3-7F26C366DDFA}">
    <filterColumn colId="0" hiddenButton="1"/>
    <filterColumn colId="1" hiddenButton="1"/>
    <filterColumn colId="2" hiddenButton="1"/>
  </autoFilter>
  <tableColumns count="3">
    <tableColumn id="1" xr3:uid="{1B946792-3775-4670-A375-5AF6B6084DC1}" name="Rank" dataDxfId="119"/>
    <tableColumn id="2" xr3:uid="{A7F5BE98-43B4-4699-9A3B-7634599F5790}" name="Name" dataDxfId="118"/>
    <tableColumn id="3" xr3:uid="{7B2B0356-02D1-459E-8119-1E0899F008F8}" name="Weight (%)" dataDxfId="117"/>
  </tableColumns>
  <tableStyleInfo name="TableStyleLight14 3 2 3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8BB315C-D0D6-42B9-8CB1-DB66CBD97C9C}" name="Table4" displayName="Table4" ref="B28:E36" totalsRowShown="0" headerRowDxfId="116" dataDxfId="115">
  <autoFilter ref="B28:E36" xr:uid="{A8BB315C-D0D6-42B9-8CB1-DB66CBD97C9C}">
    <filterColumn colId="0" hiddenButton="1"/>
    <filterColumn colId="1" hiddenButton="1"/>
    <filterColumn colId="2" hiddenButton="1"/>
    <filterColumn colId="3" hiddenButton="1"/>
  </autoFilter>
  <tableColumns count="4">
    <tableColumn id="1" xr3:uid="{9DE22C48-FD3A-4AA3-B9B3-55661AC39A1E}" name="Metric" dataDxfId="114"/>
    <tableColumn id="2" xr3:uid="{BF7831A9-8DDF-4C67-8B7F-A74E200FCE1D}" name="Portfolio" dataDxfId="113"/>
    <tableColumn id="3" xr3:uid="{75F273DF-1DC2-4612-ACA1-636B5DA34952}" name="Benchmark" dataDxfId="112"/>
    <tableColumn id="4" xr3:uid="{AEB5526A-E533-4734-A6A5-28AF8E858B94}" name="Difference" dataDxfId="111"/>
  </tableColumns>
  <tableStyleInfo name="TableStyleLight14 3 2 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9E40B1D-A749-4D9A-A3FC-C524752D29D8}" name="growth_holdings9" displayName="growth_holdings9" ref="B22:G105" headerRowDxfId="110" dataDxfId="109" totalsRowDxfId="108">
  <autoFilter ref="B22:G105" xr:uid="{8FBB95DA-28B9-41F9-9E6A-98DB522CCF73}">
    <filterColumn colId="0" hiddenButton="1"/>
    <filterColumn colId="1" hiddenButton="1"/>
    <filterColumn colId="2" hiddenButton="1"/>
    <filterColumn colId="3" hiddenButton="1"/>
    <filterColumn colId="4" hiddenButton="1"/>
    <filterColumn colId="5" hiddenButton="1"/>
  </autoFilter>
  <tableColumns count="6">
    <tableColumn id="1" xr3:uid="{C305321E-5A09-42D6-B78D-E7FB9DD798EB}" name="Sector" dataDxfId="107" totalsRowDxfId="106"/>
    <tableColumn id="2" xr3:uid="{4DDEE31D-3C75-4572-8C75-4F10B1FFD7C0}" name="Ticker" dataDxfId="105" totalsRowDxfId="104"/>
    <tableColumn id="3" xr3:uid="{FFB7604A-E619-4273-AB09-01C93B87D71E}" name="Name" dataDxfId="103" totalsRowDxfId="102"/>
    <tableColumn id="4" xr3:uid="{0897DDC0-A4C6-4F81-8F97-02BA1836952C}" name="Old" dataDxfId="101" totalsRowDxfId="100"/>
    <tableColumn id="5" xr3:uid="{C073CDB0-46C9-4B9E-A045-C69C07319E94}" name="New" dataDxfId="99" totalsRowDxfId="98"/>
    <tableColumn id="6" xr3:uid="{38E6A9F0-3B4E-4DDC-9DED-8B5F9D754E37}" name="Diff" dataDxfId="97" totalsRowDxfId="96">
      <calculatedColumnFormula>growth_holdings9[[#This Row],[New]]-growth_holdings9[[#This Row],[Old]]</calculatedColumnFormula>
    </tableColumn>
  </tableColumns>
  <tableStyleInfo name="TableStyleLight14 3 2 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43BCA7-DEA4-48DB-A740-C3CA3BA5227A}" name="Table510" displayName="Table510" ref="B4:G16" totalsRowCount="1" headerRowDxfId="95" dataDxfId="94" totalsRowDxfId="92" tableBorderDxfId="93">
  <autoFilter ref="B4:G15" xr:uid="{E6729635-0F21-4E6C-9380-B69B5036165C}">
    <filterColumn colId="0" hiddenButton="1"/>
    <filterColumn colId="1" hiddenButton="1"/>
    <filterColumn colId="2" hiddenButton="1"/>
    <filterColumn colId="3" hiddenButton="1"/>
    <filterColumn colId="4" hiddenButton="1"/>
    <filterColumn colId="5" hiddenButton="1"/>
  </autoFilter>
  <tableColumns count="6">
    <tableColumn id="1" xr3:uid="{FC3A9076-A9FA-440C-8B9D-B3EBF2639062}" name="Sector Name" totalsRowLabel="Total" dataDxfId="91" totalsRowDxfId="90"/>
    <tableColumn id="2" xr3:uid="{D9936A41-A1D6-4DA2-B78E-89265865FC25}" name=" " dataDxfId="89" totalsRowDxfId="88"/>
    <tableColumn id="3" xr3:uid="{56D62C96-D41F-4D72-9680-86CB602C4F7D}" name="  " dataDxfId="87" totalsRowDxfId="86"/>
    <tableColumn id="4" xr3:uid="{912E2864-82B4-42C9-B830-1E089DBF6406}" name="Old Total (%)" totalsRowFunction="custom" dataDxfId="85" totalsRowDxfId="84">
      <calculatedColumnFormula>SUMIFS(E$23:E$1007, B$23:B$1007, $B5)*100</calculatedColumnFormula>
      <totalsRowFormula>SUM(Table510[Old Total (%)])</totalsRowFormula>
    </tableColumn>
    <tableColumn id="5" xr3:uid="{EFF3CCFF-6674-4BDF-813C-99F20AA8719A}" name="New Total (%)" totalsRowFunction="custom" dataDxfId="83" totalsRowDxfId="82">
      <calculatedColumnFormula>SUMIFS(F$23:F$1007, B$23:B$1007, $B5)*100</calculatedColumnFormula>
      <totalsRowFormula>SUM(Table510[New Total (%)])</totalsRowFormula>
    </tableColumn>
    <tableColumn id="6" xr3:uid="{50208CAE-E11B-4B23-ABCE-C44E8B9F5181}" name="Diff (%)" totalsRowFunction="custom" dataDxfId="81" totalsRowDxfId="80">
      <calculatedColumnFormula>Table510[[#This Row],[New Total (%)]]-Table510[[#This Row],[Old Total (%)]]</calculatedColumnFormula>
      <totalsRowFormula>SUM(Table510[Diff (%)])</totalsRowFormula>
    </tableColumn>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9BAC4AB-4190-45D1-B2FE-E87D53CCCC7B}" name="Table26" displayName="Table26" ref="B19:E24" totalsRowShown="0" headerRowDxfId="79" dataDxfId="77" headerRowBorderDxfId="78" tableBorderDxfId="76">
  <autoFilter ref="B19:E24" xr:uid="{8DB26A20-787C-43B8-A63B-01E9EE9BD3C5}">
    <filterColumn colId="0" hiddenButton="1"/>
    <filterColumn colId="1" hiddenButton="1"/>
    <filterColumn colId="2" hiddenButton="1"/>
    <filterColumn colId="3" hiddenButton="1"/>
  </autoFilter>
  <tableColumns count="4">
    <tableColumn id="1" xr3:uid="{356295E4-68E6-48D1-8C5F-435467DB20FC}" name="Region" dataDxfId="75"/>
    <tableColumn id="2" xr3:uid="{E827FA23-3415-498D-9663-7177721E977D}" name="Holdings" dataDxfId="74"/>
    <tableColumn id="3" xr3:uid="{3961818A-866B-435D-AA39-765BD6703213}" name="Weight (%)" dataDxfId="73"/>
    <tableColumn id="4" xr3:uid="{374BE9D7-E669-4339-ADDA-E126623A3CE5}" name="Benchmark Diff" dataDxfId="72">
      <calculatedColumnFormula>Table26[[#This Row],[Holdings]]-Table26[[#This Row],[Weight (%)]]</calculatedColumnFormula>
    </tableColumn>
  </tableColumns>
  <tableStyleInfo name="TableStyleLight10"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A2956C5-A451-4FC4-9BF3-6943F4F8A018}" name="Table37" displayName="Table37" ref="B6:D16" totalsRowShown="0" headerRowDxfId="71" dataDxfId="70">
  <autoFilter ref="B6:D16" xr:uid="{B2882D68-E64E-464C-B8E3-7F26C366DDFA}">
    <filterColumn colId="0" hiddenButton="1"/>
    <filterColumn colId="1" hiddenButton="1"/>
    <filterColumn colId="2" hiddenButton="1"/>
  </autoFilter>
  <tableColumns count="3">
    <tableColumn id="1" xr3:uid="{FDB42D26-DD1F-4939-AC5C-7BDC455C3969}" name="Rank" dataDxfId="69"/>
    <tableColumn id="2" xr3:uid="{5D2C5959-F582-45F1-B980-D9189736B2F8}" name="Name" dataDxfId="68"/>
    <tableColumn id="3" xr3:uid="{5D7DFD06-BC96-4525-9957-922144AAFA9B}" name="Weight (%)" dataDxfId="67"/>
  </tableColumns>
  <tableStyleInfo name="TableStyleLight10"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AA5A465-A12D-46FF-8457-66A38913FD89}" name="Table48" displayName="Table48" ref="B28:E34" totalsRowShown="0" headerRowDxfId="66" dataDxfId="65">
  <autoFilter ref="B28:E34" xr:uid="{A8BB315C-D0D6-42B9-8CB1-DB66CBD97C9C}">
    <filterColumn colId="0" hiddenButton="1"/>
    <filterColumn colId="1" hiddenButton="1"/>
    <filterColumn colId="2" hiddenButton="1"/>
    <filterColumn colId="3" hiddenButton="1"/>
  </autoFilter>
  <tableColumns count="4">
    <tableColumn id="1" xr3:uid="{ED51A333-2FF4-46F8-86F6-DB2C6916D7CC}" name="Metric" dataDxfId="64"/>
    <tableColumn id="2" xr3:uid="{AD4DB499-F53D-4681-A240-8F1608E5DB56}" name="Portfolio" dataDxfId="63"/>
    <tableColumn id="3" xr3:uid="{0C58D6CE-E290-4AB9-A15C-1806B0838082}" name="Benchmark" dataDxfId="62"/>
    <tableColumn id="4" xr3:uid="{19AA1DF5-DD59-4091-B2BB-26DEB2520A01}" name="Difference" dataDxfId="61"/>
  </tableColumns>
  <tableStyleInfo name="TableStyleLight10"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A7F301E-9FC4-4A1C-B7F4-F3CAB3DA6B77}" name="growth_holdings913" displayName="growth_holdings913" ref="B22:G103" headerRowDxfId="60" dataDxfId="59" totalsRowDxfId="58">
  <autoFilter ref="B22:G103" xr:uid="{8FBB95DA-28B9-41F9-9E6A-98DB522CCF73}">
    <filterColumn colId="0" hiddenButton="1"/>
    <filterColumn colId="1" hiddenButton="1"/>
    <filterColumn colId="2" hiddenButton="1"/>
    <filterColumn colId="3" hiddenButton="1"/>
    <filterColumn colId="4" hiddenButton="1"/>
    <filterColumn colId="5" hiddenButton="1"/>
  </autoFilter>
  <tableColumns count="6">
    <tableColumn id="1" xr3:uid="{502B6FDB-26CB-4C9B-95BA-86D822B8CB4E}" name="Sector" dataDxfId="57" totalsRowDxfId="56"/>
    <tableColumn id="2" xr3:uid="{808E1C58-C490-4D45-9FB3-174ABCBA3E55}" name="Ticker" dataDxfId="55" totalsRowDxfId="54"/>
    <tableColumn id="3" xr3:uid="{1B8A02C6-A5BF-4A2E-A869-36B2B7627002}" name="Name" dataDxfId="53" totalsRowDxfId="52"/>
    <tableColumn id="4" xr3:uid="{6D3D8CFA-6D33-4FE2-9475-2F24BD446255}" name="Old" dataDxfId="51" totalsRowDxfId="50"/>
    <tableColumn id="5" xr3:uid="{F77B02C1-DFC4-480A-A2E7-D934BC099892}" name="New" dataDxfId="49" totalsRowDxfId="48"/>
    <tableColumn id="6" xr3:uid="{8E3767B4-9846-4D03-A003-99BE27F22951}" name="Diff" dataDxfId="47" totalsRowDxfId="46"/>
  </tableColumns>
  <tableStyleInfo name="TableStyleLight14 3 2 2 2"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9278615-97ED-4205-90B8-C98171CE5D4C}" name="Table51014" displayName="Table51014" ref="B4:G16" totalsRowCount="1" headerRowDxfId="45" dataDxfId="44" totalsRowDxfId="42" tableBorderDxfId="43">
  <autoFilter ref="B4:G15" xr:uid="{E6729635-0F21-4E6C-9380-B69B5036165C}">
    <filterColumn colId="0" hiddenButton="1"/>
    <filterColumn colId="1" hiddenButton="1"/>
    <filterColumn colId="2" hiddenButton="1"/>
    <filterColumn colId="3" hiddenButton="1"/>
    <filterColumn colId="4" hiddenButton="1"/>
    <filterColumn colId="5" hiddenButton="1"/>
  </autoFilter>
  <tableColumns count="6">
    <tableColumn id="1" xr3:uid="{5462F27B-0E15-4CDC-B0C8-32B85ACF86AC}" name="Sector Name" totalsRowLabel="Total" dataDxfId="41" totalsRowDxfId="40"/>
    <tableColumn id="2" xr3:uid="{BC1704F0-A59B-4D7D-8339-EB9E492D50DC}" name=" " dataDxfId="39" totalsRowDxfId="38"/>
    <tableColumn id="3" xr3:uid="{38A47BCD-3B83-458D-B334-A2589CEE0424}" name="  " dataDxfId="37" totalsRowDxfId="36"/>
    <tableColumn id="4" xr3:uid="{68E2C2A3-BDA9-4FA3-A1C4-4B8BF9849FA1}" name="Old Total (%)" totalsRowFunction="custom" dataDxfId="35" totalsRowDxfId="34">
      <calculatedColumnFormula>SUMIFS(E$23:E$1005, B$23:B$1005, $B5)*100</calculatedColumnFormula>
      <totalsRowFormula>SUM(Table51014[Old Total (%)])</totalsRowFormula>
    </tableColumn>
    <tableColumn id="5" xr3:uid="{97258E60-03D8-444E-9A50-715C6752AC40}" name="New Total (%)" totalsRowFunction="custom" dataDxfId="33" totalsRowDxfId="32">
      <calculatedColumnFormula>SUMIFS(F$23:F$1005, B$23:B$1005, $B5)*100</calculatedColumnFormula>
      <totalsRowFormula>SUM(Table51014[New Total (%)])</totalsRowFormula>
    </tableColumn>
    <tableColumn id="6" xr3:uid="{416B6668-950D-450A-8921-7E87CD8E3FD1}" name="Diff (%)" totalsRowFunction="custom" dataDxfId="31" totalsRowDxfId="30">
      <calculatedColumnFormula>Table51014[[#This Row],[New Total (%)]]-Table51014[[#This Row],[Old Total (%)]]</calculatedColumnFormula>
      <totalsRowFormula>SUM(Table51014[Diff (%)])</totalsRowFormula>
    </tableColumn>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6186D3A-F662-4495-AB2F-68F08F2392E9}" name="Table2615" displayName="Table2615" ref="B19:D24" totalsRowShown="0" headerRowDxfId="29" dataDxfId="27" headerRowBorderDxfId="28" tableBorderDxfId="26">
  <autoFilter ref="B19:D24" xr:uid="{8DB26A20-787C-43B8-A63B-01E9EE9BD3C5}">
    <filterColumn colId="0" hiddenButton="1"/>
    <filterColumn colId="1" hiddenButton="1"/>
    <filterColumn colId="2" hiddenButton="1"/>
  </autoFilter>
  <tableColumns count="3">
    <tableColumn id="1" xr3:uid="{207E2F38-535E-4DAE-B70C-CB4CFCB4AA0B}" name="Region" dataDxfId="25"/>
    <tableColumn id="2" xr3:uid="{46168D10-D7AA-4CE9-9C47-BE370F0F38C7}" name="Holdings" dataDxfId="24"/>
    <tableColumn id="3" xr3:uid="{5D327E04-A921-4B80-B79D-97B677F58125}" name="Weight (%)" dataDxfId="23"/>
  </tableColumns>
  <tableStyleInfo name="TableStyleLight13"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C77025C4-0DD4-4F09-BD01-5E1D5147C265}" name="Table3716" displayName="Table3716" ref="B6:D16" totalsRowShown="0" headerRowDxfId="22" dataDxfId="21">
  <autoFilter ref="B6:D16" xr:uid="{B2882D68-E64E-464C-B8E3-7F26C366DDFA}">
    <filterColumn colId="0" hiddenButton="1"/>
    <filterColumn colId="1" hiddenButton="1"/>
    <filterColumn colId="2" hiddenButton="1"/>
  </autoFilter>
  <tableColumns count="3">
    <tableColumn id="1" xr3:uid="{2ECDC4D7-26B5-4FCB-BCDA-F31018797404}" name="Rank" dataDxfId="20"/>
    <tableColumn id="2" xr3:uid="{A78CBEE6-EA8A-401D-BA98-032A4C575F64}" name="Name" dataDxfId="19"/>
    <tableColumn id="3" xr3:uid="{D113CDE1-F49A-427A-B8E0-95BE8654399E}" name="Weight (%)" dataDxfId="18"/>
  </tableColumns>
  <tableStyleInfo name="TableStyleLight13"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A577AD-553E-447A-AE46-27167EF5D44C}" name="Table4817" displayName="Table4817" ref="B28:E34" totalsRowShown="0" headerRowDxfId="17" dataDxfId="16">
  <autoFilter ref="B28:E34" xr:uid="{A8BB315C-D0D6-42B9-8CB1-DB66CBD97C9C}">
    <filterColumn colId="0" hiddenButton="1"/>
    <filterColumn colId="1" hiddenButton="1"/>
    <filterColumn colId="2" hiddenButton="1"/>
    <filterColumn colId="3" hiddenButton="1"/>
  </autoFilter>
  <tableColumns count="4">
    <tableColumn id="1" xr3:uid="{B2C7FB61-C6C4-4AFC-91D0-1686661E0C92}" name="Metric" dataDxfId="15"/>
    <tableColumn id="2" xr3:uid="{0C686984-CA47-4F2B-A2F0-743BD468CF54}" name="Portfolio" dataDxfId="14"/>
    <tableColumn id="3" xr3:uid="{C214B383-C443-4F08-8340-1F085F7D06AF}" name="Benchmark" dataDxfId="13"/>
    <tableColumn id="4" xr3:uid="{0C90CD3A-0968-4E3E-9380-6699C232E195}" name="Difference" dataDxfId="12"/>
  </tableColumns>
  <tableStyleInfo name="TableStyleLight13"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B1A5B2D-8DF0-42BE-BAC4-8436C66029A9}" name="Table119" displayName="Table119" ref="B18:G28" totalsRowShown="0" headerRowDxfId="11" dataDxfId="10">
  <autoFilter ref="B18:G28" xr:uid="{5B1A5B2D-8DF0-42BE-BAC4-8436C66029A9}">
    <filterColumn colId="0" hiddenButton="1"/>
    <filterColumn colId="1" hiddenButton="1"/>
    <filterColumn colId="2" hiddenButton="1"/>
    <filterColumn colId="3" hiddenButton="1"/>
    <filterColumn colId="4" hiddenButton="1"/>
    <filterColumn colId="5" hiddenButton="1"/>
  </autoFilter>
  <tableColumns count="6">
    <tableColumn id="1" xr3:uid="{3885939B-3978-4380-88D7-78EE1E6DE4A9}" name="Pricing Date" dataDxfId="9"/>
    <tableColumn id="2" xr3:uid="{8491B8D9-7B3C-4199-B27D-7113D902E3F6}" name="Bank" dataDxfId="8"/>
    <tableColumn id="3" xr3:uid="{B8F6D172-2049-4FE5-9A13-5613F3AAF08E}" name="Ticker" dataDxfId="7"/>
    <tableColumn id="4" xr3:uid="{83224D25-E071-4D16-8085-E36BF42DAF5D}" name="Short Name" dataDxfId="6"/>
    <tableColumn id="5" xr3:uid="{1430A05F-E441-40A9-A003-9A03B195329D}" name="GICS Sector" dataDxfId="5"/>
    <tableColumn id="6" xr3:uid="{8CE37713-3594-4CA4-9265-09267DE84901}" name="Coupon" dataDxfId="4"/>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table" Target="../tables/table12.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table" Target="../tables/table13.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8FA47-D6FC-465D-A66D-FB278037A920}">
  <sheetPr>
    <tabColor theme="9" tint="0.39997558519241921"/>
  </sheetPr>
  <dimension ref="B2:E7"/>
  <sheetViews>
    <sheetView workbookViewId="0">
      <selection activeCell="L5" sqref="L5"/>
    </sheetView>
  </sheetViews>
  <sheetFormatPr defaultRowHeight="15" x14ac:dyDescent="0.25"/>
  <cols>
    <col min="1" max="1" width="3.7109375" customWidth="1"/>
    <col min="2" max="3" width="9.140625" customWidth="1"/>
    <col min="4" max="4" width="20.85546875" bestFit="1" customWidth="1"/>
    <col min="5" max="5" width="125" customWidth="1"/>
  </cols>
  <sheetData>
    <row r="2" spans="2:5" x14ac:dyDescent="0.25">
      <c r="B2" t="s">
        <v>435</v>
      </c>
      <c r="C2" s="173">
        <v>1</v>
      </c>
    </row>
    <row r="3" spans="2:5" x14ac:dyDescent="0.25">
      <c r="B3" t="s">
        <v>436</v>
      </c>
      <c r="C3" s="173">
        <v>2025</v>
      </c>
    </row>
    <row r="5" spans="2:5" ht="123.75" customHeight="1" x14ac:dyDescent="0.25">
      <c r="D5" s="172" t="s">
        <v>437</v>
      </c>
      <c r="E5" s="183" t="s">
        <v>446</v>
      </c>
    </row>
    <row r="6" spans="2:5" s="174" customFormat="1" ht="90" x14ac:dyDescent="0.25">
      <c r="D6" s="175" t="s">
        <v>438</v>
      </c>
      <c r="E6" s="176" t="s">
        <v>439</v>
      </c>
    </row>
    <row r="7" spans="2:5" x14ac:dyDescent="0.25">
      <c r="E7" s="17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7E7E9-6F5F-41E2-9682-3B90ACA7C535}">
  <sheetPr>
    <tabColor theme="9" tint="0.39997558519241921"/>
  </sheetPr>
  <dimension ref="A1:E21"/>
  <sheetViews>
    <sheetView showGridLines="0" zoomScaleNormal="100" workbookViewId="0">
      <selection activeCell="C9" sqref="C9"/>
    </sheetView>
  </sheetViews>
  <sheetFormatPr defaultColWidth="9.140625" defaultRowHeight="12.75" x14ac:dyDescent="0.2"/>
  <cols>
    <col min="1" max="1" width="3.85546875" style="2" customWidth="1"/>
    <col min="2" max="3" width="20.140625" style="2" customWidth="1"/>
    <col min="4" max="4" width="129" style="2" customWidth="1"/>
    <col min="5" max="16384" width="9.140625" style="2"/>
  </cols>
  <sheetData>
    <row r="1" spans="1:5" x14ac:dyDescent="0.2">
      <c r="A1" s="94"/>
      <c r="B1" s="94"/>
      <c r="C1" s="94"/>
      <c r="D1" s="94"/>
      <c r="E1" s="94"/>
    </row>
    <row r="2" spans="1:5" ht="15.75" customHeight="1" x14ac:dyDescent="0.2">
      <c r="A2" s="94"/>
      <c r="B2" s="110" t="s">
        <v>399</v>
      </c>
      <c r="C2" s="124">
        <v>45758</v>
      </c>
      <c r="D2" s="94"/>
      <c r="E2" s="94"/>
    </row>
    <row r="3" spans="1:5" ht="16.5" customHeight="1" x14ac:dyDescent="0.2">
      <c r="A3" s="94"/>
      <c r="B3" s="110" t="s">
        <v>398</v>
      </c>
      <c r="C3" s="124">
        <v>45747</v>
      </c>
      <c r="D3" s="94"/>
      <c r="E3" s="94"/>
    </row>
    <row r="4" spans="1:5" x14ac:dyDescent="0.2">
      <c r="A4" s="94"/>
      <c r="B4" s="94"/>
      <c r="C4" s="94"/>
      <c r="D4" s="94"/>
      <c r="E4" s="94"/>
    </row>
    <row r="5" spans="1:5" ht="18.75" customHeight="1" x14ac:dyDescent="0.2">
      <c r="A5" s="94"/>
      <c r="B5" s="187" t="s">
        <v>408</v>
      </c>
      <c r="C5" s="187"/>
      <c r="D5" s="94"/>
      <c r="E5" s="94"/>
    </row>
    <row r="6" spans="1:5" ht="15" x14ac:dyDescent="0.2">
      <c r="A6" s="94"/>
      <c r="B6" s="97" t="s">
        <v>57</v>
      </c>
      <c r="C6" s="97" t="s">
        <v>58</v>
      </c>
      <c r="D6" s="94"/>
      <c r="E6" s="94"/>
    </row>
    <row r="7" spans="1:5" s="33" customFormat="1" x14ac:dyDescent="0.25">
      <c r="A7" s="95"/>
      <c r="B7" s="98" t="s">
        <v>59</v>
      </c>
      <c r="C7" s="99">
        <v>45747</v>
      </c>
      <c r="D7" s="95"/>
      <c r="E7" s="95"/>
    </row>
    <row r="8" spans="1:5" s="33" customFormat="1" x14ac:dyDescent="0.25">
      <c r="A8" s="95"/>
      <c r="B8" s="98" t="s">
        <v>42</v>
      </c>
      <c r="C8" s="100" t="s">
        <v>39</v>
      </c>
      <c r="D8" s="95"/>
      <c r="E8" s="95"/>
    </row>
    <row r="9" spans="1:5" s="33" customFormat="1" x14ac:dyDescent="0.25">
      <c r="A9" s="95"/>
      <c r="B9" s="98" t="s">
        <v>32</v>
      </c>
      <c r="C9" s="100" t="s">
        <v>63</v>
      </c>
      <c r="D9" s="95"/>
      <c r="E9" s="95"/>
    </row>
    <row r="10" spans="1:5" s="33" customFormat="1" x14ac:dyDescent="0.25">
      <c r="A10" s="95"/>
      <c r="B10" s="98" t="s">
        <v>60</v>
      </c>
      <c r="C10" s="100" t="s">
        <v>61</v>
      </c>
      <c r="D10" s="95"/>
      <c r="E10" s="95"/>
    </row>
    <row r="11" spans="1:5" s="33" customFormat="1" x14ac:dyDescent="0.25">
      <c r="A11" s="95"/>
      <c r="B11" s="98" t="s">
        <v>43</v>
      </c>
      <c r="C11" s="100" t="s">
        <v>62</v>
      </c>
      <c r="D11" s="95"/>
      <c r="E11" s="95"/>
    </row>
    <row r="12" spans="1:5" x14ac:dyDescent="0.2">
      <c r="A12" s="94"/>
      <c r="B12" s="94"/>
      <c r="C12" s="94"/>
      <c r="D12" s="94"/>
      <c r="E12" s="94"/>
    </row>
    <row r="13" spans="1:5" x14ac:dyDescent="0.2">
      <c r="A13" s="94"/>
      <c r="B13" s="94"/>
      <c r="C13" s="94"/>
      <c r="D13" s="94"/>
      <c r="E13" s="94"/>
    </row>
    <row r="14" spans="1:5" ht="19.5" thickBot="1" x14ac:dyDescent="0.25">
      <c r="A14" s="94"/>
      <c r="B14" s="94"/>
      <c r="C14" s="94"/>
      <c r="D14" s="102" t="s">
        <v>400</v>
      </c>
      <c r="E14" s="101"/>
    </row>
    <row r="15" spans="1:5" ht="208.5" customHeight="1" thickBot="1" x14ac:dyDescent="0.25">
      <c r="A15" s="94"/>
      <c r="B15" s="123"/>
      <c r="C15" s="123"/>
      <c r="D15" s="125" t="s">
        <v>412</v>
      </c>
      <c r="E15" s="94"/>
    </row>
    <row r="16" spans="1:5" ht="12.75" customHeight="1" x14ac:dyDescent="0.2">
      <c r="A16" s="94"/>
      <c r="B16" s="96"/>
      <c r="C16" s="96"/>
      <c r="D16" s="96"/>
      <c r="E16" s="94"/>
    </row>
    <row r="17" spans="2:4" ht="12.75" customHeight="1" x14ac:dyDescent="0.2">
      <c r="B17" s="63"/>
      <c r="C17" s="63"/>
      <c r="D17" s="63"/>
    </row>
    <row r="18" spans="2:4" ht="12.75" customHeight="1" x14ac:dyDescent="0.2">
      <c r="B18" s="63"/>
      <c r="C18" s="63"/>
      <c r="D18" s="63"/>
    </row>
    <row r="19" spans="2:4" ht="12.75" customHeight="1" x14ac:dyDescent="0.2">
      <c r="B19" s="63"/>
      <c r="C19" s="63"/>
      <c r="D19" s="63"/>
    </row>
    <row r="20" spans="2:4" ht="12.75" customHeight="1" x14ac:dyDescent="0.2">
      <c r="B20" s="63"/>
      <c r="C20" s="63"/>
      <c r="D20" s="63"/>
    </row>
    <row r="21" spans="2:4" ht="13.5" customHeight="1" x14ac:dyDescent="0.2">
      <c r="B21" s="63"/>
      <c r="C21" s="63"/>
      <c r="D21" s="63"/>
    </row>
  </sheetData>
  <sheetProtection selectLockedCells="1"/>
  <mergeCells count="1">
    <mergeCell ref="B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529F3-2581-4C06-A1A2-C104C3736831}">
  <sheetPr>
    <tabColor theme="9" tint="0.39997558519241921"/>
    <pageSetUpPr fitToPage="1"/>
  </sheetPr>
  <dimension ref="B1:N122"/>
  <sheetViews>
    <sheetView showGridLines="0" topLeftCell="A23" zoomScaleNormal="100" workbookViewId="0">
      <selection activeCell="C18" sqref="C18:G18"/>
    </sheetView>
  </sheetViews>
  <sheetFormatPr defaultColWidth="9.140625" defaultRowHeight="12.75" x14ac:dyDescent="0.2"/>
  <cols>
    <col min="1" max="1" width="6.5703125" style="2" customWidth="1"/>
    <col min="2" max="2" width="21.5703125" style="2" customWidth="1"/>
    <col min="3" max="3" width="8.5703125" style="2" customWidth="1"/>
    <col min="4" max="4" width="17.140625" style="2" customWidth="1"/>
    <col min="5" max="7" width="12.85546875" style="25" customWidth="1"/>
    <col min="8" max="8" width="1" style="2" customWidth="1"/>
    <col min="9" max="9" width="19.7109375" style="2" hidden="1" customWidth="1"/>
    <col min="10" max="10" width="15.28515625" style="2" hidden="1" customWidth="1"/>
    <col min="11" max="11" width="15" style="2" customWidth="1"/>
    <col min="12" max="12" width="19.7109375" style="2" bestFit="1" customWidth="1"/>
    <col min="13" max="13" width="12.140625" style="2" customWidth="1"/>
    <col min="14" max="14" width="11.7109375" style="2" customWidth="1"/>
    <col min="15" max="16384" width="9.140625" style="2"/>
  </cols>
  <sheetData>
    <row r="1" spans="2:11" ht="20.25" customHeight="1" x14ac:dyDescent="0.2">
      <c r="B1" s="111" t="s">
        <v>399</v>
      </c>
      <c r="C1" s="192">
        <v>45758</v>
      </c>
      <c r="D1" s="192"/>
      <c r="E1" s="111" t="s">
        <v>410</v>
      </c>
      <c r="F1" s="192">
        <v>45747</v>
      </c>
      <c r="G1" s="192"/>
    </row>
    <row r="2" spans="2:11" ht="21" x14ac:dyDescent="0.35">
      <c r="B2" s="191" t="s">
        <v>245</v>
      </c>
      <c r="C2" s="191"/>
      <c r="D2" s="191"/>
      <c r="E2" s="191"/>
      <c r="F2" s="191"/>
      <c r="G2" s="191"/>
      <c r="H2" s="5"/>
      <c r="I2" s="5"/>
    </row>
    <row r="3" spans="2:11" ht="7.5" customHeight="1" x14ac:dyDescent="0.2">
      <c r="B3" s="6"/>
      <c r="C3" s="6"/>
      <c r="D3" s="6"/>
      <c r="E3" s="6"/>
      <c r="F3" s="6"/>
      <c r="G3" s="6"/>
      <c r="H3" s="6"/>
      <c r="I3" s="6"/>
    </row>
    <row r="4" spans="2:11" ht="15" customHeight="1" x14ac:dyDescent="0.2">
      <c r="B4" s="7" t="s">
        <v>419</v>
      </c>
      <c r="C4" s="7" t="s">
        <v>244</v>
      </c>
      <c r="D4" s="7" t="s">
        <v>243</v>
      </c>
      <c r="E4" s="164" t="s">
        <v>425</v>
      </c>
      <c r="F4" s="164" t="s">
        <v>426</v>
      </c>
      <c r="G4" s="164" t="s">
        <v>427</v>
      </c>
      <c r="J4" s="8" t="s">
        <v>241</v>
      </c>
      <c r="K4" s="188" t="s">
        <v>416</v>
      </c>
    </row>
    <row r="5" spans="2:11" x14ac:dyDescent="0.2">
      <c r="B5" s="7" t="s">
        <v>132</v>
      </c>
      <c r="C5" s="7"/>
      <c r="D5" s="7"/>
      <c r="E5" s="163">
        <f t="shared" ref="E5:E15" si="0">SUMIFS(E$23:E$1005, B$23:B$1005, $B5)*100</f>
        <v>16</v>
      </c>
      <c r="F5" s="163">
        <f t="shared" ref="F5:F15" si="1">SUMIFS(F$23:F$1005, B$23:B$1005, $B5)*100</f>
        <v>17.000000000000004</v>
      </c>
      <c r="G5" s="163">
        <f>Table51012[[#This Row],[New Total (%)]]-Table51012[[#This Row],[Old Total (%)]]</f>
        <v>1.0000000000000036</v>
      </c>
      <c r="J5" s="10" t="s">
        <v>132</v>
      </c>
      <c r="K5" s="188"/>
    </row>
    <row r="6" spans="2:11" x14ac:dyDescent="0.2">
      <c r="B6" s="7" t="s">
        <v>133</v>
      </c>
      <c r="C6" s="7"/>
      <c r="D6" s="7"/>
      <c r="E6" s="163">
        <f t="shared" si="0"/>
        <v>12.000000000000002</v>
      </c>
      <c r="F6" s="163">
        <f t="shared" si="1"/>
        <v>11.5</v>
      </c>
      <c r="G6" s="163">
        <f>Table51012[[#This Row],[New Total (%)]]-Table51012[[#This Row],[Old Total (%)]]</f>
        <v>-0.50000000000000178</v>
      </c>
      <c r="J6" s="10" t="s">
        <v>133</v>
      </c>
      <c r="K6" s="188"/>
    </row>
    <row r="7" spans="2:11" x14ac:dyDescent="0.2">
      <c r="B7" s="7" t="s">
        <v>148</v>
      </c>
      <c r="C7" s="7"/>
      <c r="D7" s="7"/>
      <c r="E7" s="163">
        <f t="shared" si="0"/>
        <v>11</v>
      </c>
      <c r="F7" s="163">
        <f t="shared" si="1"/>
        <v>10.999999999999998</v>
      </c>
      <c r="G7" s="163">
        <f>Table51012[[#This Row],[New Total (%)]]-Table51012[[#This Row],[Old Total (%)]]</f>
        <v>0</v>
      </c>
      <c r="J7" s="10" t="s">
        <v>148</v>
      </c>
      <c r="K7" s="188"/>
    </row>
    <row r="8" spans="2:11" x14ac:dyDescent="0.2">
      <c r="B8" s="7" t="s">
        <v>162</v>
      </c>
      <c r="C8" s="7"/>
      <c r="D8" s="7"/>
      <c r="E8" s="163">
        <f t="shared" si="0"/>
        <v>2</v>
      </c>
      <c r="F8" s="163">
        <f t="shared" si="1"/>
        <v>2</v>
      </c>
      <c r="G8" s="163">
        <f>Table51012[[#This Row],[New Total (%)]]-Table51012[[#This Row],[Old Total (%)]]</f>
        <v>0</v>
      </c>
      <c r="J8" s="10" t="s">
        <v>162</v>
      </c>
      <c r="K8" s="188"/>
    </row>
    <row r="9" spans="2:11" x14ac:dyDescent="0.2">
      <c r="B9" s="7" t="s">
        <v>167</v>
      </c>
      <c r="C9" s="7"/>
      <c r="D9" s="7"/>
      <c r="E9" s="163">
        <f t="shared" si="0"/>
        <v>23</v>
      </c>
      <c r="F9" s="163">
        <f t="shared" si="1"/>
        <v>24.000000000000004</v>
      </c>
      <c r="G9" s="163">
        <f>Table51012[[#This Row],[New Total (%)]]-Table51012[[#This Row],[Old Total (%)]]</f>
        <v>1.0000000000000036</v>
      </c>
      <c r="J9" s="10" t="s">
        <v>167</v>
      </c>
      <c r="K9" s="188"/>
    </row>
    <row r="10" spans="2:11" x14ac:dyDescent="0.2">
      <c r="B10" s="7" t="s">
        <v>204</v>
      </c>
      <c r="C10" s="7"/>
      <c r="D10" s="7"/>
      <c r="E10" s="163">
        <f t="shared" si="0"/>
        <v>4</v>
      </c>
      <c r="F10" s="163">
        <f t="shared" si="1"/>
        <v>3</v>
      </c>
      <c r="G10" s="163">
        <f>Table51012[[#This Row],[New Total (%)]]-Table51012[[#This Row],[Old Total (%)]]</f>
        <v>-1</v>
      </c>
      <c r="J10" s="10" t="s">
        <v>204</v>
      </c>
      <c r="K10" s="188"/>
    </row>
    <row r="11" spans="2:11" x14ac:dyDescent="0.2">
      <c r="B11" s="7" t="s">
        <v>214</v>
      </c>
      <c r="C11" s="7"/>
      <c r="D11" s="7"/>
      <c r="E11" s="163">
        <f t="shared" si="0"/>
        <v>10</v>
      </c>
      <c r="F11" s="163">
        <f t="shared" si="1"/>
        <v>10</v>
      </c>
      <c r="G11" s="163">
        <f>Table51012[[#This Row],[New Total (%)]]-Table51012[[#This Row],[Old Total (%)]]</f>
        <v>0</v>
      </c>
      <c r="J11" s="10" t="s">
        <v>214</v>
      </c>
      <c r="K11" s="188"/>
    </row>
    <row r="12" spans="2:11" x14ac:dyDescent="0.2">
      <c r="B12" s="7" t="s">
        <v>233</v>
      </c>
      <c r="C12" s="7"/>
      <c r="D12" s="7"/>
      <c r="E12" s="163">
        <f t="shared" si="0"/>
        <v>6</v>
      </c>
      <c r="F12" s="163">
        <f t="shared" si="1"/>
        <v>5.5</v>
      </c>
      <c r="G12" s="163">
        <f>Table51012[[#This Row],[New Total (%)]]-Table51012[[#This Row],[Old Total (%)]]</f>
        <v>-0.5</v>
      </c>
      <c r="J12" s="10" t="s">
        <v>233</v>
      </c>
      <c r="K12" s="188"/>
    </row>
    <row r="13" spans="2:11" x14ac:dyDescent="0.2">
      <c r="B13" s="7" t="s">
        <v>228</v>
      </c>
      <c r="C13" s="7"/>
      <c r="D13" s="7"/>
      <c r="E13" s="163">
        <f t="shared" si="0"/>
        <v>4.5</v>
      </c>
      <c r="F13" s="163">
        <f t="shared" si="1"/>
        <v>3.5000000000000004</v>
      </c>
      <c r="G13" s="163">
        <f>Table51012[[#This Row],[New Total (%)]]-Table51012[[#This Row],[Old Total (%)]]</f>
        <v>-0.99999999999999956</v>
      </c>
      <c r="J13" s="10" t="s">
        <v>228</v>
      </c>
      <c r="K13" s="188"/>
    </row>
    <row r="14" spans="2:11" x14ac:dyDescent="0.2">
      <c r="B14" s="7" t="s">
        <v>209</v>
      </c>
      <c r="C14" s="7"/>
      <c r="D14" s="7"/>
      <c r="E14" s="163">
        <f t="shared" si="0"/>
        <v>2</v>
      </c>
      <c r="F14" s="163">
        <f t="shared" si="1"/>
        <v>4</v>
      </c>
      <c r="G14" s="163">
        <f>Table51012[[#This Row],[New Total (%)]]-Table51012[[#This Row],[Old Total (%)]]</f>
        <v>2</v>
      </c>
      <c r="J14" s="10" t="s">
        <v>209</v>
      </c>
      <c r="K14" s="188"/>
    </row>
    <row r="15" spans="2:11" x14ac:dyDescent="0.2">
      <c r="B15" s="7" t="s">
        <v>193</v>
      </c>
      <c r="C15" s="7"/>
      <c r="D15" s="7"/>
      <c r="E15" s="163">
        <f t="shared" si="0"/>
        <v>9.5</v>
      </c>
      <c r="F15" s="163">
        <f t="shared" si="1"/>
        <v>8.5</v>
      </c>
      <c r="G15" s="163">
        <f>Table51012[[#This Row],[New Total (%)]]-Table51012[[#This Row],[Old Total (%)]]</f>
        <v>-1</v>
      </c>
      <c r="J15" s="10" t="s">
        <v>193</v>
      </c>
      <c r="K15" s="188"/>
    </row>
    <row r="16" spans="2:11" x14ac:dyDescent="0.2">
      <c r="B16" s="7" t="s">
        <v>33</v>
      </c>
      <c r="C16" s="7"/>
      <c r="D16" s="7"/>
      <c r="E16" s="163">
        <f>SUM(Table51012[Old Total (%)])</f>
        <v>100</v>
      </c>
      <c r="F16" s="163">
        <f>SUM(Table51012[New Total (%)])</f>
        <v>100</v>
      </c>
      <c r="G16" s="163">
        <f>SUM(Table51012[Diff (%)])</f>
        <v>5.773159728050814E-15</v>
      </c>
      <c r="J16" s="11"/>
      <c r="K16" s="188"/>
    </row>
    <row r="17" spans="2:14" ht="6" customHeight="1" x14ac:dyDescent="0.2">
      <c r="B17" s="7"/>
      <c r="C17" s="7"/>
      <c r="D17" s="7"/>
      <c r="E17" s="9"/>
      <c r="F17" s="9"/>
      <c r="G17" s="9"/>
      <c r="I17" s="12"/>
      <c r="K17" s="188"/>
    </row>
    <row r="18" spans="2:14" ht="54" customHeight="1" x14ac:dyDescent="0.2">
      <c r="B18" s="13" t="s">
        <v>247</v>
      </c>
      <c r="C18" s="189" t="str" cm="1">
        <f t="array" ref="C18">_xlfn.TEXTJOIN(", ", TRUE, _xlfn._xlws.FILTER(D$23:D$1003, (E$23:E$1003=0)*(F$23:F$1003&gt;0)))</f>
        <v>Blackrock, Chubb, Schwab, Bank of America, Eli Lilly, Novo Nordisk, AstraZeneca, Toyota, TJX, Lululemon, ASML, Advanced Micro, Arista Networks, Amphenol, Intuit, Motorola Solutions, Synopsys, Qualcomm, Sea, Live Nation, Pinterest, Sempra, Steel Dynamics, Vulcan Materials, Uber, Eaton, WW Grainger, AMETEK, Vertiv, Cheniere Energy, Post Holdings</v>
      </c>
      <c r="D18" s="189"/>
      <c r="E18" s="189"/>
      <c r="F18" s="189"/>
      <c r="G18" s="190"/>
      <c r="H18" s="14"/>
      <c r="I18" s="14"/>
      <c r="K18" s="188"/>
    </row>
    <row r="19" spans="2:14" ht="5.25" customHeight="1" x14ac:dyDescent="0.2">
      <c r="B19" s="15"/>
      <c r="C19" s="3"/>
      <c r="D19" s="16"/>
      <c r="E19" s="16"/>
      <c r="F19" s="16"/>
      <c r="G19" s="16"/>
      <c r="H19" s="16"/>
      <c r="I19" s="16"/>
      <c r="K19" s="188"/>
    </row>
    <row r="20" spans="2:14" ht="24.75" customHeight="1" x14ac:dyDescent="0.2">
      <c r="B20" s="13" t="s">
        <v>248</v>
      </c>
      <c r="C20" s="189" t="str" cm="1">
        <f t="array" ref="C20">_xlfn.TEXTJOIN(", ", TRUE, _xlfn._xlws.FILTER(D$18:D$1003, (E$18:E$1003&gt;0)*(F$18:F$1003=0)))</f>
        <v>Interactive Brokers, Square, United Health, Adobe, Salesforce, Amdocs, Disney, First Energy, Airbus, L3 Harris, Haliburton</v>
      </c>
      <c r="D20" s="189"/>
      <c r="E20" s="189"/>
      <c r="F20" s="189"/>
      <c r="G20" s="190"/>
      <c r="H20" s="14"/>
      <c r="I20" s="14"/>
      <c r="K20" s="188"/>
    </row>
    <row r="21" spans="2:14" ht="18.75" customHeight="1" x14ac:dyDescent="0.2">
      <c r="B21" s="17"/>
      <c r="C21" s="17"/>
      <c r="D21" s="17"/>
      <c r="E21" s="18"/>
      <c r="F21" s="18"/>
      <c r="G21" s="18"/>
      <c r="I21" s="12"/>
    </row>
    <row r="22" spans="2:14" ht="15.75" customHeight="1" x14ac:dyDescent="0.25">
      <c r="B22" s="61" t="s">
        <v>106</v>
      </c>
      <c r="C22" s="61" t="s">
        <v>123</v>
      </c>
      <c r="D22" s="61" t="s">
        <v>30</v>
      </c>
      <c r="E22" s="62" t="s">
        <v>107</v>
      </c>
      <c r="F22" s="62" t="s">
        <v>108</v>
      </c>
      <c r="G22" s="62" t="s">
        <v>242</v>
      </c>
      <c r="H22" s="1"/>
      <c r="I22" s="1"/>
      <c r="J22" s="1"/>
      <c r="K22" s="1"/>
      <c r="L22" s="1"/>
      <c r="M22" s="1"/>
      <c r="N22" s="1"/>
    </row>
    <row r="23" spans="2:14" x14ac:dyDescent="0.2">
      <c r="B23" s="21" t="s">
        <v>132</v>
      </c>
      <c r="C23" s="21" t="s">
        <v>109</v>
      </c>
      <c r="D23" s="21" t="s">
        <v>124</v>
      </c>
      <c r="E23" s="22">
        <v>1.4999999999999999E-2</v>
      </c>
      <c r="F23" s="22">
        <v>1.4999999999999999E-2</v>
      </c>
      <c r="G23" s="22">
        <f t="shared" ref="G23:G35" si="2">F23-E23</f>
        <v>0</v>
      </c>
      <c r="H23" s="1"/>
      <c r="J23" s="1"/>
    </row>
    <row r="24" spans="2:14" x14ac:dyDescent="0.2">
      <c r="B24" s="21" t="s">
        <v>132</v>
      </c>
      <c r="C24" s="21" t="s">
        <v>110</v>
      </c>
      <c r="D24" s="21" t="s">
        <v>125</v>
      </c>
      <c r="E24" s="22">
        <v>0.02</v>
      </c>
      <c r="F24" s="22">
        <v>0.02</v>
      </c>
      <c r="G24" s="22">
        <f t="shared" si="2"/>
        <v>0</v>
      </c>
      <c r="H24" s="1"/>
      <c r="J24" s="1"/>
    </row>
    <row r="25" spans="2:14" x14ac:dyDescent="0.2">
      <c r="B25" s="21" t="s">
        <v>132</v>
      </c>
      <c r="C25" s="21" t="s">
        <v>111</v>
      </c>
      <c r="D25" s="21" t="s">
        <v>126</v>
      </c>
      <c r="E25" s="22">
        <v>0.02</v>
      </c>
      <c r="F25" s="22">
        <v>0.02</v>
      </c>
      <c r="G25" s="22">
        <f t="shared" si="2"/>
        <v>0</v>
      </c>
      <c r="H25" s="1"/>
      <c r="J25" s="1"/>
    </row>
    <row r="26" spans="2:14" x14ac:dyDescent="0.2">
      <c r="B26" s="21" t="s">
        <v>132</v>
      </c>
      <c r="C26" s="21" t="s">
        <v>112</v>
      </c>
      <c r="D26" s="21" t="s">
        <v>65</v>
      </c>
      <c r="E26" s="22">
        <v>0.01</v>
      </c>
      <c r="F26" s="22">
        <v>0</v>
      </c>
      <c r="G26" s="22">
        <f t="shared" si="2"/>
        <v>-0.01</v>
      </c>
      <c r="H26" s="1"/>
      <c r="J26" s="1"/>
    </row>
    <row r="27" spans="2:14" x14ac:dyDescent="0.2">
      <c r="B27" s="21" t="s">
        <v>132</v>
      </c>
      <c r="C27" s="21" t="s">
        <v>113</v>
      </c>
      <c r="D27" s="21" t="s">
        <v>127</v>
      </c>
      <c r="E27" s="22">
        <v>1.4999999999999999E-2</v>
      </c>
      <c r="F27" s="22">
        <v>1.4999999999999999E-2</v>
      </c>
      <c r="G27" s="22">
        <f t="shared" si="2"/>
        <v>0</v>
      </c>
      <c r="H27" s="1"/>
      <c r="J27" s="1"/>
      <c r="K27" s="146" t="s">
        <v>415</v>
      </c>
    </row>
    <row r="28" spans="2:14" x14ac:dyDescent="0.2">
      <c r="B28" s="21" t="s">
        <v>132</v>
      </c>
      <c r="C28" s="21" t="s">
        <v>114</v>
      </c>
      <c r="D28" s="21" t="s">
        <v>128</v>
      </c>
      <c r="E28" s="22">
        <v>1.4999999999999999E-2</v>
      </c>
      <c r="F28" s="22">
        <v>0.01</v>
      </c>
      <c r="G28" s="22">
        <f t="shared" si="2"/>
        <v>-4.9999999999999992E-3</v>
      </c>
      <c r="H28" s="1"/>
      <c r="J28" s="1"/>
    </row>
    <row r="29" spans="2:14" x14ac:dyDescent="0.2">
      <c r="B29" s="21" t="s">
        <v>132</v>
      </c>
      <c r="C29" s="21" t="s">
        <v>115</v>
      </c>
      <c r="D29" s="21" t="s">
        <v>129</v>
      </c>
      <c r="E29" s="22">
        <v>1.4999999999999999E-2</v>
      </c>
      <c r="F29" s="22">
        <v>1.4999999999999999E-2</v>
      </c>
      <c r="G29" s="22">
        <f t="shared" si="2"/>
        <v>0</v>
      </c>
      <c r="H29" s="1"/>
      <c r="J29" s="1"/>
    </row>
    <row r="30" spans="2:14" x14ac:dyDescent="0.2">
      <c r="B30" s="21" t="s">
        <v>132</v>
      </c>
      <c r="C30" s="21" t="s">
        <v>116</v>
      </c>
      <c r="D30" s="21" t="s">
        <v>130</v>
      </c>
      <c r="E30" s="22">
        <v>0.02</v>
      </c>
      <c r="F30" s="22">
        <v>0.02</v>
      </c>
      <c r="G30" s="22">
        <f t="shared" si="2"/>
        <v>0</v>
      </c>
      <c r="H30" s="1"/>
      <c r="J30" s="1"/>
    </row>
    <row r="31" spans="2:14" x14ac:dyDescent="0.2">
      <c r="B31" s="21" t="s">
        <v>132</v>
      </c>
      <c r="C31" s="21" t="s">
        <v>117</v>
      </c>
      <c r="D31" s="21" t="s">
        <v>131</v>
      </c>
      <c r="E31" s="22">
        <v>0.01</v>
      </c>
      <c r="F31" s="22">
        <v>0.01</v>
      </c>
      <c r="G31" s="22">
        <f t="shared" si="2"/>
        <v>0</v>
      </c>
      <c r="H31" s="1"/>
      <c r="J31" s="1"/>
    </row>
    <row r="32" spans="2:14" x14ac:dyDescent="0.2">
      <c r="B32" s="21" t="s">
        <v>132</v>
      </c>
      <c r="C32" s="21" t="s">
        <v>118</v>
      </c>
      <c r="D32" s="21" t="s">
        <v>67</v>
      </c>
      <c r="E32" s="22">
        <v>0.02</v>
      </c>
      <c r="F32" s="22">
        <v>0</v>
      </c>
      <c r="G32" s="22">
        <f t="shared" si="2"/>
        <v>-0.02</v>
      </c>
      <c r="H32" s="1"/>
      <c r="J32" s="1"/>
    </row>
    <row r="33" spans="2:14" x14ac:dyDescent="0.2">
      <c r="B33" s="21" t="s">
        <v>132</v>
      </c>
      <c r="C33" s="21" t="s">
        <v>119</v>
      </c>
      <c r="D33" s="21" t="s">
        <v>64</v>
      </c>
      <c r="E33" s="22">
        <v>0</v>
      </c>
      <c r="F33" s="22">
        <v>1.2500000000000001E-2</v>
      </c>
      <c r="G33" s="22">
        <f t="shared" si="2"/>
        <v>1.2500000000000001E-2</v>
      </c>
      <c r="H33" s="1"/>
      <c r="J33" s="1"/>
    </row>
    <row r="34" spans="2:14" x14ac:dyDescent="0.2">
      <c r="B34" s="21" t="s">
        <v>132</v>
      </c>
      <c r="C34" s="21" t="s">
        <v>120</v>
      </c>
      <c r="D34" s="21" t="s">
        <v>66</v>
      </c>
      <c r="E34" s="22">
        <v>0</v>
      </c>
      <c r="F34" s="22">
        <v>0.01</v>
      </c>
      <c r="G34" s="22">
        <f t="shared" si="2"/>
        <v>0.01</v>
      </c>
      <c r="H34" s="1"/>
      <c r="J34" s="1"/>
    </row>
    <row r="35" spans="2:14" x14ac:dyDescent="0.2">
      <c r="B35" s="21" t="s">
        <v>132</v>
      </c>
      <c r="C35" s="21" t="s">
        <v>121</v>
      </c>
      <c r="D35" s="21" t="s">
        <v>68</v>
      </c>
      <c r="E35" s="22">
        <v>0</v>
      </c>
      <c r="F35" s="22">
        <v>0.01</v>
      </c>
      <c r="G35" s="22">
        <f t="shared" si="2"/>
        <v>0.01</v>
      </c>
      <c r="H35" s="1"/>
      <c r="J35" s="1"/>
    </row>
    <row r="36" spans="2:14" x14ac:dyDescent="0.2">
      <c r="B36" s="21" t="s">
        <v>132</v>
      </c>
      <c r="C36" s="21" t="s">
        <v>122</v>
      </c>
      <c r="D36" s="21" t="s">
        <v>70</v>
      </c>
      <c r="E36" s="22">
        <v>0</v>
      </c>
      <c r="F36" s="22">
        <v>1.2500000000000001E-2</v>
      </c>
      <c r="G36" s="22">
        <f>F36-E36</f>
        <v>1.2500000000000001E-2</v>
      </c>
      <c r="H36" s="1"/>
      <c r="J36" s="1"/>
    </row>
    <row r="37" spans="2:14" x14ac:dyDescent="0.2">
      <c r="B37" s="21" t="s">
        <v>133</v>
      </c>
      <c r="C37" s="21" t="s">
        <v>134</v>
      </c>
      <c r="D37" s="21" t="s">
        <v>135</v>
      </c>
      <c r="E37" s="22">
        <v>0.02</v>
      </c>
      <c r="F37" s="22">
        <v>1.4999999999999999E-2</v>
      </c>
      <c r="G37" s="22">
        <f t="shared" ref="G37:G45" si="3">F37-E37</f>
        <v>-5.000000000000001E-3</v>
      </c>
      <c r="H37" s="1"/>
      <c r="I37" s="1"/>
      <c r="J37" s="1"/>
    </row>
    <row r="38" spans="2:14" x14ac:dyDescent="0.2">
      <c r="B38" s="21" t="s">
        <v>133</v>
      </c>
      <c r="C38" s="21" t="s">
        <v>136</v>
      </c>
      <c r="D38" s="21" t="s">
        <v>137</v>
      </c>
      <c r="E38" s="22">
        <v>0.02</v>
      </c>
      <c r="F38" s="22">
        <v>1.4999999999999999E-2</v>
      </c>
      <c r="G38" s="22">
        <f t="shared" si="3"/>
        <v>-5.000000000000001E-3</v>
      </c>
      <c r="H38" s="1"/>
    </row>
    <row r="39" spans="2:14" x14ac:dyDescent="0.2">
      <c r="B39" s="21" t="s">
        <v>133</v>
      </c>
      <c r="C39" s="21" t="s">
        <v>138</v>
      </c>
      <c r="D39" s="21" t="s">
        <v>139</v>
      </c>
      <c r="E39" s="22">
        <v>0.02</v>
      </c>
      <c r="F39" s="22">
        <v>1.4999999999999999E-2</v>
      </c>
      <c r="G39" s="22">
        <f t="shared" si="3"/>
        <v>-5.000000000000001E-3</v>
      </c>
      <c r="H39" s="1"/>
      <c r="M39" s="1"/>
      <c r="N39" s="1"/>
    </row>
    <row r="40" spans="2:14" x14ac:dyDescent="0.2">
      <c r="B40" s="21" t="s">
        <v>133</v>
      </c>
      <c r="C40" s="21" t="s">
        <v>140</v>
      </c>
      <c r="D40" s="21" t="s">
        <v>141</v>
      </c>
      <c r="E40" s="22">
        <v>0.02</v>
      </c>
      <c r="F40" s="22">
        <v>0.02</v>
      </c>
      <c r="G40" s="22">
        <f t="shared" si="3"/>
        <v>0</v>
      </c>
      <c r="H40" s="1"/>
      <c r="M40" s="1"/>
      <c r="N40" s="1"/>
    </row>
    <row r="41" spans="2:14" x14ac:dyDescent="0.2">
      <c r="B41" s="21" t="s">
        <v>133</v>
      </c>
      <c r="C41" s="21" t="s">
        <v>142</v>
      </c>
      <c r="D41" s="21" t="s">
        <v>69</v>
      </c>
      <c r="E41" s="22">
        <v>0.02</v>
      </c>
      <c r="F41" s="22">
        <v>0</v>
      </c>
      <c r="G41" s="22">
        <f t="shared" si="3"/>
        <v>-0.02</v>
      </c>
      <c r="H41" s="1"/>
      <c r="M41" s="1"/>
      <c r="N41" s="1"/>
    </row>
    <row r="42" spans="2:14" x14ac:dyDescent="0.2">
      <c r="B42" s="21" t="s">
        <v>133</v>
      </c>
      <c r="C42" s="21" t="s">
        <v>143</v>
      </c>
      <c r="D42" s="21" t="s">
        <v>144</v>
      </c>
      <c r="E42" s="22">
        <v>0.02</v>
      </c>
      <c r="F42" s="22">
        <v>0.02</v>
      </c>
      <c r="G42" s="22">
        <f t="shared" si="3"/>
        <v>0</v>
      </c>
      <c r="H42" s="1"/>
      <c r="M42" s="1"/>
      <c r="N42" s="1"/>
    </row>
    <row r="43" spans="2:14" x14ac:dyDescent="0.2">
      <c r="B43" s="21" t="s">
        <v>133</v>
      </c>
      <c r="C43" s="21" t="s">
        <v>145</v>
      </c>
      <c r="D43" s="21" t="s">
        <v>72</v>
      </c>
      <c r="E43" s="22">
        <v>0</v>
      </c>
      <c r="F43" s="22">
        <v>0.01</v>
      </c>
      <c r="G43" s="22">
        <f t="shared" si="3"/>
        <v>0.01</v>
      </c>
      <c r="H43" s="1"/>
      <c r="M43" s="1"/>
      <c r="N43" s="1"/>
    </row>
    <row r="44" spans="2:14" x14ac:dyDescent="0.2">
      <c r="B44" s="21" t="s">
        <v>133</v>
      </c>
      <c r="C44" s="21" t="s">
        <v>146</v>
      </c>
      <c r="D44" s="21" t="s">
        <v>74</v>
      </c>
      <c r="E44" s="22">
        <v>0</v>
      </c>
      <c r="F44" s="22">
        <v>0.01</v>
      </c>
      <c r="G44" s="22">
        <f t="shared" si="3"/>
        <v>0.01</v>
      </c>
      <c r="H44" s="1"/>
      <c r="M44" s="1"/>
      <c r="N44" s="1"/>
    </row>
    <row r="45" spans="2:14" x14ac:dyDescent="0.2">
      <c r="B45" s="21" t="s">
        <v>133</v>
      </c>
      <c r="C45" s="21" t="s">
        <v>147</v>
      </c>
      <c r="D45" s="21" t="s">
        <v>76</v>
      </c>
      <c r="E45" s="22">
        <v>0</v>
      </c>
      <c r="F45" s="22">
        <v>0.01</v>
      </c>
      <c r="G45" s="22">
        <f t="shared" si="3"/>
        <v>0.01</v>
      </c>
      <c r="H45" s="1"/>
      <c r="M45" s="1"/>
      <c r="N45" s="1"/>
    </row>
    <row r="46" spans="2:14" x14ac:dyDescent="0.2">
      <c r="B46" s="21" t="s">
        <v>148</v>
      </c>
      <c r="C46" s="21" t="s">
        <v>149</v>
      </c>
      <c r="D46" s="21" t="s">
        <v>150</v>
      </c>
      <c r="E46" s="22">
        <v>0.02</v>
      </c>
      <c r="F46" s="22">
        <v>0.02</v>
      </c>
      <c r="G46" s="22">
        <f>F46-E46</f>
        <v>0</v>
      </c>
    </row>
    <row r="47" spans="2:14" x14ac:dyDescent="0.2">
      <c r="B47" s="21" t="s">
        <v>148</v>
      </c>
      <c r="C47" s="21" t="s">
        <v>151</v>
      </c>
      <c r="D47" s="21" t="s">
        <v>152</v>
      </c>
      <c r="E47" s="22">
        <v>0.02</v>
      </c>
      <c r="F47" s="22">
        <v>1.4999999999999999E-2</v>
      </c>
      <c r="G47" s="22">
        <f t="shared" ref="G47:G73" si="4">F47-E47</f>
        <v>-5.000000000000001E-3</v>
      </c>
    </row>
    <row r="48" spans="2:14" x14ac:dyDescent="0.2">
      <c r="B48" s="21" t="s">
        <v>148</v>
      </c>
      <c r="C48" s="21" t="s">
        <v>153</v>
      </c>
      <c r="D48" s="21" t="s">
        <v>154</v>
      </c>
      <c r="E48" s="22">
        <v>0.02</v>
      </c>
      <c r="F48" s="22">
        <v>1.4999999999999999E-2</v>
      </c>
      <c r="G48" s="22">
        <f t="shared" si="4"/>
        <v>-5.000000000000001E-3</v>
      </c>
    </row>
    <row r="49" spans="2:12" x14ac:dyDescent="0.2">
      <c r="B49" s="21" t="s">
        <v>148</v>
      </c>
      <c r="C49" s="21" t="s">
        <v>155</v>
      </c>
      <c r="D49" s="21" t="s">
        <v>156</v>
      </c>
      <c r="E49" s="22">
        <v>0.03</v>
      </c>
      <c r="F49" s="22">
        <v>0.02</v>
      </c>
      <c r="G49" s="22">
        <f t="shared" si="4"/>
        <v>-9.9999999999999985E-3</v>
      </c>
    </row>
    <row r="50" spans="2:12" x14ac:dyDescent="0.2">
      <c r="B50" s="21" t="s">
        <v>148</v>
      </c>
      <c r="C50" s="21" t="s">
        <v>157</v>
      </c>
      <c r="D50" s="21" t="s">
        <v>158</v>
      </c>
      <c r="E50" s="22">
        <v>0.02</v>
      </c>
      <c r="F50" s="22">
        <v>0.01</v>
      </c>
      <c r="G50" s="22">
        <f t="shared" si="4"/>
        <v>-0.01</v>
      </c>
    </row>
    <row r="51" spans="2:12" x14ac:dyDescent="0.2">
      <c r="B51" s="21" t="s">
        <v>148</v>
      </c>
      <c r="C51" s="21" t="s">
        <v>159</v>
      </c>
      <c r="D51" s="21" t="s">
        <v>78</v>
      </c>
      <c r="E51" s="22">
        <v>0</v>
      </c>
      <c r="F51" s="22">
        <v>0.01</v>
      </c>
      <c r="G51" s="22">
        <f t="shared" si="4"/>
        <v>0.01</v>
      </c>
      <c r="I51" s="1"/>
      <c r="J51" s="1"/>
      <c r="K51" s="1"/>
      <c r="L51" s="1"/>
    </row>
    <row r="52" spans="2:12" x14ac:dyDescent="0.2">
      <c r="B52" s="21" t="s">
        <v>148</v>
      </c>
      <c r="C52" s="21" t="s">
        <v>160</v>
      </c>
      <c r="D52" s="21" t="s">
        <v>80</v>
      </c>
      <c r="E52" s="22">
        <v>0</v>
      </c>
      <c r="F52" s="22">
        <v>0.01</v>
      </c>
      <c r="G52" s="22">
        <f t="shared" si="4"/>
        <v>0.01</v>
      </c>
    </row>
    <row r="53" spans="2:12" x14ac:dyDescent="0.2">
      <c r="B53" s="21" t="s">
        <v>148</v>
      </c>
      <c r="C53" s="21" t="s">
        <v>161</v>
      </c>
      <c r="D53" s="21" t="s">
        <v>82</v>
      </c>
      <c r="E53" s="22">
        <v>0</v>
      </c>
      <c r="F53" s="22">
        <v>0.01</v>
      </c>
      <c r="G53" s="22">
        <f t="shared" si="4"/>
        <v>0.01</v>
      </c>
    </row>
    <row r="54" spans="2:12" x14ac:dyDescent="0.2">
      <c r="B54" s="21" t="s">
        <v>162</v>
      </c>
      <c r="C54" s="21" t="s">
        <v>163</v>
      </c>
      <c r="D54" s="21" t="s">
        <v>164</v>
      </c>
      <c r="E54" s="22">
        <v>0.02</v>
      </c>
      <c r="F54" s="22">
        <v>0.02</v>
      </c>
      <c r="G54" s="22">
        <f t="shared" si="4"/>
        <v>0</v>
      </c>
    </row>
    <row r="55" spans="2:12" x14ac:dyDescent="0.2">
      <c r="B55" s="21" t="s">
        <v>162</v>
      </c>
      <c r="C55" s="21" t="s">
        <v>165</v>
      </c>
      <c r="D55" s="21" t="s">
        <v>166</v>
      </c>
      <c r="E55" s="22">
        <v>0</v>
      </c>
      <c r="F55" s="22">
        <v>0</v>
      </c>
      <c r="G55" s="22">
        <f t="shared" si="4"/>
        <v>0</v>
      </c>
    </row>
    <row r="56" spans="2:12" x14ac:dyDescent="0.2">
      <c r="B56" s="21" t="s">
        <v>167</v>
      </c>
      <c r="C56" s="21" t="s">
        <v>168</v>
      </c>
      <c r="D56" s="21" t="s">
        <v>71</v>
      </c>
      <c r="E56" s="22">
        <v>0.02</v>
      </c>
      <c r="F56" s="22">
        <v>0</v>
      </c>
      <c r="G56" s="22">
        <f t="shared" si="4"/>
        <v>-0.02</v>
      </c>
    </row>
    <row r="57" spans="2:12" x14ac:dyDescent="0.2">
      <c r="B57" s="21" t="s">
        <v>167</v>
      </c>
      <c r="C57" s="21" t="s">
        <v>169</v>
      </c>
      <c r="D57" s="21" t="s">
        <v>170</v>
      </c>
      <c r="E57" s="22">
        <v>0.02</v>
      </c>
      <c r="F57" s="22">
        <v>0.02</v>
      </c>
      <c r="G57" s="22">
        <f t="shared" si="4"/>
        <v>0</v>
      </c>
    </row>
    <row r="58" spans="2:12" x14ac:dyDescent="0.2">
      <c r="B58" s="21" t="s">
        <v>167</v>
      </c>
      <c r="C58" s="21" t="s">
        <v>171</v>
      </c>
      <c r="D58" s="21" t="s">
        <v>73</v>
      </c>
      <c r="E58" s="22">
        <v>0.02</v>
      </c>
      <c r="F58" s="22">
        <v>0</v>
      </c>
      <c r="G58" s="22">
        <f t="shared" si="4"/>
        <v>-0.02</v>
      </c>
    </row>
    <row r="59" spans="2:12" x14ac:dyDescent="0.2">
      <c r="B59" s="21" t="s">
        <v>167</v>
      </c>
      <c r="C59" s="21" t="s">
        <v>172</v>
      </c>
      <c r="D59" s="21" t="s">
        <v>173</v>
      </c>
      <c r="E59" s="22">
        <v>0.02</v>
      </c>
      <c r="F59" s="22">
        <v>0.02</v>
      </c>
      <c r="G59" s="22">
        <f t="shared" si="4"/>
        <v>0</v>
      </c>
    </row>
    <row r="60" spans="2:12" x14ac:dyDescent="0.2">
      <c r="B60" s="21" t="s">
        <v>167</v>
      </c>
      <c r="C60" s="21" t="s">
        <v>174</v>
      </c>
      <c r="D60" s="21" t="s">
        <v>75</v>
      </c>
      <c r="E60" s="22">
        <v>0.02</v>
      </c>
      <c r="F60" s="22">
        <v>0</v>
      </c>
      <c r="G60" s="22">
        <f t="shared" si="4"/>
        <v>-0.02</v>
      </c>
    </row>
    <row r="61" spans="2:12" x14ac:dyDescent="0.2">
      <c r="B61" s="21" t="s">
        <v>167</v>
      </c>
      <c r="C61" s="21" t="s">
        <v>175</v>
      </c>
      <c r="D61" s="21" t="s">
        <v>176</v>
      </c>
      <c r="E61" s="22">
        <v>0.02</v>
      </c>
      <c r="F61" s="22">
        <v>0.02</v>
      </c>
      <c r="G61" s="22">
        <f t="shared" si="4"/>
        <v>0</v>
      </c>
    </row>
    <row r="62" spans="2:12" x14ac:dyDescent="0.2">
      <c r="B62" s="21" t="s">
        <v>167</v>
      </c>
      <c r="C62" s="21" t="s">
        <v>177</v>
      </c>
      <c r="D62" s="21" t="s">
        <v>84</v>
      </c>
      <c r="E62" s="22">
        <v>0</v>
      </c>
      <c r="F62" s="22">
        <v>0.01</v>
      </c>
      <c r="G62" s="22">
        <f t="shared" si="4"/>
        <v>0.01</v>
      </c>
    </row>
    <row r="63" spans="2:12" x14ac:dyDescent="0.2">
      <c r="B63" s="21" t="s">
        <v>167</v>
      </c>
      <c r="C63" s="21" t="s">
        <v>178</v>
      </c>
      <c r="D63" s="21" t="s">
        <v>179</v>
      </c>
      <c r="E63" s="22">
        <v>0.02</v>
      </c>
      <c r="F63" s="22">
        <v>0.02</v>
      </c>
      <c r="G63" s="22">
        <f t="shared" si="4"/>
        <v>0</v>
      </c>
    </row>
    <row r="64" spans="2:12" x14ac:dyDescent="0.2">
      <c r="B64" s="21" t="s">
        <v>167</v>
      </c>
      <c r="C64" s="21" t="s">
        <v>180</v>
      </c>
      <c r="D64" s="21" t="s">
        <v>181</v>
      </c>
      <c r="E64" s="22">
        <v>0.04</v>
      </c>
      <c r="F64" s="22">
        <v>0.03</v>
      </c>
      <c r="G64" s="22">
        <f t="shared" si="4"/>
        <v>-1.0000000000000002E-2</v>
      </c>
    </row>
    <row r="65" spans="2:7" x14ac:dyDescent="0.2">
      <c r="B65" s="21" t="s">
        <v>167</v>
      </c>
      <c r="C65" s="21" t="s">
        <v>182</v>
      </c>
      <c r="D65" s="21" t="s">
        <v>183</v>
      </c>
      <c r="E65" s="22">
        <v>0.03</v>
      </c>
      <c r="F65" s="22">
        <v>0.03</v>
      </c>
      <c r="G65" s="22">
        <f t="shared" si="4"/>
        <v>0</v>
      </c>
    </row>
    <row r="66" spans="2:7" x14ac:dyDescent="0.2">
      <c r="B66" s="21" t="s">
        <v>167</v>
      </c>
      <c r="C66" s="21" t="s">
        <v>184</v>
      </c>
      <c r="D66" s="21" t="s">
        <v>185</v>
      </c>
      <c r="E66" s="22">
        <v>0.02</v>
      </c>
      <c r="F66" s="22">
        <v>0.02</v>
      </c>
      <c r="G66" s="22">
        <f t="shared" si="4"/>
        <v>0</v>
      </c>
    </row>
    <row r="67" spans="2:7" x14ac:dyDescent="0.2">
      <c r="B67" s="21" t="s">
        <v>167</v>
      </c>
      <c r="C67" s="21" t="s">
        <v>186</v>
      </c>
      <c r="D67" s="21" t="s">
        <v>86</v>
      </c>
      <c r="E67" s="22">
        <v>0</v>
      </c>
      <c r="F67" s="22">
        <v>0.01</v>
      </c>
      <c r="G67" s="22">
        <f t="shared" si="4"/>
        <v>0.01</v>
      </c>
    </row>
    <row r="68" spans="2:7" x14ac:dyDescent="0.2">
      <c r="B68" s="21" t="s">
        <v>167</v>
      </c>
      <c r="C68" s="21" t="s">
        <v>187</v>
      </c>
      <c r="D68" s="21" t="s">
        <v>87</v>
      </c>
      <c r="E68" s="22">
        <v>0</v>
      </c>
      <c r="F68" s="22">
        <v>0.01</v>
      </c>
      <c r="G68" s="22">
        <f t="shared" si="4"/>
        <v>0.01</v>
      </c>
    </row>
    <row r="69" spans="2:7" x14ac:dyDescent="0.2">
      <c r="B69" s="21" t="s">
        <v>167</v>
      </c>
      <c r="C69" s="21" t="s">
        <v>188</v>
      </c>
      <c r="D69" s="21" t="s">
        <v>88</v>
      </c>
      <c r="E69" s="22">
        <v>0</v>
      </c>
      <c r="F69" s="22">
        <v>0.01</v>
      </c>
      <c r="G69" s="22">
        <f t="shared" si="4"/>
        <v>0.01</v>
      </c>
    </row>
    <row r="70" spans="2:7" x14ac:dyDescent="0.2">
      <c r="B70" s="21" t="s">
        <v>167</v>
      </c>
      <c r="C70" s="21" t="s">
        <v>189</v>
      </c>
      <c r="D70" s="21" t="s">
        <v>89</v>
      </c>
      <c r="E70" s="22">
        <v>0</v>
      </c>
      <c r="F70" s="22">
        <v>0.01</v>
      </c>
      <c r="G70" s="22">
        <f t="shared" si="4"/>
        <v>0.01</v>
      </c>
    </row>
    <row r="71" spans="2:7" x14ac:dyDescent="0.2">
      <c r="B71" s="21" t="s">
        <v>167</v>
      </c>
      <c r="C71" s="21" t="s">
        <v>190</v>
      </c>
      <c r="D71" s="21" t="s">
        <v>90</v>
      </c>
      <c r="E71" s="22">
        <v>0</v>
      </c>
      <c r="F71" s="22">
        <v>0.01</v>
      </c>
      <c r="G71" s="22">
        <f t="shared" si="4"/>
        <v>0.01</v>
      </c>
    </row>
    <row r="72" spans="2:7" x14ac:dyDescent="0.2">
      <c r="B72" s="21" t="s">
        <v>167</v>
      </c>
      <c r="C72" s="21" t="s">
        <v>191</v>
      </c>
      <c r="D72" s="21" t="s">
        <v>91</v>
      </c>
      <c r="E72" s="22">
        <v>0</v>
      </c>
      <c r="F72" s="22">
        <v>0.01</v>
      </c>
      <c r="G72" s="22">
        <f t="shared" si="4"/>
        <v>0.01</v>
      </c>
    </row>
    <row r="73" spans="2:7" x14ac:dyDescent="0.2">
      <c r="B73" s="21" t="s">
        <v>167</v>
      </c>
      <c r="C73" s="21" t="s">
        <v>192</v>
      </c>
      <c r="D73" s="21" t="s">
        <v>92</v>
      </c>
      <c r="E73" s="22">
        <v>0</v>
      </c>
      <c r="F73" s="22">
        <v>0.01</v>
      </c>
      <c r="G73" s="22">
        <f t="shared" si="4"/>
        <v>0.01</v>
      </c>
    </row>
    <row r="74" spans="2:7" x14ac:dyDescent="0.2">
      <c r="B74" s="21" t="s">
        <v>193</v>
      </c>
      <c r="C74" s="21" t="s">
        <v>194</v>
      </c>
      <c r="D74" s="21" t="s">
        <v>195</v>
      </c>
      <c r="E74" s="22">
        <v>0.03</v>
      </c>
      <c r="F74" s="22">
        <v>1.4999999999999999E-2</v>
      </c>
      <c r="G74" s="22">
        <f>F74-E74</f>
        <v>-1.4999999999999999E-2</v>
      </c>
    </row>
    <row r="75" spans="2:7" x14ac:dyDescent="0.2">
      <c r="B75" s="21" t="s">
        <v>193</v>
      </c>
      <c r="C75" s="21" t="s">
        <v>196</v>
      </c>
      <c r="D75" s="21" t="s">
        <v>77</v>
      </c>
      <c r="E75" s="22">
        <v>0.02</v>
      </c>
      <c r="F75" s="22">
        <v>0</v>
      </c>
      <c r="G75" s="22">
        <f t="shared" ref="G75:G76" si="5">F75-E75</f>
        <v>-0.02</v>
      </c>
    </row>
    <row r="76" spans="2:7" x14ac:dyDescent="0.2">
      <c r="B76" s="21" t="s">
        <v>193</v>
      </c>
      <c r="C76" s="21" t="s">
        <v>197</v>
      </c>
      <c r="D76" s="21" t="s">
        <v>198</v>
      </c>
      <c r="E76" s="22">
        <v>0.02</v>
      </c>
      <c r="F76" s="22">
        <v>0.01</v>
      </c>
      <c r="G76" s="22">
        <f t="shared" si="5"/>
        <v>-0.01</v>
      </c>
    </row>
    <row r="77" spans="2:7" x14ac:dyDescent="0.2">
      <c r="B77" s="21" t="s">
        <v>193</v>
      </c>
      <c r="C77" s="21" t="s">
        <v>199</v>
      </c>
      <c r="D77" s="21" t="s">
        <v>200</v>
      </c>
      <c r="E77" s="22">
        <v>2.5000000000000001E-2</v>
      </c>
      <c r="F77" s="22">
        <v>1.4999999999999999E-2</v>
      </c>
      <c r="G77" s="22">
        <f>F77-E77</f>
        <v>-1.0000000000000002E-2</v>
      </c>
    </row>
    <row r="78" spans="2:7" x14ac:dyDescent="0.2">
      <c r="B78" s="21" t="s">
        <v>193</v>
      </c>
      <c r="C78" s="21" t="s">
        <v>201</v>
      </c>
      <c r="D78" s="21" t="s">
        <v>93</v>
      </c>
      <c r="E78" s="22">
        <v>0</v>
      </c>
      <c r="F78" s="22">
        <v>1.4999999999999999E-2</v>
      </c>
      <c r="G78" s="22">
        <f t="shared" ref="G78:G86" si="6">F78-E78</f>
        <v>1.4999999999999999E-2</v>
      </c>
    </row>
    <row r="79" spans="2:7" x14ac:dyDescent="0.2">
      <c r="B79" s="21" t="s">
        <v>193</v>
      </c>
      <c r="C79" s="21" t="s">
        <v>202</v>
      </c>
      <c r="D79" s="21" t="s">
        <v>94</v>
      </c>
      <c r="E79" s="22">
        <v>0</v>
      </c>
      <c r="F79" s="22">
        <v>1.4999999999999999E-2</v>
      </c>
      <c r="G79" s="22">
        <f t="shared" si="6"/>
        <v>1.4999999999999999E-2</v>
      </c>
    </row>
    <row r="80" spans="2:7" x14ac:dyDescent="0.2">
      <c r="B80" s="21" t="s">
        <v>193</v>
      </c>
      <c r="C80" s="21" t="s">
        <v>203</v>
      </c>
      <c r="D80" s="21" t="s">
        <v>95</v>
      </c>
      <c r="E80" s="22">
        <v>0</v>
      </c>
      <c r="F80" s="22">
        <v>1.4999999999999999E-2</v>
      </c>
      <c r="G80" s="22">
        <f t="shared" si="6"/>
        <v>1.4999999999999999E-2</v>
      </c>
    </row>
    <row r="81" spans="2:7" x14ac:dyDescent="0.2">
      <c r="B81" s="21" t="s">
        <v>204</v>
      </c>
      <c r="C81" s="21" t="s">
        <v>205</v>
      </c>
      <c r="D81" s="21" t="s">
        <v>79</v>
      </c>
      <c r="E81" s="22">
        <v>0.02</v>
      </c>
      <c r="F81" s="22">
        <v>0</v>
      </c>
      <c r="G81" s="22">
        <f t="shared" si="6"/>
        <v>-0.02</v>
      </c>
    </row>
    <row r="82" spans="2:7" x14ac:dyDescent="0.2">
      <c r="B82" s="21" t="s">
        <v>204</v>
      </c>
      <c r="C82" s="21" t="s">
        <v>206</v>
      </c>
      <c r="D82" s="21" t="s">
        <v>207</v>
      </c>
      <c r="E82" s="22">
        <v>0.02</v>
      </c>
      <c r="F82" s="22">
        <v>0.02</v>
      </c>
      <c r="G82" s="22">
        <f t="shared" si="6"/>
        <v>0</v>
      </c>
    </row>
    <row r="83" spans="2:7" x14ac:dyDescent="0.2">
      <c r="B83" s="21" t="s">
        <v>204</v>
      </c>
      <c r="C83" s="21" t="s">
        <v>208</v>
      </c>
      <c r="D83" s="21" t="s">
        <v>96</v>
      </c>
      <c r="E83" s="22">
        <v>0</v>
      </c>
      <c r="F83" s="22">
        <v>0.01</v>
      </c>
      <c r="G83" s="22">
        <f t="shared" si="6"/>
        <v>0.01</v>
      </c>
    </row>
    <row r="84" spans="2:7" x14ac:dyDescent="0.2">
      <c r="B84" s="21" t="s">
        <v>209</v>
      </c>
      <c r="C84" s="21" t="s">
        <v>210</v>
      </c>
      <c r="D84" s="21" t="s">
        <v>211</v>
      </c>
      <c r="E84" s="22">
        <v>0.02</v>
      </c>
      <c r="F84" s="22">
        <v>0.02</v>
      </c>
      <c r="G84" s="22">
        <f t="shared" si="6"/>
        <v>0</v>
      </c>
    </row>
    <row r="85" spans="2:7" x14ac:dyDescent="0.2">
      <c r="B85" s="21" t="s">
        <v>209</v>
      </c>
      <c r="C85" s="21" t="s">
        <v>212</v>
      </c>
      <c r="D85" s="21" t="s">
        <v>97</v>
      </c>
      <c r="E85" s="22">
        <v>0</v>
      </c>
      <c r="F85" s="22">
        <v>0.01</v>
      </c>
      <c r="G85" s="22">
        <f t="shared" si="6"/>
        <v>0.01</v>
      </c>
    </row>
    <row r="86" spans="2:7" x14ac:dyDescent="0.2">
      <c r="B86" s="21" t="s">
        <v>209</v>
      </c>
      <c r="C86" s="21" t="s">
        <v>213</v>
      </c>
      <c r="D86" s="21" t="s">
        <v>98</v>
      </c>
      <c r="E86" s="22">
        <v>0</v>
      </c>
      <c r="F86" s="22">
        <v>0.01</v>
      </c>
      <c r="G86" s="22">
        <f t="shared" si="6"/>
        <v>0.01</v>
      </c>
    </row>
    <row r="87" spans="2:7" x14ac:dyDescent="0.2">
      <c r="B87" s="21" t="s">
        <v>214</v>
      </c>
      <c r="C87" s="21" t="s">
        <v>215</v>
      </c>
      <c r="D87" s="21" t="s">
        <v>216</v>
      </c>
      <c r="E87" s="22">
        <v>0.02</v>
      </c>
      <c r="F87" s="22">
        <v>1.2500000000000001E-2</v>
      </c>
      <c r="G87" s="22">
        <f>F87-E87</f>
        <v>-7.4999999999999997E-3</v>
      </c>
    </row>
    <row r="88" spans="2:7" x14ac:dyDescent="0.2">
      <c r="B88" s="21" t="s">
        <v>214</v>
      </c>
      <c r="C88" s="21" t="s">
        <v>217</v>
      </c>
      <c r="D88" s="21" t="s">
        <v>81</v>
      </c>
      <c r="E88" s="22">
        <v>0.02</v>
      </c>
      <c r="F88" s="22">
        <v>0</v>
      </c>
      <c r="G88" s="22">
        <f t="shared" ref="G88:G92" si="7">F88-E88</f>
        <v>-0.02</v>
      </c>
    </row>
    <row r="89" spans="2:7" x14ac:dyDescent="0.2">
      <c r="B89" s="21" t="s">
        <v>214</v>
      </c>
      <c r="C89" s="21" t="s">
        <v>218</v>
      </c>
      <c r="D89" s="21" t="s">
        <v>219</v>
      </c>
      <c r="E89" s="22">
        <v>0.02</v>
      </c>
      <c r="F89" s="22">
        <v>1.2500000000000001E-2</v>
      </c>
      <c r="G89" s="22">
        <f t="shared" si="7"/>
        <v>-7.4999999999999997E-3</v>
      </c>
    </row>
    <row r="90" spans="2:7" x14ac:dyDescent="0.2">
      <c r="B90" s="21" t="s">
        <v>214</v>
      </c>
      <c r="C90" s="21" t="s">
        <v>220</v>
      </c>
      <c r="D90" s="21" t="s">
        <v>83</v>
      </c>
      <c r="E90" s="22">
        <v>0.02</v>
      </c>
      <c r="F90" s="22">
        <v>0</v>
      </c>
      <c r="G90" s="22">
        <f t="shared" si="7"/>
        <v>-0.02</v>
      </c>
    </row>
    <row r="91" spans="2:7" x14ac:dyDescent="0.2">
      <c r="B91" s="21" t="s">
        <v>214</v>
      </c>
      <c r="C91" s="21" t="s">
        <v>221</v>
      </c>
      <c r="D91" s="21" t="s">
        <v>222</v>
      </c>
      <c r="E91" s="22">
        <v>0.02</v>
      </c>
      <c r="F91" s="22">
        <v>1.2500000000000001E-2</v>
      </c>
      <c r="G91" s="22">
        <f t="shared" si="7"/>
        <v>-7.4999999999999997E-3</v>
      </c>
    </row>
    <row r="92" spans="2:7" x14ac:dyDescent="0.2">
      <c r="B92" s="21" t="s">
        <v>214</v>
      </c>
      <c r="C92" s="21" t="s">
        <v>223</v>
      </c>
      <c r="D92" s="21" t="s">
        <v>99</v>
      </c>
      <c r="E92" s="22">
        <v>0</v>
      </c>
      <c r="F92" s="22">
        <v>1.2500000000000001E-2</v>
      </c>
      <c r="G92" s="22">
        <f t="shared" si="7"/>
        <v>1.2500000000000001E-2</v>
      </c>
    </row>
    <row r="93" spans="2:7" x14ac:dyDescent="0.2">
      <c r="B93" s="21" t="s">
        <v>214</v>
      </c>
      <c r="C93" s="21" t="s">
        <v>224</v>
      </c>
      <c r="D93" s="21" t="s">
        <v>100</v>
      </c>
      <c r="E93" s="22">
        <v>0</v>
      </c>
      <c r="F93" s="22">
        <v>1.2500000000000001E-2</v>
      </c>
      <c r="G93" s="22">
        <f>F93-E93</f>
        <v>1.2500000000000001E-2</v>
      </c>
    </row>
    <row r="94" spans="2:7" x14ac:dyDescent="0.2">
      <c r="B94" s="21" t="s">
        <v>214</v>
      </c>
      <c r="C94" s="21" t="s">
        <v>225</v>
      </c>
      <c r="D94" s="21" t="s">
        <v>101</v>
      </c>
      <c r="E94" s="22">
        <v>0</v>
      </c>
      <c r="F94" s="22">
        <v>1.2500000000000001E-2</v>
      </c>
      <c r="G94" s="22">
        <f>F94-E94</f>
        <v>1.2500000000000001E-2</v>
      </c>
    </row>
    <row r="95" spans="2:7" x14ac:dyDescent="0.2">
      <c r="B95" s="21" t="s">
        <v>214</v>
      </c>
      <c r="C95" s="21" t="s">
        <v>226</v>
      </c>
      <c r="D95" s="21" t="s">
        <v>102</v>
      </c>
      <c r="E95" s="22">
        <v>0</v>
      </c>
      <c r="F95" s="22">
        <v>1.2500000000000001E-2</v>
      </c>
      <c r="G95" s="22">
        <f t="shared" ref="G95:G96" si="8">F95-E95</f>
        <v>1.2500000000000001E-2</v>
      </c>
    </row>
    <row r="96" spans="2:7" x14ac:dyDescent="0.2">
      <c r="B96" s="21" t="s">
        <v>214</v>
      </c>
      <c r="C96" s="21" t="s">
        <v>227</v>
      </c>
      <c r="D96" s="21" t="s">
        <v>103</v>
      </c>
      <c r="E96" s="22">
        <v>0</v>
      </c>
      <c r="F96" s="22">
        <v>1.2500000000000001E-2</v>
      </c>
      <c r="G96" s="22">
        <f t="shared" si="8"/>
        <v>1.2500000000000001E-2</v>
      </c>
    </row>
    <row r="97" spans="2:7" x14ac:dyDescent="0.2">
      <c r="B97" s="21" t="s">
        <v>228</v>
      </c>
      <c r="C97" s="21" t="s">
        <v>229</v>
      </c>
      <c r="D97" s="21" t="s">
        <v>230</v>
      </c>
      <c r="E97" s="22">
        <v>0.02</v>
      </c>
      <c r="F97" s="22">
        <v>0.02</v>
      </c>
      <c r="G97" s="22">
        <f>F97-E97</f>
        <v>0</v>
      </c>
    </row>
    <row r="98" spans="2:7" x14ac:dyDescent="0.2">
      <c r="B98" s="21" t="s">
        <v>228</v>
      </c>
      <c r="C98" s="21" t="s">
        <v>231</v>
      </c>
      <c r="D98" s="21" t="s">
        <v>85</v>
      </c>
      <c r="E98" s="22">
        <v>2.5000000000000001E-2</v>
      </c>
      <c r="F98" s="22">
        <v>0</v>
      </c>
      <c r="G98" s="22">
        <f t="shared" ref="G98:G103" si="9">F98-E98</f>
        <v>-2.5000000000000001E-2</v>
      </c>
    </row>
    <row r="99" spans="2:7" x14ac:dyDescent="0.2">
      <c r="B99" s="21" t="s">
        <v>228</v>
      </c>
      <c r="C99" s="21" t="s">
        <v>232</v>
      </c>
      <c r="D99" s="21" t="s">
        <v>104</v>
      </c>
      <c r="E99" s="22">
        <v>0</v>
      </c>
      <c r="F99" s="22">
        <v>1.4999999999999999E-2</v>
      </c>
      <c r="G99" s="22">
        <f t="shared" si="9"/>
        <v>1.4999999999999999E-2</v>
      </c>
    </row>
    <row r="100" spans="2:7" x14ac:dyDescent="0.2">
      <c r="B100" s="21" t="s">
        <v>233</v>
      </c>
      <c r="C100" s="21" t="s">
        <v>234</v>
      </c>
      <c r="D100" s="21" t="s">
        <v>235</v>
      </c>
      <c r="E100" s="22">
        <v>0.02</v>
      </c>
      <c r="F100" s="22">
        <v>0.01</v>
      </c>
      <c r="G100" s="22">
        <f t="shared" si="9"/>
        <v>-0.01</v>
      </c>
    </row>
    <row r="101" spans="2:7" x14ac:dyDescent="0.2">
      <c r="B101" s="21" t="s">
        <v>233</v>
      </c>
      <c r="C101" s="21" t="s">
        <v>236</v>
      </c>
      <c r="D101" s="21" t="s">
        <v>237</v>
      </c>
      <c r="E101" s="22">
        <v>0.02</v>
      </c>
      <c r="F101" s="22">
        <v>1.4999999999999999E-2</v>
      </c>
      <c r="G101" s="22">
        <f t="shared" si="9"/>
        <v>-5.000000000000001E-3</v>
      </c>
    </row>
    <row r="102" spans="2:7" x14ac:dyDescent="0.2">
      <c r="B102" s="21" t="s">
        <v>233</v>
      </c>
      <c r="C102" s="21" t="s">
        <v>238</v>
      </c>
      <c r="D102" s="21" t="s">
        <v>239</v>
      </c>
      <c r="E102" s="22">
        <v>0.02</v>
      </c>
      <c r="F102" s="22">
        <v>1.4999999999999999E-2</v>
      </c>
      <c r="G102" s="22">
        <f t="shared" si="9"/>
        <v>-5.000000000000001E-3</v>
      </c>
    </row>
    <row r="103" spans="2:7" x14ac:dyDescent="0.2">
      <c r="B103" s="21" t="s">
        <v>233</v>
      </c>
      <c r="C103" s="21" t="s">
        <v>240</v>
      </c>
      <c r="D103" s="21" t="s">
        <v>105</v>
      </c>
      <c r="E103" s="22">
        <v>0</v>
      </c>
      <c r="F103" s="22">
        <v>1.4999999999999999E-2</v>
      </c>
      <c r="G103" s="22">
        <f t="shared" si="9"/>
        <v>1.4999999999999999E-2</v>
      </c>
    </row>
    <row r="104" spans="2:7" x14ac:dyDescent="0.2">
      <c r="B104" s="23"/>
      <c r="C104" s="23"/>
      <c r="D104" s="23"/>
      <c r="E104" s="24"/>
      <c r="F104" s="24"/>
      <c r="G104" s="24"/>
    </row>
    <row r="105" spans="2:7" x14ac:dyDescent="0.2">
      <c r="B105" s="23"/>
      <c r="C105" s="23"/>
      <c r="D105" s="23"/>
      <c r="E105" s="24"/>
      <c r="F105" s="24"/>
      <c r="G105" s="24"/>
    </row>
    <row r="106" spans="2:7" x14ac:dyDescent="0.2">
      <c r="B106" s="23"/>
      <c r="C106" s="23"/>
      <c r="D106" s="23"/>
      <c r="E106" s="24"/>
      <c r="F106" s="24"/>
      <c r="G106" s="24"/>
    </row>
    <row r="107" spans="2:7" x14ac:dyDescent="0.2">
      <c r="B107" s="23"/>
      <c r="C107" s="23"/>
      <c r="D107" s="23"/>
      <c r="E107" s="24"/>
      <c r="F107" s="24"/>
      <c r="G107" s="24"/>
    </row>
    <row r="108" spans="2:7" x14ac:dyDescent="0.2">
      <c r="B108" s="23"/>
      <c r="C108" s="23"/>
      <c r="D108" s="23"/>
      <c r="E108" s="24"/>
      <c r="F108" s="24"/>
      <c r="G108" s="24"/>
    </row>
    <row r="109" spans="2:7" x14ac:dyDescent="0.2">
      <c r="B109" s="23"/>
      <c r="C109" s="23"/>
      <c r="D109" s="23"/>
      <c r="E109" s="24"/>
      <c r="F109" s="24"/>
      <c r="G109" s="24"/>
    </row>
    <row r="110" spans="2:7" x14ac:dyDescent="0.2">
      <c r="B110" s="23"/>
      <c r="C110" s="23"/>
      <c r="D110" s="23"/>
      <c r="E110" s="24"/>
      <c r="F110" s="24"/>
      <c r="G110" s="24"/>
    </row>
    <row r="111" spans="2:7" x14ac:dyDescent="0.2">
      <c r="B111" s="23"/>
      <c r="C111" s="23"/>
      <c r="D111" s="23"/>
      <c r="E111" s="24"/>
      <c r="F111" s="24"/>
      <c r="G111" s="24"/>
    </row>
    <row r="112" spans="2:7" x14ac:dyDescent="0.2">
      <c r="B112" s="23"/>
      <c r="C112" s="23"/>
      <c r="D112" s="23"/>
      <c r="E112" s="24"/>
      <c r="F112" s="24"/>
      <c r="G112" s="24"/>
    </row>
    <row r="113" spans="2:7" x14ac:dyDescent="0.2">
      <c r="B113" s="23"/>
      <c r="C113" s="23"/>
      <c r="D113" s="23"/>
      <c r="E113" s="24"/>
      <c r="F113" s="24"/>
      <c r="G113" s="24"/>
    </row>
    <row r="114" spans="2:7" x14ac:dyDescent="0.2">
      <c r="B114" s="21"/>
      <c r="C114" s="21"/>
      <c r="D114" s="21"/>
      <c r="E114" s="22"/>
      <c r="F114" s="22"/>
      <c r="G114" s="22"/>
    </row>
    <row r="115" spans="2:7" x14ac:dyDescent="0.2">
      <c r="B115" s="21"/>
      <c r="C115" s="21"/>
      <c r="D115" s="21"/>
      <c r="E115" s="22"/>
      <c r="F115" s="22"/>
      <c r="G115" s="22"/>
    </row>
    <row r="116" spans="2:7" x14ac:dyDescent="0.2">
      <c r="B116" s="21"/>
      <c r="C116" s="21"/>
      <c r="D116" s="21"/>
      <c r="E116" s="22"/>
      <c r="F116" s="22"/>
      <c r="G116" s="22"/>
    </row>
    <row r="117" spans="2:7" x14ac:dyDescent="0.2">
      <c r="B117" s="21"/>
      <c r="C117" s="21"/>
      <c r="D117" s="21"/>
      <c r="E117" s="22"/>
      <c r="F117" s="22"/>
      <c r="G117" s="22"/>
    </row>
    <row r="118" spans="2:7" x14ac:dyDescent="0.2">
      <c r="B118" s="21"/>
      <c r="C118" s="21"/>
      <c r="D118" s="21"/>
      <c r="E118" s="22"/>
      <c r="F118" s="22"/>
      <c r="G118" s="22"/>
    </row>
    <row r="119" spans="2:7" x14ac:dyDescent="0.2">
      <c r="B119" s="21"/>
      <c r="C119" s="21"/>
      <c r="D119" s="21"/>
      <c r="E119" s="22"/>
      <c r="F119" s="22"/>
      <c r="G119" s="22"/>
    </row>
    <row r="120" spans="2:7" x14ac:dyDescent="0.2">
      <c r="B120" s="21"/>
      <c r="C120" s="21"/>
      <c r="D120" s="21"/>
      <c r="E120" s="22"/>
      <c r="F120" s="22"/>
      <c r="G120" s="22"/>
    </row>
    <row r="121" spans="2:7" x14ac:dyDescent="0.2">
      <c r="B121" s="21"/>
      <c r="C121" s="21"/>
      <c r="D121" s="21"/>
      <c r="E121" s="22"/>
      <c r="F121" s="22"/>
      <c r="G121" s="22"/>
    </row>
    <row r="122" spans="2:7" x14ac:dyDescent="0.2">
      <c r="B122" s="21"/>
      <c r="C122" s="21"/>
      <c r="D122" s="21"/>
      <c r="E122" s="22"/>
      <c r="F122" s="22"/>
      <c r="G122" s="22"/>
    </row>
  </sheetData>
  <sheetProtection selectLockedCells="1"/>
  <mergeCells count="6">
    <mergeCell ref="K4:K20"/>
    <mergeCell ref="C18:G18"/>
    <mergeCell ref="C20:G20"/>
    <mergeCell ref="B2:G2"/>
    <mergeCell ref="C1:D1"/>
    <mergeCell ref="F1:G1"/>
  </mergeCells>
  <conditionalFormatting sqref="B23:G113">
    <cfRule type="expression" dxfId="3" priority="1">
      <formula>ISEVEN(SUMPRODUCT(--($B$23:$B23&lt;&gt;$B$22:$B22)))</formula>
    </cfRule>
  </conditionalFormatting>
  <dataValidations count="1">
    <dataValidation type="list" allowBlank="1" showInputMessage="1" showErrorMessage="1" sqref="B23:B103" xr:uid="{E147AE3E-0AA4-42BB-B9B0-7AB2F6356927}">
      <formula1>growth_categories</formula1>
    </dataValidation>
  </dataValidations>
  <pageMargins left="0.7" right="0.7" top="0.75" bottom="0.75" header="0.3" footer="0.3"/>
  <pageSetup fitToHeight="0" orientation="portrait" r:id="rId1"/>
  <ignoredErrors>
    <ignoredError sqref="G23:G110" unlockedFormula="1"/>
  </ignoredErrors>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6F821-810E-49FC-9B67-4F086A9B7AD1}">
  <sheetPr>
    <tabColor theme="9" tint="0.39997558519241921"/>
  </sheetPr>
  <dimension ref="A1:L41"/>
  <sheetViews>
    <sheetView showGridLines="0" topLeftCell="A11" zoomScaleNormal="100" workbookViewId="0">
      <selection activeCell="G23" sqref="G23"/>
    </sheetView>
  </sheetViews>
  <sheetFormatPr defaultColWidth="9.140625" defaultRowHeight="12.75" x14ac:dyDescent="0.2"/>
  <cols>
    <col min="1" max="1" width="6.28515625" style="1" customWidth="1"/>
    <col min="2" max="2" width="26.42578125" style="1" customWidth="1"/>
    <col min="3" max="3" width="25.85546875" style="1" bestFit="1" customWidth="1"/>
    <col min="4" max="4" width="16.140625" style="41" customWidth="1"/>
    <col min="5" max="5" width="14.140625" style="41" customWidth="1"/>
    <col min="6" max="6" width="4.28515625" style="1" customWidth="1"/>
    <col min="7" max="7" width="29.42578125" style="1" customWidth="1"/>
    <col min="8" max="16384" width="9.140625" style="1"/>
  </cols>
  <sheetData>
    <row r="1" spans="1:6" x14ac:dyDescent="0.2">
      <c r="A1" s="35"/>
      <c r="B1" s="35"/>
      <c r="C1" s="35"/>
      <c r="D1" s="36"/>
      <c r="E1" s="36"/>
      <c r="F1" s="35"/>
    </row>
    <row r="2" spans="1:6" ht="17.25" customHeight="1" x14ac:dyDescent="0.2">
      <c r="A2" s="35"/>
      <c r="B2" s="195" t="s">
        <v>397</v>
      </c>
      <c r="C2" s="196"/>
      <c r="D2" s="56" t="s">
        <v>399</v>
      </c>
      <c r="E2" s="64">
        <v>45758</v>
      </c>
      <c r="F2" s="35"/>
    </row>
    <row r="3" spans="1:6" ht="18" customHeight="1" x14ac:dyDescent="0.2">
      <c r="A3" s="35"/>
      <c r="B3" s="197"/>
      <c r="C3" s="198"/>
      <c r="D3" s="57" t="s">
        <v>398</v>
      </c>
      <c r="E3" s="65">
        <v>45747</v>
      </c>
      <c r="F3" s="35"/>
    </row>
    <row r="4" spans="1:6" x14ac:dyDescent="0.2">
      <c r="A4" s="35"/>
      <c r="B4" s="35"/>
      <c r="C4" s="35"/>
      <c r="D4" s="36"/>
      <c r="E4" s="36"/>
      <c r="F4" s="35"/>
    </row>
    <row r="5" spans="1:6" ht="15.75" x14ac:dyDescent="0.2">
      <c r="A5" s="35"/>
      <c r="B5" s="193" t="s">
        <v>396</v>
      </c>
      <c r="C5" s="193"/>
      <c r="D5" s="193"/>
      <c r="E5" s="36"/>
      <c r="F5" s="35"/>
    </row>
    <row r="6" spans="1:6" s="40" customFormat="1" x14ac:dyDescent="0.25">
      <c r="A6" s="38"/>
      <c r="B6" s="58" t="s">
        <v>56</v>
      </c>
      <c r="C6" s="59" t="s">
        <v>30</v>
      </c>
      <c r="D6" s="60" t="s">
        <v>31</v>
      </c>
      <c r="E6" s="39"/>
      <c r="F6" s="38"/>
    </row>
    <row r="7" spans="1:6" s="40" customFormat="1" x14ac:dyDescent="0.25">
      <c r="A7" s="38"/>
      <c r="B7" s="126">
        <v>1</v>
      </c>
      <c r="C7" s="42" t="s">
        <v>20</v>
      </c>
      <c r="D7" s="127">
        <v>2.9660000000000002</v>
      </c>
      <c r="E7" s="128"/>
      <c r="F7" s="38"/>
    </row>
    <row r="8" spans="1:6" s="40" customFormat="1" x14ac:dyDescent="0.25">
      <c r="A8" s="38"/>
      <c r="B8" s="129">
        <v>2</v>
      </c>
      <c r="C8" s="43" t="s">
        <v>21</v>
      </c>
      <c r="D8" s="130">
        <v>2.7850000000000001</v>
      </c>
      <c r="E8" s="128"/>
      <c r="F8" s="38"/>
    </row>
    <row r="9" spans="1:6" s="40" customFormat="1" x14ac:dyDescent="0.25">
      <c r="A9" s="38"/>
      <c r="B9" s="129">
        <v>3</v>
      </c>
      <c r="C9" s="43" t="s">
        <v>22</v>
      </c>
      <c r="D9" s="130">
        <v>2.145</v>
      </c>
      <c r="E9" s="128"/>
      <c r="F9" s="38"/>
    </row>
    <row r="10" spans="1:6" s="40" customFormat="1" x14ac:dyDescent="0.25">
      <c r="A10" s="38"/>
      <c r="B10" s="129">
        <v>4</v>
      </c>
      <c r="C10" s="43" t="s">
        <v>23</v>
      </c>
      <c r="D10" s="130">
        <v>2.089</v>
      </c>
      <c r="E10" s="128"/>
      <c r="F10" s="38"/>
    </row>
    <row r="11" spans="1:6" s="40" customFormat="1" x14ac:dyDescent="0.25">
      <c r="A11" s="38"/>
      <c r="B11" s="129">
        <v>5</v>
      </c>
      <c r="C11" s="43" t="s">
        <v>24</v>
      </c>
      <c r="D11" s="130">
        <v>2.085</v>
      </c>
      <c r="E11" s="128"/>
      <c r="F11" s="38"/>
    </row>
    <row r="12" spans="1:6" s="40" customFormat="1" x14ac:dyDescent="0.25">
      <c r="A12" s="38"/>
      <c r="B12" s="129">
        <v>6</v>
      </c>
      <c r="C12" s="43" t="s">
        <v>25</v>
      </c>
      <c r="D12" s="130">
        <v>2.0840000000000001</v>
      </c>
      <c r="E12" s="128"/>
      <c r="F12" s="38"/>
    </row>
    <row r="13" spans="1:6" s="40" customFormat="1" x14ac:dyDescent="0.25">
      <c r="A13" s="38"/>
      <c r="B13" s="129">
        <v>7</v>
      </c>
      <c r="C13" s="43" t="s">
        <v>26</v>
      </c>
      <c r="D13" s="130">
        <v>2.0830000000000002</v>
      </c>
      <c r="E13" s="128"/>
      <c r="F13" s="38"/>
    </row>
    <row r="14" spans="1:6" s="40" customFormat="1" x14ac:dyDescent="0.25">
      <c r="A14" s="38"/>
      <c r="B14" s="129">
        <v>8</v>
      </c>
      <c r="C14" s="43" t="s">
        <v>27</v>
      </c>
      <c r="D14" s="130">
        <v>2.0750000000000002</v>
      </c>
      <c r="E14" s="128"/>
      <c r="F14" s="38"/>
    </row>
    <row r="15" spans="1:6" s="40" customFormat="1" x14ac:dyDescent="0.25">
      <c r="A15" s="38"/>
      <c r="B15" s="129">
        <v>9</v>
      </c>
      <c r="C15" s="43" t="s">
        <v>28</v>
      </c>
      <c r="D15" s="130">
        <v>2.0510000000000002</v>
      </c>
      <c r="E15" s="128"/>
      <c r="F15" s="38"/>
    </row>
    <row r="16" spans="1:6" s="40" customFormat="1" x14ac:dyDescent="0.25">
      <c r="A16" s="38"/>
      <c r="B16" s="131">
        <v>10</v>
      </c>
      <c r="C16" s="44" t="s">
        <v>29</v>
      </c>
      <c r="D16" s="132">
        <v>2.0129999999999999</v>
      </c>
      <c r="E16" s="128"/>
      <c r="F16" s="38"/>
    </row>
    <row r="17" spans="1:6" s="40" customFormat="1" x14ac:dyDescent="0.25">
      <c r="A17" s="38"/>
      <c r="B17" s="133"/>
      <c r="C17" s="133"/>
      <c r="D17" s="128"/>
      <c r="E17" s="128"/>
      <c r="F17" s="38"/>
    </row>
    <row r="18" spans="1:6" s="40" customFormat="1" ht="15.75" x14ac:dyDescent="0.25">
      <c r="A18" s="38"/>
      <c r="B18" s="194" t="s">
        <v>394</v>
      </c>
      <c r="C18" s="194"/>
      <c r="D18" s="194"/>
      <c r="E18" s="128"/>
      <c r="F18" s="38"/>
    </row>
    <row r="19" spans="1:6" s="40" customFormat="1" x14ac:dyDescent="0.25">
      <c r="A19" s="38"/>
      <c r="B19" s="134" t="s">
        <v>53</v>
      </c>
      <c r="C19" s="135" t="s">
        <v>54</v>
      </c>
      <c r="D19" s="135" t="s">
        <v>31</v>
      </c>
      <c r="E19" s="128"/>
      <c r="F19" s="38"/>
    </row>
    <row r="20" spans="1:6" s="40" customFormat="1" x14ac:dyDescent="0.25">
      <c r="A20" s="38"/>
      <c r="B20" s="46" t="s">
        <v>36</v>
      </c>
      <c r="C20" s="136">
        <v>61</v>
      </c>
      <c r="D20" s="136">
        <v>90</v>
      </c>
      <c r="E20" s="128"/>
      <c r="F20" s="38"/>
    </row>
    <row r="21" spans="1:6" s="40" customFormat="1" x14ac:dyDescent="0.25">
      <c r="A21" s="38"/>
      <c r="B21" s="47" t="s">
        <v>38</v>
      </c>
      <c r="C21" s="137">
        <v>5</v>
      </c>
      <c r="D21" s="137">
        <v>6.11</v>
      </c>
      <c r="E21" s="128"/>
      <c r="F21" s="38"/>
    </row>
    <row r="22" spans="1:6" s="40" customFormat="1" x14ac:dyDescent="0.25">
      <c r="A22" s="38"/>
      <c r="B22" s="47" t="s">
        <v>35</v>
      </c>
      <c r="C22" s="137">
        <v>2</v>
      </c>
      <c r="D22" s="137">
        <v>2.4900000000000002</v>
      </c>
      <c r="E22" s="128"/>
      <c r="F22" s="38"/>
    </row>
    <row r="23" spans="1:6" s="40" customFormat="1" x14ac:dyDescent="0.25">
      <c r="A23" s="38"/>
      <c r="B23" s="47" t="s">
        <v>37</v>
      </c>
      <c r="C23" s="137">
        <v>1</v>
      </c>
      <c r="D23" s="137">
        <v>1.39</v>
      </c>
      <c r="E23" s="128"/>
      <c r="F23" s="38"/>
    </row>
    <row r="24" spans="1:6" s="40" customFormat="1" x14ac:dyDescent="0.25">
      <c r="A24" s="38"/>
      <c r="B24" s="48" t="s">
        <v>34</v>
      </c>
      <c r="C24" s="138">
        <v>0</v>
      </c>
      <c r="D24" s="138">
        <v>0</v>
      </c>
      <c r="E24" s="128"/>
      <c r="F24" s="38"/>
    </row>
    <row r="25" spans="1:6" s="40" customFormat="1" x14ac:dyDescent="0.25">
      <c r="A25" s="38"/>
      <c r="B25" s="133" t="s">
        <v>55</v>
      </c>
      <c r="C25" s="139">
        <f>SUM(C20:C24)</f>
        <v>69</v>
      </c>
      <c r="D25" s="139">
        <f>SUM(D20:D24)</f>
        <v>99.99</v>
      </c>
      <c r="E25" s="128"/>
      <c r="F25" s="38"/>
    </row>
    <row r="26" spans="1:6" s="40" customFormat="1" x14ac:dyDescent="0.25">
      <c r="A26" s="38"/>
      <c r="B26" s="133"/>
      <c r="C26" s="133"/>
      <c r="D26" s="128"/>
      <c r="E26" s="128"/>
      <c r="F26" s="38"/>
    </row>
    <row r="27" spans="1:6" s="40" customFormat="1" ht="15.75" x14ac:dyDescent="0.25">
      <c r="A27" s="38"/>
      <c r="B27" s="194" t="s">
        <v>395</v>
      </c>
      <c r="C27" s="194"/>
      <c r="D27" s="194"/>
      <c r="E27" s="194"/>
      <c r="F27" s="38"/>
    </row>
    <row r="28" spans="1:6" s="40" customFormat="1" x14ac:dyDescent="0.25">
      <c r="A28" s="38"/>
      <c r="B28" s="134" t="s">
        <v>41</v>
      </c>
      <c r="C28" s="135" t="s">
        <v>42</v>
      </c>
      <c r="D28" s="135" t="s">
        <v>43</v>
      </c>
      <c r="E28" s="135" t="s">
        <v>44</v>
      </c>
      <c r="F28" s="38"/>
    </row>
    <row r="29" spans="1:6" s="40" customFormat="1" x14ac:dyDescent="0.25">
      <c r="A29" s="38"/>
      <c r="B29" s="48" t="s">
        <v>52</v>
      </c>
      <c r="C29" s="138">
        <v>100</v>
      </c>
      <c r="D29" s="138">
        <v>100</v>
      </c>
      <c r="E29" s="138">
        <v>0</v>
      </c>
      <c r="F29" s="38"/>
    </row>
    <row r="30" spans="1:6" s="40" customFormat="1" x14ac:dyDescent="0.25">
      <c r="A30" s="38"/>
      <c r="B30" s="179" t="s">
        <v>45</v>
      </c>
      <c r="C30" s="180">
        <v>1.76</v>
      </c>
      <c r="D30" s="180">
        <v>2.2799999999999998</v>
      </c>
      <c r="E30" s="180">
        <v>-0.51</v>
      </c>
      <c r="F30" s="38"/>
    </row>
    <row r="31" spans="1:6" s="40" customFormat="1" x14ac:dyDescent="0.25">
      <c r="A31" s="38"/>
      <c r="B31" s="47" t="s">
        <v>46</v>
      </c>
      <c r="C31" s="137">
        <v>22.53</v>
      </c>
      <c r="D31" s="137">
        <v>20.059999999999999</v>
      </c>
      <c r="E31" s="137">
        <v>2.4700000000000002</v>
      </c>
      <c r="F31" s="38"/>
    </row>
    <row r="32" spans="1:6" s="40" customFormat="1" x14ac:dyDescent="0.25">
      <c r="A32" s="38"/>
      <c r="B32" s="47" t="s">
        <v>47</v>
      </c>
      <c r="C32" s="137">
        <v>15.64</v>
      </c>
      <c r="D32" s="137">
        <v>14.82</v>
      </c>
      <c r="E32" s="137">
        <v>0.81</v>
      </c>
      <c r="F32" s="38"/>
    </row>
    <row r="33" spans="1:12" s="40" customFormat="1" x14ac:dyDescent="0.25">
      <c r="A33" s="38"/>
      <c r="B33" s="47" t="s">
        <v>48</v>
      </c>
      <c r="C33" s="137">
        <v>4.26</v>
      </c>
      <c r="D33" s="137">
        <v>3.05</v>
      </c>
      <c r="E33" s="137">
        <v>1.21</v>
      </c>
      <c r="F33" s="38"/>
    </row>
    <row r="34" spans="1:12" s="40" customFormat="1" x14ac:dyDescent="0.25">
      <c r="A34" s="38"/>
      <c r="B34" s="47" t="s">
        <v>49</v>
      </c>
      <c r="C34" s="137">
        <v>117.43</v>
      </c>
      <c r="D34" s="137">
        <v>140.22</v>
      </c>
      <c r="E34" s="137">
        <v>-22.8</v>
      </c>
      <c r="F34" s="38"/>
    </row>
    <row r="35" spans="1:12" s="40" customFormat="1" x14ac:dyDescent="0.25">
      <c r="A35" s="38"/>
      <c r="B35" s="47" t="s">
        <v>50</v>
      </c>
      <c r="C35" s="137">
        <v>1.35</v>
      </c>
      <c r="D35" s="137">
        <v>1.18</v>
      </c>
      <c r="E35" s="137">
        <v>0.17</v>
      </c>
      <c r="F35" s="38"/>
      <c r="I35" s="177"/>
      <c r="J35" s="178"/>
      <c r="K35" s="178"/>
      <c r="L35" s="178"/>
    </row>
    <row r="36" spans="1:12" s="40" customFormat="1" x14ac:dyDescent="0.25">
      <c r="A36" s="38"/>
      <c r="B36" s="47" t="s">
        <v>51</v>
      </c>
      <c r="C36" s="137">
        <v>20.65</v>
      </c>
      <c r="D36" s="137">
        <v>14.85</v>
      </c>
      <c r="E36" s="137">
        <v>5.8</v>
      </c>
      <c r="F36" s="38"/>
      <c r="I36" s="177"/>
      <c r="J36" s="178"/>
      <c r="K36" s="178"/>
      <c r="L36" s="178"/>
    </row>
    <row r="37" spans="1:12" x14ac:dyDescent="0.2">
      <c r="A37" s="35"/>
      <c r="B37" s="35"/>
      <c r="C37" s="35"/>
      <c r="D37" s="36"/>
      <c r="E37" s="36"/>
      <c r="F37" s="35"/>
      <c r="I37" s="177"/>
      <c r="J37" s="178"/>
      <c r="K37" s="178"/>
      <c r="L37" s="178"/>
    </row>
    <row r="38" spans="1:12" x14ac:dyDescent="0.2">
      <c r="I38" s="177"/>
      <c r="J38" s="178"/>
      <c r="K38" s="178"/>
      <c r="L38" s="178"/>
    </row>
    <row r="39" spans="1:12" x14ac:dyDescent="0.2">
      <c r="I39" s="177"/>
      <c r="J39" s="178"/>
      <c r="K39" s="178"/>
      <c r="L39" s="178"/>
    </row>
    <row r="40" spans="1:12" x14ac:dyDescent="0.2">
      <c r="I40" s="177"/>
      <c r="J40" s="178"/>
      <c r="K40" s="178"/>
      <c r="L40" s="178"/>
    </row>
    <row r="41" spans="1:12" x14ac:dyDescent="0.2">
      <c r="I41" s="177"/>
      <c r="J41" s="178"/>
      <c r="K41" s="178"/>
      <c r="L41" s="178"/>
    </row>
  </sheetData>
  <sheetProtection selectLockedCells="1"/>
  <mergeCells count="4">
    <mergeCell ref="B5:D5"/>
    <mergeCell ref="B27:E27"/>
    <mergeCell ref="B18:D18"/>
    <mergeCell ref="B2:C3"/>
  </mergeCells>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EBEEA-E02A-44B2-AFFF-21CD2EBE31E3}">
  <sheetPr>
    <tabColor rgb="FFFFC000"/>
  </sheetPr>
  <dimension ref="A1:E21"/>
  <sheetViews>
    <sheetView showGridLines="0" zoomScaleNormal="100" workbookViewId="0">
      <selection activeCell="D4" sqref="D4"/>
    </sheetView>
  </sheetViews>
  <sheetFormatPr defaultColWidth="9.140625" defaultRowHeight="12.75" x14ac:dyDescent="0.2"/>
  <cols>
    <col min="1" max="1" width="3.85546875" style="2" customWidth="1"/>
    <col min="2" max="3" width="20.140625" style="2" customWidth="1"/>
    <col min="4" max="4" width="129" style="2" customWidth="1"/>
    <col min="5" max="16384" width="9.140625" style="2"/>
  </cols>
  <sheetData>
    <row r="1" spans="1:5" x14ac:dyDescent="0.2">
      <c r="A1" s="85"/>
      <c r="B1" s="85"/>
      <c r="C1" s="85"/>
      <c r="D1" s="85"/>
      <c r="E1" s="85"/>
    </row>
    <row r="2" spans="1:5" s="33" customFormat="1" ht="18" customHeight="1" x14ac:dyDescent="0.25">
      <c r="A2" s="86"/>
      <c r="B2" s="112" t="s">
        <v>399</v>
      </c>
      <c r="C2" s="121">
        <v>45758</v>
      </c>
      <c r="D2" s="86"/>
      <c r="E2" s="86"/>
    </row>
    <row r="3" spans="1:5" s="33" customFormat="1" ht="18" customHeight="1" x14ac:dyDescent="0.25">
      <c r="A3" s="86"/>
      <c r="B3" s="112" t="s">
        <v>398</v>
      </c>
      <c r="C3" s="121">
        <v>45747</v>
      </c>
      <c r="D3" s="86"/>
      <c r="E3" s="86"/>
    </row>
    <row r="4" spans="1:5" x14ac:dyDescent="0.2">
      <c r="A4" s="86"/>
      <c r="B4" s="85"/>
      <c r="C4" s="85"/>
      <c r="D4" s="85"/>
      <c r="E4" s="85"/>
    </row>
    <row r="5" spans="1:5" ht="21" customHeight="1" x14ac:dyDescent="0.2">
      <c r="A5" s="85"/>
      <c r="B5" s="199" t="s">
        <v>407</v>
      </c>
      <c r="C5" s="199"/>
      <c r="D5" s="85"/>
      <c r="E5" s="85"/>
    </row>
    <row r="6" spans="1:5" ht="15" x14ac:dyDescent="0.2">
      <c r="A6" s="85"/>
      <c r="B6" s="89" t="s">
        <v>57</v>
      </c>
      <c r="C6" s="89" t="s">
        <v>58</v>
      </c>
      <c r="D6" s="85"/>
      <c r="E6" s="85"/>
    </row>
    <row r="7" spans="1:5" s="33" customFormat="1" x14ac:dyDescent="0.2">
      <c r="A7" s="86"/>
      <c r="B7" s="90" t="s">
        <v>59</v>
      </c>
      <c r="C7" s="91">
        <v>45747</v>
      </c>
      <c r="D7" s="86"/>
      <c r="E7" s="85"/>
    </row>
    <row r="8" spans="1:5" s="33" customFormat="1" x14ac:dyDescent="0.25">
      <c r="A8" s="86"/>
      <c r="B8" s="90" t="s">
        <v>42</v>
      </c>
      <c r="C8" s="92" t="s">
        <v>40</v>
      </c>
      <c r="D8" s="86"/>
      <c r="E8" s="86"/>
    </row>
    <row r="9" spans="1:5" s="33" customFormat="1" x14ac:dyDescent="0.25">
      <c r="A9" s="86"/>
      <c r="B9" s="90" t="s">
        <v>32</v>
      </c>
      <c r="C9" s="92" t="s">
        <v>63</v>
      </c>
      <c r="D9" s="86"/>
      <c r="E9" s="86"/>
    </row>
    <row r="10" spans="1:5" s="33" customFormat="1" x14ac:dyDescent="0.25">
      <c r="A10" s="86"/>
      <c r="B10" s="90" t="s">
        <v>60</v>
      </c>
      <c r="C10" s="92" t="s">
        <v>61</v>
      </c>
      <c r="D10" s="86"/>
      <c r="E10" s="86"/>
    </row>
    <row r="11" spans="1:5" s="33" customFormat="1" x14ac:dyDescent="0.25">
      <c r="A11" s="86"/>
      <c r="B11" s="90" t="s">
        <v>43</v>
      </c>
      <c r="C11" s="92" t="s">
        <v>62</v>
      </c>
      <c r="D11" s="86"/>
      <c r="E11" s="86"/>
    </row>
    <row r="12" spans="1:5" x14ac:dyDescent="0.2">
      <c r="A12" s="85"/>
      <c r="B12" s="85"/>
      <c r="C12" s="85"/>
      <c r="D12" s="85"/>
      <c r="E12" s="85"/>
    </row>
    <row r="13" spans="1:5" x14ac:dyDescent="0.2">
      <c r="A13" s="85"/>
      <c r="B13" s="85"/>
      <c r="C13" s="85"/>
      <c r="D13" s="85"/>
      <c r="E13" s="85"/>
    </row>
    <row r="14" spans="1:5" ht="30.75" customHeight="1" thickBot="1" x14ac:dyDescent="0.25">
      <c r="A14" s="85"/>
      <c r="B14" s="85"/>
      <c r="C14" s="85"/>
      <c r="D14" s="93" t="s">
        <v>403</v>
      </c>
      <c r="E14" s="88"/>
    </row>
    <row r="15" spans="1:5" ht="208.5" customHeight="1" thickBot="1" x14ac:dyDescent="0.25">
      <c r="A15" s="85"/>
      <c r="B15" s="122"/>
      <c r="C15" s="122"/>
      <c r="D15" s="143" t="s">
        <v>418</v>
      </c>
      <c r="E15" s="85"/>
    </row>
    <row r="16" spans="1:5" ht="12.75" customHeight="1" x14ac:dyDescent="0.2">
      <c r="A16" s="85"/>
      <c r="B16" s="87"/>
      <c r="C16" s="87"/>
      <c r="D16" s="87"/>
      <c r="E16" s="85"/>
    </row>
    <row r="17" spans="1:5" ht="12.75" customHeight="1" x14ac:dyDescent="0.2">
      <c r="A17" s="85"/>
      <c r="B17" s="87"/>
      <c r="C17" s="87"/>
      <c r="D17" s="87"/>
      <c r="E17" s="85"/>
    </row>
    <row r="18" spans="1:5" ht="12.75" customHeight="1" x14ac:dyDescent="0.2">
      <c r="B18" s="63"/>
      <c r="C18" s="63"/>
      <c r="D18" s="63"/>
    </row>
    <row r="19" spans="1:5" ht="12.75" customHeight="1" x14ac:dyDescent="0.2">
      <c r="B19" s="63"/>
      <c r="C19" s="63"/>
      <c r="D19" s="63"/>
    </row>
    <row r="20" spans="1:5" ht="12.75" customHeight="1" x14ac:dyDescent="0.2">
      <c r="B20" s="63"/>
      <c r="C20" s="63"/>
      <c r="D20" s="63"/>
    </row>
    <row r="21" spans="1:5" ht="13.5" customHeight="1" x14ac:dyDescent="0.2">
      <c r="B21" s="63"/>
      <c r="C21" s="63"/>
      <c r="D21" s="63"/>
    </row>
  </sheetData>
  <sheetProtection selectLockedCells="1"/>
  <mergeCells count="1">
    <mergeCell ref="B5:C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7380A-9C48-4E25-9CFF-983861C59F6B}">
  <sheetPr>
    <tabColor rgb="FFFFC000"/>
    <pageSetUpPr fitToPage="1"/>
  </sheetPr>
  <dimension ref="B1:N124"/>
  <sheetViews>
    <sheetView showGridLines="0" topLeftCell="A12" zoomScale="85" zoomScaleNormal="85" workbookViewId="0">
      <selection activeCell="L15" sqref="L15"/>
    </sheetView>
  </sheetViews>
  <sheetFormatPr defaultColWidth="9.140625" defaultRowHeight="12.75" x14ac:dyDescent="0.2"/>
  <cols>
    <col min="1" max="1" width="9.140625" style="2"/>
    <col min="2" max="2" width="21.5703125" style="2" customWidth="1"/>
    <col min="3" max="3" width="16.42578125" style="2" customWidth="1"/>
    <col min="4" max="4" width="17.140625" style="2" customWidth="1"/>
    <col min="5" max="7" width="12.85546875" style="25" customWidth="1"/>
    <col min="8" max="8" width="1" style="2" customWidth="1"/>
    <col min="9" max="9" width="19.7109375" style="2" hidden="1" customWidth="1"/>
    <col min="10" max="10" width="15.28515625" style="2" hidden="1" customWidth="1"/>
    <col min="11" max="11" width="25" style="2" customWidth="1"/>
    <col min="12" max="12" width="19.7109375" style="2" bestFit="1" customWidth="1"/>
    <col min="13" max="13" width="12.140625" style="2" customWidth="1"/>
    <col min="14" max="14" width="11.7109375" style="2" customWidth="1"/>
    <col min="15" max="16384" width="9.140625" style="2"/>
  </cols>
  <sheetData>
    <row r="1" spans="2:11" ht="23.25" customHeight="1" x14ac:dyDescent="0.2">
      <c r="B1" s="114" t="s">
        <v>399</v>
      </c>
      <c r="C1" s="202">
        <v>45758</v>
      </c>
      <c r="D1" s="202"/>
      <c r="E1" s="115" t="s">
        <v>410</v>
      </c>
      <c r="F1" s="202">
        <v>45747</v>
      </c>
      <c r="G1" s="202"/>
      <c r="K1" s="145" t="s">
        <v>414</v>
      </c>
    </row>
    <row r="2" spans="2:11" ht="15.75" x14ac:dyDescent="0.25">
      <c r="B2" s="26" t="s">
        <v>246</v>
      </c>
      <c r="C2" s="4"/>
      <c r="D2" s="4"/>
      <c r="E2" s="4"/>
      <c r="F2" s="4"/>
      <c r="G2" s="4"/>
      <c r="H2" s="5"/>
      <c r="I2" s="5"/>
      <c r="K2" s="200" t="s">
        <v>413</v>
      </c>
    </row>
    <row r="3" spans="2:11" ht="7.5" customHeight="1" x14ac:dyDescent="0.2">
      <c r="B3" s="6"/>
      <c r="C3" s="6"/>
      <c r="D3" s="6"/>
      <c r="E3" s="6"/>
      <c r="F3" s="6"/>
      <c r="G3" s="6"/>
      <c r="H3" s="6"/>
      <c r="I3" s="6"/>
      <c r="K3" s="200"/>
    </row>
    <row r="4" spans="2:11" ht="15" customHeight="1" x14ac:dyDescent="0.2">
      <c r="B4" s="7" t="s">
        <v>419</v>
      </c>
      <c r="C4" s="7" t="s">
        <v>244</v>
      </c>
      <c r="D4" s="7" t="s">
        <v>243</v>
      </c>
      <c r="E4" s="164" t="s">
        <v>425</v>
      </c>
      <c r="F4" s="164" t="s">
        <v>426</v>
      </c>
      <c r="G4" s="164" t="s">
        <v>427</v>
      </c>
      <c r="J4" s="8" t="s">
        <v>241</v>
      </c>
      <c r="K4" s="200"/>
    </row>
    <row r="5" spans="2:11" x14ac:dyDescent="0.2">
      <c r="B5" s="7" t="s">
        <v>132</v>
      </c>
      <c r="C5" s="7"/>
      <c r="D5" s="7"/>
      <c r="E5" s="163">
        <f t="shared" ref="E5:E15" si="0">SUMIFS(E$23:E$1007, B$23:B$1007, $B5)*100</f>
        <v>15.5</v>
      </c>
      <c r="F5" s="163">
        <f t="shared" ref="F5:F15" si="1">SUMIFS(F$23:F$1007, B$23:B$1007, $B5)*100</f>
        <v>13.999999999999998</v>
      </c>
      <c r="G5" s="163">
        <f>Table510[[#This Row],[New Total (%)]]-Table510[[#This Row],[Old Total (%)]]</f>
        <v>-1.5000000000000018</v>
      </c>
      <c r="J5" s="10" t="s">
        <v>132</v>
      </c>
      <c r="K5" s="200"/>
    </row>
    <row r="6" spans="2:11" x14ac:dyDescent="0.2">
      <c r="B6" s="7" t="s">
        <v>133</v>
      </c>
      <c r="C6" s="7"/>
      <c r="D6" s="7"/>
      <c r="E6" s="163">
        <f t="shared" si="0"/>
        <v>12</v>
      </c>
      <c r="F6" s="163">
        <f t="shared" si="1"/>
        <v>10.5</v>
      </c>
      <c r="G6" s="163">
        <f>Table510[[#This Row],[New Total (%)]]-Table510[[#This Row],[Old Total (%)]]</f>
        <v>-1.5</v>
      </c>
      <c r="J6" s="10" t="s">
        <v>133</v>
      </c>
      <c r="K6" s="200"/>
    </row>
    <row r="7" spans="2:11" x14ac:dyDescent="0.2">
      <c r="B7" s="7" t="s">
        <v>148</v>
      </c>
      <c r="C7" s="7"/>
      <c r="D7" s="7"/>
      <c r="E7" s="163">
        <f t="shared" si="0"/>
        <v>9.5</v>
      </c>
      <c r="F7" s="163">
        <f t="shared" si="1"/>
        <v>10</v>
      </c>
      <c r="G7" s="163">
        <f>Table510[[#This Row],[New Total (%)]]-Table510[[#This Row],[Old Total (%)]]</f>
        <v>0.5</v>
      </c>
      <c r="J7" s="10" t="s">
        <v>148</v>
      </c>
      <c r="K7" s="200"/>
    </row>
    <row r="8" spans="2:11" x14ac:dyDescent="0.2">
      <c r="B8" s="7" t="s">
        <v>162</v>
      </c>
      <c r="C8" s="7"/>
      <c r="D8" s="7"/>
      <c r="E8" s="163">
        <f t="shared" si="0"/>
        <v>3</v>
      </c>
      <c r="F8" s="163">
        <f t="shared" si="1"/>
        <v>3</v>
      </c>
      <c r="G8" s="163">
        <f>Table510[[#This Row],[New Total (%)]]-Table510[[#This Row],[Old Total (%)]]</f>
        <v>0</v>
      </c>
      <c r="J8" s="10" t="s">
        <v>162</v>
      </c>
      <c r="K8" s="200"/>
    </row>
    <row r="9" spans="2:11" x14ac:dyDescent="0.2">
      <c r="B9" s="7" t="s">
        <v>167</v>
      </c>
      <c r="C9" s="7"/>
      <c r="D9" s="7"/>
      <c r="E9" s="163">
        <f t="shared" si="0"/>
        <v>21.500000000000007</v>
      </c>
      <c r="F9" s="163">
        <f t="shared" si="1"/>
        <v>24.000000000000011</v>
      </c>
      <c r="G9" s="163">
        <f>Table510[[#This Row],[New Total (%)]]-Table510[[#This Row],[Old Total (%)]]</f>
        <v>2.5000000000000036</v>
      </c>
      <c r="J9" s="10" t="s">
        <v>167</v>
      </c>
      <c r="K9" s="200"/>
    </row>
    <row r="10" spans="2:11" x14ac:dyDescent="0.2">
      <c r="B10" s="7" t="s">
        <v>204</v>
      </c>
      <c r="C10" s="7"/>
      <c r="D10" s="7"/>
      <c r="E10" s="163">
        <f t="shared" si="0"/>
        <v>4</v>
      </c>
      <c r="F10" s="163">
        <f t="shared" si="1"/>
        <v>4</v>
      </c>
      <c r="G10" s="163">
        <f>Table510[[#This Row],[New Total (%)]]-Table510[[#This Row],[Old Total (%)]]</f>
        <v>0</v>
      </c>
      <c r="J10" s="10" t="s">
        <v>204</v>
      </c>
      <c r="K10" s="200"/>
    </row>
    <row r="11" spans="2:11" x14ac:dyDescent="0.2">
      <c r="B11" s="7" t="s">
        <v>214</v>
      </c>
      <c r="C11" s="7"/>
      <c r="D11" s="7"/>
      <c r="E11" s="163">
        <f t="shared" si="0"/>
        <v>9.5</v>
      </c>
      <c r="F11" s="163">
        <f t="shared" si="1"/>
        <v>9.5</v>
      </c>
      <c r="G11" s="163">
        <f>Table510[[#This Row],[New Total (%)]]-Table510[[#This Row],[Old Total (%)]]</f>
        <v>0</v>
      </c>
      <c r="J11" s="10" t="s">
        <v>214</v>
      </c>
      <c r="K11" s="200"/>
    </row>
    <row r="12" spans="2:11" x14ac:dyDescent="0.2">
      <c r="B12" s="7" t="s">
        <v>233</v>
      </c>
      <c r="C12" s="7"/>
      <c r="D12" s="7"/>
      <c r="E12" s="163">
        <f t="shared" si="0"/>
        <v>9.5000000000000018</v>
      </c>
      <c r="F12" s="163">
        <f t="shared" si="1"/>
        <v>9.5000000000000018</v>
      </c>
      <c r="G12" s="163">
        <f>Table510[[#This Row],[New Total (%)]]-Table510[[#This Row],[Old Total (%)]]</f>
        <v>0</v>
      </c>
      <c r="J12" s="10" t="s">
        <v>233</v>
      </c>
      <c r="K12" s="200"/>
    </row>
    <row r="13" spans="2:11" x14ac:dyDescent="0.2">
      <c r="B13" s="7" t="s">
        <v>228</v>
      </c>
      <c r="C13" s="7"/>
      <c r="D13" s="7"/>
      <c r="E13" s="163">
        <f t="shared" si="0"/>
        <v>4</v>
      </c>
      <c r="F13" s="163">
        <f t="shared" si="1"/>
        <v>4</v>
      </c>
      <c r="G13" s="163">
        <f>Table510[[#This Row],[New Total (%)]]-Table510[[#This Row],[Old Total (%)]]</f>
        <v>0</v>
      </c>
      <c r="J13" s="10" t="s">
        <v>228</v>
      </c>
      <c r="K13" s="200"/>
    </row>
    <row r="14" spans="2:11" x14ac:dyDescent="0.2">
      <c r="B14" s="7" t="s">
        <v>209</v>
      </c>
      <c r="C14" s="7"/>
      <c r="D14" s="7"/>
      <c r="E14" s="163">
        <f t="shared" si="0"/>
        <v>3.5000000000000004</v>
      </c>
      <c r="F14" s="163">
        <f t="shared" si="1"/>
        <v>3.5000000000000004</v>
      </c>
      <c r="G14" s="163">
        <f>Table510[[#This Row],[New Total (%)]]-Table510[[#This Row],[Old Total (%)]]</f>
        <v>0</v>
      </c>
      <c r="J14" s="10" t="s">
        <v>209</v>
      </c>
      <c r="K14" s="200"/>
    </row>
    <row r="15" spans="2:11" x14ac:dyDescent="0.2">
      <c r="B15" s="7" t="s">
        <v>193</v>
      </c>
      <c r="C15" s="7"/>
      <c r="D15" s="7"/>
      <c r="E15" s="163">
        <f t="shared" si="0"/>
        <v>8</v>
      </c>
      <c r="F15" s="163">
        <f t="shared" si="1"/>
        <v>8</v>
      </c>
      <c r="G15" s="163">
        <f>Table510[[#This Row],[New Total (%)]]-Table510[[#This Row],[Old Total (%)]]</f>
        <v>0</v>
      </c>
      <c r="J15" s="10" t="s">
        <v>193</v>
      </c>
      <c r="K15" s="200"/>
    </row>
    <row r="16" spans="2:11" x14ac:dyDescent="0.2">
      <c r="B16" s="7" t="s">
        <v>33</v>
      </c>
      <c r="C16" s="7"/>
      <c r="D16" s="7"/>
      <c r="E16" s="163">
        <f>SUM(Table510[Old Total (%)])</f>
        <v>100</v>
      </c>
      <c r="F16" s="163">
        <f>SUM(Table510[New Total (%)])</f>
        <v>100.00000000000001</v>
      </c>
      <c r="G16" s="163">
        <f>SUM(Table510[Diff (%)])</f>
        <v>1.7763568394002505E-15</v>
      </c>
      <c r="J16" s="11"/>
      <c r="K16" s="200"/>
    </row>
    <row r="17" spans="2:14" ht="6" customHeight="1" x14ac:dyDescent="0.2">
      <c r="B17" s="7"/>
      <c r="C17" s="7"/>
      <c r="D17" s="7"/>
      <c r="E17" s="140"/>
      <c r="F17" s="140"/>
      <c r="G17" s="140"/>
      <c r="I17" s="12"/>
      <c r="K17" s="200"/>
    </row>
    <row r="18" spans="2:14" ht="54" customHeight="1" x14ac:dyDescent="0.2">
      <c r="B18" s="13" t="s">
        <v>247</v>
      </c>
      <c r="C18" s="189" t="str" cm="1">
        <f t="array" ref="C18">_xlfn.TEXTJOIN(", ", TRUE, _xlfn._xlws.FILTER(D$18:D$1005, (E$18:E$1005=0)*(F$18:F$1005&gt;0)))</f>
        <v>T Rowe Price, JP Morgan, Morgan Stanley, Visa, Merck, Molina, Gartner, Microsoft, Nvidia, Arista, ASML, Intuit, Canadian NR, Canadian National Railway, Nestle, Unilever, Schlumberger</v>
      </c>
      <c r="D18" s="189"/>
      <c r="E18" s="189"/>
      <c r="F18" s="189"/>
      <c r="G18" s="190"/>
      <c r="H18" s="14"/>
      <c r="I18" s="14"/>
      <c r="K18" s="200"/>
    </row>
    <row r="19" spans="2:14" ht="5.25" customHeight="1" x14ac:dyDescent="0.2">
      <c r="B19" s="15"/>
      <c r="C19" s="3"/>
      <c r="D19" s="16"/>
      <c r="E19" s="16"/>
      <c r="F19" s="16"/>
      <c r="G19" s="16"/>
      <c r="H19" s="16"/>
      <c r="I19" s="16"/>
      <c r="K19" s="200"/>
    </row>
    <row r="20" spans="2:14" ht="24.75" customHeight="1" x14ac:dyDescent="0.2">
      <c r="B20" s="13" t="s">
        <v>248</v>
      </c>
      <c r="C20" s="189" t="str" cm="1">
        <f t="array" ref="C20">_xlfn.TEXTJOIN(", ", TRUE, _xlfn._xlws.FILTER(D$23:D$1005, (E$23:E$1005&gt;0)*(F$23:F$1005=0)))</f>
        <v>Capital One, Citigroup, Brookfield, Synchrony Financial, Bristol Myers, Neurocrine, United Health, Check Point, Cisco, Fiserv, Oracle, Rio Tinto, RTX, Constellation, Halliburton</v>
      </c>
      <c r="D20" s="189"/>
      <c r="E20" s="189"/>
      <c r="F20" s="189"/>
      <c r="G20" s="190"/>
      <c r="H20" s="14"/>
      <c r="I20" s="14"/>
      <c r="K20" s="200"/>
    </row>
    <row r="21" spans="2:14" ht="8.25" customHeight="1" x14ac:dyDescent="0.2">
      <c r="B21" s="17"/>
      <c r="C21" s="17"/>
      <c r="D21" s="17"/>
      <c r="E21" s="18"/>
      <c r="F21" s="18"/>
      <c r="G21" s="18"/>
      <c r="I21" s="12"/>
      <c r="K21" s="201" t="s">
        <v>414</v>
      </c>
    </row>
    <row r="22" spans="2:14" ht="12.75" customHeight="1" x14ac:dyDescent="0.2">
      <c r="B22" s="19" t="s">
        <v>106</v>
      </c>
      <c r="C22" s="19" t="s">
        <v>123</v>
      </c>
      <c r="D22" s="19" t="s">
        <v>30</v>
      </c>
      <c r="E22" s="20" t="s">
        <v>107</v>
      </c>
      <c r="F22" s="20" t="s">
        <v>108</v>
      </c>
      <c r="G22" s="20" t="s">
        <v>242</v>
      </c>
      <c r="H22" s="1"/>
      <c r="I22" s="1"/>
      <c r="J22" s="1"/>
      <c r="K22" s="201"/>
      <c r="L22" s="1"/>
      <c r="M22" s="1"/>
      <c r="N22" s="1"/>
    </row>
    <row r="23" spans="2:14" ht="12.75" customHeight="1" x14ac:dyDescent="0.2">
      <c r="B23" s="21" t="s">
        <v>132</v>
      </c>
      <c r="C23" s="21" t="s">
        <v>250</v>
      </c>
      <c r="D23" s="21" t="s">
        <v>251</v>
      </c>
      <c r="E23" s="22">
        <v>0.02</v>
      </c>
      <c r="F23" s="22">
        <v>0.02</v>
      </c>
      <c r="G23" s="22">
        <f>growth_holdings9[[#This Row],[New]]-growth_holdings9[[#This Row],[Old]]</f>
        <v>0</v>
      </c>
      <c r="H23" s="1"/>
      <c r="J23" s="1"/>
      <c r="K23" s="201"/>
    </row>
    <row r="24" spans="2:14" ht="12.75" customHeight="1" x14ac:dyDescent="0.2">
      <c r="B24" s="21" t="s">
        <v>132</v>
      </c>
      <c r="C24" s="21" t="s">
        <v>119</v>
      </c>
      <c r="D24" s="21" t="s">
        <v>64</v>
      </c>
      <c r="E24" s="22">
        <v>0.02</v>
      </c>
      <c r="F24" s="22">
        <v>0.02</v>
      </c>
      <c r="G24" s="22">
        <f>growth_holdings9[[#This Row],[New]]-growth_holdings9[[#This Row],[Old]]</f>
        <v>0</v>
      </c>
      <c r="H24" s="1"/>
      <c r="J24" s="1"/>
      <c r="K24" s="201"/>
    </row>
    <row r="25" spans="2:14" ht="12.75" customHeight="1" x14ac:dyDescent="0.2">
      <c r="B25" s="21" t="s">
        <v>132</v>
      </c>
      <c r="C25" s="21" t="s">
        <v>252</v>
      </c>
      <c r="D25" s="21" t="s">
        <v>253</v>
      </c>
      <c r="E25" s="22">
        <v>0.02</v>
      </c>
      <c r="F25" s="22">
        <v>0</v>
      </c>
      <c r="G25" s="22">
        <f>growth_holdings9[[#This Row],[New]]-growth_holdings9[[#This Row],[Old]]</f>
        <v>-0.02</v>
      </c>
      <c r="H25" s="1"/>
      <c r="J25" s="1"/>
      <c r="K25" s="201"/>
    </row>
    <row r="26" spans="2:14" ht="12.75" customHeight="1" x14ac:dyDescent="0.2">
      <c r="B26" s="21" t="s">
        <v>132</v>
      </c>
      <c r="C26" s="21" t="s">
        <v>254</v>
      </c>
      <c r="D26" s="21" t="s">
        <v>255</v>
      </c>
      <c r="E26" s="22">
        <v>0.02</v>
      </c>
      <c r="F26" s="22">
        <v>0.02</v>
      </c>
      <c r="G26" s="22">
        <f>growth_holdings9[[#This Row],[New]]-growth_holdings9[[#This Row],[Old]]</f>
        <v>0</v>
      </c>
      <c r="H26" s="1"/>
      <c r="J26" s="1"/>
      <c r="K26" s="201"/>
    </row>
    <row r="27" spans="2:14" ht="12.75" customHeight="1" x14ac:dyDescent="0.2">
      <c r="B27" s="21" t="s">
        <v>132</v>
      </c>
      <c r="C27" s="21" t="s">
        <v>256</v>
      </c>
      <c r="D27" s="21" t="s">
        <v>257</v>
      </c>
      <c r="E27" s="22">
        <v>0</v>
      </c>
      <c r="F27" s="22">
        <v>1.4999999999999999E-2</v>
      </c>
      <c r="G27" s="22">
        <f>growth_holdings9[[#This Row],[New]]-growth_holdings9[[#This Row],[Old]]</f>
        <v>1.4999999999999999E-2</v>
      </c>
      <c r="H27" s="1"/>
      <c r="J27" s="1"/>
      <c r="K27" s="201"/>
    </row>
    <row r="28" spans="2:14" ht="12.75" customHeight="1" x14ac:dyDescent="0.2">
      <c r="B28" s="21" t="s">
        <v>132</v>
      </c>
      <c r="C28" s="21" t="s">
        <v>258</v>
      </c>
      <c r="D28" s="21" t="s">
        <v>259</v>
      </c>
      <c r="E28" s="22">
        <v>0</v>
      </c>
      <c r="F28" s="22">
        <v>1.4999999999999999E-2</v>
      </c>
      <c r="G28" s="22">
        <f>growth_holdings9[[#This Row],[New]]-growth_holdings9[[#This Row],[Old]]</f>
        <v>1.4999999999999999E-2</v>
      </c>
      <c r="H28" s="1"/>
      <c r="J28" s="1"/>
      <c r="K28" s="201"/>
    </row>
    <row r="29" spans="2:14" ht="12.75" customHeight="1" x14ac:dyDescent="0.2">
      <c r="B29" s="21" t="s">
        <v>132</v>
      </c>
      <c r="C29" s="21" t="s">
        <v>260</v>
      </c>
      <c r="D29" s="21" t="s">
        <v>261</v>
      </c>
      <c r="E29" s="22">
        <v>0</v>
      </c>
      <c r="F29" s="22">
        <v>1.4999999999999999E-2</v>
      </c>
      <c r="G29" s="22">
        <f>growth_holdings9[[#This Row],[New]]-growth_holdings9[[#This Row],[Old]]</f>
        <v>1.4999999999999999E-2</v>
      </c>
      <c r="H29" s="1"/>
      <c r="J29" s="1"/>
      <c r="K29" s="201"/>
    </row>
    <row r="30" spans="2:14" ht="12.75" customHeight="1" x14ac:dyDescent="0.2">
      <c r="B30" s="21" t="s">
        <v>132</v>
      </c>
      <c r="C30" s="21" t="s">
        <v>116</v>
      </c>
      <c r="D30" s="21" t="s">
        <v>130</v>
      </c>
      <c r="E30" s="22">
        <v>0</v>
      </c>
      <c r="F30" s="22">
        <v>1.4999999999999999E-2</v>
      </c>
      <c r="G30" s="22">
        <f>growth_holdings9[[#This Row],[New]]-growth_holdings9[[#This Row],[Old]]</f>
        <v>1.4999999999999999E-2</v>
      </c>
      <c r="H30" s="1"/>
      <c r="J30" s="1"/>
      <c r="K30" s="201"/>
    </row>
    <row r="31" spans="2:14" ht="12.75" customHeight="1" x14ac:dyDescent="0.2">
      <c r="B31" s="21" t="s">
        <v>132</v>
      </c>
      <c r="C31" s="21" t="s">
        <v>262</v>
      </c>
      <c r="D31" s="21" t="s">
        <v>263</v>
      </c>
      <c r="E31" s="22">
        <v>0.02</v>
      </c>
      <c r="F31" s="22">
        <v>0</v>
      </c>
      <c r="G31" s="22">
        <f>growth_holdings9[[#This Row],[New]]-growth_holdings9[[#This Row],[Old]]</f>
        <v>-0.02</v>
      </c>
      <c r="H31" s="1"/>
      <c r="J31" s="1"/>
      <c r="K31" s="201"/>
    </row>
    <row r="32" spans="2:14" ht="12.75" customHeight="1" x14ac:dyDescent="0.2">
      <c r="B32" s="21" t="s">
        <v>132</v>
      </c>
      <c r="C32" s="21" t="s">
        <v>264</v>
      </c>
      <c r="D32" s="21" t="s">
        <v>265</v>
      </c>
      <c r="E32" s="22">
        <v>1.4999999999999999E-2</v>
      </c>
      <c r="F32" s="22">
        <v>0</v>
      </c>
      <c r="G32" s="22">
        <f>growth_holdings9[[#This Row],[New]]-growth_holdings9[[#This Row],[Old]]</f>
        <v>-1.4999999999999999E-2</v>
      </c>
      <c r="H32" s="1"/>
      <c r="J32" s="1"/>
      <c r="K32" s="201"/>
    </row>
    <row r="33" spans="2:14" ht="12.75" customHeight="1" x14ac:dyDescent="0.2">
      <c r="B33" s="21" t="s">
        <v>132</v>
      </c>
      <c r="C33" s="21" t="s">
        <v>266</v>
      </c>
      <c r="D33" s="21" t="s">
        <v>267</v>
      </c>
      <c r="E33" s="22">
        <v>0.02</v>
      </c>
      <c r="F33" s="22">
        <v>0.02</v>
      </c>
      <c r="G33" s="22">
        <f>growth_holdings9[[#This Row],[New]]-growth_holdings9[[#This Row],[Old]]</f>
        <v>0</v>
      </c>
      <c r="H33" s="1"/>
      <c r="J33" s="1"/>
      <c r="K33" s="201"/>
    </row>
    <row r="34" spans="2:14" ht="12.75" customHeight="1" x14ac:dyDescent="0.2">
      <c r="B34" s="21" t="s">
        <v>132</v>
      </c>
      <c r="C34" s="21" t="s">
        <v>268</v>
      </c>
      <c r="D34" s="21" t="s">
        <v>269</v>
      </c>
      <c r="E34" s="22">
        <v>0.02</v>
      </c>
      <c r="F34" s="22">
        <v>0</v>
      </c>
      <c r="G34" s="22">
        <f>growth_holdings9[[#This Row],[New]]-growth_holdings9[[#This Row],[Old]]</f>
        <v>-0.02</v>
      </c>
      <c r="H34" s="1"/>
      <c r="J34" s="1"/>
      <c r="K34" s="201"/>
    </row>
    <row r="35" spans="2:14" ht="12.75" customHeight="1" x14ac:dyDescent="0.2">
      <c r="B35" s="21" t="s">
        <v>133</v>
      </c>
      <c r="C35" s="21" t="s">
        <v>270</v>
      </c>
      <c r="D35" s="21" t="s">
        <v>271</v>
      </c>
      <c r="E35" s="22">
        <v>1.4999999999999999E-2</v>
      </c>
      <c r="F35" s="22">
        <v>0</v>
      </c>
      <c r="G35" s="22">
        <f>growth_holdings9[[#This Row],[New]]-growth_holdings9[[#This Row],[Old]]</f>
        <v>-1.4999999999999999E-2</v>
      </c>
      <c r="H35" s="1"/>
      <c r="J35" s="1"/>
      <c r="K35" s="201"/>
    </row>
    <row r="36" spans="2:14" ht="12.75" customHeight="1" x14ac:dyDescent="0.2">
      <c r="B36" s="21" t="s">
        <v>133</v>
      </c>
      <c r="C36" s="21" t="s">
        <v>272</v>
      </c>
      <c r="D36" s="21" t="s">
        <v>273</v>
      </c>
      <c r="E36" s="22">
        <v>1.4999999999999999E-2</v>
      </c>
      <c r="F36" s="22">
        <v>1.4999999999999999E-2</v>
      </c>
      <c r="G36" s="22">
        <f>growth_holdings9[[#This Row],[New]]-growth_holdings9[[#This Row],[Old]]</f>
        <v>0</v>
      </c>
      <c r="H36" s="1"/>
      <c r="J36" s="1"/>
      <c r="K36" s="201"/>
    </row>
    <row r="37" spans="2:14" ht="12.75" customHeight="1" x14ac:dyDescent="0.2">
      <c r="B37" s="21" t="s">
        <v>133</v>
      </c>
      <c r="C37" s="21" t="s">
        <v>136</v>
      </c>
      <c r="D37" s="21" t="s">
        <v>137</v>
      </c>
      <c r="E37" s="22">
        <v>0</v>
      </c>
      <c r="F37" s="22">
        <v>1.4999999999999999E-2</v>
      </c>
      <c r="G37" s="22">
        <f>growth_holdings9[[#This Row],[New]]-growth_holdings9[[#This Row],[Old]]</f>
        <v>1.4999999999999999E-2</v>
      </c>
      <c r="H37" s="1"/>
      <c r="I37" s="1"/>
      <c r="J37" s="1"/>
      <c r="K37" s="201"/>
    </row>
    <row r="38" spans="2:14" ht="12.75" customHeight="1" x14ac:dyDescent="0.2">
      <c r="B38" s="21" t="s">
        <v>133</v>
      </c>
      <c r="C38" s="21" t="s">
        <v>138</v>
      </c>
      <c r="D38" s="21" t="s">
        <v>139</v>
      </c>
      <c r="E38" s="22">
        <v>0</v>
      </c>
      <c r="F38" s="22">
        <v>1.4999999999999999E-2</v>
      </c>
      <c r="G38" s="22">
        <f>growth_holdings9[[#This Row],[New]]-growth_holdings9[[#This Row],[Old]]</f>
        <v>1.4999999999999999E-2</v>
      </c>
      <c r="H38" s="1"/>
      <c r="K38" s="201"/>
    </row>
    <row r="39" spans="2:14" ht="12.75" customHeight="1" x14ac:dyDescent="0.2">
      <c r="B39" s="21" t="s">
        <v>133</v>
      </c>
      <c r="C39" s="21" t="s">
        <v>274</v>
      </c>
      <c r="D39" s="21" t="s">
        <v>275</v>
      </c>
      <c r="E39" s="22">
        <v>1.4999999999999999E-2</v>
      </c>
      <c r="F39" s="22">
        <v>0</v>
      </c>
      <c r="G39" s="22">
        <f>growth_holdings9[[#This Row],[New]]-growth_holdings9[[#This Row],[Old]]</f>
        <v>-1.4999999999999999E-2</v>
      </c>
      <c r="H39" s="1"/>
      <c r="K39" s="201"/>
      <c r="M39" s="1"/>
      <c r="N39" s="1"/>
    </row>
    <row r="40" spans="2:14" ht="12.75" customHeight="1" x14ac:dyDescent="0.2">
      <c r="B40" s="21" t="s">
        <v>133</v>
      </c>
      <c r="C40" s="21" t="s">
        <v>276</v>
      </c>
      <c r="D40" s="21" t="s">
        <v>277</v>
      </c>
      <c r="E40" s="22">
        <v>1.4999999999999999E-2</v>
      </c>
      <c r="F40" s="22">
        <v>1.4999999999999999E-2</v>
      </c>
      <c r="G40" s="22">
        <f>growth_holdings9[[#This Row],[New]]-growth_holdings9[[#This Row],[Old]]</f>
        <v>0</v>
      </c>
      <c r="H40" s="1"/>
      <c r="K40" s="201"/>
      <c r="M40" s="1"/>
      <c r="N40" s="1"/>
    </row>
    <row r="41" spans="2:14" ht="12.75" customHeight="1" x14ac:dyDescent="0.2">
      <c r="B41" s="21" t="s">
        <v>133</v>
      </c>
      <c r="C41" s="21" t="s">
        <v>142</v>
      </c>
      <c r="D41" s="21" t="s">
        <v>69</v>
      </c>
      <c r="E41" s="22">
        <v>1.4999999999999999E-2</v>
      </c>
      <c r="F41" s="22">
        <v>0</v>
      </c>
      <c r="G41" s="22">
        <f>growth_holdings9[[#This Row],[New]]-growth_holdings9[[#This Row],[Old]]</f>
        <v>-1.4999999999999999E-2</v>
      </c>
      <c r="H41" s="1"/>
      <c r="K41" s="201"/>
      <c r="M41" s="1"/>
      <c r="N41" s="1"/>
    </row>
    <row r="42" spans="2:14" ht="12.75" customHeight="1" x14ac:dyDescent="0.2">
      <c r="B42" s="21" t="s">
        <v>133</v>
      </c>
      <c r="C42" s="21" t="s">
        <v>134</v>
      </c>
      <c r="D42" s="21" t="s">
        <v>135</v>
      </c>
      <c r="E42" s="22">
        <v>1.4999999999999999E-2</v>
      </c>
      <c r="F42" s="22">
        <v>1.4999999999999999E-2</v>
      </c>
      <c r="G42" s="22">
        <f>growth_holdings9[[#This Row],[New]]-growth_holdings9[[#This Row],[Old]]</f>
        <v>0</v>
      </c>
      <c r="H42" s="1"/>
      <c r="K42" s="201"/>
      <c r="M42" s="1"/>
      <c r="N42" s="1"/>
    </row>
    <row r="43" spans="2:14" ht="12.75" customHeight="1" x14ac:dyDescent="0.2">
      <c r="B43" s="21" t="s">
        <v>133</v>
      </c>
      <c r="C43" s="21" t="s">
        <v>278</v>
      </c>
      <c r="D43" s="21" t="s">
        <v>279</v>
      </c>
      <c r="E43" s="22">
        <v>1.4999999999999999E-2</v>
      </c>
      <c r="F43" s="22">
        <v>1.4999999999999999E-2</v>
      </c>
      <c r="G43" s="22">
        <f>growth_holdings9[[#This Row],[New]]-growth_holdings9[[#This Row],[Old]]</f>
        <v>0</v>
      </c>
      <c r="H43" s="1"/>
      <c r="K43" s="201"/>
      <c r="M43" s="1"/>
      <c r="N43" s="1"/>
    </row>
    <row r="44" spans="2:14" ht="12.75" customHeight="1" x14ac:dyDescent="0.2">
      <c r="B44" s="21" t="s">
        <v>133</v>
      </c>
      <c r="C44" s="21" t="s">
        <v>280</v>
      </c>
      <c r="D44" s="21" t="s">
        <v>281</v>
      </c>
      <c r="E44" s="22">
        <v>1.4999999999999999E-2</v>
      </c>
      <c r="F44" s="22">
        <v>1.4999999999999999E-2</v>
      </c>
      <c r="G44" s="22">
        <f>growth_holdings9[[#This Row],[New]]-growth_holdings9[[#This Row],[Old]]</f>
        <v>0</v>
      </c>
      <c r="H44" s="1"/>
      <c r="K44" s="201"/>
      <c r="M44" s="1"/>
      <c r="N44" s="1"/>
    </row>
    <row r="45" spans="2:14" ht="12.75" customHeight="1" x14ac:dyDescent="0.2">
      <c r="B45" s="21" t="s">
        <v>148</v>
      </c>
      <c r="C45" s="21" t="s">
        <v>282</v>
      </c>
      <c r="D45" s="21" t="s">
        <v>283</v>
      </c>
      <c r="E45" s="22">
        <v>1.4999999999999999E-2</v>
      </c>
      <c r="F45" s="22">
        <v>1.4999999999999999E-2</v>
      </c>
      <c r="G45" s="22">
        <f>growth_holdings9[[#This Row],[New]]-growth_holdings9[[#This Row],[Old]]</f>
        <v>0</v>
      </c>
      <c r="H45" s="1"/>
      <c r="K45" s="201"/>
      <c r="M45" s="1"/>
      <c r="N45" s="1"/>
    </row>
    <row r="46" spans="2:14" ht="12.75" customHeight="1" x14ac:dyDescent="0.2">
      <c r="B46" s="21" t="s">
        <v>148</v>
      </c>
      <c r="C46" s="21" t="s">
        <v>284</v>
      </c>
      <c r="D46" s="21" t="s">
        <v>285</v>
      </c>
      <c r="E46" s="22">
        <v>1.4999999999999999E-2</v>
      </c>
      <c r="F46" s="22">
        <v>1.4999999999999999E-2</v>
      </c>
      <c r="G46" s="22">
        <f>growth_holdings9[[#This Row],[New]]-growth_holdings9[[#This Row],[Old]]</f>
        <v>0</v>
      </c>
      <c r="K46" s="201"/>
    </row>
    <row r="47" spans="2:14" ht="12.75" customHeight="1" x14ac:dyDescent="0.2">
      <c r="B47" s="21" t="s">
        <v>148</v>
      </c>
      <c r="C47" s="21" t="s">
        <v>286</v>
      </c>
      <c r="D47" s="21" t="s">
        <v>287</v>
      </c>
      <c r="E47" s="22">
        <v>1.4999999999999999E-2</v>
      </c>
      <c r="F47" s="22">
        <v>1.4999999999999999E-2</v>
      </c>
      <c r="G47" s="22">
        <f>growth_holdings9[[#This Row],[New]]-growth_holdings9[[#This Row],[Old]]</f>
        <v>0</v>
      </c>
      <c r="K47" s="201"/>
    </row>
    <row r="48" spans="2:14" ht="12.75" customHeight="1" x14ac:dyDescent="0.2">
      <c r="B48" s="21" t="s">
        <v>148</v>
      </c>
      <c r="C48" s="21" t="s">
        <v>155</v>
      </c>
      <c r="D48" s="21" t="s">
        <v>156</v>
      </c>
      <c r="E48" s="22">
        <v>1.4999999999999999E-2</v>
      </c>
      <c r="F48" s="22">
        <v>0.02</v>
      </c>
      <c r="G48" s="22">
        <f>growth_holdings9[[#This Row],[New]]-growth_holdings9[[#This Row],[Old]]</f>
        <v>5.000000000000001E-3</v>
      </c>
      <c r="K48" s="201"/>
    </row>
    <row r="49" spans="2:12" ht="12.75" customHeight="1" x14ac:dyDescent="0.2">
      <c r="B49" s="21" t="s">
        <v>148</v>
      </c>
      <c r="C49" s="21" t="s">
        <v>157</v>
      </c>
      <c r="D49" s="21" t="s">
        <v>158</v>
      </c>
      <c r="E49" s="22">
        <v>0.02</v>
      </c>
      <c r="F49" s="22">
        <v>0.02</v>
      </c>
      <c r="G49" s="22">
        <f>growth_holdings9[[#This Row],[New]]-growth_holdings9[[#This Row],[Old]]</f>
        <v>0</v>
      </c>
      <c r="K49" s="144"/>
    </row>
    <row r="50" spans="2:12" ht="12.75" customHeight="1" x14ac:dyDescent="0.2">
      <c r="B50" s="21" t="s">
        <v>148</v>
      </c>
      <c r="C50" s="21" t="s">
        <v>288</v>
      </c>
      <c r="D50" s="21" t="s">
        <v>289</v>
      </c>
      <c r="E50" s="22">
        <v>1.4999999999999999E-2</v>
      </c>
      <c r="F50" s="22">
        <v>1.4999999999999999E-2</v>
      </c>
      <c r="G50" s="22">
        <f>growth_holdings9[[#This Row],[New]]-growth_holdings9[[#This Row],[Old]]</f>
        <v>0</v>
      </c>
      <c r="K50" s="144"/>
    </row>
    <row r="51" spans="2:12" ht="12.75" customHeight="1" x14ac:dyDescent="0.2">
      <c r="B51" s="21" t="s">
        <v>162</v>
      </c>
      <c r="C51" s="21" t="s">
        <v>290</v>
      </c>
      <c r="D51" s="21" t="s">
        <v>291</v>
      </c>
      <c r="E51" s="22">
        <v>1.4999999999999999E-2</v>
      </c>
      <c r="F51" s="22">
        <v>1.4999999999999999E-2</v>
      </c>
      <c r="G51" s="22">
        <f>growth_holdings9[[#This Row],[New]]-growth_holdings9[[#This Row],[Old]]</f>
        <v>0</v>
      </c>
      <c r="I51" s="1"/>
      <c r="J51" s="1"/>
      <c r="K51" s="144"/>
      <c r="L51" s="1"/>
    </row>
    <row r="52" spans="2:12" ht="12.75" customHeight="1" x14ac:dyDescent="0.2">
      <c r="B52" s="21" t="s">
        <v>162</v>
      </c>
      <c r="C52" s="21" t="s">
        <v>163</v>
      </c>
      <c r="D52" s="21" t="s">
        <v>164</v>
      </c>
      <c r="E52" s="22">
        <v>1.4999999999999999E-2</v>
      </c>
      <c r="F52" s="22">
        <v>1.4999999999999999E-2</v>
      </c>
      <c r="G52" s="22">
        <f>growth_holdings9[[#This Row],[New]]-growth_holdings9[[#This Row],[Old]]</f>
        <v>0</v>
      </c>
      <c r="K52" s="144"/>
    </row>
    <row r="53" spans="2:12" ht="12.75" customHeight="1" x14ac:dyDescent="0.2">
      <c r="B53" s="21" t="s">
        <v>167</v>
      </c>
      <c r="C53" s="21" t="s">
        <v>292</v>
      </c>
      <c r="D53" s="21" t="s">
        <v>293</v>
      </c>
      <c r="E53" s="22">
        <v>1.4999999999999999E-2</v>
      </c>
      <c r="F53" s="22">
        <v>1.4999999999999999E-2</v>
      </c>
      <c r="G53" s="22">
        <f>growth_holdings9[[#This Row],[New]]-growth_holdings9[[#This Row],[Old]]</f>
        <v>0</v>
      </c>
      <c r="K53" s="144"/>
    </row>
    <row r="54" spans="2:12" ht="12.75" customHeight="1" x14ac:dyDescent="0.2">
      <c r="B54" s="21" t="s">
        <v>167</v>
      </c>
      <c r="C54" s="21" t="s">
        <v>169</v>
      </c>
      <c r="D54" s="21" t="s">
        <v>170</v>
      </c>
      <c r="E54" s="22">
        <v>1.4999999999999999E-2</v>
      </c>
      <c r="F54" s="22">
        <v>1.4999999999999999E-2</v>
      </c>
      <c r="G54" s="22">
        <f>growth_holdings9[[#This Row],[New]]-growth_holdings9[[#This Row],[Old]]</f>
        <v>0</v>
      </c>
      <c r="K54" s="144"/>
    </row>
    <row r="55" spans="2:12" ht="12.75" customHeight="1" x14ac:dyDescent="0.2">
      <c r="B55" s="21" t="s">
        <v>167</v>
      </c>
      <c r="C55" s="21" t="s">
        <v>294</v>
      </c>
      <c r="D55" s="21" t="s">
        <v>295</v>
      </c>
      <c r="E55" s="22">
        <v>1.4999999999999999E-2</v>
      </c>
      <c r="F55" s="22">
        <v>0</v>
      </c>
      <c r="G55" s="22">
        <f>growth_holdings9[[#This Row],[New]]-growth_holdings9[[#This Row],[Old]]</f>
        <v>-1.4999999999999999E-2</v>
      </c>
      <c r="K55" s="144"/>
    </row>
    <row r="56" spans="2:12" ht="12.75" customHeight="1" x14ac:dyDescent="0.2">
      <c r="B56" s="21" t="s">
        <v>167</v>
      </c>
      <c r="C56" s="21" t="s">
        <v>172</v>
      </c>
      <c r="D56" s="21" t="s">
        <v>173</v>
      </c>
      <c r="E56" s="22">
        <v>0.02</v>
      </c>
      <c r="F56" s="22">
        <v>0</v>
      </c>
      <c r="G56" s="22">
        <f>growth_holdings9[[#This Row],[New]]-growth_holdings9[[#This Row],[Old]]</f>
        <v>-0.02</v>
      </c>
      <c r="K56" s="144"/>
    </row>
    <row r="57" spans="2:12" ht="12.75" customHeight="1" x14ac:dyDescent="0.2">
      <c r="B57" s="21" t="s">
        <v>167</v>
      </c>
      <c r="C57" s="21" t="s">
        <v>296</v>
      </c>
      <c r="D57" s="21" t="s">
        <v>297</v>
      </c>
      <c r="E57" s="22">
        <v>1.4999999999999999E-2</v>
      </c>
      <c r="F57" s="22">
        <v>1.4999999999999999E-2</v>
      </c>
      <c r="G57" s="22">
        <f>growth_holdings9[[#This Row],[New]]-growth_holdings9[[#This Row],[Old]]</f>
        <v>0</v>
      </c>
      <c r="K57" s="144"/>
    </row>
    <row r="58" spans="2:12" ht="12.75" customHeight="1" x14ac:dyDescent="0.2">
      <c r="B58" s="21" t="s">
        <v>167</v>
      </c>
      <c r="C58" s="21" t="s">
        <v>298</v>
      </c>
      <c r="D58" s="21" t="s">
        <v>299</v>
      </c>
      <c r="E58" s="22">
        <v>1.4999999999999999E-2</v>
      </c>
      <c r="F58" s="22">
        <v>0</v>
      </c>
      <c r="G58" s="22">
        <f>growth_holdings9[[#This Row],[New]]-growth_holdings9[[#This Row],[Old]]</f>
        <v>-1.4999999999999999E-2</v>
      </c>
      <c r="K58" s="144"/>
    </row>
    <row r="59" spans="2:12" ht="12.75" customHeight="1" x14ac:dyDescent="0.2">
      <c r="B59" s="21" t="s">
        <v>167</v>
      </c>
      <c r="C59" s="21" t="s">
        <v>300</v>
      </c>
      <c r="D59" s="21" t="s">
        <v>301</v>
      </c>
      <c r="E59" s="22">
        <v>1.4999999999999999E-2</v>
      </c>
      <c r="F59" s="22">
        <v>1.4999999999999999E-2</v>
      </c>
      <c r="G59" s="22">
        <f>growth_holdings9[[#This Row],[New]]-growth_holdings9[[#This Row],[Old]]</f>
        <v>0</v>
      </c>
      <c r="K59" s="144"/>
    </row>
    <row r="60" spans="2:12" ht="12.75" customHeight="1" x14ac:dyDescent="0.2">
      <c r="B60" s="21" t="s">
        <v>167</v>
      </c>
      <c r="C60" s="21" t="s">
        <v>302</v>
      </c>
      <c r="D60" s="21" t="s">
        <v>303</v>
      </c>
      <c r="E60" s="22">
        <v>0</v>
      </c>
      <c r="F60" s="22">
        <v>0.01</v>
      </c>
      <c r="G60" s="22">
        <f>growth_holdings9[[#This Row],[New]]-growth_holdings9[[#This Row],[Old]]</f>
        <v>0.01</v>
      </c>
      <c r="K60" s="144"/>
    </row>
    <row r="61" spans="2:12" ht="12.75" customHeight="1" x14ac:dyDescent="0.2">
      <c r="B61" s="21" t="s">
        <v>167</v>
      </c>
      <c r="C61" s="21" t="s">
        <v>180</v>
      </c>
      <c r="D61" s="21" t="s">
        <v>181</v>
      </c>
      <c r="E61" s="22">
        <v>0</v>
      </c>
      <c r="F61" s="22">
        <v>0.02</v>
      </c>
      <c r="G61" s="22">
        <f>growth_holdings9[[#This Row],[New]]-growth_holdings9[[#This Row],[Old]]</f>
        <v>0.02</v>
      </c>
      <c r="K61" s="144"/>
    </row>
    <row r="62" spans="2:12" ht="12.75" customHeight="1" x14ac:dyDescent="0.2">
      <c r="B62" s="21" t="s">
        <v>167</v>
      </c>
      <c r="C62" s="21" t="s">
        <v>304</v>
      </c>
      <c r="D62" s="21" t="s">
        <v>305</v>
      </c>
      <c r="E62" s="22">
        <v>1.4999999999999999E-2</v>
      </c>
      <c r="F62" s="22">
        <v>1.4999999999999999E-2</v>
      </c>
      <c r="G62" s="22">
        <f>growth_holdings9[[#This Row],[New]]-growth_holdings9[[#This Row],[Old]]</f>
        <v>0</v>
      </c>
      <c r="K62" s="144"/>
    </row>
    <row r="63" spans="2:12" ht="12.75" customHeight="1" x14ac:dyDescent="0.2">
      <c r="B63" s="21" t="s">
        <v>167</v>
      </c>
      <c r="C63" s="21" t="s">
        <v>182</v>
      </c>
      <c r="D63" s="21" t="s">
        <v>183</v>
      </c>
      <c r="E63" s="22">
        <v>0</v>
      </c>
      <c r="F63" s="22">
        <v>1.4999999999999999E-2</v>
      </c>
      <c r="G63" s="22">
        <f>growth_holdings9[[#This Row],[New]]-growth_holdings9[[#This Row],[Old]]</f>
        <v>1.4999999999999999E-2</v>
      </c>
      <c r="K63" s="144"/>
    </row>
    <row r="64" spans="2:12" ht="12.75" customHeight="1" x14ac:dyDescent="0.2">
      <c r="B64" s="21" t="s">
        <v>167</v>
      </c>
      <c r="C64" s="21" t="s">
        <v>187</v>
      </c>
      <c r="D64" s="21" t="s">
        <v>306</v>
      </c>
      <c r="E64" s="22">
        <v>0</v>
      </c>
      <c r="F64" s="22">
        <v>1.4999999999999999E-2</v>
      </c>
      <c r="G64" s="22">
        <f>growth_holdings9[[#This Row],[New]]-growth_holdings9[[#This Row],[Old]]</f>
        <v>1.4999999999999999E-2</v>
      </c>
      <c r="K64" s="144"/>
    </row>
    <row r="65" spans="2:11" ht="12.75" customHeight="1" x14ac:dyDescent="0.2">
      <c r="B65" s="21" t="s">
        <v>167</v>
      </c>
      <c r="C65" s="21" t="s">
        <v>177</v>
      </c>
      <c r="D65" s="21" t="s">
        <v>84</v>
      </c>
      <c r="E65" s="22">
        <v>0</v>
      </c>
      <c r="F65" s="22">
        <v>1.4999999999999999E-2</v>
      </c>
      <c r="G65" s="22">
        <f>growth_holdings9[[#This Row],[New]]-growth_holdings9[[#This Row],[Old]]</f>
        <v>1.4999999999999999E-2</v>
      </c>
      <c r="K65" s="144"/>
    </row>
    <row r="66" spans="2:11" ht="12.75" customHeight="1" x14ac:dyDescent="0.2">
      <c r="B66" s="21" t="s">
        <v>167</v>
      </c>
      <c r="C66" s="21" t="s">
        <v>189</v>
      </c>
      <c r="D66" s="21" t="s">
        <v>89</v>
      </c>
      <c r="E66" s="22">
        <v>0</v>
      </c>
      <c r="F66" s="22">
        <v>1.4999999999999999E-2</v>
      </c>
      <c r="G66" s="22">
        <f>growth_holdings9[[#This Row],[New]]-growth_holdings9[[#This Row],[Old]]</f>
        <v>1.4999999999999999E-2</v>
      </c>
      <c r="K66" s="144"/>
    </row>
    <row r="67" spans="2:11" ht="12.75" customHeight="1" x14ac:dyDescent="0.2">
      <c r="B67" s="21" t="s">
        <v>167</v>
      </c>
      <c r="C67" s="21" t="s">
        <v>178</v>
      </c>
      <c r="D67" s="21" t="s">
        <v>307</v>
      </c>
      <c r="E67" s="22">
        <v>1.4999999999999999E-2</v>
      </c>
      <c r="F67" s="22">
        <v>1.4999999999999999E-2</v>
      </c>
      <c r="G67" s="22">
        <f>growth_holdings9[[#This Row],[New]]-growth_holdings9[[#This Row],[Old]]</f>
        <v>0</v>
      </c>
      <c r="K67" s="144"/>
    </row>
    <row r="68" spans="2:11" ht="12.75" customHeight="1" x14ac:dyDescent="0.2">
      <c r="B68" s="21" t="s">
        <v>167</v>
      </c>
      <c r="C68" s="21" t="s">
        <v>308</v>
      </c>
      <c r="D68" s="21" t="s">
        <v>309</v>
      </c>
      <c r="E68" s="22">
        <v>1.4999999999999999E-2</v>
      </c>
      <c r="F68" s="22">
        <v>0</v>
      </c>
      <c r="G68" s="22">
        <f>growth_holdings9[[#This Row],[New]]-growth_holdings9[[#This Row],[Old]]</f>
        <v>-1.4999999999999999E-2</v>
      </c>
      <c r="K68" s="144"/>
    </row>
    <row r="69" spans="2:11" ht="12.75" customHeight="1" x14ac:dyDescent="0.2">
      <c r="B69" s="21" t="s">
        <v>167</v>
      </c>
      <c r="C69" s="21" t="s">
        <v>192</v>
      </c>
      <c r="D69" s="21" t="s">
        <v>92</v>
      </c>
      <c r="E69" s="22">
        <v>1.4999999999999999E-2</v>
      </c>
      <c r="F69" s="22">
        <v>1.4999999999999999E-2</v>
      </c>
      <c r="G69" s="22">
        <f>growth_holdings9[[#This Row],[New]]-growth_holdings9[[#This Row],[Old]]</f>
        <v>0</v>
      </c>
      <c r="K69" s="144"/>
    </row>
    <row r="70" spans="2:11" ht="12.75" customHeight="1" x14ac:dyDescent="0.2">
      <c r="B70" s="21" t="s">
        <v>167</v>
      </c>
      <c r="C70" s="21" t="s">
        <v>310</v>
      </c>
      <c r="D70" s="21" t="s">
        <v>311</v>
      </c>
      <c r="E70" s="22">
        <v>1.4999999999999999E-2</v>
      </c>
      <c r="F70" s="22">
        <v>1.4999999999999999E-2</v>
      </c>
      <c r="G70" s="22">
        <f>growth_holdings9[[#This Row],[New]]-growth_holdings9[[#This Row],[Old]]</f>
        <v>0</v>
      </c>
      <c r="K70" s="144"/>
    </row>
    <row r="71" spans="2:11" ht="12.75" customHeight="1" x14ac:dyDescent="0.2">
      <c r="B71" s="21" t="s">
        <v>167</v>
      </c>
      <c r="C71" s="21" t="s">
        <v>312</v>
      </c>
      <c r="D71" s="21" t="s">
        <v>313</v>
      </c>
      <c r="E71" s="22">
        <v>1.4999999999999999E-2</v>
      </c>
      <c r="F71" s="22">
        <v>1.4999999999999999E-2</v>
      </c>
      <c r="G71" s="22">
        <f>growth_holdings9[[#This Row],[New]]-growth_holdings9[[#This Row],[Old]]</f>
        <v>0</v>
      </c>
      <c r="K71" s="144"/>
    </row>
    <row r="72" spans="2:11" ht="12.75" customHeight="1" x14ac:dyDescent="0.2">
      <c r="B72" s="21" t="s">
        <v>167</v>
      </c>
      <c r="C72" s="21" t="s">
        <v>314</v>
      </c>
      <c r="D72" s="21" t="s">
        <v>315</v>
      </c>
      <c r="E72" s="22">
        <v>1.4999999999999999E-2</v>
      </c>
      <c r="F72" s="22">
        <v>1.4999999999999999E-2</v>
      </c>
      <c r="G72" s="22">
        <f>growth_holdings9[[#This Row],[New]]-growth_holdings9[[#This Row],[Old]]</f>
        <v>0</v>
      </c>
      <c r="K72" s="144"/>
    </row>
    <row r="73" spans="2:11" ht="12.75" customHeight="1" x14ac:dyDescent="0.2">
      <c r="B73" s="21" t="s">
        <v>193</v>
      </c>
      <c r="C73" s="21" t="s">
        <v>194</v>
      </c>
      <c r="D73" s="21" t="s">
        <v>195</v>
      </c>
      <c r="E73" s="22">
        <v>0.02</v>
      </c>
      <c r="F73" s="22">
        <v>0.02</v>
      </c>
      <c r="G73" s="22">
        <f>growth_holdings9[[#This Row],[New]]-growth_holdings9[[#This Row],[Old]]</f>
        <v>0</v>
      </c>
      <c r="K73" s="144"/>
    </row>
    <row r="74" spans="2:11" ht="12.75" customHeight="1" x14ac:dyDescent="0.2">
      <c r="B74" s="21" t="s">
        <v>193</v>
      </c>
      <c r="C74" s="21" t="s">
        <v>203</v>
      </c>
      <c r="D74" s="21" t="s">
        <v>95</v>
      </c>
      <c r="E74" s="22">
        <v>0.02</v>
      </c>
      <c r="F74" s="22">
        <v>0.02</v>
      </c>
      <c r="G74" s="22">
        <f>growth_holdings9[[#This Row],[New]]-growth_holdings9[[#This Row],[Old]]</f>
        <v>0</v>
      </c>
      <c r="K74" s="144"/>
    </row>
    <row r="75" spans="2:11" ht="12.75" customHeight="1" x14ac:dyDescent="0.2">
      <c r="B75" s="21" t="s">
        <v>193</v>
      </c>
      <c r="C75" s="21" t="s">
        <v>316</v>
      </c>
      <c r="D75" s="21" t="s">
        <v>317</v>
      </c>
      <c r="E75" s="22">
        <v>0.02</v>
      </c>
      <c r="F75" s="22">
        <v>0.02</v>
      </c>
      <c r="G75" s="22">
        <f>growth_holdings9[[#This Row],[New]]-growth_holdings9[[#This Row],[Old]]</f>
        <v>0</v>
      </c>
      <c r="K75" s="144"/>
    </row>
    <row r="76" spans="2:11" ht="12.75" customHeight="1" x14ac:dyDescent="0.2">
      <c r="B76" s="21" t="s">
        <v>193</v>
      </c>
      <c r="C76" s="21" t="s">
        <v>199</v>
      </c>
      <c r="D76" s="21" t="s">
        <v>200</v>
      </c>
      <c r="E76" s="22">
        <v>0.02</v>
      </c>
      <c r="F76" s="22">
        <v>0.02</v>
      </c>
      <c r="G76" s="22">
        <f>growth_holdings9[[#This Row],[New]]-growth_holdings9[[#This Row],[Old]]</f>
        <v>0</v>
      </c>
      <c r="K76" s="144"/>
    </row>
    <row r="77" spans="2:11" ht="12.75" customHeight="1" x14ac:dyDescent="0.2">
      <c r="B77" s="21" t="s">
        <v>204</v>
      </c>
      <c r="C77" s="21" t="s">
        <v>318</v>
      </c>
      <c r="D77" s="21" t="s">
        <v>319</v>
      </c>
      <c r="E77" s="22">
        <v>0.02</v>
      </c>
      <c r="F77" s="22">
        <v>0.02</v>
      </c>
      <c r="G77" s="22">
        <f>growth_holdings9[[#This Row],[New]]-growth_holdings9[[#This Row],[Old]]</f>
        <v>0</v>
      </c>
      <c r="K77" s="144"/>
    </row>
    <row r="78" spans="2:11" ht="12.75" customHeight="1" x14ac:dyDescent="0.2">
      <c r="B78" s="21" t="s">
        <v>204</v>
      </c>
      <c r="C78" s="21" t="s">
        <v>208</v>
      </c>
      <c r="D78" s="21" t="s">
        <v>96</v>
      </c>
      <c r="E78" s="22">
        <v>0.02</v>
      </c>
      <c r="F78" s="22">
        <v>0.02</v>
      </c>
      <c r="G78" s="22">
        <f>growth_holdings9[[#This Row],[New]]-growth_holdings9[[#This Row],[Old]]</f>
        <v>0</v>
      </c>
      <c r="K78" s="144"/>
    </row>
    <row r="79" spans="2:11" ht="12.75" customHeight="1" x14ac:dyDescent="0.2">
      <c r="B79" s="21" t="s">
        <v>209</v>
      </c>
      <c r="C79" s="21" t="s">
        <v>320</v>
      </c>
      <c r="D79" s="21" t="s">
        <v>321</v>
      </c>
      <c r="E79" s="22">
        <v>0</v>
      </c>
      <c r="F79" s="22">
        <v>1.4999999999999999E-2</v>
      </c>
      <c r="G79" s="22">
        <f>growth_holdings9[[#This Row],[New]]-growth_holdings9[[#This Row],[Old]]</f>
        <v>1.4999999999999999E-2</v>
      </c>
      <c r="K79" s="144"/>
    </row>
    <row r="80" spans="2:11" ht="12.75" customHeight="1" x14ac:dyDescent="0.2">
      <c r="B80" s="21" t="s">
        <v>209</v>
      </c>
      <c r="C80" s="21" t="s">
        <v>322</v>
      </c>
      <c r="D80" s="21" t="s">
        <v>323</v>
      </c>
      <c r="E80" s="22">
        <v>0.02</v>
      </c>
      <c r="F80" s="22">
        <v>0.02</v>
      </c>
      <c r="G80" s="22">
        <f>growth_holdings9[[#This Row],[New]]-growth_holdings9[[#This Row],[Old]]</f>
        <v>0</v>
      </c>
      <c r="K80" s="144"/>
    </row>
    <row r="81" spans="2:11" ht="12.75" customHeight="1" x14ac:dyDescent="0.2">
      <c r="B81" s="21" t="s">
        <v>209</v>
      </c>
      <c r="C81" s="21" t="s">
        <v>324</v>
      </c>
      <c r="D81" s="21" t="s">
        <v>325</v>
      </c>
      <c r="E81" s="22">
        <v>1.4999999999999999E-2</v>
      </c>
      <c r="F81" s="22">
        <v>0</v>
      </c>
      <c r="G81" s="22">
        <f>growth_holdings9[[#This Row],[New]]-growth_holdings9[[#This Row],[Old]]</f>
        <v>-1.4999999999999999E-2</v>
      </c>
      <c r="K81" s="144"/>
    </row>
    <row r="82" spans="2:11" ht="12.75" customHeight="1" x14ac:dyDescent="0.2">
      <c r="B82" s="21" t="s">
        <v>214</v>
      </c>
      <c r="C82" s="21" t="s">
        <v>326</v>
      </c>
      <c r="D82" s="21" t="s">
        <v>327</v>
      </c>
      <c r="E82" s="22">
        <v>0.02</v>
      </c>
      <c r="F82" s="22">
        <v>0.02</v>
      </c>
      <c r="G82" s="22">
        <f>growth_holdings9[[#This Row],[New]]-growth_holdings9[[#This Row],[Old]]</f>
        <v>0</v>
      </c>
      <c r="K82" s="144"/>
    </row>
    <row r="83" spans="2:11" ht="12.75" customHeight="1" x14ac:dyDescent="0.2">
      <c r="B83" s="21" t="s">
        <v>214</v>
      </c>
      <c r="C83" s="21" t="s">
        <v>328</v>
      </c>
      <c r="D83" s="21" t="s">
        <v>329</v>
      </c>
      <c r="E83" s="22">
        <v>0</v>
      </c>
      <c r="F83" s="22">
        <v>1.4999999999999999E-2</v>
      </c>
      <c r="G83" s="22">
        <f>growth_holdings9[[#This Row],[New]]-growth_holdings9[[#This Row],[Old]]</f>
        <v>1.4999999999999999E-2</v>
      </c>
      <c r="K83" s="144"/>
    </row>
    <row r="84" spans="2:11" ht="12.75" customHeight="1" x14ac:dyDescent="0.2">
      <c r="B84" s="21" t="s">
        <v>214</v>
      </c>
      <c r="C84" s="21" t="s">
        <v>330</v>
      </c>
      <c r="D84" s="21" t="s">
        <v>331</v>
      </c>
      <c r="E84" s="22">
        <v>1.4999999999999999E-2</v>
      </c>
      <c r="F84" s="22">
        <v>1.4999999999999999E-2</v>
      </c>
      <c r="G84" s="22">
        <f>growth_holdings9[[#This Row],[New]]-growth_holdings9[[#This Row],[Old]]</f>
        <v>0</v>
      </c>
      <c r="K84" s="144"/>
    </row>
    <row r="85" spans="2:11" ht="12.75" customHeight="1" x14ac:dyDescent="0.2">
      <c r="B85" s="21" t="s">
        <v>214</v>
      </c>
      <c r="C85" s="21" t="s">
        <v>332</v>
      </c>
      <c r="D85" s="21" t="s">
        <v>333</v>
      </c>
      <c r="E85" s="22">
        <v>1.4999999999999999E-2</v>
      </c>
      <c r="F85" s="22">
        <v>1.4999999999999999E-2</v>
      </c>
      <c r="G85" s="22">
        <f>growth_holdings9[[#This Row],[New]]-growth_holdings9[[#This Row],[Old]]</f>
        <v>0</v>
      </c>
      <c r="K85" s="144"/>
    </row>
    <row r="86" spans="2:11" ht="12.75" customHeight="1" x14ac:dyDescent="0.2">
      <c r="B86" s="21" t="s">
        <v>214</v>
      </c>
      <c r="C86" s="21" t="s">
        <v>334</v>
      </c>
      <c r="D86" s="21" t="s">
        <v>335</v>
      </c>
      <c r="E86" s="22">
        <v>1.4999999999999999E-2</v>
      </c>
      <c r="F86" s="22">
        <v>1.4999999999999999E-2</v>
      </c>
      <c r="G86" s="22">
        <f>growth_holdings9[[#This Row],[New]]-growth_holdings9[[#This Row],[Old]]</f>
        <v>0</v>
      </c>
      <c r="K86" s="144"/>
    </row>
    <row r="87" spans="2:11" ht="12.75" customHeight="1" x14ac:dyDescent="0.2">
      <c r="B87" s="21" t="s">
        <v>214</v>
      </c>
      <c r="C87" s="21" t="s">
        <v>336</v>
      </c>
      <c r="D87" s="21" t="s">
        <v>337</v>
      </c>
      <c r="E87" s="22">
        <v>1.4999999999999999E-2</v>
      </c>
      <c r="F87" s="22">
        <v>0</v>
      </c>
      <c r="G87" s="22">
        <f>growth_holdings9[[#This Row],[New]]-growth_holdings9[[#This Row],[Old]]</f>
        <v>-1.4999999999999999E-2</v>
      </c>
      <c r="K87" s="144"/>
    </row>
    <row r="88" spans="2:11" ht="12.75" customHeight="1" x14ac:dyDescent="0.2">
      <c r="B88" s="21" t="s">
        <v>214</v>
      </c>
      <c r="C88" s="21" t="s">
        <v>338</v>
      </c>
      <c r="D88" s="21" t="s">
        <v>339</v>
      </c>
      <c r="E88" s="22">
        <v>1.4999999999999999E-2</v>
      </c>
      <c r="F88" s="22">
        <v>1.4999999999999999E-2</v>
      </c>
      <c r="G88" s="22">
        <f>growth_holdings9[[#This Row],[New]]-growth_holdings9[[#This Row],[Old]]</f>
        <v>0</v>
      </c>
      <c r="K88" s="144"/>
    </row>
    <row r="89" spans="2:11" ht="12.75" customHeight="1" x14ac:dyDescent="0.2">
      <c r="B89" s="21" t="s">
        <v>233</v>
      </c>
      <c r="C89" s="21" t="s">
        <v>234</v>
      </c>
      <c r="D89" s="21" t="s">
        <v>235</v>
      </c>
      <c r="E89" s="22">
        <v>1.4999999999999999E-2</v>
      </c>
      <c r="F89" s="22">
        <v>1.4999999999999999E-2</v>
      </c>
      <c r="G89" s="22">
        <f>growth_holdings9[[#This Row],[New]]-growth_holdings9[[#This Row],[Old]]</f>
        <v>0</v>
      </c>
      <c r="K89" s="144"/>
    </row>
    <row r="90" spans="2:11" ht="12.75" customHeight="1" x14ac:dyDescent="0.2">
      <c r="B90" s="21" t="s">
        <v>233</v>
      </c>
      <c r="C90" s="21" t="s">
        <v>340</v>
      </c>
      <c r="D90" s="21" t="s">
        <v>341</v>
      </c>
      <c r="E90" s="22">
        <v>0.02</v>
      </c>
      <c r="F90" s="22">
        <v>0.02</v>
      </c>
      <c r="G90" s="22">
        <f>growth_holdings9[[#This Row],[New]]-growth_holdings9[[#This Row],[Old]]</f>
        <v>0</v>
      </c>
      <c r="K90" s="144"/>
    </row>
    <row r="91" spans="2:11" ht="12.75" customHeight="1" x14ac:dyDescent="0.2">
      <c r="B91" s="21" t="s">
        <v>233</v>
      </c>
      <c r="C91" s="21" t="s">
        <v>238</v>
      </c>
      <c r="D91" s="21" t="s">
        <v>239</v>
      </c>
      <c r="E91" s="22">
        <v>0.02</v>
      </c>
      <c r="F91" s="22">
        <v>0</v>
      </c>
      <c r="G91" s="22">
        <f>growth_holdings9[[#This Row],[New]]-growth_holdings9[[#This Row],[Old]]</f>
        <v>-0.02</v>
      </c>
      <c r="K91" s="144"/>
    </row>
    <row r="92" spans="2:11" ht="12.75" customHeight="1" x14ac:dyDescent="0.2">
      <c r="B92" s="21" t="s">
        <v>233</v>
      </c>
      <c r="C92" s="21" t="s">
        <v>342</v>
      </c>
      <c r="D92" s="21" t="s">
        <v>343</v>
      </c>
      <c r="E92" s="22">
        <v>0</v>
      </c>
      <c r="F92" s="22">
        <v>0.01</v>
      </c>
      <c r="G92" s="22">
        <f>growth_holdings9[[#This Row],[New]]-growth_holdings9[[#This Row],[Old]]</f>
        <v>0.01</v>
      </c>
      <c r="K92" s="144"/>
    </row>
    <row r="93" spans="2:11" ht="12.75" customHeight="1" x14ac:dyDescent="0.2">
      <c r="B93" s="21" t="s">
        <v>233</v>
      </c>
      <c r="C93" s="21" t="s">
        <v>344</v>
      </c>
      <c r="D93" s="21" t="s">
        <v>345</v>
      </c>
      <c r="E93" s="22">
        <v>0</v>
      </c>
      <c r="F93" s="22">
        <v>0.01</v>
      </c>
      <c r="G93" s="22">
        <f>growth_holdings9[[#This Row],[New]]-growth_holdings9[[#This Row],[Old]]</f>
        <v>0.01</v>
      </c>
      <c r="K93" s="144"/>
    </row>
    <row r="94" spans="2:11" ht="12.75" customHeight="1" x14ac:dyDescent="0.2">
      <c r="B94" s="21" t="s">
        <v>233</v>
      </c>
      <c r="C94" s="21" t="s">
        <v>346</v>
      </c>
      <c r="D94" s="21" t="s">
        <v>347</v>
      </c>
      <c r="E94" s="22">
        <v>0.02</v>
      </c>
      <c r="F94" s="22">
        <v>0.02</v>
      </c>
      <c r="G94" s="22">
        <f>growth_holdings9[[#This Row],[New]]-growth_holdings9[[#This Row],[Old]]</f>
        <v>0</v>
      </c>
      <c r="K94" s="144"/>
    </row>
    <row r="95" spans="2:11" ht="12.75" customHeight="1" x14ac:dyDescent="0.2">
      <c r="B95" s="21" t="s">
        <v>233</v>
      </c>
      <c r="C95" s="21" t="s">
        <v>348</v>
      </c>
      <c r="D95" s="21" t="s">
        <v>349</v>
      </c>
      <c r="E95" s="22">
        <v>0.02</v>
      </c>
      <c r="F95" s="22">
        <v>0.02</v>
      </c>
      <c r="G95" s="22">
        <f>growth_holdings9[[#This Row],[New]]-growth_holdings9[[#This Row],[Old]]</f>
        <v>0</v>
      </c>
      <c r="K95" s="144"/>
    </row>
    <row r="96" spans="2:11" ht="12.75" customHeight="1" x14ac:dyDescent="0.2">
      <c r="B96" s="21" t="s">
        <v>228</v>
      </c>
      <c r="C96" s="21" t="s">
        <v>231</v>
      </c>
      <c r="D96" s="21" t="s">
        <v>350</v>
      </c>
      <c r="E96" s="22">
        <v>0.02</v>
      </c>
      <c r="F96" s="22">
        <v>0</v>
      </c>
      <c r="G96" s="22">
        <f>growth_holdings9[[#This Row],[New]]-growth_holdings9[[#This Row],[Old]]</f>
        <v>-0.02</v>
      </c>
      <c r="K96" s="144"/>
    </row>
    <row r="97" spans="2:11" ht="12.75" customHeight="1" x14ac:dyDescent="0.2">
      <c r="B97" s="21" t="s">
        <v>228</v>
      </c>
      <c r="C97" s="21" t="s">
        <v>351</v>
      </c>
      <c r="D97" s="21" t="s">
        <v>352</v>
      </c>
      <c r="E97" s="22">
        <v>0</v>
      </c>
      <c r="F97" s="22">
        <v>0.02</v>
      </c>
      <c r="G97" s="22">
        <f>growth_holdings9[[#This Row],[New]]-growth_holdings9[[#This Row],[Old]]</f>
        <v>0.02</v>
      </c>
      <c r="K97" s="144"/>
    </row>
    <row r="98" spans="2:11" ht="12.75" customHeight="1" x14ac:dyDescent="0.2">
      <c r="B98" s="21" t="s">
        <v>228</v>
      </c>
      <c r="C98" s="21" t="s">
        <v>353</v>
      </c>
      <c r="D98" s="21" t="s">
        <v>354</v>
      </c>
      <c r="E98" s="22">
        <v>0.02</v>
      </c>
      <c r="F98" s="22">
        <v>0.02</v>
      </c>
      <c r="G98" s="22">
        <f>growth_holdings9[[#This Row],[New]]-growth_holdings9[[#This Row],[Old]]</f>
        <v>0</v>
      </c>
      <c r="K98" s="144"/>
    </row>
    <row r="99" spans="2:11" x14ac:dyDescent="0.2">
      <c r="B99" s="21"/>
      <c r="C99" s="184"/>
      <c r="D99" s="21"/>
      <c r="E99" s="22"/>
      <c r="F99" s="22"/>
      <c r="G99" s="22"/>
    </row>
    <row r="100" spans="2:11" x14ac:dyDescent="0.2">
      <c r="B100" s="21"/>
      <c r="C100" s="21"/>
      <c r="D100" s="21"/>
      <c r="E100" s="22"/>
      <c r="F100" s="22"/>
      <c r="G100" s="22"/>
    </row>
    <row r="101" spans="2:11" x14ac:dyDescent="0.2">
      <c r="B101" s="21"/>
      <c r="C101" s="21"/>
      <c r="D101" s="21"/>
      <c r="E101" s="22"/>
      <c r="F101" s="22"/>
      <c r="G101" s="22"/>
    </row>
    <row r="102" spans="2:11" x14ac:dyDescent="0.2">
      <c r="B102" s="21"/>
      <c r="C102" s="21"/>
      <c r="D102" s="21"/>
      <c r="E102" s="22"/>
      <c r="F102" s="22"/>
      <c r="G102" s="22"/>
    </row>
    <row r="103" spans="2:11" x14ac:dyDescent="0.2">
      <c r="B103" s="21"/>
      <c r="C103" s="21"/>
      <c r="D103" s="21"/>
      <c r="E103" s="22"/>
      <c r="F103" s="22"/>
      <c r="G103" s="22"/>
    </row>
    <row r="104" spans="2:11" x14ac:dyDescent="0.2">
      <c r="B104" s="29"/>
      <c r="C104" s="29"/>
      <c r="D104" s="30"/>
      <c r="E104" s="31"/>
      <c r="F104" s="31"/>
      <c r="G104" s="22"/>
    </row>
    <row r="105" spans="2:11" x14ac:dyDescent="0.2">
      <c r="B105" s="29"/>
      <c r="C105" s="29"/>
      <c r="D105" s="30"/>
      <c r="E105" s="31"/>
      <c r="F105" s="31"/>
      <c r="G105" s="22"/>
    </row>
    <row r="106" spans="2:11" x14ac:dyDescent="0.2">
      <c r="B106" s="21"/>
      <c r="C106" s="21"/>
      <c r="D106" s="21"/>
      <c r="E106" s="22"/>
      <c r="F106" s="22"/>
      <c r="G106" s="22"/>
    </row>
    <row r="107" spans="2:11" x14ac:dyDescent="0.2">
      <c r="B107" s="21"/>
      <c r="C107" s="21"/>
      <c r="D107" s="21"/>
      <c r="E107" s="22"/>
      <c r="F107" s="22"/>
      <c r="G107" s="22"/>
    </row>
    <row r="108" spans="2:11" x14ac:dyDescent="0.2">
      <c r="B108" s="21"/>
      <c r="C108" s="21"/>
      <c r="D108" s="21"/>
      <c r="E108" s="22"/>
      <c r="F108" s="22"/>
      <c r="G108" s="22"/>
    </row>
    <row r="109" spans="2:11" x14ac:dyDescent="0.2">
      <c r="B109" s="21"/>
      <c r="C109" s="21"/>
      <c r="D109" s="21"/>
      <c r="E109" s="22"/>
      <c r="F109" s="22"/>
      <c r="G109" s="22"/>
    </row>
    <row r="110" spans="2:11" x14ac:dyDescent="0.2">
      <c r="B110" s="21"/>
      <c r="C110" s="21"/>
      <c r="D110" s="21"/>
      <c r="E110" s="22"/>
      <c r="F110" s="22"/>
      <c r="G110" s="22"/>
    </row>
    <row r="111" spans="2:11" x14ac:dyDescent="0.2">
      <c r="B111" s="21"/>
      <c r="C111" s="21"/>
      <c r="D111" s="21"/>
      <c r="E111" s="22"/>
      <c r="F111" s="22"/>
      <c r="G111" s="22"/>
    </row>
    <row r="112" spans="2:11" x14ac:dyDescent="0.2">
      <c r="B112" s="21"/>
      <c r="C112" s="21"/>
      <c r="D112" s="21"/>
      <c r="E112" s="22"/>
      <c r="F112" s="22"/>
      <c r="G112" s="22"/>
    </row>
    <row r="113" spans="2:7" x14ac:dyDescent="0.2">
      <c r="B113" s="21"/>
      <c r="C113" s="21"/>
      <c r="D113" s="21"/>
      <c r="E113" s="22"/>
      <c r="F113" s="22"/>
      <c r="G113" s="22"/>
    </row>
    <row r="114" spans="2:7" x14ac:dyDescent="0.2">
      <c r="B114" s="21"/>
      <c r="C114" s="21"/>
      <c r="D114" s="21"/>
      <c r="E114" s="22"/>
      <c r="F114" s="22"/>
      <c r="G114" s="22"/>
    </row>
    <row r="115" spans="2:7" x14ac:dyDescent="0.2">
      <c r="B115" s="21"/>
      <c r="C115" s="21"/>
      <c r="D115" s="21"/>
      <c r="E115" s="22"/>
      <c r="F115" s="22"/>
      <c r="G115" s="22"/>
    </row>
    <row r="116" spans="2:7" x14ac:dyDescent="0.2">
      <c r="B116" s="21"/>
      <c r="C116" s="21"/>
      <c r="D116" s="21"/>
      <c r="E116" s="22"/>
      <c r="F116" s="22"/>
      <c r="G116" s="22"/>
    </row>
    <row r="117" spans="2:7" x14ac:dyDescent="0.2">
      <c r="B117" s="21"/>
      <c r="C117" s="21"/>
      <c r="D117" s="21"/>
      <c r="E117" s="22"/>
      <c r="F117" s="22"/>
      <c r="G117" s="22"/>
    </row>
    <row r="118" spans="2:7" x14ac:dyDescent="0.2">
      <c r="B118" s="21"/>
      <c r="C118" s="21"/>
      <c r="D118" s="21"/>
      <c r="E118" s="22"/>
      <c r="F118" s="22"/>
      <c r="G118" s="22"/>
    </row>
    <row r="119" spans="2:7" x14ac:dyDescent="0.2">
      <c r="B119" s="21"/>
      <c r="C119" s="21"/>
      <c r="D119" s="21"/>
      <c r="E119" s="22"/>
      <c r="F119" s="22"/>
      <c r="G119" s="22"/>
    </row>
    <row r="120" spans="2:7" x14ac:dyDescent="0.2">
      <c r="B120" s="21"/>
      <c r="C120" s="21"/>
      <c r="D120" s="21"/>
      <c r="E120" s="22"/>
      <c r="F120" s="22"/>
      <c r="G120" s="22"/>
    </row>
    <row r="121" spans="2:7" x14ac:dyDescent="0.2">
      <c r="B121" s="21"/>
      <c r="C121" s="21"/>
      <c r="D121" s="21"/>
      <c r="E121" s="22"/>
      <c r="F121" s="22"/>
      <c r="G121" s="22"/>
    </row>
    <row r="122" spans="2:7" x14ac:dyDescent="0.2">
      <c r="B122" s="21"/>
      <c r="C122" s="21"/>
      <c r="D122" s="21"/>
      <c r="E122" s="22"/>
      <c r="F122" s="22"/>
      <c r="G122" s="22"/>
    </row>
    <row r="123" spans="2:7" x14ac:dyDescent="0.2">
      <c r="B123" s="21"/>
      <c r="C123" s="21"/>
      <c r="D123" s="21"/>
      <c r="E123" s="22"/>
      <c r="F123" s="22"/>
      <c r="G123" s="22"/>
    </row>
    <row r="124" spans="2:7" x14ac:dyDescent="0.2">
      <c r="B124" s="21"/>
      <c r="C124" s="21"/>
      <c r="D124" s="21"/>
      <c r="E124" s="22"/>
      <c r="F124" s="22"/>
      <c r="G124" s="22"/>
    </row>
  </sheetData>
  <sheetProtection selectLockedCells="1"/>
  <mergeCells count="6">
    <mergeCell ref="K2:K20"/>
    <mergeCell ref="K21:K48"/>
    <mergeCell ref="C18:G18"/>
    <mergeCell ref="C20:G20"/>
    <mergeCell ref="C1:D1"/>
    <mergeCell ref="F1:G1"/>
  </mergeCells>
  <conditionalFormatting sqref="B23:G105 B107:G115">
    <cfRule type="expression" dxfId="2" priority="1">
      <formula>ISEVEN(SUMPRODUCT(--($B$23:$B23&lt;&gt;$B$22:$B22)))</formula>
    </cfRule>
  </conditionalFormatting>
  <conditionalFormatting sqref="B106:G106">
    <cfRule type="expression" dxfId="1" priority="3">
      <formula>ISEVEN(SUMPRODUCT(--($B$23:$B106&lt;&gt;$B$22:$B103)))</formula>
    </cfRule>
  </conditionalFormatting>
  <dataValidations count="1">
    <dataValidation type="list" allowBlank="1" showInputMessage="1" showErrorMessage="1" sqref="B23:B105" xr:uid="{13D634A1-55A5-49AD-BA27-B85BA19D4176}">
      <formula1>growth_categories</formula1>
    </dataValidation>
  </dataValidations>
  <pageMargins left="0.7" right="0.7" top="0.75" bottom="0.75" header="0.3" footer="0.3"/>
  <pageSetup fitToHeight="0" orientation="portrait" r:id="rId1"/>
  <ignoredErrors>
    <ignoredError sqref="G106:G120" unlockedFormula="1"/>
  </ignoredErrors>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D64F8-E209-4DA8-8F00-785C2360FF18}">
  <sheetPr>
    <tabColor rgb="FFFFC000"/>
  </sheetPr>
  <dimension ref="A1:F35"/>
  <sheetViews>
    <sheetView showGridLines="0" topLeftCell="A9" zoomScaleNormal="100" workbookViewId="0">
      <selection activeCell="B29" sqref="B29"/>
    </sheetView>
  </sheetViews>
  <sheetFormatPr defaultColWidth="9.140625" defaultRowHeight="12.75" x14ac:dyDescent="0.2"/>
  <cols>
    <col min="1" max="1" width="6.28515625" style="1" customWidth="1"/>
    <col min="2" max="2" width="26.42578125" style="1" customWidth="1"/>
    <col min="3" max="3" width="25.85546875" style="1" bestFit="1" customWidth="1"/>
    <col min="4" max="4" width="16.140625" style="41" customWidth="1"/>
    <col min="5" max="5" width="14.140625" style="41" customWidth="1"/>
    <col min="6" max="6" width="4.28515625" style="1" customWidth="1"/>
    <col min="7" max="7" width="29.42578125" style="1" customWidth="1"/>
    <col min="8" max="16384" width="9.140625" style="1"/>
  </cols>
  <sheetData>
    <row r="1" spans="1:6" x14ac:dyDescent="0.2">
      <c r="A1" s="66"/>
      <c r="B1" s="66"/>
      <c r="C1" s="66"/>
      <c r="D1" s="67"/>
      <c r="E1" s="67"/>
      <c r="F1" s="66"/>
    </row>
    <row r="2" spans="1:6" x14ac:dyDescent="0.2">
      <c r="A2" s="66"/>
      <c r="B2" s="203" t="s">
        <v>404</v>
      </c>
      <c r="C2" s="204"/>
      <c r="D2" s="70" t="s">
        <v>399</v>
      </c>
      <c r="E2" s="71">
        <v>45758</v>
      </c>
      <c r="F2" s="66"/>
    </row>
    <row r="3" spans="1:6" x14ac:dyDescent="0.2">
      <c r="A3" s="66"/>
      <c r="B3" s="205"/>
      <c r="C3" s="206"/>
      <c r="D3" s="72" t="s">
        <v>398</v>
      </c>
      <c r="E3" s="73">
        <v>45747</v>
      </c>
      <c r="F3" s="66"/>
    </row>
    <row r="4" spans="1:6" x14ac:dyDescent="0.2">
      <c r="A4" s="66"/>
      <c r="B4" s="66"/>
      <c r="C4" s="66"/>
      <c r="D4" s="67"/>
      <c r="E4" s="67"/>
      <c r="F4" s="66"/>
    </row>
    <row r="5" spans="1:6" ht="15.75" x14ac:dyDescent="0.2">
      <c r="A5" s="66"/>
      <c r="B5" s="207" t="s">
        <v>396</v>
      </c>
      <c r="C5" s="207"/>
      <c r="D5" s="207"/>
      <c r="E5" s="67"/>
      <c r="F5" s="66"/>
    </row>
    <row r="6" spans="1:6" s="40" customFormat="1" x14ac:dyDescent="0.25">
      <c r="A6" s="68"/>
      <c r="B6" s="45" t="s">
        <v>56</v>
      </c>
      <c r="C6" s="37" t="s">
        <v>30</v>
      </c>
      <c r="D6" s="49" t="s">
        <v>31</v>
      </c>
      <c r="E6" s="69"/>
      <c r="F6" s="68"/>
    </row>
    <row r="7" spans="1:6" s="40" customFormat="1" x14ac:dyDescent="0.25">
      <c r="A7" s="68"/>
      <c r="B7" s="53">
        <v>1</v>
      </c>
      <c r="C7" s="42" t="s">
        <v>10</v>
      </c>
      <c r="D7" s="127">
        <v>2.04</v>
      </c>
      <c r="E7" s="69"/>
      <c r="F7" s="68"/>
    </row>
    <row r="8" spans="1:6" s="40" customFormat="1" x14ac:dyDescent="0.25">
      <c r="A8" s="68"/>
      <c r="B8" s="54">
        <v>2</v>
      </c>
      <c r="C8" s="43" t="s">
        <v>11</v>
      </c>
      <c r="D8" s="130">
        <v>2.0299999999999998</v>
      </c>
      <c r="E8" s="69"/>
      <c r="F8" s="68"/>
    </row>
    <row r="9" spans="1:6" s="40" customFormat="1" x14ac:dyDescent="0.25">
      <c r="A9" s="68"/>
      <c r="B9" s="54">
        <v>3</v>
      </c>
      <c r="C9" s="43" t="s">
        <v>12</v>
      </c>
      <c r="D9" s="130">
        <v>2.02</v>
      </c>
      <c r="E9" s="69"/>
      <c r="F9" s="68"/>
    </row>
    <row r="10" spans="1:6" s="40" customFormat="1" x14ac:dyDescent="0.25">
      <c r="A10" s="68"/>
      <c r="B10" s="54">
        <v>4</v>
      </c>
      <c r="C10" s="43" t="s">
        <v>13</v>
      </c>
      <c r="D10" s="130">
        <v>2.02</v>
      </c>
      <c r="E10" s="69"/>
      <c r="F10" s="68"/>
    </row>
    <row r="11" spans="1:6" s="40" customFormat="1" x14ac:dyDescent="0.25">
      <c r="A11" s="68"/>
      <c r="B11" s="54">
        <v>5</v>
      </c>
      <c r="C11" s="43" t="s">
        <v>14</v>
      </c>
      <c r="D11" s="130">
        <v>1.96</v>
      </c>
      <c r="E11" s="69"/>
      <c r="F11" s="68"/>
    </row>
    <row r="12" spans="1:6" s="40" customFormat="1" x14ac:dyDescent="0.25">
      <c r="A12" s="68"/>
      <c r="B12" s="54">
        <v>6</v>
      </c>
      <c r="C12" s="43" t="s">
        <v>15</v>
      </c>
      <c r="D12" s="130">
        <v>1.96</v>
      </c>
      <c r="E12" s="69"/>
      <c r="F12" s="68"/>
    </row>
    <row r="13" spans="1:6" s="40" customFormat="1" x14ac:dyDescent="0.25">
      <c r="A13" s="68"/>
      <c r="B13" s="54">
        <v>7</v>
      </c>
      <c r="C13" s="43" t="s">
        <v>16</v>
      </c>
      <c r="D13" s="130">
        <v>1.96</v>
      </c>
      <c r="E13" s="69"/>
      <c r="F13" s="68"/>
    </row>
    <row r="14" spans="1:6" s="40" customFormat="1" x14ac:dyDescent="0.25">
      <c r="A14" s="68"/>
      <c r="B14" s="54">
        <v>8</v>
      </c>
      <c r="C14" s="43" t="s">
        <v>17</v>
      </c>
      <c r="D14" s="130">
        <v>1.95</v>
      </c>
      <c r="E14" s="69"/>
      <c r="F14" s="68"/>
    </row>
    <row r="15" spans="1:6" s="40" customFormat="1" x14ac:dyDescent="0.25">
      <c r="A15" s="68"/>
      <c r="B15" s="54">
        <v>9</v>
      </c>
      <c r="C15" s="43" t="s">
        <v>18</v>
      </c>
      <c r="D15" s="130">
        <v>1.94</v>
      </c>
      <c r="E15" s="69"/>
      <c r="F15" s="68"/>
    </row>
    <row r="16" spans="1:6" s="40" customFormat="1" x14ac:dyDescent="0.25">
      <c r="A16" s="68"/>
      <c r="B16" s="55">
        <v>10</v>
      </c>
      <c r="C16" s="44" t="s">
        <v>19</v>
      </c>
      <c r="D16" s="132">
        <v>1.94</v>
      </c>
      <c r="E16" s="69"/>
      <c r="F16" s="68"/>
    </row>
    <row r="17" spans="1:6" s="40" customFormat="1" x14ac:dyDescent="0.25">
      <c r="A17" s="68"/>
      <c r="B17" s="68"/>
      <c r="C17" s="68"/>
      <c r="D17" s="69"/>
      <c r="E17" s="69"/>
      <c r="F17" s="68"/>
    </row>
    <row r="18" spans="1:6" s="40" customFormat="1" ht="15.75" x14ac:dyDescent="0.25">
      <c r="A18" s="68"/>
      <c r="B18" s="208" t="s">
        <v>394</v>
      </c>
      <c r="C18" s="208"/>
      <c r="D18" s="208"/>
      <c r="E18" s="69"/>
      <c r="F18" s="68"/>
    </row>
    <row r="19" spans="1:6" s="40" customFormat="1" x14ac:dyDescent="0.25">
      <c r="A19" s="68"/>
      <c r="B19" s="45" t="s">
        <v>53</v>
      </c>
      <c r="C19" s="49" t="s">
        <v>54</v>
      </c>
      <c r="D19" s="49" t="s">
        <v>31</v>
      </c>
      <c r="E19" s="185" t="s">
        <v>447</v>
      </c>
      <c r="F19" s="68"/>
    </row>
    <row r="20" spans="1:6" s="40" customFormat="1" x14ac:dyDescent="0.25">
      <c r="A20" s="68"/>
      <c r="B20" s="46" t="s">
        <v>36</v>
      </c>
      <c r="C20" s="136">
        <v>92.41</v>
      </c>
      <c r="D20" s="136">
        <v>76.52</v>
      </c>
      <c r="E20" s="186">
        <f>Table26[[#This Row],[Holdings]]-Table26[[#This Row],[Weight (%)]]</f>
        <v>15.89</v>
      </c>
      <c r="F20" s="68"/>
    </row>
    <row r="21" spans="1:6" s="40" customFormat="1" x14ac:dyDescent="0.25">
      <c r="A21" s="68"/>
      <c r="B21" s="47" t="s">
        <v>38</v>
      </c>
      <c r="C21" s="137">
        <v>6.27</v>
      </c>
      <c r="D21" s="137">
        <v>14.63</v>
      </c>
      <c r="E21" s="186">
        <f>Table26[[#This Row],[Holdings]]-Table26[[#This Row],[Weight (%)]]</f>
        <v>-8.3600000000000012</v>
      </c>
      <c r="F21" s="68"/>
    </row>
    <row r="22" spans="1:6" s="40" customFormat="1" x14ac:dyDescent="0.25">
      <c r="A22" s="68"/>
      <c r="B22" s="47" t="s">
        <v>35</v>
      </c>
      <c r="C22" s="137">
        <v>1.32</v>
      </c>
      <c r="D22" s="137">
        <v>8.34</v>
      </c>
      <c r="E22" s="186">
        <f>Table26[[#This Row],[Holdings]]-Table26[[#This Row],[Weight (%)]]</f>
        <v>-7.02</v>
      </c>
      <c r="F22" s="68"/>
    </row>
    <row r="23" spans="1:6" s="40" customFormat="1" x14ac:dyDescent="0.25">
      <c r="A23" s="68"/>
      <c r="B23" s="47" t="s">
        <v>37</v>
      </c>
      <c r="C23" s="137">
        <v>0</v>
      </c>
      <c r="D23" s="137">
        <v>0.28999999999999998</v>
      </c>
      <c r="E23" s="186">
        <f>Table26[[#This Row],[Holdings]]-Table26[[#This Row],[Weight (%)]]</f>
        <v>-0.28999999999999998</v>
      </c>
      <c r="F23" s="68"/>
    </row>
    <row r="24" spans="1:6" s="40" customFormat="1" x14ac:dyDescent="0.25">
      <c r="A24" s="68"/>
      <c r="B24" s="48" t="s">
        <v>34</v>
      </c>
      <c r="C24" s="138">
        <v>0</v>
      </c>
      <c r="D24" s="138">
        <v>0.22</v>
      </c>
      <c r="E24" s="186">
        <f>Table26[[#This Row],[Holdings]]-Table26[[#This Row],[Weight (%)]]</f>
        <v>-0.22</v>
      </c>
      <c r="F24" s="68"/>
    </row>
    <row r="25" spans="1:6" s="40" customFormat="1" x14ac:dyDescent="0.25">
      <c r="A25" s="68"/>
      <c r="B25" s="40" t="s">
        <v>55</v>
      </c>
      <c r="C25" s="141">
        <f>SUM(C20:C24)</f>
        <v>99.999999999999986</v>
      </c>
      <c r="D25" s="141">
        <f>SUM(D20:D24)</f>
        <v>100</v>
      </c>
      <c r="E25" s="69"/>
      <c r="F25" s="68"/>
    </row>
    <row r="26" spans="1:6" s="40" customFormat="1" x14ac:dyDescent="0.25">
      <c r="A26" s="68"/>
      <c r="B26" s="68"/>
      <c r="C26" s="68"/>
      <c r="D26" s="69"/>
      <c r="E26" s="69"/>
      <c r="F26" s="68"/>
    </row>
    <row r="27" spans="1:6" s="40" customFormat="1" ht="15.75" x14ac:dyDescent="0.25">
      <c r="A27" s="68"/>
      <c r="B27" s="208" t="s">
        <v>395</v>
      </c>
      <c r="C27" s="208"/>
      <c r="D27" s="208"/>
      <c r="E27" s="208"/>
      <c r="F27" s="68"/>
    </row>
    <row r="28" spans="1:6" s="40" customFormat="1" x14ac:dyDescent="0.25">
      <c r="A28" s="68"/>
      <c r="B28" s="45" t="s">
        <v>41</v>
      </c>
      <c r="C28" s="49" t="s">
        <v>42</v>
      </c>
      <c r="D28" s="49" t="s">
        <v>43</v>
      </c>
      <c r="E28" s="49" t="s">
        <v>44</v>
      </c>
      <c r="F28" s="68"/>
    </row>
    <row r="29" spans="1:6" s="40" customFormat="1" x14ac:dyDescent="0.25">
      <c r="A29" s="68"/>
      <c r="B29" s="46" t="s">
        <v>441</v>
      </c>
      <c r="C29" s="137">
        <v>100</v>
      </c>
      <c r="D29" s="136">
        <v>100</v>
      </c>
      <c r="E29" s="136">
        <v>0</v>
      </c>
      <c r="F29" s="68"/>
    </row>
    <row r="30" spans="1:6" s="40" customFormat="1" x14ac:dyDescent="0.25">
      <c r="A30" s="68"/>
      <c r="B30" s="47" t="s">
        <v>45</v>
      </c>
      <c r="C30" s="142">
        <v>2.5099999999999998</v>
      </c>
      <c r="D30" s="137">
        <v>2.2799999999999998</v>
      </c>
      <c r="E30" s="137">
        <v>0.24</v>
      </c>
      <c r="F30" s="68"/>
    </row>
    <row r="31" spans="1:6" s="40" customFormat="1" x14ac:dyDescent="0.25">
      <c r="A31" s="68"/>
      <c r="B31" s="47" t="s">
        <v>46</v>
      </c>
      <c r="C31" s="137">
        <v>15.31</v>
      </c>
      <c r="D31" s="137">
        <v>20.059999999999999</v>
      </c>
      <c r="E31" s="137">
        <v>-4.75</v>
      </c>
      <c r="F31" s="68"/>
    </row>
    <row r="32" spans="1:6" s="40" customFormat="1" x14ac:dyDescent="0.25">
      <c r="A32" s="68"/>
      <c r="B32" s="47" t="s">
        <v>47</v>
      </c>
      <c r="C32" s="137">
        <v>11.22</v>
      </c>
      <c r="D32" s="137">
        <v>14.82</v>
      </c>
      <c r="E32" s="137">
        <v>-3.6</v>
      </c>
      <c r="F32" s="68"/>
    </row>
    <row r="33" spans="1:6" s="40" customFormat="1" x14ac:dyDescent="0.25">
      <c r="A33" s="68"/>
      <c r="B33" s="47" t="s">
        <v>51</v>
      </c>
      <c r="C33" s="137">
        <v>17.760000000000002</v>
      </c>
      <c r="D33" s="137">
        <v>14.85</v>
      </c>
      <c r="E33" s="137">
        <v>2.91</v>
      </c>
      <c r="F33" s="68"/>
    </row>
    <row r="34" spans="1:6" s="40" customFormat="1" x14ac:dyDescent="0.25">
      <c r="A34" s="68"/>
      <c r="B34" s="47" t="s">
        <v>440</v>
      </c>
      <c r="C34" s="137">
        <v>5.92</v>
      </c>
      <c r="D34" s="137">
        <v>3.81</v>
      </c>
      <c r="E34" s="137">
        <v>2.11</v>
      </c>
      <c r="F34" s="68"/>
    </row>
    <row r="35" spans="1:6" x14ac:dyDescent="0.2">
      <c r="A35" s="66"/>
      <c r="B35" s="66"/>
      <c r="C35" s="66"/>
      <c r="D35" s="67"/>
      <c r="E35" s="67"/>
      <c r="F35" s="66"/>
    </row>
  </sheetData>
  <sheetProtection selectLockedCells="1"/>
  <mergeCells count="4">
    <mergeCell ref="B2:C3"/>
    <mergeCell ref="B5:D5"/>
    <mergeCell ref="B18:D18"/>
    <mergeCell ref="B27:E27"/>
  </mergeCells>
  <pageMargins left="0.7" right="0.7" top="0.75" bottom="0.75" header="0.3" footer="0.3"/>
  <tableParts count="3">
    <tablePart r:id="rId1"/>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0B2E0-F84B-4E08-B061-6B4FA40DFD00}">
  <sheetPr>
    <tabColor theme="8"/>
  </sheetPr>
  <dimension ref="A1:E21"/>
  <sheetViews>
    <sheetView showGridLines="0" zoomScaleNormal="100" workbookViewId="0">
      <selection activeCell="D7" sqref="D7"/>
    </sheetView>
  </sheetViews>
  <sheetFormatPr defaultColWidth="9.140625" defaultRowHeight="12.75" x14ac:dyDescent="0.2"/>
  <cols>
    <col min="1" max="1" width="3.85546875" style="2" customWidth="1"/>
    <col min="2" max="3" width="20.140625" style="2" customWidth="1"/>
    <col min="4" max="4" width="129" style="2" customWidth="1"/>
    <col min="5" max="16384" width="9.140625" style="2"/>
  </cols>
  <sheetData>
    <row r="1" spans="1:5" x14ac:dyDescent="0.2">
      <c r="A1" s="104"/>
      <c r="B1" s="104"/>
      <c r="C1" s="104"/>
      <c r="D1" s="104"/>
      <c r="E1" s="104"/>
    </row>
    <row r="2" spans="1:5" ht="18.75" customHeight="1" x14ac:dyDescent="0.2">
      <c r="A2" s="104"/>
      <c r="B2" s="113" t="s">
        <v>399</v>
      </c>
      <c r="C2" s="118">
        <v>45758</v>
      </c>
      <c r="D2" s="104"/>
      <c r="E2" s="104"/>
    </row>
    <row r="3" spans="1:5" ht="19.5" customHeight="1" x14ac:dyDescent="0.2">
      <c r="A3" s="104"/>
      <c r="B3" s="113" t="s">
        <v>398</v>
      </c>
      <c r="C3" s="118">
        <v>45747</v>
      </c>
      <c r="D3" s="104"/>
      <c r="E3" s="104"/>
    </row>
    <row r="4" spans="1:5" x14ac:dyDescent="0.2">
      <c r="A4" s="104"/>
      <c r="B4" s="104"/>
      <c r="C4" s="104"/>
      <c r="D4" s="104"/>
      <c r="E4" s="104"/>
    </row>
    <row r="5" spans="1:5" ht="18.75" customHeight="1" x14ac:dyDescent="0.2">
      <c r="A5" s="104"/>
      <c r="B5" s="209" t="s">
        <v>409</v>
      </c>
      <c r="C5" s="209"/>
      <c r="D5" s="104"/>
      <c r="E5" s="104"/>
    </row>
    <row r="6" spans="1:5" ht="15" x14ac:dyDescent="0.2">
      <c r="A6" s="104"/>
      <c r="B6" s="74" t="s">
        <v>57</v>
      </c>
      <c r="C6" s="74" t="s">
        <v>58</v>
      </c>
      <c r="D6" s="104"/>
      <c r="E6" s="104"/>
    </row>
    <row r="7" spans="1:5" s="33" customFormat="1" x14ac:dyDescent="0.25">
      <c r="A7" s="105"/>
      <c r="B7" s="107" t="s">
        <v>59</v>
      </c>
      <c r="C7" s="108">
        <v>45747</v>
      </c>
      <c r="D7" s="105"/>
      <c r="E7" s="105"/>
    </row>
    <row r="8" spans="1:5" s="33" customFormat="1" x14ac:dyDescent="0.25">
      <c r="A8" s="105"/>
      <c r="B8" s="107" t="s">
        <v>42</v>
      </c>
      <c r="C8" s="109" t="s">
        <v>40</v>
      </c>
      <c r="D8" s="105"/>
      <c r="E8" s="105"/>
    </row>
    <row r="9" spans="1:5" s="33" customFormat="1" x14ac:dyDescent="0.25">
      <c r="A9" s="105"/>
      <c r="B9" s="107" t="s">
        <v>32</v>
      </c>
      <c r="C9" s="109" t="s">
        <v>442</v>
      </c>
      <c r="D9" s="105"/>
      <c r="E9" s="105"/>
    </row>
    <row r="10" spans="1:5" s="33" customFormat="1" x14ac:dyDescent="0.25">
      <c r="A10" s="105"/>
      <c r="B10" s="107" t="s">
        <v>60</v>
      </c>
      <c r="C10" s="109" t="s">
        <v>61</v>
      </c>
      <c r="D10" s="105"/>
      <c r="E10" s="105"/>
    </row>
    <row r="11" spans="1:5" s="33" customFormat="1" x14ac:dyDescent="0.25">
      <c r="A11" s="105"/>
      <c r="B11" s="107" t="s">
        <v>43</v>
      </c>
      <c r="C11" s="109" t="s">
        <v>445</v>
      </c>
      <c r="D11" s="105"/>
      <c r="E11" s="105"/>
    </row>
    <row r="12" spans="1:5" x14ac:dyDescent="0.2">
      <c r="A12" s="104"/>
      <c r="B12" s="104"/>
      <c r="C12" s="104"/>
      <c r="D12" s="104"/>
      <c r="E12" s="104"/>
    </row>
    <row r="13" spans="1:5" x14ac:dyDescent="0.2">
      <c r="A13" s="104"/>
      <c r="B13" s="104"/>
      <c r="C13" s="104"/>
      <c r="D13" s="104"/>
      <c r="E13" s="104"/>
    </row>
    <row r="14" spans="1:5" ht="19.5" thickBot="1" x14ac:dyDescent="0.25">
      <c r="A14" s="104"/>
      <c r="B14" s="104"/>
      <c r="C14" s="119"/>
      <c r="D14" s="103" t="s">
        <v>405</v>
      </c>
      <c r="E14" s="104"/>
    </row>
    <row r="15" spans="1:5" ht="208.5" customHeight="1" thickBot="1" x14ac:dyDescent="0.25">
      <c r="A15" s="104"/>
      <c r="B15" s="120"/>
      <c r="C15" s="120"/>
      <c r="D15" s="147" t="s">
        <v>417</v>
      </c>
      <c r="E15" s="104"/>
    </row>
    <row r="16" spans="1:5" ht="12.75" customHeight="1" x14ac:dyDescent="0.2">
      <c r="A16" s="104"/>
      <c r="B16" s="106"/>
      <c r="C16" s="106"/>
      <c r="D16" s="106"/>
      <c r="E16" s="104"/>
    </row>
    <row r="17" spans="2:4" ht="12.75" customHeight="1" x14ac:dyDescent="0.2">
      <c r="B17" s="63"/>
      <c r="C17" s="63"/>
      <c r="D17" s="63"/>
    </row>
    <row r="18" spans="2:4" ht="12.75" customHeight="1" x14ac:dyDescent="0.2">
      <c r="B18" s="63"/>
      <c r="C18" s="63"/>
      <c r="D18" s="63"/>
    </row>
    <row r="19" spans="2:4" ht="12.75" customHeight="1" x14ac:dyDescent="0.2">
      <c r="B19" s="63"/>
      <c r="C19" s="63"/>
      <c r="D19" s="63"/>
    </row>
    <row r="20" spans="2:4" ht="12.75" customHeight="1" x14ac:dyDescent="0.2">
      <c r="B20" s="63"/>
      <c r="C20" s="63"/>
      <c r="D20" s="63"/>
    </row>
    <row r="21" spans="2:4" ht="13.5" customHeight="1" x14ac:dyDescent="0.2">
      <c r="B21" s="63"/>
      <c r="C21" s="63"/>
      <c r="D21" s="63"/>
    </row>
  </sheetData>
  <sheetProtection selectLockedCells="1"/>
  <mergeCells count="1">
    <mergeCell ref="B5:C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BAB74-C0D5-4122-B312-937024AEE65F}">
  <sheetPr>
    <tabColor theme="8"/>
    <pageSetUpPr fitToPage="1"/>
  </sheetPr>
  <dimension ref="B1:N122"/>
  <sheetViews>
    <sheetView showGridLines="0" tabSelected="1" zoomScale="85" zoomScaleNormal="85" workbookViewId="0">
      <selection activeCell="B5" sqref="B5"/>
    </sheetView>
  </sheetViews>
  <sheetFormatPr defaultColWidth="9.140625" defaultRowHeight="12.75" x14ac:dyDescent="0.2"/>
  <cols>
    <col min="1" max="1" width="9.140625" style="2"/>
    <col min="2" max="2" width="21.5703125" style="2" customWidth="1"/>
    <col min="3" max="3" width="8.5703125" style="2" customWidth="1"/>
    <col min="4" max="4" width="17.140625" style="2" customWidth="1"/>
    <col min="5" max="7" width="12.85546875" style="25" customWidth="1"/>
    <col min="8" max="8" width="1" style="2" customWidth="1"/>
    <col min="9" max="9" width="19.7109375" style="2" hidden="1" customWidth="1"/>
    <col min="10" max="10" width="15.28515625" style="2" hidden="1" customWidth="1"/>
    <col min="11" max="11" width="22.5703125" style="2" customWidth="1"/>
    <col min="12" max="12" width="19.7109375" style="2" bestFit="1" customWidth="1"/>
    <col min="13" max="13" width="12.140625" style="2" customWidth="1"/>
    <col min="14" max="14" width="11.7109375" style="2" customWidth="1"/>
    <col min="15" max="16384" width="9.140625" style="2"/>
  </cols>
  <sheetData>
    <row r="1" spans="2:11" ht="28.5" customHeight="1" x14ac:dyDescent="0.2">
      <c r="B1" s="116" t="s">
        <v>399</v>
      </c>
      <c r="C1" s="210">
        <v>45758</v>
      </c>
      <c r="D1" s="210"/>
      <c r="E1" s="117" t="s">
        <v>410</v>
      </c>
      <c r="F1" s="210">
        <v>45747</v>
      </c>
      <c r="G1" s="210"/>
    </row>
    <row r="2" spans="2:11" ht="15.75" x14ac:dyDescent="0.25">
      <c r="B2" s="27" t="s">
        <v>249</v>
      </c>
      <c r="C2" s="28"/>
      <c r="D2" s="28"/>
      <c r="E2" s="28"/>
      <c r="F2" s="28"/>
      <c r="G2" s="28"/>
      <c r="H2" s="5"/>
      <c r="I2" s="5"/>
    </row>
    <row r="3" spans="2:11" ht="7.5" customHeight="1" x14ac:dyDescent="0.2">
      <c r="B3" s="6"/>
      <c r="C3" s="6"/>
      <c r="D3" s="6"/>
      <c r="E3" s="6"/>
      <c r="F3" s="6"/>
      <c r="G3" s="6"/>
      <c r="H3" s="6"/>
      <c r="I3" s="6"/>
    </row>
    <row r="4" spans="2:11" x14ac:dyDescent="0.2">
      <c r="B4" s="7" t="s">
        <v>419</v>
      </c>
      <c r="C4" s="7" t="s">
        <v>244</v>
      </c>
      <c r="D4" s="7" t="s">
        <v>243</v>
      </c>
      <c r="E4" s="164" t="s">
        <v>425</v>
      </c>
      <c r="F4" s="164" t="s">
        <v>426</v>
      </c>
      <c r="G4" s="164" t="s">
        <v>427</v>
      </c>
      <c r="J4" s="8" t="s">
        <v>241</v>
      </c>
    </row>
    <row r="5" spans="2:11" x14ac:dyDescent="0.2">
      <c r="B5" s="7" t="s">
        <v>132</v>
      </c>
      <c r="C5" s="7"/>
      <c r="D5" s="7"/>
      <c r="E5" s="163">
        <f t="shared" ref="E5:E15" si="0">SUMIFS(E$23:E$1005, B$23:B$1005, $B5)*100</f>
        <v>0</v>
      </c>
      <c r="F5" s="163">
        <f t="shared" ref="F5:F15" si="1">SUMIFS(F$23:F$1005, B$23:B$1005, $B5)*100</f>
        <v>0</v>
      </c>
      <c r="G5" s="163">
        <f>Table51014[[#This Row],[New Total (%)]]-Table51014[[#This Row],[Old Total (%)]]</f>
        <v>0</v>
      </c>
      <c r="J5" s="10" t="s">
        <v>132</v>
      </c>
    </row>
    <row r="6" spans="2:11" x14ac:dyDescent="0.2">
      <c r="B6" s="7" t="s">
        <v>133</v>
      </c>
      <c r="C6" s="7"/>
      <c r="D6" s="7"/>
      <c r="E6" s="163">
        <f t="shared" si="0"/>
        <v>0</v>
      </c>
      <c r="F6" s="163">
        <f t="shared" si="1"/>
        <v>0</v>
      </c>
      <c r="G6" s="163">
        <f>Table51014[[#This Row],[New Total (%)]]-Table51014[[#This Row],[Old Total (%)]]</f>
        <v>0</v>
      </c>
      <c r="J6" s="10" t="s">
        <v>133</v>
      </c>
    </row>
    <row r="7" spans="2:11" x14ac:dyDescent="0.2">
      <c r="B7" s="7" t="s">
        <v>148</v>
      </c>
      <c r="C7" s="7"/>
      <c r="D7" s="7"/>
      <c r="E7" s="163">
        <f t="shared" si="0"/>
        <v>0</v>
      </c>
      <c r="F7" s="163">
        <f t="shared" si="1"/>
        <v>0</v>
      </c>
      <c r="G7" s="163">
        <f>Table51014[[#This Row],[New Total (%)]]-Table51014[[#This Row],[Old Total (%)]]</f>
        <v>0</v>
      </c>
      <c r="J7" s="10" t="s">
        <v>148</v>
      </c>
    </row>
    <row r="8" spans="2:11" x14ac:dyDescent="0.2">
      <c r="B8" s="7" t="s">
        <v>162</v>
      </c>
      <c r="C8" s="7"/>
      <c r="D8" s="7"/>
      <c r="E8" s="163">
        <f t="shared" si="0"/>
        <v>0</v>
      </c>
      <c r="F8" s="163">
        <f t="shared" si="1"/>
        <v>0</v>
      </c>
      <c r="G8" s="163">
        <f>Table51014[[#This Row],[New Total (%)]]-Table51014[[#This Row],[Old Total (%)]]</f>
        <v>0</v>
      </c>
      <c r="J8" s="10" t="s">
        <v>162</v>
      </c>
      <c r="K8" s="32" t="s">
        <v>401</v>
      </c>
    </row>
    <row r="9" spans="2:11" x14ac:dyDescent="0.2">
      <c r="B9" s="7" t="s">
        <v>167</v>
      </c>
      <c r="C9" s="7"/>
      <c r="D9" s="7"/>
      <c r="E9" s="163">
        <f t="shared" si="0"/>
        <v>0</v>
      </c>
      <c r="F9" s="163">
        <f t="shared" si="1"/>
        <v>0</v>
      </c>
      <c r="G9" s="163">
        <f>Table51014[[#This Row],[New Total (%)]]-Table51014[[#This Row],[Old Total (%)]]</f>
        <v>0</v>
      </c>
      <c r="J9" s="10" t="s">
        <v>167</v>
      </c>
    </row>
    <row r="10" spans="2:11" x14ac:dyDescent="0.2">
      <c r="B10" s="7" t="s">
        <v>204</v>
      </c>
      <c r="C10" s="7"/>
      <c r="D10" s="7"/>
      <c r="E10" s="163">
        <f t="shared" si="0"/>
        <v>0</v>
      </c>
      <c r="F10" s="163">
        <f t="shared" si="1"/>
        <v>0</v>
      </c>
      <c r="G10" s="163">
        <f>Table51014[[#This Row],[New Total (%)]]-Table51014[[#This Row],[Old Total (%)]]</f>
        <v>0</v>
      </c>
      <c r="J10" s="10" t="s">
        <v>204</v>
      </c>
    </row>
    <row r="11" spans="2:11" x14ac:dyDescent="0.2">
      <c r="B11" s="7" t="s">
        <v>214</v>
      </c>
      <c r="C11" s="7"/>
      <c r="D11" s="7"/>
      <c r="E11" s="163">
        <f t="shared" si="0"/>
        <v>0</v>
      </c>
      <c r="F11" s="163">
        <f t="shared" si="1"/>
        <v>0</v>
      </c>
      <c r="G11" s="163">
        <f>Table51014[[#This Row],[New Total (%)]]-Table51014[[#This Row],[Old Total (%)]]</f>
        <v>0</v>
      </c>
      <c r="J11" s="10" t="s">
        <v>214</v>
      </c>
    </row>
    <row r="12" spans="2:11" x14ac:dyDescent="0.2">
      <c r="B12" s="7" t="s">
        <v>233</v>
      </c>
      <c r="C12" s="7"/>
      <c r="D12" s="7"/>
      <c r="E12" s="163">
        <f t="shared" si="0"/>
        <v>0</v>
      </c>
      <c r="F12" s="163">
        <f t="shared" si="1"/>
        <v>0</v>
      </c>
      <c r="G12" s="163">
        <f>Table51014[[#This Row],[New Total (%)]]-Table51014[[#This Row],[Old Total (%)]]</f>
        <v>0</v>
      </c>
      <c r="J12" s="10" t="s">
        <v>233</v>
      </c>
    </row>
    <row r="13" spans="2:11" x14ac:dyDescent="0.2">
      <c r="B13" s="7" t="s">
        <v>228</v>
      </c>
      <c r="C13" s="7"/>
      <c r="D13" s="7"/>
      <c r="E13" s="163">
        <f t="shared" si="0"/>
        <v>0</v>
      </c>
      <c r="F13" s="163">
        <f t="shared" si="1"/>
        <v>0</v>
      </c>
      <c r="G13" s="163">
        <f>Table51014[[#This Row],[New Total (%)]]-Table51014[[#This Row],[Old Total (%)]]</f>
        <v>0</v>
      </c>
      <c r="J13" s="10" t="s">
        <v>228</v>
      </c>
    </row>
    <row r="14" spans="2:11" x14ac:dyDescent="0.2">
      <c r="B14" s="7" t="s">
        <v>209</v>
      </c>
      <c r="C14" s="7"/>
      <c r="D14" s="7"/>
      <c r="E14" s="163">
        <f t="shared" si="0"/>
        <v>0</v>
      </c>
      <c r="F14" s="163">
        <f t="shared" si="1"/>
        <v>0</v>
      </c>
      <c r="G14" s="163">
        <f>Table51014[[#This Row],[New Total (%)]]-Table51014[[#This Row],[Old Total (%)]]</f>
        <v>0</v>
      </c>
      <c r="J14" s="10" t="s">
        <v>209</v>
      </c>
    </row>
    <row r="15" spans="2:11" x14ac:dyDescent="0.2">
      <c r="B15" s="7" t="s">
        <v>193</v>
      </c>
      <c r="C15" s="7"/>
      <c r="D15" s="7"/>
      <c r="E15" s="163">
        <f t="shared" si="0"/>
        <v>0</v>
      </c>
      <c r="F15" s="163">
        <f t="shared" si="1"/>
        <v>0</v>
      </c>
      <c r="G15" s="163">
        <f>Table51014[[#This Row],[New Total (%)]]-Table51014[[#This Row],[Old Total (%)]]</f>
        <v>0</v>
      </c>
      <c r="J15" s="10" t="s">
        <v>193</v>
      </c>
    </row>
    <row r="16" spans="2:11" x14ac:dyDescent="0.2">
      <c r="B16" s="7" t="s">
        <v>33</v>
      </c>
      <c r="C16" s="7"/>
      <c r="D16" s="7"/>
      <c r="E16" s="163">
        <f>SUM(Table51014[Old Total (%)])</f>
        <v>0</v>
      </c>
      <c r="F16" s="163">
        <f>SUM(Table51014[New Total (%)])</f>
        <v>0</v>
      </c>
      <c r="G16" s="163">
        <f>SUM(Table51014[Diff (%)])</f>
        <v>0</v>
      </c>
      <c r="J16" s="11"/>
    </row>
    <row r="17" spans="2:14" ht="6" customHeight="1" x14ac:dyDescent="0.2">
      <c r="B17" s="7"/>
      <c r="C17" s="7"/>
      <c r="D17" s="7"/>
      <c r="E17" s="9"/>
      <c r="F17" s="9"/>
      <c r="G17" s="9"/>
      <c r="I17" s="12"/>
    </row>
    <row r="18" spans="2:14" ht="54" customHeight="1" x14ac:dyDescent="0.2">
      <c r="B18" s="13" t="s">
        <v>247</v>
      </c>
      <c r="C18" s="189" t="e" cm="1" vm="1">
        <f t="array" ref="C18">_xlfn.TEXTJOIN(", ", TRUE, _xlfn._xlws.FILTER(D$18:D$1003, (E$18:E$1003=0)*(F$18:F$1003&gt;0)))</f>
        <v>#VALUE!</v>
      </c>
      <c r="D18" s="189"/>
      <c r="E18" s="189"/>
      <c r="F18" s="189"/>
      <c r="G18" s="190"/>
      <c r="H18" s="14"/>
      <c r="I18" s="14"/>
      <c r="K18" s="32" t="s">
        <v>401</v>
      </c>
    </row>
    <row r="19" spans="2:14" ht="5.25" customHeight="1" x14ac:dyDescent="0.2">
      <c r="B19" s="15"/>
      <c r="C19" s="3"/>
      <c r="D19" s="16"/>
      <c r="E19" s="16"/>
      <c r="F19" s="16"/>
      <c r="G19" s="16"/>
      <c r="H19" s="16"/>
      <c r="I19" s="16"/>
    </row>
    <row r="20" spans="2:14" ht="24.75" customHeight="1" x14ac:dyDescent="0.2">
      <c r="B20" s="13" t="s">
        <v>248</v>
      </c>
      <c r="C20" s="189" t="e" cm="1" vm="1">
        <f t="array" ref="C20">_xlfn.TEXTJOIN(", ", TRUE, _xlfn._xlws.FILTER(D$23:D$1003, (E$23:E$1003&gt;0)*(F$23:F$1003=0)))</f>
        <v>#VALUE!</v>
      </c>
      <c r="D20" s="189"/>
      <c r="E20" s="189"/>
      <c r="F20" s="189"/>
      <c r="G20" s="190"/>
      <c r="H20" s="14"/>
      <c r="I20" s="14"/>
    </row>
    <row r="21" spans="2:14" ht="8.25" customHeight="1" x14ac:dyDescent="0.2">
      <c r="B21" s="17"/>
      <c r="C21" s="17"/>
      <c r="D21" s="17"/>
      <c r="E21" s="18"/>
      <c r="F21" s="18"/>
      <c r="G21" s="18"/>
      <c r="I21" s="12"/>
    </row>
    <row r="22" spans="2:14" x14ac:dyDescent="0.2">
      <c r="B22" s="19" t="s">
        <v>106</v>
      </c>
      <c r="C22" s="19" t="s">
        <v>123</v>
      </c>
      <c r="D22" s="19" t="s">
        <v>30</v>
      </c>
      <c r="E22" s="20" t="s">
        <v>107</v>
      </c>
      <c r="F22" s="20" t="s">
        <v>108</v>
      </c>
      <c r="G22" s="20" t="s">
        <v>242</v>
      </c>
      <c r="H22" s="1"/>
      <c r="I22" s="1"/>
      <c r="J22" s="1"/>
      <c r="K22" s="1"/>
      <c r="L22" s="1"/>
      <c r="M22" s="1"/>
      <c r="N22" s="1"/>
    </row>
    <row r="23" spans="2:14" x14ac:dyDescent="0.2">
      <c r="B23" s="21"/>
      <c r="C23" s="21"/>
      <c r="D23" s="21"/>
      <c r="E23" s="22"/>
      <c r="F23" s="22"/>
      <c r="G23" s="22"/>
      <c r="H23" s="1"/>
      <c r="J23" s="1"/>
    </row>
    <row r="24" spans="2:14" x14ac:dyDescent="0.2">
      <c r="B24" s="21"/>
      <c r="C24" s="21"/>
      <c r="D24" s="21"/>
      <c r="E24" s="22"/>
      <c r="F24" s="22"/>
      <c r="G24" s="22"/>
      <c r="H24" s="1"/>
      <c r="J24" s="1"/>
    </row>
    <row r="25" spans="2:14" x14ac:dyDescent="0.2">
      <c r="B25" s="21"/>
      <c r="C25" s="21"/>
      <c r="D25" s="21"/>
      <c r="E25" s="22"/>
      <c r="F25" s="22"/>
      <c r="G25" s="22"/>
      <c r="H25" s="1"/>
      <c r="J25" s="1"/>
    </row>
    <row r="26" spans="2:14" x14ac:dyDescent="0.2">
      <c r="B26" s="21"/>
      <c r="C26" s="21"/>
      <c r="D26" s="21"/>
      <c r="E26" s="22"/>
      <c r="F26" s="22"/>
      <c r="G26" s="22"/>
      <c r="H26" s="1"/>
      <c r="J26" s="1"/>
    </row>
    <row r="27" spans="2:14" x14ac:dyDescent="0.2">
      <c r="B27" s="21"/>
      <c r="C27" s="21"/>
      <c r="D27" s="21"/>
      <c r="E27" s="22"/>
      <c r="F27" s="22"/>
      <c r="G27" s="22"/>
      <c r="H27" s="1"/>
      <c r="J27" s="1"/>
    </row>
    <row r="28" spans="2:14" x14ac:dyDescent="0.2">
      <c r="B28" s="21"/>
      <c r="C28" s="21"/>
      <c r="D28" s="21"/>
      <c r="E28" s="22"/>
      <c r="F28" s="22"/>
      <c r="G28" s="22"/>
      <c r="H28" s="1"/>
      <c r="J28" s="1"/>
      <c r="K28" s="34" t="s">
        <v>402</v>
      </c>
    </row>
    <row r="29" spans="2:14" x14ac:dyDescent="0.2">
      <c r="B29" s="21"/>
      <c r="C29" s="21"/>
      <c r="D29" s="21"/>
      <c r="E29" s="22"/>
      <c r="F29" s="22"/>
      <c r="G29" s="22"/>
      <c r="H29" s="1"/>
      <c r="J29" s="1"/>
    </row>
    <row r="30" spans="2:14" x14ac:dyDescent="0.2">
      <c r="B30" s="21"/>
      <c r="C30" s="21"/>
      <c r="D30" s="21"/>
      <c r="E30" s="22"/>
      <c r="F30" s="22"/>
      <c r="G30" s="22"/>
      <c r="H30" s="1"/>
      <c r="J30" s="1"/>
    </row>
    <row r="31" spans="2:14" x14ac:dyDescent="0.2">
      <c r="B31" s="21"/>
      <c r="C31" s="21"/>
      <c r="D31" s="21"/>
      <c r="E31" s="22"/>
      <c r="F31" s="22"/>
      <c r="G31" s="22"/>
      <c r="H31" s="1"/>
      <c r="J31" s="1"/>
    </row>
    <row r="32" spans="2:14" x14ac:dyDescent="0.2">
      <c r="B32" s="21"/>
      <c r="C32" s="21"/>
      <c r="D32" s="21"/>
      <c r="E32" s="22"/>
      <c r="F32" s="22"/>
      <c r="G32" s="22"/>
      <c r="H32" s="1"/>
      <c r="J32" s="1"/>
    </row>
    <row r="33" spans="2:14" x14ac:dyDescent="0.2">
      <c r="B33" s="21"/>
      <c r="C33" s="21"/>
      <c r="D33" s="21"/>
      <c r="E33" s="22"/>
      <c r="F33" s="22"/>
      <c r="G33" s="22"/>
      <c r="H33" s="1"/>
      <c r="J33" s="1"/>
    </row>
    <row r="34" spans="2:14" x14ac:dyDescent="0.2">
      <c r="B34" s="21"/>
      <c r="C34" s="21"/>
      <c r="D34" s="21"/>
      <c r="E34" s="22"/>
      <c r="F34" s="22"/>
      <c r="G34" s="22"/>
      <c r="H34" s="1"/>
      <c r="J34" s="1"/>
    </row>
    <row r="35" spans="2:14" x14ac:dyDescent="0.2">
      <c r="B35" s="21"/>
      <c r="C35" s="21"/>
      <c r="D35" s="21"/>
      <c r="E35" s="22"/>
      <c r="F35" s="22"/>
      <c r="G35" s="22"/>
      <c r="H35" s="1"/>
      <c r="J35" s="1"/>
    </row>
    <row r="36" spans="2:14" x14ac:dyDescent="0.2">
      <c r="B36" s="21"/>
      <c r="C36" s="21"/>
      <c r="D36" s="21"/>
      <c r="E36" s="22"/>
      <c r="F36" s="22"/>
      <c r="G36" s="22"/>
      <c r="H36" s="1"/>
      <c r="J36" s="1"/>
    </row>
    <row r="37" spans="2:14" x14ac:dyDescent="0.2">
      <c r="B37" s="21"/>
      <c r="C37" s="21"/>
      <c r="D37" s="21"/>
      <c r="E37" s="22"/>
      <c r="F37" s="22"/>
      <c r="G37" s="22"/>
      <c r="H37" s="1"/>
      <c r="I37" s="1"/>
      <c r="J37" s="1"/>
    </row>
    <row r="38" spans="2:14" x14ac:dyDescent="0.2">
      <c r="B38" s="21"/>
      <c r="C38" s="21"/>
      <c r="D38" s="21"/>
      <c r="E38" s="22"/>
      <c r="F38" s="22"/>
      <c r="G38" s="22"/>
      <c r="H38" s="1"/>
    </row>
    <row r="39" spans="2:14" x14ac:dyDescent="0.2">
      <c r="B39" s="21"/>
      <c r="C39" s="21"/>
      <c r="D39" s="21"/>
      <c r="E39" s="22"/>
      <c r="F39" s="22"/>
      <c r="G39" s="22"/>
      <c r="H39" s="1"/>
      <c r="M39" s="1"/>
      <c r="N39" s="1"/>
    </row>
    <row r="40" spans="2:14" x14ac:dyDescent="0.2">
      <c r="B40" s="21"/>
      <c r="C40" s="21"/>
      <c r="D40" s="21"/>
      <c r="E40" s="22"/>
      <c r="F40" s="22"/>
      <c r="G40" s="22"/>
      <c r="H40" s="1"/>
      <c r="M40" s="1"/>
      <c r="N40" s="1"/>
    </row>
    <row r="41" spans="2:14" x14ac:dyDescent="0.2">
      <c r="B41" s="21"/>
      <c r="C41" s="21"/>
      <c r="D41" s="21"/>
      <c r="E41" s="22"/>
      <c r="F41" s="22"/>
      <c r="G41" s="22"/>
      <c r="H41" s="1"/>
      <c r="M41" s="1"/>
      <c r="N41" s="1"/>
    </row>
    <row r="42" spans="2:14" x14ac:dyDescent="0.2">
      <c r="B42" s="21"/>
      <c r="C42" s="21"/>
      <c r="D42" s="21"/>
      <c r="E42" s="22"/>
      <c r="F42" s="22"/>
      <c r="G42" s="22"/>
      <c r="H42" s="1"/>
      <c r="M42" s="1"/>
      <c r="N42" s="1"/>
    </row>
    <row r="43" spans="2:14" x14ac:dyDescent="0.2">
      <c r="B43" s="21"/>
      <c r="C43" s="21"/>
      <c r="D43" s="21"/>
      <c r="E43" s="22"/>
      <c r="F43" s="22"/>
      <c r="G43" s="22"/>
      <c r="H43" s="1"/>
      <c r="M43" s="1"/>
      <c r="N43" s="1"/>
    </row>
    <row r="44" spans="2:14" x14ac:dyDescent="0.2">
      <c r="B44" s="21"/>
      <c r="C44" s="21"/>
      <c r="D44" s="21"/>
      <c r="E44" s="22"/>
      <c r="F44" s="22"/>
      <c r="G44" s="22"/>
      <c r="H44" s="1"/>
      <c r="M44" s="1"/>
      <c r="N44" s="1"/>
    </row>
    <row r="45" spans="2:14" x14ac:dyDescent="0.2">
      <c r="B45" s="21"/>
      <c r="C45" s="21"/>
      <c r="D45" s="21"/>
      <c r="E45" s="22"/>
      <c r="F45" s="22"/>
      <c r="G45" s="22"/>
      <c r="H45" s="1"/>
      <c r="M45" s="1"/>
      <c r="N45" s="1"/>
    </row>
    <row r="46" spans="2:14" x14ac:dyDescent="0.2">
      <c r="B46" s="21"/>
      <c r="C46" s="21"/>
      <c r="D46" s="21"/>
      <c r="E46" s="22"/>
      <c r="F46" s="22"/>
      <c r="G46" s="22"/>
    </row>
    <row r="47" spans="2:14" x14ac:dyDescent="0.2">
      <c r="B47" s="21"/>
      <c r="C47" s="21"/>
      <c r="D47" s="21"/>
      <c r="E47" s="22"/>
      <c r="F47" s="22"/>
      <c r="G47" s="22"/>
    </row>
    <row r="48" spans="2:14" x14ac:dyDescent="0.2">
      <c r="B48" s="21"/>
      <c r="C48" s="21"/>
      <c r="D48" s="21"/>
      <c r="E48" s="22"/>
      <c r="F48" s="22"/>
      <c r="G48" s="22"/>
    </row>
    <row r="49" spans="2:12" x14ac:dyDescent="0.2">
      <c r="B49" s="21"/>
      <c r="C49" s="21"/>
      <c r="D49" s="21"/>
      <c r="E49" s="22"/>
      <c r="F49" s="22"/>
      <c r="G49" s="22"/>
    </row>
    <row r="50" spans="2:12" x14ac:dyDescent="0.2">
      <c r="B50" s="21"/>
      <c r="C50" s="21"/>
      <c r="D50" s="21"/>
      <c r="E50" s="22"/>
      <c r="F50" s="22"/>
      <c r="G50" s="22"/>
    </row>
    <row r="51" spans="2:12" x14ac:dyDescent="0.2">
      <c r="B51" s="21"/>
      <c r="C51" s="21"/>
      <c r="D51" s="21"/>
      <c r="E51" s="22"/>
      <c r="F51" s="22"/>
      <c r="G51" s="22"/>
      <c r="I51" s="1"/>
      <c r="J51" s="1"/>
      <c r="K51" s="1"/>
      <c r="L51" s="1"/>
    </row>
    <row r="52" spans="2:12" x14ac:dyDescent="0.2">
      <c r="B52" s="21"/>
      <c r="C52" s="21"/>
      <c r="D52" s="21"/>
      <c r="E52" s="22"/>
      <c r="F52" s="22"/>
      <c r="G52" s="22"/>
    </row>
    <row r="53" spans="2:12" x14ac:dyDescent="0.2">
      <c r="B53" s="21"/>
      <c r="C53" s="21"/>
      <c r="D53" s="21"/>
      <c r="E53" s="22"/>
      <c r="F53" s="22"/>
      <c r="G53" s="22"/>
    </row>
    <row r="54" spans="2:12" x14ac:dyDescent="0.2">
      <c r="B54" s="21"/>
      <c r="C54" s="21"/>
      <c r="D54" s="21"/>
      <c r="E54" s="22"/>
      <c r="F54" s="22"/>
      <c r="G54" s="22"/>
    </row>
    <row r="55" spans="2:12" x14ac:dyDescent="0.2">
      <c r="B55" s="21"/>
      <c r="C55" s="21"/>
      <c r="D55" s="21"/>
      <c r="E55" s="22"/>
      <c r="F55" s="22"/>
      <c r="G55" s="22"/>
    </row>
    <row r="56" spans="2:12" x14ac:dyDescent="0.2">
      <c r="B56" s="21"/>
      <c r="C56" s="21"/>
      <c r="D56" s="21"/>
      <c r="E56" s="22"/>
      <c r="F56" s="22"/>
      <c r="G56" s="22"/>
    </row>
    <row r="57" spans="2:12" x14ac:dyDescent="0.2">
      <c r="B57" s="21"/>
      <c r="C57" s="21"/>
      <c r="D57" s="21"/>
      <c r="E57" s="22"/>
      <c r="F57" s="22"/>
      <c r="G57" s="22"/>
    </row>
    <row r="58" spans="2:12" x14ac:dyDescent="0.2">
      <c r="B58" s="21"/>
      <c r="C58" s="21"/>
      <c r="D58" s="21"/>
      <c r="E58" s="22"/>
      <c r="F58" s="22"/>
      <c r="G58" s="22"/>
    </row>
    <row r="59" spans="2:12" x14ac:dyDescent="0.2">
      <c r="B59" s="21"/>
      <c r="C59" s="21"/>
      <c r="D59" s="21"/>
      <c r="E59" s="22"/>
      <c r="F59" s="22"/>
      <c r="G59" s="22"/>
    </row>
    <row r="60" spans="2:12" x14ac:dyDescent="0.2">
      <c r="B60" s="21"/>
      <c r="C60" s="21"/>
      <c r="D60" s="21"/>
      <c r="E60" s="22"/>
      <c r="F60" s="22"/>
      <c r="G60" s="22"/>
    </row>
    <row r="61" spans="2:12" x14ac:dyDescent="0.2">
      <c r="B61" s="21"/>
      <c r="C61" s="21"/>
      <c r="D61" s="21"/>
      <c r="E61" s="22"/>
      <c r="F61" s="22"/>
      <c r="G61" s="22"/>
    </row>
    <row r="62" spans="2:12" x14ac:dyDescent="0.2">
      <c r="B62" s="21"/>
      <c r="C62" s="21"/>
      <c r="D62" s="21"/>
      <c r="E62" s="22"/>
      <c r="F62" s="22"/>
      <c r="G62" s="22"/>
    </row>
    <row r="63" spans="2:12" x14ac:dyDescent="0.2">
      <c r="B63" s="21"/>
      <c r="C63" s="21"/>
      <c r="D63" s="21"/>
      <c r="E63" s="22"/>
      <c r="F63" s="22"/>
      <c r="G63" s="22"/>
    </row>
    <row r="64" spans="2:12" x14ac:dyDescent="0.2">
      <c r="B64" s="21"/>
      <c r="C64" s="21"/>
      <c r="D64" s="21"/>
      <c r="E64" s="22"/>
      <c r="F64" s="22"/>
      <c r="G64" s="22"/>
    </row>
    <row r="65" spans="2:7" x14ac:dyDescent="0.2">
      <c r="B65" s="21"/>
      <c r="C65" s="21"/>
      <c r="D65" s="21"/>
      <c r="E65" s="22"/>
      <c r="F65" s="22"/>
      <c r="G65" s="22"/>
    </row>
    <row r="66" spans="2:7" x14ac:dyDescent="0.2">
      <c r="B66" s="21"/>
      <c r="C66" s="21"/>
      <c r="D66" s="21"/>
      <c r="E66" s="22"/>
      <c r="F66" s="22"/>
      <c r="G66" s="22"/>
    </row>
    <row r="67" spans="2:7" x14ac:dyDescent="0.2">
      <c r="B67" s="21"/>
      <c r="C67" s="21"/>
      <c r="D67" s="21"/>
      <c r="E67" s="22"/>
      <c r="F67" s="22"/>
      <c r="G67" s="22"/>
    </row>
    <row r="68" spans="2:7" x14ac:dyDescent="0.2">
      <c r="B68" s="21"/>
      <c r="C68" s="21"/>
      <c r="D68" s="21"/>
      <c r="E68" s="22"/>
      <c r="F68" s="22"/>
      <c r="G68" s="22"/>
    </row>
    <row r="69" spans="2:7" x14ac:dyDescent="0.2">
      <c r="B69" s="21"/>
      <c r="C69" s="21"/>
      <c r="D69" s="21"/>
      <c r="E69" s="22"/>
      <c r="F69" s="22"/>
      <c r="G69" s="22"/>
    </row>
    <row r="70" spans="2:7" x14ac:dyDescent="0.2">
      <c r="B70" s="21"/>
      <c r="C70" s="21"/>
      <c r="D70" s="21"/>
      <c r="E70" s="22"/>
      <c r="F70" s="22"/>
      <c r="G70" s="22"/>
    </row>
    <row r="71" spans="2:7" x14ac:dyDescent="0.2">
      <c r="B71" s="21"/>
      <c r="C71" s="21"/>
      <c r="D71" s="21"/>
      <c r="E71" s="22"/>
      <c r="F71" s="22"/>
      <c r="G71" s="22"/>
    </row>
    <row r="72" spans="2:7" x14ac:dyDescent="0.2">
      <c r="B72" s="21"/>
      <c r="C72" s="21"/>
      <c r="D72" s="21"/>
      <c r="E72" s="22"/>
      <c r="F72" s="22"/>
      <c r="G72" s="22"/>
    </row>
    <row r="73" spans="2:7" x14ac:dyDescent="0.2">
      <c r="B73" s="21"/>
      <c r="C73" s="21"/>
      <c r="D73" s="21"/>
      <c r="E73" s="22"/>
      <c r="F73" s="22"/>
      <c r="G73" s="22"/>
    </row>
    <row r="74" spans="2:7" x14ac:dyDescent="0.2">
      <c r="B74" s="21"/>
      <c r="C74" s="21"/>
      <c r="D74" s="21"/>
      <c r="E74" s="22"/>
      <c r="F74" s="22"/>
      <c r="G74" s="22"/>
    </row>
    <row r="75" spans="2:7" x14ac:dyDescent="0.2">
      <c r="B75" s="21"/>
      <c r="C75" s="21"/>
      <c r="D75" s="21"/>
      <c r="E75" s="22"/>
      <c r="F75" s="22"/>
      <c r="G75" s="22"/>
    </row>
    <row r="76" spans="2:7" x14ac:dyDescent="0.2">
      <c r="B76" s="21"/>
      <c r="C76" s="21"/>
      <c r="D76" s="21"/>
      <c r="E76" s="22"/>
      <c r="F76" s="22"/>
      <c r="G76" s="22"/>
    </row>
    <row r="77" spans="2:7" x14ac:dyDescent="0.2">
      <c r="B77" s="21"/>
      <c r="C77" s="21"/>
      <c r="D77" s="21"/>
      <c r="E77" s="22"/>
      <c r="F77" s="22"/>
      <c r="G77" s="22"/>
    </row>
    <row r="78" spans="2:7" x14ac:dyDescent="0.2">
      <c r="B78" s="21"/>
      <c r="C78" s="21"/>
      <c r="D78" s="21"/>
      <c r="E78" s="22"/>
      <c r="F78" s="22"/>
      <c r="G78" s="22"/>
    </row>
    <row r="79" spans="2:7" x14ac:dyDescent="0.2">
      <c r="B79" s="21"/>
      <c r="C79" s="21"/>
      <c r="D79" s="21"/>
      <c r="E79" s="22"/>
      <c r="F79" s="22"/>
      <c r="G79" s="22"/>
    </row>
    <row r="80" spans="2:7" x14ac:dyDescent="0.2">
      <c r="B80" s="21"/>
      <c r="C80" s="21"/>
      <c r="D80" s="21"/>
      <c r="E80" s="22"/>
      <c r="F80" s="22"/>
      <c r="G80" s="22"/>
    </row>
    <row r="81" spans="2:7" x14ac:dyDescent="0.2">
      <c r="B81" s="21"/>
      <c r="C81" s="21"/>
      <c r="D81" s="21"/>
      <c r="E81" s="22"/>
      <c r="F81" s="22"/>
      <c r="G81" s="22"/>
    </row>
    <row r="82" spans="2:7" x14ac:dyDescent="0.2">
      <c r="B82" s="21"/>
      <c r="C82" s="21"/>
      <c r="D82" s="21"/>
      <c r="E82" s="22"/>
      <c r="F82" s="22"/>
      <c r="G82" s="22"/>
    </row>
    <row r="83" spans="2:7" x14ac:dyDescent="0.2">
      <c r="B83" s="21"/>
      <c r="C83" s="21"/>
      <c r="D83" s="21"/>
      <c r="E83" s="22"/>
      <c r="F83" s="22"/>
      <c r="G83" s="22"/>
    </row>
    <row r="84" spans="2:7" x14ac:dyDescent="0.2">
      <c r="B84" s="21"/>
      <c r="C84" s="21"/>
      <c r="D84" s="21"/>
      <c r="E84" s="22"/>
      <c r="F84" s="22"/>
      <c r="G84" s="22"/>
    </row>
    <row r="85" spans="2:7" x14ac:dyDescent="0.2">
      <c r="B85" s="21"/>
      <c r="C85" s="21"/>
      <c r="D85" s="21"/>
      <c r="E85" s="22"/>
      <c r="F85" s="22"/>
      <c r="G85" s="22"/>
    </row>
    <row r="86" spans="2:7" x14ac:dyDescent="0.2">
      <c r="B86" s="21"/>
      <c r="C86" s="21"/>
      <c r="D86" s="21"/>
      <c r="E86" s="22"/>
      <c r="F86" s="22"/>
      <c r="G86" s="22"/>
    </row>
    <row r="87" spans="2:7" x14ac:dyDescent="0.2">
      <c r="B87" s="21"/>
      <c r="C87" s="21"/>
      <c r="D87" s="21"/>
      <c r="E87" s="22"/>
      <c r="F87" s="22"/>
      <c r="G87" s="22"/>
    </row>
    <row r="88" spans="2:7" x14ac:dyDescent="0.2">
      <c r="B88" s="21"/>
      <c r="C88" s="21"/>
      <c r="D88" s="21"/>
      <c r="E88" s="22"/>
      <c r="F88" s="22"/>
      <c r="G88" s="22"/>
    </row>
    <row r="89" spans="2:7" x14ac:dyDescent="0.2">
      <c r="B89" s="21"/>
      <c r="C89" s="21"/>
      <c r="D89" s="21"/>
      <c r="E89" s="22"/>
      <c r="F89" s="22"/>
      <c r="G89" s="22"/>
    </row>
    <row r="90" spans="2:7" x14ac:dyDescent="0.2">
      <c r="B90" s="21"/>
      <c r="C90" s="21"/>
      <c r="D90" s="21"/>
      <c r="E90" s="22"/>
      <c r="F90" s="22"/>
      <c r="G90" s="22"/>
    </row>
    <row r="91" spans="2:7" x14ac:dyDescent="0.2">
      <c r="B91" s="21"/>
      <c r="C91" s="21"/>
      <c r="D91" s="21"/>
      <c r="E91" s="22"/>
      <c r="F91" s="22"/>
      <c r="G91" s="22"/>
    </row>
    <row r="92" spans="2:7" x14ac:dyDescent="0.2">
      <c r="B92" s="21"/>
      <c r="C92" s="21"/>
      <c r="D92" s="21"/>
      <c r="E92" s="22"/>
      <c r="F92" s="22"/>
      <c r="G92" s="22"/>
    </row>
    <row r="93" spans="2:7" x14ac:dyDescent="0.2">
      <c r="B93" s="21"/>
      <c r="C93" s="21"/>
      <c r="D93" s="21"/>
      <c r="E93" s="22"/>
      <c r="F93" s="22"/>
      <c r="G93" s="22"/>
    </row>
    <row r="94" spans="2:7" x14ac:dyDescent="0.2">
      <c r="B94" s="21"/>
      <c r="C94" s="21"/>
      <c r="D94" s="21"/>
      <c r="E94" s="22"/>
      <c r="F94" s="22"/>
      <c r="G94" s="22"/>
    </row>
    <row r="95" spans="2:7" x14ac:dyDescent="0.2">
      <c r="B95" s="21"/>
      <c r="C95" s="21"/>
      <c r="D95" s="21"/>
      <c r="E95" s="22"/>
      <c r="F95" s="22"/>
      <c r="G95" s="22"/>
    </row>
    <row r="96" spans="2:7" x14ac:dyDescent="0.2">
      <c r="B96" s="21"/>
      <c r="C96" s="21"/>
      <c r="D96" s="21"/>
      <c r="E96" s="22"/>
      <c r="F96" s="22"/>
      <c r="G96" s="22"/>
    </row>
    <row r="97" spans="2:7" x14ac:dyDescent="0.2">
      <c r="B97" s="21"/>
      <c r="C97" s="21"/>
      <c r="D97" s="21"/>
      <c r="E97" s="22"/>
      <c r="F97" s="22"/>
      <c r="G97" s="22"/>
    </row>
    <row r="98" spans="2:7" x14ac:dyDescent="0.2">
      <c r="B98" s="21"/>
      <c r="C98" s="21"/>
      <c r="D98" s="21"/>
      <c r="E98" s="22"/>
      <c r="F98" s="22"/>
      <c r="G98" s="22"/>
    </row>
    <row r="99" spans="2:7" x14ac:dyDescent="0.2">
      <c r="B99" s="21"/>
      <c r="C99" s="21"/>
      <c r="D99" s="21"/>
      <c r="E99" s="22"/>
      <c r="F99" s="22"/>
      <c r="G99" s="22"/>
    </row>
    <row r="100" spans="2:7" x14ac:dyDescent="0.2">
      <c r="B100" s="21"/>
      <c r="C100" s="21"/>
      <c r="D100" s="21"/>
      <c r="E100" s="22"/>
      <c r="F100" s="22"/>
      <c r="G100" s="22"/>
    </row>
    <row r="101" spans="2:7" x14ac:dyDescent="0.2">
      <c r="B101" s="21"/>
      <c r="C101" s="21"/>
      <c r="D101" s="21"/>
      <c r="E101" s="22"/>
      <c r="F101" s="22"/>
      <c r="G101" s="22"/>
    </row>
    <row r="102" spans="2:7" x14ac:dyDescent="0.2">
      <c r="B102" s="21"/>
      <c r="C102" s="21"/>
      <c r="D102" s="21"/>
      <c r="E102" s="22"/>
      <c r="F102" s="22"/>
      <c r="G102" s="22"/>
    </row>
    <row r="103" spans="2:7" x14ac:dyDescent="0.2">
      <c r="B103" s="21"/>
      <c r="C103" s="21"/>
      <c r="D103" s="21"/>
      <c r="E103" s="22"/>
      <c r="F103" s="22"/>
      <c r="G103" s="22"/>
    </row>
    <row r="104" spans="2:7" x14ac:dyDescent="0.2">
      <c r="B104" s="21"/>
      <c r="C104" s="21"/>
      <c r="D104" s="21"/>
      <c r="E104" s="22"/>
      <c r="F104" s="22"/>
      <c r="G104" s="22"/>
    </row>
    <row r="105" spans="2:7" x14ac:dyDescent="0.2">
      <c r="B105" s="21"/>
      <c r="C105" s="21"/>
      <c r="D105" s="21"/>
      <c r="E105" s="22"/>
      <c r="F105" s="22"/>
      <c r="G105" s="22"/>
    </row>
    <row r="106" spans="2:7" x14ac:dyDescent="0.2">
      <c r="B106" s="21"/>
      <c r="C106" s="21"/>
      <c r="D106" s="21"/>
      <c r="E106" s="22"/>
      <c r="F106" s="22"/>
      <c r="G106" s="22"/>
    </row>
    <row r="107" spans="2:7" x14ac:dyDescent="0.2">
      <c r="B107" s="21"/>
      <c r="C107" s="21"/>
      <c r="D107" s="21"/>
      <c r="E107" s="22"/>
      <c r="F107" s="22"/>
      <c r="G107" s="22"/>
    </row>
    <row r="108" spans="2:7" x14ac:dyDescent="0.2">
      <c r="B108" s="21"/>
      <c r="C108" s="21"/>
      <c r="D108" s="21"/>
      <c r="E108" s="22"/>
      <c r="F108" s="22"/>
      <c r="G108" s="22"/>
    </row>
    <row r="109" spans="2:7" x14ac:dyDescent="0.2">
      <c r="B109" s="21"/>
      <c r="C109" s="21"/>
      <c r="D109" s="21"/>
      <c r="E109" s="22"/>
      <c r="F109" s="22"/>
      <c r="G109" s="22"/>
    </row>
    <row r="110" spans="2:7" x14ac:dyDescent="0.2">
      <c r="B110" s="21"/>
      <c r="C110" s="21"/>
      <c r="D110" s="21"/>
      <c r="E110" s="22"/>
      <c r="F110" s="22"/>
      <c r="G110" s="22"/>
    </row>
    <row r="111" spans="2:7" x14ac:dyDescent="0.2">
      <c r="B111" s="21"/>
      <c r="C111" s="21"/>
      <c r="D111" s="21"/>
      <c r="E111" s="22"/>
      <c r="F111" s="22"/>
      <c r="G111" s="22"/>
    </row>
    <row r="112" spans="2:7" x14ac:dyDescent="0.2">
      <c r="B112" s="21"/>
      <c r="C112" s="21"/>
      <c r="D112" s="21"/>
      <c r="E112" s="22"/>
      <c r="F112" s="22"/>
      <c r="G112" s="22"/>
    </row>
    <row r="113" spans="2:7" x14ac:dyDescent="0.2">
      <c r="B113" s="21"/>
      <c r="C113" s="21"/>
      <c r="D113" s="21"/>
      <c r="E113" s="22"/>
      <c r="F113" s="22"/>
      <c r="G113" s="22"/>
    </row>
    <row r="114" spans="2:7" x14ac:dyDescent="0.2">
      <c r="B114" s="21"/>
      <c r="C114" s="21"/>
      <c r="D114" s="21"/>
      <c r="E114" s="22"/>
      <c r="F114" s="22"/>
      <c r="G114" s="22"/>
    </row>
    <row r="115" spans="2:7" x14ac:dyDescent="0.2">
      <c r="B115" s="21"/>
      <c r="C115" s="21"/>
      <c r="D115" s="21"/>
      <c r="E115" s="22"/>
      <c r="F115" s="22"/>
      <c r="G115" s="22"/>
    </row>
    <row r="116" spans="2:7" x14ac:dyDescent="0.2">
      <c r="B116" s="21"/>
      <c r="C116" s="21"/>
      <c r="D116" s="21"/>
      <c r="E116" s="22"/>
      <c r="F116" s="22"/>
      <c r="G116" s="22"/>
    </row>
    <row r="117" spans="2:7" x14ac:dyDescent="0.2">
      <c r="B117" s="21"/>
      <c r="C117" s="21"/>
      <c r="D117" s="21"/>
      <c r="E117" s="22"/>
      <c r="F117" s="22"/>
      <c r="G117" s="22"/>
    </row>
    <row r="118" spans="2:7" x14ac:dyDescent="0.2">
      <c r="B118" s="21"/>
      <c r="C118" s="21"/>
      <c r="D118" s="21"/>
      <c r="E118" s="22"/>
      <c r="F118" s="22"/>
      <c r="G118" s="22"/>
    </row>
    <row r="119" spans="2:7" x14ac:dyDescent="0.2">
      <c r="B119" s="21"/>
      <c r="C119" s="21"/>
      <c r="D119" s="21"/>
      <c r="E119" s="22"/>
      <c r="F119" s="22"/>
      <c r="G119" s="22"/>
    </row>
    <row r="120" spans="2:7" x14ac:dyDescent="0.2">
      <c r="B120" s="21"/>
      <c r="C120" s="21"/>
      <c r="D120" s="21"/>
      <c r="E120" s="22"/>
      <c r="F120" s="22"/>
      <c r="G120" s="22"/>
    </row>
    <row r="121" spans="2:7" x14ac:dyDescent="0.2">
      <c r="B121" s="21"/>
      <c r="C121" s="21"/>
      <c r="D121" s="21"/>
      <c r="E121" s="22"/>
      <c r="F121" s="22"/>
      <c r="G121" s="22"/>
    </row>
    <row r="122" spans="2:7" x14ac:dyDescent="0.2">
      <c r="B122" s="21"/>
      <c r="C122" s="21"/>
      <c r="D122" s="21"/>
      <c r="E122" s="22"/>
      <c r="F122" s="22"/>
      <c r="G122" s="22"/>
    </row>
  </sheetData>
  <sheetProtection selectLockedCells="1"/>
  <mergeCells count="4">
    <mergeCell ref="C18:G18"/>
    <mergeCell ref="C20:G20"/>
    <mergeCell ref="C1:D1"/>
    <mergeCell ref="F1:G1"/>
  </mergeCells>
  <conditionalFormatting sqref="B23:G113">
    <cfRule type="expression" dxfId="0" priority="1">
      <formula>ISEVEN(SUMPRODUCT(--($B$23:$B23&lt;&gt;$B$22:$B22)))</formula>
    </cfRule>
  </conditionalFormatting>
  <dataValidations count="1">
    <dataValidation type="list" allowBlank="1" showInputMessage="1" showErrorMessage="1" sqref="B23:B103" xr:uid="{33EB990C-3C88-4940-AC37-D3528D3D02D9}">
      <formula1>growth_categories</formula1>
    </dataValidation>
  </dataValidations>
  <pageMargins left="0.7" right="0.7" top="0.75" bottom="0.75" header="0.3" footer="0.3"/>
  <pageSetup fitToHeight="0" orientation="portrait" r:id="rId1"/>
  <drawing r:id="rId2"/>
  <tableParts count="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A5CA1-E4EF-4351-AF8B-13255BF0001C}">
  <sheetPr>
    <tabColor theme="8"/>
  </sheetPr>
  <dimension ref="A1:F35"/>
  <sheetViews>
    <sheetView showGridLines="0" topLeftCell="A8" zoomScaleNormal="100" workbookViewId="0">
      <selection activeCell="B29" sqref="B29"/>
    </sheetView>
  </sheetViews>
  <sheetFormatPr defaultColWidth="9.140625" defaultRowHeight="12.75" x14ac:dyDescent="0.2"/>
  <cols>
    <col min="1" max="1" width="6.28515625" style="1" customWidth="1"/>
    <col min="2" max="2" width="26.42578125" style="1" customWidth="1"/>
    <col min="3" max="3" width="25.85546875" style="1" bestFit="1" customWidth="1"/>
    <col min="4" max="4" width="16.140625" style="41" customWidth="1"/>
    <col min="5" max="5" width="14.140625" style="41" customWidth="1"/>
    <col min="6" max="6" width="4.28515625" style="1" customWidth="1"/>
    <col min="7" max="7" width="29.42578125" style="1" customWidth="1"/>
    <col min="8" max="16384" width="9.140625" style="1"/>
  </cols>
  <sheetData>
    <row r="1" spans="1:6" x14ac:dyDescent="0.2">
      <c r="A1" s="75"/>
      <c r="B1" s="75"/>
      <c r="C1" s="75"/>
      <c r="D1" s="76"/>
      <c r="E1" s="76"/>
      <c r="F1" s="75"/>
    </row>
    <row r="2" spans="1:6" ht="18" customHeight="1" x14ac:dyDescent="0.2">
      <c r="A2" s="75"/>
      <c r="B2" s="211" t="s">
        <v>411</v>
      </c>
      <c r="C2" s="212"/>
      <c r="D2" s="81" t="s">
        <v>399</v>
      </c>
      <c r="E2" s="82">
        <v>45758</v>
      </c>
      <c r="F2" s="75"/>
    </row>
    <row r="3" spans="1:6" ht="18" customHeight="1" x14ac:dyDescent="0.2">
      <c r="A3" s="75"/>
      <c r="B3" s="213"/>
      <c r="C3" s="214"/>
      <c r="D3" s="83" t="s">
        <v>398</v>
      </c>
      <c r="E3" s="84">
        <v>45747</v>
      </c>
      <c r="F3" s="75"/>
    </row>
    <row r="4" spans="1:6" x14ac:dyDescent="0.2">
      <c r="A4" s="75"/>
      <c r="B4" s="75"/>
      <c r="C4" s="75"/>
      <c r="D4" s="76"/>
      <c r="E4" s="76"/>
      <c r="F4" s="75"/>
    </row>
    <row r="5" spans="1:6" ht="15.75" x14ac:dyDescent="0.2">
      <c r="A5" s="75"/>
      <c r="B5" s="215" t="s">
        <v>396</v>
      </c>
      <c r="C5" s="215"/>
      <c r="D5" s="215"/>
      <c r="E5" s="76"/>
      <c r="F5" s="75"/>
    </row>
    <row r="6" spans="1:6" s="40" customFormat="1" x14ac:dyDescent="0.25">
      <c r="A6" s="77"/>
      <c r="B6" s="45" t="s">
        <v>56</v>
      </c>
      <c r="C6" s="37" t="s">
        <v>30</v>
      </c>
      <c r="D6" s="49" t="s">
        <v>31</v>
      </c>
      <c r="E6" s="78"/>
      <c r="F6" s="77"/>
    </row>
    <row r="7" spans="1:6" s="40" customFormat="1" x14ac:dyDescent="0.25">
      <c r="A7" s="77"/>
      <c r="B7" s="53">
        <v>1</v>
      </c>
      <c r="C7" s="42" t="s">
        <v>0</v>
      </c>
      <c r="D7" s="127">
        <v>2.31</v>
      </c>
      <c r="E7" s="78"/>
      <c r="F7" s="77"/>
    </row>
    <row r="8" spans="1:6" s="40" customFormat="1" x14ac:dyDescent="0.25">
      <c r="A8" s="77"/>
      <c r="B8" s="54">
        <v>2</v>
      </c>
      <c r="C8" s="43" t="s">
        <v>1</v>
      </c>
      <c r="D8" s="130">
        <v>2.08</v>
      </c>
      <c r="E8" s="78"/>
      <c r="F8" s="77"/>
    </row>
    <row r="9" spans="1:6" s="40" customFormat="1" x14ac:dyDescent="0.25">
      <c r="A9" s="77"/>
      <c r="B9" s="54">
        <v>3</v>
      </c>
      <c r="C9" s="43" t="s">
        <v>2</v>
      </c>
      <c r="D9" s="130">
        <v>1.98</v>
      </c>
      <c r="E9" s="78"/>
      <c r="F9" s="77"/>
    </row>
    <row r="10" spans="1:6" s="40" customFormat="1" x14ac:dyDescent="0.25">
      <c r="A10" s="77"/>
      <c r="B10" s="54">
        <v>4</v>
      </c>
      <c r="C10" s="43" t="s">
        <v>3</v>
      </c>
      <c r="D10" s="130">
        <v>1.9</v>
      </c>
      <c r="E10" s="78"/>
      <c r="F10" s="77"/>
    </row>
    <row r="11" spans="1:6" s="40" customFormat="1" x14ac:dyDescent="0.25">
      <c r="A11" s="77"/>
      <c r="B11" s="54">
        <v>5</v>
      </c>
      <c r="C11" s="43" t="s">
        <v>4</v>
      </c>
      <c r="D11" s="130">
        <v>1.78</v>
      </c>
      <c r="E11" s="78"/>
      <c r="F11" s="77"/>
    </row>
    <row r="12" spans="1:6" s="40" customFormat="1" x14ac:dyDescent="0.25">
      <c r="A12" s="77"/>
      <c r="B12" s="54">
        <v>6</v>
      </c>
      <c r="C12" s="43" t="s">
        <v>5</v>
      </c>
      <c r="D12" s="130">
        <v>1.78</v>
      </c>
      <c r="E12" s="78"/>
      <c r="F12" s="77"/>
    </row>
    <row r="13" spans="1:6" s="40" customFormat="1" x14ac:dyDescent="0.25">
      <c r="A13" s="77"/>
      <c r="B13" s="54">
        <v>7</v>
      </c>
      <c r="C13" s="43" t="s">
        <v>6</v>
      </c>
      <c r="D13" s="130">
        <v>1.77</v>
      </c>
      <c r="E13" s="78"/>
      <c r="F13" s="77"/>
    </row>
    <row r="14" spans="1:6" s="40" customFormat="1" x14ac:dyDescent="0.25">
      <c r="A14" s="77"/>
      <c r="B14" s="54">
        <v>8</v>
      </c>
      <c r="C14" s="43" t="s">
        <v>7</v>
      </c>
      <c r="D14" s="130">
        <v>1.74</v>
      </c>
      <c r="E14" s="78"/>
      <c r="F14" s="77"/>
    </row>
    <row r="15" spans="1:6" s="40" customFormat="1" x14ac:dyDescent="0.25">
      <c r="A15" s="77"/>
      <c r="B15" s="54">
        <v>9</v>
      </c>
      <c r="C15" s="43" t="s">
        <v>8</v>
      </c>
      <c r="D15" s="130">
        <v>1.72</v>
      </c>
      <c r="E15" s="78"/>
      <c r="F15" s="77"/>
    </row>
    <row r="16" spans="1:6" s="40" customFormat="1" x14ac:dyDescent="0.25">
      <c r="A16" s="77"/>
      <c r="B16" s="55">
        <v>10</v>
      </c>
      <c r="C16" s="44" t="s">
        <v>9</v>
      </c>
      <c r="D16" s="132">
        <v>1.56</v>
      </c>
      <c r="E16" s="78"/>
      <c r="F16" s="77"/>
    </row>
    <row r="17" spans="1:6" s="40" customFormat="1" x14ac:dyDescent="0.25">
      <c r="A17" s="77"/>
      <c r="B17" s="77"/>
      <c r="C17" s="77"/>
      <c r="D17" s="78"/>
      <c r="E17" s="78"/>
      <c r="F17" s="77"/>
    </row>
    <row r="18" spans="1:6" s="40" customFormat="1" ht="15.75" x14ac:dyDescent="0.25">
      <c r="A18" s="77"/>
      <c r="B18" s="216" t="s">
        <v>394</v>
      </c>
      <c r="C18" s="216"/>
      <c r="D18" s="216"/>
      <c r="E18" s="78"/>
      <c r="F18" s="77"/>
    </row>
    <row r="19" spans="1:6" s="40" customFormat="1" x14ac:dyDescent="0.25">
      <c r="A19" s="77"/>
      <c r="B19" s="45" t="s">
        <v>53</v>
      </c>
      <c r="C19" s="49" t="s">
        <v>54</v>
      </c>
      <c r="D19" s="49" t="s">
        <v>31</v>
      </c>
      <c r="E19" s="78"/>
      <c r="F19" s="77"/>
    </row>
    <row r="20" spans="1:6" s="40" customFormat="1" x14ac:dyDescent="0.25">
      <c r="A20" s="77"/>
      <c r="B20" s="46" t="s">
        <v>36</v>
      </c>
      <c r="C20" s="50"/>
      <c r="D20" s="50"/>
      <c r="E20" s="78"/>
      <c r="F20" s="77"/>
    </row>
    <row r="21" spans="1:6" s="40" customFormat="1" x14ac:dyDescent="0.25">
      <c r="A21" s="77"/>
      <c r="B21" s="47" t="s">
        <v>38</v>
      </c>
      <c r="C21" s="51"/>
      <c r="D21" s="51"/>
      <c r="E21" s="78"/>
      <c r="F21" s="77"/>
    </row>
    <row r="22" spans="1:6" s="40" customFormat="1" x14ac:dyDescent="0.25">
      <c r="A22" s="77"/>
      <c r="B22" s="47" t="s">
        <v>35</v>
      </c>
      <c r="C22" s="51"/>
      <c r="D22" s="51"/>
      <c r="E22" s="78"/>
      <c r="F22" s="77"/>
    </row>
    <row r="23" spans="1:6" s="40" customFormat="1" x14ac:dyDescent="0.25">
      <c r="A23" s="77"/>
      <c r="B23" s="47" t="s">
        <v>37</v>
      </c>
      <c r="C23" s="51"/>
      <c r="D23" s="51"/>
      <c r="E23" s="78"/>
      <c r="F23" s="77"/>
    </row>
    <row r="24" spans="1:6" s="40" customFormat="1" x14ac:dyDescent="0.25">
      <c r="A24" s="77"/>
      <c r="B24" s="48" t="s">
        <v>34</v>
      </c>
      <c r="C24" s="52"/>
      <c r="D24" s="52"/>
      <c r="E24" s="78"/>
      <c r="F24" s="77"/>
    </row>
    <row r="25" spans="1:6" s="40" customFormat="1" x14ac:dyDescent="0.25">
      <c r="A25" s="77"/>
      <c r="B25" s="77" t="s">
        <v>55</v>
      </c>
      <c r="C25" s="79">
        <f>SUM(C20:C24)</f>
        <v>0</v>
      </c>
      <c r="D25" s="80">
        <f>SUM(D20:D24)</f>
        <v>0</v>
      </c>
      <c r="E25" s="78"/>
      <c r="F25" s="77"/>
    </row>
    <row r="26" spans="1:6" s="40" customFormat="1" x14ac:dyDescent="0.25">
      <c r="A26" s="77"/>
      <c r="B26" s="77"/>
      <c r="C26" s="77"/>
      <c r="D26" s="78"/>
      <c r="E26" s="78"/>
      <c r="F26" s="77"/>
    </row>
    <row r="27" spans="1:6" s="40" customFormat="1" ht="15.75" x14ac:dyDescent="0.25">
      <c r="A27" s="77"/>
      <c r="B27" s="216" t="s">
        <v>395</v>
      </c>
      <c r="C27" s="216"/>
      <c r="D27" s="216"/>
      <c r="E27" s="216"/>
      <c r="F27" s="77"/>
    </row>
    <row r="28" spans="1:6" s="40" customFormat="1" x14ac:dyDescent="0.25">
      <c r="A28" s="77"/>
      <c r="B28" s="45" t="s">
        <v>41</v>
      </c>
      <c r="C28" s="49" t="s">
        <v>42</v>
      </c>
      <c r="D28" s="49" t="s">
        <v>43</v>
      </c>
      <c r="E28" s="49" t="s">
        <v>44</v>
      </c>
      <c r="F28" s="77"/>
    </row>
    <row r="29" spans="1:6" s="40" customFormat="1" x14ac:dyDescent="0.25">
      <c r="A29" s="77"/>
      <c r="B29" s="46" t="s">
        <v>441</v>
      </c>
      <c r="C29" s="50">
        <v>100</v>
      </c>
      <c r="D29" s="50">
        <v>100</v>
      </c>
      <c r="E29" s="50">
        <v>0</v>
      </c>
      <c r="F29" s="77"/>
    </row>
    <row r="30" spans="1:6" s="40" customFormat="1" x14ac:dyDescent="0.25">
      <c r="A30" s="77"/>
      <c r="B30" s="47" t="s">
        <v>45</v>
      </c>
      <c r="C30" s="51">
        <v>2.7</v>
      </c>
      <c r="D30" s="51">
        <v>3.01</v>
      </c>
      <c r="E30" s="51">
        <v>-0.31</v>
      </c>
      <c r="F30" s="77"/>
    </row>
    <row r="31" spans="1:6" s="40" customFormat="1" x14ac:dyDescent="0.25">
      <c r="A31" s="77"/>
      <c r="B31" s="47" t="s">
        <v>46</v>
      </c>
      <c r="C31" s="51">
        <v>12.54</v>
      </c>
      <c r="D31" s="51">
        <v>45.97</v>
      </c>
      <c r="E31" s="51">
        <v>-53.43</v>
      </c>
      <c r="F31" s="77"/>
    </row>
    <row r="32" spans="1:6" s="40" customFormat="1" x14ac:dyDescent="0.25">
      <c r="A32" s="77"/>
      <c r="B32" s="47" t="s">
        <v>47</v>
      </c>
      <c r="C32" s="51">
        <v>8.84</v>
      </c>
      <c r="D32" s="51">
        <v>12.47</v>
      </c>
      <c r="E32" s="51">
        <v>-3.63</v>
      </c>
      <c r="F32" s="77"/>
    </row>
    <row r="33" spans="1:6" s="40" customFormat="1" x14ac:dyDescent="0.25">
      <c r="A33" s="77"/>
      <c r="B33" s="47" t="s">
        <v>51</v>
      </c>
      <c r="C33" s="51">
        <v>12.41</v>
      </c>
      <c r="D33" s="51">
        <v>0.31</v>
      </c>
      <c r="E33" s="51">
        <v>12.1</v>
      </c>
      <c r="F33" s="77"/>
    </row>
    <row r="34" spans="1:6" s="40" customFormat="1" x14ac:dyDescent="0.25">
      <c r="A34" s="77"/>
      <c r="B34" s="47" t="s">
        <v>440</v>
      </c>
      <c r="C34" s="51">
        <v>5.89</v>
      </c>
      <c r="D34" s="51">
        <v>0.84</v>
      </c>
      <c r="E34" s="51">
        <v>5.05</v>
      </c>
      <c r="F34" s="77"/>
    </row>
    <row r="35" spans="1:6" x14ac:dyDescent="0.2">
      <c r="A35" s="75"/>
      <c r="B35" s="75"/>
      <c r="C35" s="75"/>
      <c r="D35" s="76"/>
      <c r="E35" s="76"/>
      <c r="F35" s="75"/>
    </row>
  </sheetData>
  <sheetProtection selectLockedCells="1"/>
  <mergeCells count="4">
    <mergeCell ref="B2:C3"/>
    <mergeCell ref="B5:D5"/>
    <mergeCell ref="B18:D18"/>
    <mergeCell ref="B27:E27"/>
  </mergeCells>
  <pageMargins left="0.7" right="0.7" top="0.75" bottom="0.75" header="0.3" footer="0.3"/>
  <tableParts count="3">
    <tablePart r:id="rId1"/>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4279F-82BB-49D7-A7C3-8107AFDF7201}">
  <sheetPr>
    <tabColor theme="1"/>
  </sheetPr>
  <dimension ref="A1:E21"/>
  <sheetViews>
    <sheetView showGridLines="0" topLeftCell="A6" zoomScaleNormal="100" workbookViewId="0">
      <selection activeCell="D17" sqref="D17"/>
    </sheetView>
  </sheetViews>
  <sheetFormatPr defaultColWidth="9.140625" defaultRowHeight="12.75" x14ac:dyDescent="0.2"/>
  <cols>
    <col min="1" max="1" width="3.85546875" style="2" customWidth="1"/>
    <col min="2" max="2" width="20.140625" style="2" customWidth="1"/>
    <col min="3" max="3" width="31.5703125" style="2" bestFit="1" customWidth="1"/>
    <col min="4" max="4" width="129" style="2" customWidth="1"/>
    <col min="5" max="16384" width="9.140625" style="2"/>
  </cols>
  <sheetData>
    <row r="1" spans="1:5" x14ac:dyDescent="0.2">
      <c r="A1" s="149"/>
      <c r="B1" s="149"/>
      <c r="C1" s="149"/>
      <c r="D1" s="149"/>
      <c r="E1" s="149"/>
    </row>
    <row r="2" spans="1:5" ht="15.75" customHeight="1" x14ac:dyDescent="0.2">
      <c r="A2" s="149"/>
      <c r="B2" s="153" t="s">
        <v>399</v>
      </c>
      <c r="C2" s="154">
        <v>45758</v>
      </c>
      <c r="D2" s="149"/>
      <c r="E2" s="149"/>
    </row>
    <row r="3" spans="1:5" ht="16.5" customHeight="1" x14ac:dyDescent="0.2">
      <c r="A3" s="149"/>
      <c r="B3" s="153" t="s">
        <v>398</v>
      </c>
      <c r="C3" s="154">
        <v>45747</v>
      </c>
      <c r="D3" s="149"/>
      <c r="E3" s="149"/>
    </row>
    <row r="4" spans="1:5" x14ac:dyDescent="0.2">
      <c r="A4" s="149"/>
      <c r="B4" s="149"/>
      <c r="C4" s="149"/>
      <c r="D4" s="149"/>
      <c r="E4" s="149"/>
    </row>
    <row r="5" spans="1:5" ht="18.75" customHeight="1" x14ac:dyDescent="0.2">
      <c r="A5" s="149"/>
      <c r="B5" s="217" t="s">
        <v>421</v>
      </c>
      <c r="C5" s="217"/>
      <c r="D5" s="149"/>
      <c r="E5" s="149"/>
    </row>
    <row r="6" spans="1:5" ht="15" x14ac:dyDescent="0.2">
      <c r="A6" s="149"/>
      <c r="B6" s="165" t="s">
        <v>57</v>
      </c>
      <c r="C6" s="165" t="s">
        <v>58</v>
      </c>
      <c r="D6" s="149"/>
      <c r="E6" s="149"/>
    </row>
    <row r="7" spans="1:5" s="33" customFormat="1" x14ac:dyDescent="0.2">
      <c r="A7" s="150"/>
      <c r="B7" s="167" t="s">
        <v>59</v>
      </c>
      <c r="C7" s="168">
        <v>45747</v>
      </c>
      <c r="D7" s="149"/>
      <c r="E7" s="150"/>
    </row>
    <row r="8" spans="1:5" s="33" customFormat="1" x14ac:dyDescent="0.25">
      <c r="A8" s="150"/>
      <c r="B8" s="167" t="s">
        <v>42</v>
      </c>
      <c r="C8" s="169" t="s">
        <v>420</v>
      </c>
      <c r="D8" s="150"/>
      <c r="E8" s="150"/>
    </row>
    <row r="9" spans="1:5" s="33" customFormat="1" x14ac:dyDescent="0.25">
      <c r="A9" s="150"/>
      <c r="B9" s="167" t="s">
        <v>32</v>
      </c>
      <c r="C9" s="181" t="s">
        <v>442</v>
      </c>
      <c r="D9" s="150"/>
      <c r="E9" s="150"/>
    </row>
    <row r="10" spans="1:5" s="33" customFormat="1" x14ac:dyDescent="0.25">
      <c r="A10" s="150"/>
      <c r="B10" s="167" t="s">
        <v>60</v>
      </c>
      <c r="C10" s="169" t="s">
        <v>61</v>
      </c>
      <c r="D10" s="150"/>
      <c r="E10" s="150"/>
    </row>
    <row r="11" spans="1:5" s="33" customFormat="1" x14ac:dyDescent="0.25">
      <c r="A11" s="150"/>
      <c r="B11" s="167" t="s">
        <v>43</v>
      </c>
      <c r="C11" s="169" t="s">
        <v>442</v>
      </c>
      <c r="D11" s="150"/>
      <c r="E11" s="150"/>
    </row>
    <row r="12" spans="1:5" x14ac:dyDescent="0.2">
      <c r="A12" s="149"/>
      <c r="B12" s="149"/>
      <c r="C12" s="149"/>
      <c r="D12" s="149"/>
      <c r="E12" s="149"/>
    </row>
    <row r="13" spans="1:5" ht="18.75" x14ac:dyDescent="0.2">
      <c r="A13" s="149"/>
      <c r="B13" s="149"/>
      <c r="C13" s="149"/>
      <c r="D13" s="166" t="s">
        <v>422</v>
      </c>
      <c r="E13" s="149"/>
    </row>
    <row r="14" spans="1:5" ht="15" x14ac:dyDescent="0.2">
      <c r="A14" s="149"/>
      <c r="B14" s="149"/>
      <c r="C14" s="149"/>
      <c r="D14" s="149"/>
      <c r="E14" s="151"/>
    </row>
    <row r="15" spans="1:5" ht="15" x14ac:dyDescent="0.2">
      <c r="A15" s="149"/>
      <c r="B15" s="149"/>
      <c r="C15" s="182" t="s">
        <v>443</v>
      </c>
      <c r="D15" s="182" t="s">
        <v>444</v>
      </c>
      <c r="E15" s="151"/>
    </row>
    <row r="16" spans="1:5" ht="78.75" x14ac:dyDescent="0.2">
      <c r="A16" s="149"/>
      <c r="B16" s="152"/>
      <c r="C16" s="170" t="s">
        <v>428</v>
      </c>
      <c r="D16" s="171" t="s">
        <v>431</v>
      </c>
      <c r="E16" s="149"/>
    </row>
    <row r="17" spans="1:5" ht="63" x14ac:dyDescent="0.2">
      <c r="A17" s="149"/>
      <c r="B17" s="152"/>
      <c r="C17" s="170" t="s">
        <v>429</v>
      </c>
      <c r="D17" s="171" t="s">
        <v>432</v>
      </c>
      <c r="E17" s="149"/>
    </row>
    <row r="18" spans="1:5" ht="63" x14ac:dyDescent="0.2">
      <c r="A18" s="149"/>
      <c r="B18" s="152"/>
      <c r="C18" s="170" t="s">
        <v>430</v>
      </c>
      <c r="D18" s="171" t="s">
        <v>433</v>
      </c>
      <c r="E18" s="149"/>
    </row>
    <row r="19" spans="1:5" ht="12.75" customHeight="1" x14ac:dyDescent="0.2">
      <c r="B19" s="63"/>
      <c r="C19" s="63"/>
      <c r="D19" s="63"/>
    </row>
    <row r="20" spans="1:5" ht="12.75" customHeight="1" x14ac:dyDescent="0.2">
      <c r="B20" s="63"/>
      <c r="C20" s="63"/>
      <c r="D20" s="63"/>
    </row>
    <row r="21" spans="1:5" ht="13.5" customHeight="1" x14ac:dyDescent="0.2">
      <c r="B21" s="63"/>
      <c r="C21" s="63"/>
      <c r="D21" s="63"/>
    </row>
  </sheetData>
  <sheetProtection selectLockedCells="1"/>
  <mergeCells count="1">
    <mergeCell ref="B5:C5"/>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BCE3A-38AC-442D-A02F-4ED81410B0A3}">
  <sheetPr>
    <tabColor theme="3" tint="0.499984740745262"/>
  </sheetPr>
  <dimension ref="A1:L60"/>
  <sheetViews>
    <sheetView showGridLines="0" topLeftCell="A6" zoomScaleNormal="100" workbookViewId="0">
      <selection activeCell="C12" sqref="C12"/>
    </sheetView>
  </sheetViews>
  <sheetFormatPr defaultColWidth="9.140625" defaultRowHeight="12.75" x14ac:dyDescent="0.2"/>
  <cols>
    <col min="1" max="1" width="3.85546875" style="2" customWidth="1"/>
    <col min="2" max="2" width="26.140625" style="2" bestFit="1" customWidth="1"/>
    <col min="3" max="7" width="24.140625" style="2" customWidth="1"/>
    <col min="8" max="16384" width="9.140625" style="2"/>
  </cols>
  <sheetData>
    <row r="1" spans="1:12" x14ac:dyDescent="0.2">
      <c r="A1" s="155"/>
      <c r="B1" s="155"/>
      <c r="C1" s="155"/>
      <c r="D1" s="155"/>
      <c r="E1" s="155"/>
      <c r="F1" s="155"/>
      <c r="G1" s="155"/>
      <c r="H1" s="155"/>
      <c r="I1" s="155"/>
      <c r="J1" s="155"/>
      <c r="K1" s="155"/>
      <c r="L1" s="155"/>
    </row>
    <row r="2" spans="1:12" ht="15.75" customHeight="1" x14ac:dyDescent="0.2">
      <c r="A2" s="155"/>
      <c r="B2" s="40" t="s">
        <v>399</v>
      </c>
      <c r="C2" s="148">
        <v>45758</v>
      </c>
      <c r="D2" s="155"/>
      <c r="E2" s="155"/>
      <c r="F2" s="155"/>
      <c r="G2" s="155"/>
      <c r="H2" s="155"/>
      <c r="I2" s="155"/>
      <c r="J2" s="155"/>
      <c r="K2" s="155"/>
      <c r="L2" s="155"/>
    </row>
    <row r="3" spans="1:12" ht="16.5" customHeight="1" x14ac:dyDescent="0.2">
      <c r="A3" s="155"/>
      <c r="B3" s="40" t="s">
        <v>398</v>
      </c>
      <c r="C3" s="148">
        <v>45747</v>
      </c>
      <c r="D3" s="155"/>
      <c r="E3" s="155"/>
      <c r="F3" s="155"/>
      <c r="G3" s="155"/>
      <c r="H3" s="155"/>
      <c r="I3" s="155"/>
      <c r="J3" s="155"/>
      <c r="K3" s="155"/>
      <c r="L3" s="155"/>
    </row>
    <row r="4" spans="1:12" x14ac:dyDescent="0.2">
      <c r="A4" s="155"/>
      <c r="B4" s="155"/>
      <c r="C4" s="155"/>
      <c r="D4" s="155"/>
      <c r="E4" s="155"/>
      <c r="F4" s="155"/>
      <c r="G4" s="155"/>
      <c r="H4" s="155"/>
      <c r="I4" s="155"/>
      <c r="J4" s="155"/>
      <c r="K4" s="155"/>
      <c r="L4" s="155"/>
    </row>
    <row r="5" spans="1:12" ht="18.75" customHeight="1" x14ac:dyDescent="0.2">
      <c r="A5" s="155"/>
      <c r="B5" s="218" t="s">
        <v>424</v>
      </c>
      <c r="C5" s="218"/>
      <c r="D5" s="155"/>
      <c r="E5" s="155"/>
      <c r="F5" s="155"/>
      <c r="G5" s="155"/>
      <c r="H5" s="155"/>
      <c r="I5" s="155"/>
      <c r="J5" s="155"/>
      <c r="K5" s="155"/>
      <c r="L5" s="155"/>
    </row>
    <row r="6" spans="1:12" ht="15" x14ac:dyDescent="0.2">
      <c r="A6" s="155"/>
      <c r="B6" s="160" t="s">
        <v>57</v>
      </c>
      <c r="C6" s="160" t="s">
        <v>58</v>
      </c>
      <c r="D6" s="155"/>
      <c r="E6" s="155"/>
      <c r="F6" s="155"/>
      <c r="G6" s="155"/>
      <c r="H6" s="155"/>
      <c r="I6" s="155"/>
      <c r="J6" s="155"/>
      <c r="K6" s="155"/>
      <c r="L6" s="155"/>
    </row>
    <row r="7" spans="1:12" s="33" customFormat="1" x14ac:dyDescent="0.25">
      <c r="A7" s="156"/>
      <c r="B7" s="107" t="s">
        <v>59</v>
      </c>
      <c r="C7" s="108">
        <v>45747</v>
      </c>
      <c r="D7" s="156"/>
      <c r="E7" s="156"/>
      <c r="F7" s="156"/>
      <c r="G7" s="156"/>
      <c r="H7" s="156"/>
      <c r="I7" s="156"/>
      <c r="J7" s="156"/>
      <c r="K7" s="156"/>
      <c r="L7" s="156"/>
    </row>
    <row r="8" spans="1:12" s="33" customFormat="1" x14ac:dyDescent="0.25">
      <c r="A8" s="156"/>
      <c r="B8" s="107" t="s">
        <v>42</v>
      </c>
      <c r="C8" s="109" t="s">
        <v>406</v>
      </c>
      <c r="D8" s="156"/>
      <c r="E8" s="156"/>
      <c r="F8" s="156"/>
      <c r="G8" s="156"/>
      <c r="H8" s="156"/>
      <c r="I8" s="156"/>
      <c r="J8" s="156"/>
      <c r="K8" s="156"/>
      <c r="L8" s="156"/>
    </row>
    <row r="9" spans="1:12" s="33" customFormat="1" x14ac:dyDescent="0.25">
      <c r="A9" s="156"/>
      <c r="B9" s="107" t="s">
        <v>32</v>
      </c>
      <c r="C9" s="109" t="s">
        <v>442</v>
      </c>
      <c r="D9" s="156"/>
      <c r="E9" s="156"/>
      <c r="F9" s="156"/>
      <c r="G9" s="156"/>
      <c r="H9" s="156"/>
      <c r="I9" s="156"/>
      <c r="J9" s="156"/>
      <c r="K9" s="156"/>
      <c r="L9" s="156"/>
    </row>
    <row r="10" spans="1:12" s="33" customFormat="1" x14ac:dyDescent="0.25">
      <c r="A10" s="156"/>
      <c r="B10" s="107" t="s">
        <v>60</v>
      </c>
      <c r="C10" s="109" t="s">
        <v>61</v>
      </c>
      <c r="D10" s="156"/>
      <c r="E10" s="156"/>
      <c r="F10" s="156"/>
      <c r="G10" s="156"/>
      <c r="H10" s="156"/>
      <c r="I10" s="156"/>
      <c r="J10" s="156"/>
      <c r="K10" s="156"/>
      <c r="L10" s="156"/>
    </row>
    <row r="11" spans="1:12" s="33" customFormat="1" x14ac:dyDescent="0.25">
      <c r="A11" s="156"/>
      <c r="B11" s="107" t="s">
        <v>43</v>
      </c>
      <c r="C11" s="109" t="s">
        <v>442</v>
      </c>
      <c r="D11" s="156"/>
      <c r="E11" s="156"/>
      <c r="F11" s="156"/>
      <c r="G11" s="156"/>
      <c r="H11" s="156"/>
      <c r="I11" s="156"/>
      <c r="J11" s="156"/>
      <c r="K11" s="156"/>
      <c r="L11" s="156"/>
    </row>
    <row r="12" spans="1:12" x14ac:dyDescent="0.2">
      <c r="A12" s="155"/>
      <c r="B12" s="155"/>
      <c r="C12" s="155"/>
      <c r="D12" s="155"/>
      <c r="E12" s="155"/>
      <c r="F12" s="155"/>
      <c r="G12" s="155"/>
      <c r="H12" s="155"/>
      <c r="I12" s="155"/>
      <c r="J12" s="155"/>
      <c r="K12" s="155"/>
      <c r="L12" s="155"/>
    </row>
    <row r="13" spans="1:12" x14ac:dyDescent="0.2">
      <c r="A13" s="155"/>
      <c r="B13" s="155"/>
      <c r="C13" s="155"/>
      <c r="D13" s="155"/>
      <c r="E13" s="155"/>
      <c r="F13" s="155"/>
      <c r="G13" s="155"/>
      <c r="H13" s="155"/>
      <c r="I13" s="155"/>
      <c r="J13" s="155"/>
      <c r="K13" s="155"/>
      <c r="L13" s="155"/>
    </row>
    <row r="14" spans="1:12" ht="18.75" customHeight="1" x14ac:dyDescent="0.2">
      <c r="A14" s="155"/>
      <c r="B14" s="155"/>
      <c r="C14" s="155"/>
      <c r="D14" s="220" t="s">
        <v>423</v>
      </c>
      <c r="E14" s="220"/>
      <c r="F14" s="220"/>
      <c r="G14" s="220"/>
      <c r="H14" s="220"/>
      <c r="I14" s="220"/>
      <c r="J14" s="220"/>
      <c r="K14" s="220"/>
      <c r="L14" s="155"/>
    </row>
    <row r="15" spans="1:12" ht="83.25" customHeight="1" x14ac:dyDescent="0.2">
      <c r="A15" s="155"/>
      <c r="B15" s="157"/>
      <c r="C15" s="157"/>
      <c r="D15" s="219" t="s">
        <v>434</v>
      </c>
      <c r="E15" s="219"/>
      <c r="F15" s="219"/>
      <c r="G15" s="219"/>
      <c r="H15" s="219"/>
      <c r="I15" s="219"/>
      <c r="J15" s="219"/>
      <c r="K15" s="219"/>
      <c r="L15" s="155"/>
    </row>
    <row r="16" spans="1:12" ht="12.75" customHeight="1" x14ac:dyDescent="0.2">
      <c r="A16" s="155"/>
      <c r="B16" s="158"/>
      <c r="C16" s="158"/>
      <c r="D16" s="159"/>
      <c r="E16" s="159"/>
      <c r="F16" s="159"/>
      <c r="G16" s="159"/>
      <c r="H16" s="159"/>
      <c r="I16" s="159"/>
      <c r="J16" s="159"/>
      <c r="K16" s="159"/>
      <c r="L16" s="155"/>
    </row>
    <row r="17" spans="1:12" ht="12.75" customHeight="1" x14ac:dyDescent="0.2">
      <c r="A17" s="155"/>
      <c r="B17" s="158"/>
      <c r="C17" s="158"/>
      <c r="D17" s="158"/>
      <c r="E17" s="155"/>
      <c r="F17" s="155"/>
      <c r="G17" s="155"/>
      <c r="H17" s="155"/>
      <c r="I17" s="155"/>
      <c r="J17" s="155"/>
      <c r="K17" s="155"/>
      <c r="L17" s="155"/>
    </row>
    <row r="18" spans="1:12" ht="12.75" customHeight="1" x14ac:dyDescent="0.2">
      <c r="A18" s="155"/>
      <c r="B18" s="161" t="s">
        <v>355</v>
      </c>
      <c r="C18" s="161" t="s">
        <v>356</v>
      </c>
      <c r="D18" s="161" t="s">
        <v>123</v>
      </c>
      <c r="E18" s="161" t="s">
        <v>357</v>
      </c>
      <c r="F18" s="161" t="s">
        <v>358</v>
      </c>
      <c r="G18" s="161" t="s">
        <v>359</v>
      </c>
      <c r="H18" s="155"/>
      <c r="I18" s="155"/>
      <c r="J18" s="155"/>
      <c r="K18" s="155"/>
      <c r="L18" s="155"/>
    </row>
    <row r="19" spans="1:12" ht="12.75" customHeight="1" x14ac:dyDescent="0.2">
      <c r="A19" s="155"/>
      <c r="B19" s="21" t="s">
        <v>360</v>
      </c>
      <c r="C19" s="21" t="s">
        <v>361</v>
      </c>
      <c r="D19" s="21" t="s">
        <v>362</v>
      </c>
      <c r="E19" s="21" t="s">
        <v>363</v>
      </c>
      <c r="F19" s="21" t="s">
        <v>148</v>
      </c>
      <c r="G19" s="162">
        <v>0.1065</v>
      </c>
      <c r="H19" s="155"/>
      <c r="I19" s="155"/>
      <c r="J19" s="155"/>
      <c r="K19" s="155"/>
      <c r="L19" s="155"/>
    </row>
    <row r="20" spans="1:12" ht="12.75" customHeight="1" x14ac:dyDescent="0.2">
      <c r="A20" s="155"/>
      <c r="B20" s="21" t="s">
        <v>364</v>
      </c>
      <c r="C20" s="21" t="s">
        <v>365</v>
      </c>
      <c r="D20" s="21" t="s">
        <v>366</v>
      </c>
      <c r="E20" s="21" t="s">
        <v>367</v>
      </c>
      <c r="F20" s="21" t="s">
        <v>368</v>
      </c>
      <c r="G20" s="162">
        <v>9.5000000000000001E-2</v>
      </c>
      <c r="H20" s="155"/>
      <c r="I20" s="155"/>
      <c r="J20" s="155"/>
      <c r="K20" s="155"/>
      <c r="L20" s="155"/>
    </row>
    <row r="21" spans="1:12" ht="13.5" customHeight="1" x14ac:dyDescent="0.2">
      <c r="A21" s="155"/>
      <c r="B21" s="21" t="s">
        <v>369</v>
      </c>
      <c r="C21" s="21" t="s">
        <v>361</v>
      </c>
      <c r="D21" s="21" t="s">
        <v>370</v>
      </c>
      <c r="E21" s="21" t="s">
        <v>371</v>
      </c>
      <c r="F21" s="21" t="s">
        <v>372</v>
      </c>
      <c r="G21" s="162">
        <v>0.1105</v>
      </c>
      <c r="H21" s="155"/>
      <c r="I21" s="155"/>
      <c r="J21" s="155"/>
      <c r="K21" s="155"/>
      <c r="L21" s="155"/>
    </row>
    <row r="22" spans="1:12" x14ac:dyDescent="0.2">
      <c r="A22" s="155"/>
      <c r="B22" s="21" t="s">
        <v>373</v>
      </c>
      <c r="C22" s="21" t="s">
        <v>365</v>
      </c>
      <c r="D22" s="21" t="s">
        <v>374</v>
      </c>
      <c r="E22" s="21" t="s">
        <v>375</v>
      </c>
      <c r="F22" s="21" t="s">
        <v>228</v>
      </c>
      <c r="G22" s="162">
        <v>9.7500000000000003E-2</v>
      </c>
      <c r="H22" s="155"/>
      <c r="I22" s="155"/>
      <c r="J22" s="155"/>
      <c r="K22" s="155"/>
      <c r="L22" s="155"/>
    </row>
    <row r="23" spans="1:12" x14ac:dyDescent="0.2">
      <c r="A23" s="155"/>
      <c r="B23" s="21" t="s">
        <v>376</v>
      </c>
      <c r="C23" s="21" t="s">
        <v>377</v>
      </c>
      <c r="D23" s="21" t="s">
        <v>378</v>
      </c>
      <c r="E23" s="21" t="s">
        <v>379</v>
      </c>
      <c r="F23" s="21" t="s">
        <v>380</v>
      </c>
      <c r="G23" s="162">
        <v>8.2000000000000003E-2</v>
      </c>
      <c r="H23" s="155"/>
      <c r="I23" s="155"/>
      <c r="J23" s="155"/>
      <c r="K23" s="155"/>
      <c r="L23" s="155"/>
    </row>
    <row r="24" spans="1:12" x14ac:dyDescent="0.2">
      <c r="A24" s="155"/>
      <c r="B24" s="21" t="s">
        <v>381</v>
      </c>
      <c r="C24" s="21" t="s">
        <v>361</v>
      </c>
      <c r="D24" s="21" t="s">
        <v>382</v>
      </c>
      <c r="E24" s="21" t="s">
        <v>383</v>
      </c>
      <c r="F24" s="21" t="s">
        <v>368</v>
      </c>
      <c r="G24" s="162">
        <v>7.4999999999999997E-2</v>
      </c>
      <c r="H24" s="155"/>
      <c r="I24" s="155"/>
      <c r="J24" s="155"/>
      <c r="K24" s="155"/>
      <c r="L24" s="155"/>
    </row>
    <row r="25" spans="1:12" x14ac:dyDescent="0.2">
      <c r="A25" s="155"/>
      <c r="B25" s="21" t="s">
        <v>384</v>
      </c>
      <c r="C25" s="21" t="s">
        <v>385</v>
      </c>
      <c r="D25" s="21" t="s">
        <v>386</v>
      </c>
      <c r="E25" s="21" t="s">
        <v>387</v>
      </c>
      <c r="F25" s="21" t="s">
        <v>214</v>
      </c>
      <c r="G25" s="162">
        <v>0.1188</v>
      </c>
      <c r="H25" s="155"/>
      <c r="I25" s="155"/>
      <c r="J25" s="155"/>
      <c r="K25" s="155"/>
      <c r="L25" s="155"/>
    </row>
    <row r="26" spans="1:12" x14ac:dyDescent="0.2">
      <c r="A26" s="155"/>
      <c r="B26" s="21" t="s">
        <v>384</v>
      </c>
      <c r="C26" s="21" t="s">
        <v>388</v>
      </c>
      <c r="D26" s="21" t="s">
        <v>386</v>
      </c>
      <c r="E26" s="21" t="s">
        <v>387</v>
      </c>
      <c r="F26" s="21" t="s">
        <v>214</v>
      </c>
      <c r="G26" s="162">
        <v>7.0099999999999996E-2</v>
      </c>
      <c r="H26" s="155"/>
      <c r="I26" s="155"/>
      <c r="J26" s="155"/>
      <c r="K26" s="155"/>
      <c r="L26" s="155"/>
    </row>
    <row r="27" spans="1:12" x14ac:dyDescent="0.2">
      <c r="A27" s="155"/>
      <c r="B27" s="21" t="s">
        <v>389</v>
      </c>
      <c r="C27" s="21" t="s">
        <v>361</v>
      </c>
      <c r="D27" s="21" t="s">
        <v>390</v>
      </c>
      <c r="E27" s="21" t="s">
        <v>391</v>
      </c>
      <c r="F27" s="21" t="s">
        <v>204</v>
      </c>
      <c r="G27" s="162">
        <v>0.112</v>
      </c>
      <c r="H27" s="155"/>
      <c r="I27" s="155"/>
      <c r="J27" s="155"/>
      <c r="K27" s="155"/>
      <c r="L27" s="155"/>
    </row>
    <row r="28" spans="1:12" x14ac:dyDescent="0.2">
      <c r="A28" s="155"/>
      <c r="B28" s="21" t="s">
        <v>392</v>
      </c>
      <c r="C28" s="21" t="s">
        <v>388</v>
      </c>
      <c r="D28" s="21" t="s">
        <v>393</v>
      </c>
      <c r="E28" s="21" t="s">
        <v>17</v>
      </c>
      <c r="F28" s="21" t="s">
        <v>372</v>
      </c>
      <c r="G28" s="162">
        <v>9.2499999999999999E-2</v>
      </c>
      <c r="H28" s="155"/>
      <c r="I28" s="155"/>
      <c r="J28" s="155"/>
      <c r="K28" s="155"/>
      <c r="L28" s="155"/>
    </row>
    <row r="29" spans="1:12" ht="15.75" x14ac:dyDescent="0.2">
      <c r="A29" s="155"/>
      <c r="B29" s="158"/>
      <c r="C29" s="158"/>
      <c r="D29" s="158"/>
      <c r="E29" s="155"/>
      <c r="F29" s="155"/>
      <c r="G29" s="155"/>
      <c r="H29" s="155"/>
      <c r="I29" s="155"/>
      <c r="J29" s="155"/>
      <c r="K29" s="155"/>
      <c r="L29" s="155"/>
    </row>
    <row r="30" spans="1:12" ht="15.75" x14ac:dyDescent="0.2">
      <c r="B30" s="63"/>
      <c r="C30" s="63"/>
      <c r="D30" s="63"/>
    </row>
    <row r="31" spans="1:12" ht="15.75" x14ac:dyDescent="0.2">
      <c r="B31" s="63"/>
      <c r="C31" s="63"/>
      <c r="D31" s="63"/>
    </row>
    <row r="32" spans="1:12" ht="15.75" x14ac:dyDescent="0.2">
      <c r="B32" s="63"/>
      <c r="C32" s="63"/>
      <c r="D32" s="63"/>
    </row>
    <row r="33" spans="2:4" ht="15.75" x14ac:dyDescent="0.2">
      <c r="B33" s="63"/>
      <c r="C33" s="63"/>
      <c r="D33" s="63"/>
    </row>
    <row r="34" spans="2:4" ht="15.75" x14ac:dyDescent="0.2">
      <c r="B34" s="63"/>
      <c r="C34" s="63"/>
      <c r="D34" s="63"/>
    </row>
    <row r="35" spans="2:4" ht="15.75" x14ac:dyDescent="0.2">
      <c r="B35" s="63"/>
      <c r="C35" s="63"/>
      <c r="D35" s="63"/>
    </row>
    <row r="36" spans="2:4" ht="15.75" x14ac:dyDescent="0.2">
      <c r="B36" s="63"/>
      <c r="C36" s="63"/>
      <c r="D36" s="63"/>
    </row>
    <row r="37" spans="2:4" ht="15.75" x14ac:dyDescent="0.2">
      <c r="B37" s="63"/>
      <c r="C37" s="63"/>
      <c r="D37" s="63"/>
    </row>
    <row r="38" spans="2:4" ht="15.75" x14ac:dyDescent="0.2">
      <c r="B38" s="63"/>
      <c r="C38" s="63"/>
      <c r="D38" s="63"/>
    </row>
    <row r="39" spans="2:4" ht="15.75" x14ac:dyDescent="0.2">
      <c r="B39" s="63"/>
      <c r="C39" s="63"/>
      <c r="D39" s="63"/>
    </row>
    <row r="40" spans="2:4" ht="15.75" x14ac:dyDescent="0.2">
      <c r="B40" s="63"/>
      <c r="C40" s="63"/>
      <c r="D40" s="63"/>
    </row>
    <row r="41" spans="2:4" ht="15.75" x14ac:dyDescent="0.2">
      <c r="B41" s="63"/>
      <c r="C41" s="63"/>
      <c r="D41" s="63"/>
    </row>
    <row r="42" spans="2:4" ht="15.75" x14ac:dyDescent="0.2">
      <c r="B42" s="63"/>
      <c r="C42" s="63"/>
      <c r="D42" s="63"/>
    </row>
    <row r="43" spans="2:4" ht="15.75" x14ac:dyDescent="0.2">
      <c r="B43" s="63"/>
      <c r="C43" s="63"/>
      <c r="D43" s="63"/>
    </row>
    <row r="44" spans="2:4" ht="15.75" x14ac:dyDescent="0.2">
      <c r="B44" s="63"/>
      <c r="C44" s="63"/>
      <c r="D44" s="63"/>
    </row>
    <row r="45" spans="2:4" ht="15.75" x14ac:dyDescent="0.2">
      <c r="B45" s="63"/>
      <c r="C45" s="63"/>
      <c r="D45" s="63"/>
    </row>
    <row r="46" spans="2:4" ht="15.75" x14ac:dyDescent="0.2">
      <c r="B46" s="63"/>
      <c r="C46" s="63"/>
      <c r="D46" s="63"/>
    </row>
    <row r="47" spans="2:4" ht="15.75" x14ac:dyDescent="0.2">
      <c r="B47" s="63"/>
      <c r="C47" s="63"/>
      <c r="D47" s="63"/>
    </row>
    <row r="48" spans="2:4" ht="15.75" x14ac:dyDescent="0.2">
      <c r="B48" s="63"/>
      <c r="C48" s="63"/>
      <c r="D48" s="63"/>
    </row>
    <row r="49" spans="2:4" ht="15.75" x14ac:dyDescent="0.2">
      <c r="B49" s="63"/>
      <c r="C49" s="63"/>
      <c r="D49" s="63"/>
    </row>
    <row r="50" spans="2:4" ht="15.75" x14ac:dyDescent="0.2">
      <c r="B50" s="63"/>
      <c r="C50" s="63"/>
      <c r="D50" s="63"/>
    </row>
    <row r="51" spans="2:4" ht="15.75" x14ac:dyDescent="0.2">
      <c r="B51" s="63"/>
      <c r="C51" s="63"/>
      <c r="D51" s="63"/>
    </row>
    <row r="52" spans="2:4" ht="15.75" x14ac:dyDescent="0.2">
      <c r="B52" s="63"/>
      <c r="C52" s="63"/>
      <c r="D52" s="63"/>
    </row>
    <row r="53" spans="2:4" ht="15.75" x14ac:dyDescent="0.2">
      <c r="B53" s="63"/>
      <c r="C53" s="63"/>
      <c r="D53" s="63"/>
    </row>
    <row r="54" spans="2:4" ht="15.75" x14ac:dyDescent="0.2">
      <c r="B54" s="63"/>
      <c r="C54" s="63"/>
      <c r="D54" s="63"/>
    </row>
    <row r="55" spans="2:4" ht="15.75" x14ac:dyDescent="0.2">
      <c r="B55" s="63"/>
      <c r="C55" s="63"/>
      <c r="D55" s="63"/>
    </row>
    <row r="56" spans="2:4" ht="15.75" x14ac:dyDescent="0.2">
      <c r="B56" s="63"/>
      <c r="C56" s="63"/>
      <c r="D56" s="63"/>
    </row>
    <row r="57" spans="2:4" ht="15.75" x14ac:dyDescent="0.2">
      <c r="B57" s="63"/>
      <c r="C57" s="63"/>
      <c r="D57" s="63"/>
    </row>
    <row r="58" spans="2:4" ht="15.75" x14ac:dyDescent="0.2">
      <c r="B58" s="63"/>
      <c r="C58" s="63"/>
      <c r="D58" s="63"/>
    </row>
    <row r="59" spans="2:4" ht="15.75" x14ac:dyDescent="0.2">
      <c r="B59" s="63"/>
      <c r="C59" s="63"/>
      <c r="D59" s="63"/>
    </row>
    <row r="60" spans="2:4" ht="15.75" x14ac:dyDescent="0.2">
      <c r="B60" s="63"/>
      <c r="C60" s="63"/>
      <c r="D60" s="63"/>
    </row>
  </sheetData>
  <sheetProtection selectLockedCells="1"/>
  <mergeCells count="3">
    <mergeCell ref="B5:C5"/>
    <mergeCell ref="D15:K15"/>
    <mergeCell ref="D14:K14"/>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57</vt:i4>
      </vt:variant>
    </vt:vector>
  </HeadingPairs>
  <TitlesOfParts>
    <vt:vector size="69" baseType="lpstr">
      <vt:lpstr>total_recap</vt:lpstr>
      <vt:lpstr>growth_overview</vt:lpstr>
      <vt:lpstr>growth_positions</vt:lpstr>
      <vt:lpstr>growth_stats</vt:lpstr>
      <vt:lpstr>core_overview</vt:lpstr>
      <vt:lpstr>core_positions</vt:lpstr>
      <vt:lpstr>core_stats</vt:lpstr>
      <vt:lpstr>smid_overview</vt:lpstr>
      <vt:lpstr>smid_positions</vt:lpstr>
      <vt:lpstr>smid_stats</vt:lpstr>
      <vt:lpstr>alternatives_overview</vt:lpstr>
      <vt:lpstr>structured_notes_overview</vt:lpstr>
      <vt:lpstr>Core_Metadata</vt:lpstr>
      <vt:lpstr>alternatives_overview!Core_Metric_Benchmark</vt:lpstr>
      <vt:lpstr>structured_notes_overview!Core_Metric_Benchmark</vt:lpstr>
      <vt:lpstr>Core_Metric_Benchmark</vt:lpstr>
      <vt:lpstr>alternatives_overview!Core_Metric_Difference</vt:lpstr>
      <vt:lpstr>structured_notes_overview!Core_Metric_Difference</vt:lpstr>
      <vt:lpstr>Core_Metric_Difference</vt:lpstr>
      <vt:lpstr>alternatives_overview!Core_Metric_Labels</vt:lpstr>
      <vt:lpstr>structured_notes_overview!Core_Metric_Labels</vt:lpstr>
      <vt:lpstr>Core_Metric_Labels</vt:lpstr>
      <vt:lpstr>alternatives_overview!Core_Metric_Portfolio</vt:lpstr>
      <vt:lpstr>structured_notes_overview!Core_Metric_Portfolio</vt:lpstr>
      <vt:lpstr>Core_Metric_Portfolio</vt:lpstr>
      <vt:lpstr>alternatives_overview!Core_RegionalAllocation</vt:lpstr>
      <vt:lpstr>structured_notes_overview!Core_RegionalAllocation</vt:lpstr>
      <vt:lpstr>Core_RegionalAllocation</vt:lpstr>
      <vt:lpstr>alternatives_overview!Core_Sector_Labels</vt:lpstr>
      <vt:lpstr>structured_notes_overview!Core_Sector_Labels</vt:lpstr>
      <vt:lpstr>Core_Sector_Labels</vt:lpstr>
      <vt:lpstr>alternatives_overview!Core_Sector_Totals</vt:lpstr>
      <vt:lpstr>structured_notes_overview!Core_Sector_Totals</vt:lpstr>
      <vt:lpstr>Core_Sector_Totals</vt:lpstr>
      <vt:lpstr>alternatives_overview!Core_Top10</vt:lpstr>
      <vt:lpstr>structured_notes_overview!Core_Top10</vt:lpstr>
      <vt:lpstr>Core_Top10</vt:lpstr>
      <vt:lpstr>CorePositions_SecuritiesAdded</vt:lpstr>
      <vt:lpstr>CorePositions_SecuritiesRemoved</vt:lpstr>
      <vt:lpstr>alternatives_overview!Growth_Metadata</vt:lpstr>
      <vt:lpstr>structured_notes_overview!Growth_Metadata</vt:lpstr>
      <vt:lpstr>Growth_Metadata</vt:lpstr>
      <vt:lpstr>alternatives_overview!Growth_Metric_Benchmark</vt:lpstr>
      <vt:lpstr>structured_notes_overview!Growth_Metric_Benchmark</vt:lpstr>
      <vt:lpstr>Growth_Metric_Benchmark</vt:lpstr>
      <vt:lpstr>alternatives_overview!Growth_Metric_Difference</vt:lpstr>
      <vt:lpstr>structured_notes_overview!Growth_Metric_Difference</vt:lpstr>
      <vt:lpstr>Growth_Metric_Difference</vt:lpstr>
      <vt:lpstr>alternatives_overview!Growth_Metric_Labels</vt:lpstr>
      <vt:lpstr>structured_notes_overview!Growth_Metric_Labels</vt:lpstr>
      <vt:lpstr>Growth_Metric_Labels</vt:lpstr>
      <vt:lpstr>alternatives_overview!Growth_Metric_Portfolio</vt:lpstr>
      <vt:lpstr>structured_notes_overview!Growth_Metric_Portfolio</vt:lpstr>
      <vt:lpstr>Growth_Metric_Portfolio</vt:lpstr>
      <vt:lpstr>alternatives_overview!Growth_RegionalAllocation</vt:lpstr>
      <vt:lpstr>structured_notes_overview!Growth_RegionalAllocation</vt:lpstr>
      <vt:lpstr>Growth_RegionalAllocation</vt:lpstr>
      <vt:lpstr>alternatives_overview!Growth_Sector_Labels</vt:lpstr>
      <vt:lpstr>structured_notes_overview!Growth_Sector_Labels</vt:lpstr>
      <vt:lpstr>Growth_Sector_Labels</vt:lpstr>
      <vt:lpstr>alternatives_overview!Growth_Sector_Totals</vt:lpstr>
      <vt:lpstr>structured_notes_overview!Growth_Sector_Totals</vt:lpstr>
      <vt:lpstr>Growth_Sector_Totals</vt:lpstr>
      <vt:lpstr>alternatives_overview!Growth_Top10</vt:lpstr>
      <vt:lpstr>structured_notes_overview!Growth_Top10</vt:lpstr>
      <vt:lpstr>Growth_Top10</vt:lpstr>
      <vt:lpstr>GrowthPositions_SecuritiesAdded</vt:lpstr>
      <vt:lpstr>GrowthPositions_SecuritiesRemoved</vt:lpstr>
      <vt:lpstr>SMID_Commentary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Knudsen</dc:creator>
  <cp:lastModifiedBy>Erik Knudsen</cp:lastModifiedBy>
  <dcterms:created xsi:type="dcterms:W3CDTF">2025-04-10T17:01:41Z</dcterms:created>
  <dcterms:modified xsi:type="dcterms:W3CDTF">2025-04-22T21:37:20Z</dcterms:modified>
</cp:coreProperties>
</file>