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niels\Documents\School\VUB Schakelprogramma\Master jaar\Thesis (Design of SRAD HRE)\"/>
    </mc:Choice>
  </mc:AlternateContent>
  <xr:revisionPtr revIDLastSave="0" documentId="13_ncr:1_{559BC12B-9C5F-4665-917E-2740F9CE8442}" xr6:coauthVersionLast="47" xr6:coauthVersionMax="47" xr10:uidLastSave="{00000000-0000-0000-0000-000000000000}"/>
  <bookViews>
    <workbookView xWindow="-28920" yWindow="-60" windowWidth="29040" windowHeight="15720" activeTab="1" xr2:uid="{00000000-000D-0000-FFFF-FFFF00000000}"/>
  </bookViews>
  <sheets>
    <sheet name="Bolt_Class" sheetId="1" r:id="rId1"/>
    <sheet name="Bolt_Siz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2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<sst xmlns="http://schemas.openxmlformats.org/spreadsheetml/2006/main" count="40" uniqueCount="40">
  <si>
    <t>Bolt_Class</t>
  </si>
  <si>
    <t>Bolt_Size</t>
  </si>
  <si>
    <t>M1</t>
  </si>
  <si>
    <t>M1.2</t>
  </si>
  <si>
    <t>M1.6</t>
  </si>
  <si>
    <t>M2</t>
  </si>
  <si>
    <t>M2.5</t>
  </si>
  <si>
    <t>M3</t>
  </si>
  <si>
    <t>M4</t>
  </si>
  <si>
    <t>M3.5</t>
  </si>
  <si>
    <t>M4.5</t>
  </si>
  <si>
    <t>M5</t>
  </si>
  <si>
    <t>M6</t>
  </si>
  <si>
    <t>M8</t>
  </si>
  <si>
    <t>M9</t>
  </si>
  <si>
    <t>M10</t>
  </si>
  <si>
    <t>M11</t>
  </si>
  <si>
    <t>M12</t>
  </si>
  <si>
    <t>M14</t>
  </si>
  <si>
    <t>M16</t>
  </si>
  <si>
    <t>M18</t>
  </si>
  <si>
    <t>M20</t>
  </si>
  <si>
    <t>M22</t>
  </si>
  <si>
    <t>M24</t>
  </si>
  <si>
    <t>M30</t>
  </si>
  <si>
    <t>M33</t>
  </si>
  <si>
    <t>M36</t>
  </si>
  <si>
    <t>M39</t>
  </si>
  <si>
    <t>M42</t>
  </si>
  <si>
    <t>M45</t>
  </si>
  <si>
    <t>M48</t>
  </si>
  <si>
    <t>M52</t>
  </si>
  <si>
    <t>M56</t>
  </si>
  <si>
    <t>M60</t>
  </si>
  <si>
    <t>M64</t>
  </si>
  <si>
    <t>M68</t>
  </si>
  <si>
    <t>M27</t>
  </si>
  <si>
    <t>Tensile_Strength_[Pa]</t>
  </si>
  <si>
    <t>Stress_Cross_Section_[m2]</t>
  </si>
  <si>
    <t>Diameter_Stress_Cross_Section_[m]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</si>
</sst>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H11" sqref="H11"/>
    </sheetView>
  </sheetViews>
  <sheetFormatPr defaultRowHeight="14.4" x14ac:dyDescent="0.3"/>
  <cols>
    <col min="1" max="1" width="30.109375" customWidth="1"/>
    <col min="2" max="2" width="20.21875" bestFit="1" customWidth="1"/>
  </cols>
  <sheetData>
    <row r="1" spans="1:2" x14ac:dyDescent="0.3">
      <c r="A1" t="s">
        <v>0</v>
      </c>
      <c r="B1" t="s">
        <v>37</v>
      </c>
    </row>
    <row r="2" spans="1:2" x14ac:dyDescent="0.3">
      <c r="A2">
        <v>4.5999999999999996</v>
      </c>
      <c r="B2">
        <v>400</v>
      </c>
    </row>
    <row r="3" spans="1:2" x14ac:dyDescent="0.3">
      <c r="A3">
        <v>4.8</v>
      </c>
      <c r="B3">
        <v>420</v>
      </c>
    </row>
    <row r="4" spans="1:2" x14ac:dyDescent="0.3">
      <c r="A4">
        <v>5.8</v>
      </c>
      <c r="B4">
        <v>520</v>
      </c>
    </row>
    <row r="5" spans="1:2" x14ac:dyDescent="0.3">
      <c r="A5">
        <v>8.8000000000000007</v>
      </c>
      <c r="B5">
        <v>830</v>
      </c>
    </row>
    <row r="6" spans="1:2" x14ac:dyDescent="0.3">
      <c r="A6">
        <v>9.8000000000000007</v>
      </c>
      <c r="B6">
        <v>900</v>
      </c>
    </row>
    <row r="7" spans="1:2" x14ac:dyDescent="0.3">
      <c r="A7">
        <v>10.9</v>
      </c>
      <c r="B7">
        <v>1040</v>
      </c>
    </row>
    <row r="8" spans="1:2" x14ac:dyDescent="0.3">
      <c r="A8">
        <v>12.9</v>
      </c>
      <c r="B8">
        <v>1220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74809-2CD5-4C34-A0BF-BA6AB38034DE}">
  <dimension ref="A1:C36"/>
  <sheetViews>
    <sheetView tabSelected="1" workbookViewId="0">
      <selection activeCell="C8" sqref="C8"/>
    </sheetView>
  </sheetViews>
  <sheetFormatPr defaultRowHeight="14.4" x14ac:dyDescent="0.3"/>
  <cols>
    <col min="2" max="2" width="26.21875" bestFit="1" customWidth="1"/>
    <col min="3" max="3" width="46.21875" customWidth="1"/>
  </cols>
  <sheetData>
    <row r="1" spans="1:3" x14ac:dyDescent="0.3">
      <c r="A1" t="s">
        <v>1</v>
      </c>
      <c r="B1" t="s">
        <v>38</v>
      </c>
      <c r="C1" t="s">
        <v>39</v>
      </c>
    </row>
    <row r="2" spans="1:3" x14ac:dyDescent="0.3">
      <c r="A2" t="s">
        <v>2</v>
      </c>
      <c r="B2">
        <f>0.46*10^-6</f>
        <v>4.5999999999999999E-7</v>
      </c>
      <c r="C2">
        <f>SQRT((B2*4)/PI())</f>
        <v>7.6530398573258123E-4</v>
      </c>
    </row>
    <row r="3" spans="1:3" x14ac:dyDescent="0.3">
      <c r="A3" t="s">
        <v>3</v>
      </c>
      <c r="B3">
        <f>0.732*10^-6</f>
        <v>7.3199999999999994E-7</v>
      </c>
      <c r="C3">
        <f t="shared" ref="C3:C36" si="0">SQRT((B3*4)/PI())</f>
        <v>9.654073475720697E-4</v>
      </c>
    </row>
    <row r="4" spans="1:3" x14ac:dyDescent="0.3">
      <c r="A4" t="s">
        <v>4</v>
      </c>
      <c r="B4">
        <f>1.27*10^-6</f>
        <v>1.2699999999999999E-6</v>
      </c>
      <c r="C4">
        <f t="shared" si="0"/>
        <v>1.2716187407449044E-3</v>
      </c>
    </row>
    <row r="5" spans="1:3" x14ac:dyDescent="0.3">
      <c r="A5" t="s">
        <v>5</v>
      </c>
      <c r="B5">
        <f>2.07*10^-6</f>
        <v>2.0699999999999997E-6</v>
      </c>
      <c r="C5">
        <f t="shared" si="0"/>
        <v>1.623454913941803E-3</v>
      </c>
    </row>
    <row r="6" spans="1:3" x14ac:dyDescent="0.3">
      <c r="A6" t="s">
        <v>6</v>
      </c>
      <c r="B6">
        <f>3.39*10^-6</f>
        <v>3.3900000000000002E-6</v>
      </c>
      <c r="C6">
        <f t="shared" si="0"/>
        <v>2.0775663783985823E-3</v>
      </c>
    </row>
    <row r="7" spans="1:3" x14ac:dyDescent="0.3">
      <c r="A7" t="s">
        <v>7</v>
      </c>
      <c r="B7">
        <f>5.03*10^-6</f>
        <v>5.0300000000000001E-6</v>
      </c>
      <c r="C7">
        <f t="shared" si="0"/>
        <v>2.530690599424961E-3</v>
      </c>
    </row>
    <row r="8" spans="1:3" x14ac:dyDescent="0.3">
      <c r="A8" t="s">
        <v>9</v>
      </c>
      <c r="B8">
        <f>6.78*10^-6</f>
        <v>6.7800000000000003E-6</v>
      </c>
      <c r="C8">
        <f t="shared" si="0"/>
        <v>2.9381225490616287E-3</v>
      </c>
    </row>
    <row r="9" spans="1:3" x14ac:dyDescent="0.3">
      <c r="A9" t="s">
        <v>8</v>
      </c>
      <c r="B9">
        <f>8.78*10^-6</f>
        <v>8.7799999999999989E-6</v>
      </c>
      <c r="C9">
        <f t="shared" si="0"/>
        <v>3.3435076196675143E-3</v>
      </c>
    </row>
    <row r="10" spans="1:3" x14ac:dyDescent="0.3">
      <c r="A10" t="s">
        <v>10</v>
      </c>
      <c r="B10">
        <f>11.3*10^-6</f>
        <v>1.13E-5</v>
      </c>
      <c r="C10">
        <f t="shared" si="0"/>
        <v>3.7930999005440576E-3</v>
      </c>
    </row>
    <row r="11" spans="1:3" x14ac:dyDescent="0.3">
      <c r="A11" t="s">
        <v>11</v>
      </c>
      <c r="B11">
        <f>14.2*10^-6</f>
        <v>1.4199999999999998E-5</v>
      </c>
      <c r="C11">
        <f t="shared" si="0"/>
        <v>4.2520585056228131E-3</v>
      </c>
    </row>
    <row r="12" spans="1:3" x14ac:dyDescent="0.3">
      <c r="A12" t="s">
        <v>12</v>
      </c>
      <c r="B12">
        <f>20.1*10^-6</f>
        <v>2.0100000000000001E-5</v>
      </c>
      <c r="C12">
        <f t="shared" si="0"/>
        <v>5.0588649763733335E-3</v>
      </c>
    </row>
    <row r="13" spans="1:3" x14ac:dyDescent="0.3">
      <c r="A13" t="s">
        <v>13</v>
      </c>
      <c r="B13">
        <f>36.6*10^-6</f>
        <v>3.6600000000000002E-5</v>
      </c>
      <c r="C13">
        <f t="shared" si="0"/>
        <v>6.8264608207552879E-3</v>
      </c>
    </row>
    <row r="14" spans="1:3" x14ac:dyDescent="0.3">
      <c r="A14" t="s">
        <v>14</v>
      </c>
      <c r="B14">
        <f>48.1*10^-6</f>
        <v>4.8099999999999997E-5</v>
      </c>
      <c r="C14">
        <f t="shared" si="0"/>
        <v>7.8257793287161703E-3</v>
      </c>
    </row>
    <row r="15" spans="1:3" x14ac:dyDescent="0.3">
      <c r="A15" t="s">
        <v>15</v>
      </c>
      <c r="B15">
        <f>58*10^-6</f>
        <v>5.8E-5</v>
      </c>
      <c r="C15">
        <f t="shared" si="0"/>
        <v>8.593479713983122E-3</v>
      </c>
    </row>
    <row r="16" spans="1:3" x14ac:dyDescent="0.3">
      <c r="A16" t="s">
        <v>16</v>
      </c>
      <c r="B16">
        <f>72.3*10^-6</f>
        <v>7.2299999999999996E-5</v>
      </c>
      <c r="C16">
        <f t="shared" si="0"/>
        <v>9.5945411085862908E-3</v>
      </c>
    </row>
    <row r="17" spans="1:3" x14ac:dyDescent="0.3">
      <c r="A17" t="s">
        <v>17</v>
      </c>
      <c r="B17">
        <f>84.3*10^-6</f>
        <v>8.4299999999999989E-5</v>
      </c>
      <c r="C17">
        <f t="shared" si="0"/>
        <v>1.0360216871338852E-2</v>
      </c>
    </row>
    <row r="18" spans="1:3" x14ac:dyDescent="0.3">
      <c r="A18" t="s">
        <v>18</v>
      </c>
      <c r="B18">
        <f>115*10^-6</f>
        <v>1.1499999999999999E-4</v>
      </c>
      <c r="C18">
        <f t="shared" si="0"/>
        <v>1.2100518486599808E-2</v>
      </c>
    </row>
    <row r="19" spans="1:3" x14ac:dyDescent="0.3">
      <c r="A19" t="s">
        <v>19</v>
      </c>
      <c r="B19">
        <f>157*10^-6</f>
        <v>1.5699999999999999E-4</v>
      </c>
      <c r="C19">
        <f t="shared" si="0"/>
        <v>1.4138550439257221E-2</v>
      </c>
    </row>
    <row r="20" spans="1:3" x14ac:dyDescent="0.3">
      <c r="A20" t="s">
        <v>20</v>
      </c>
      <c r="B20">
        <f>193*10^-6</f>
        <v>1.93E-4</v>
      </c>
      <c r="C20">
        <f t="shared" si="0"/>
        <v>1.567594437773643E-2</v>
      </c>
    </row>
    <row r="21" spans="1:3" x14ac:dyDescent="0.3">
      <c r="A21" t="s">
        <v>21</v>
      </c>
      <c r="B21">
        <f>245*10^-6</f>
        <v>2.4499999999999999E-4</v>
      </c>
      <c r="C21">
        <f t="shared" si="0"/>
        <v>1.7661927654141121E-2</v>
      </c>
    </row>
    <row r="22" spans="1:3" x14ac:dyDescent="0.3">
      <c r="A22" t="s">
        <v>22</v>
      </c>
      <c r="B22">
        <f>303*10^-6</f>
        <v>3.0299999999999999E-4</v>
      </c>
      <c r="C22">
        <f t="shared" si="0"/>
        <v>1.9641577891166339E-2</v>
      </c>
    </row>
    <row r="23" spans="1:3" x14ac:dyDescent="0.3">
      <c r="A23" t="s">
        <v>23</v>
      </c>
      <c r="B23">
        <f>353*10^-6</f>
        <v>3.5299999999999996E-4</v>
      </c>
      <c r="C23">
        <f t="shared" si="0"/>
        <v>2.1200319792199183E-2</v>
      </c>
    </row>
    <row r="24" spans="1:3" x14ac:dyDescent="0.3">
      <c r="A24" t="s">
        <v>36</v>
      </c>
      <c r="B24">
        <f>459*10^-6</f>
        <v>4.5899999999999999E-4</v>
      </c>
      <c r="C24">
        <f t="shared" si="0"/>
        <v>2.4174717186214188E-2</v>
      </c>
    </row>
    <row r="25" spans="1:3" x14ac:dyDescent="0.3">
      <c r="A25" t="s">
        <v>24</v>
      </c>
      <c r="B25">
        <f>561*10^-6</f>
        <v>5.6099999999999998E-4</v>
      </c>
      <c r="C25">
        <f t="shared" si="0"/>
        <v>2.6726155439876238E-2</v>
      </c>
    </row>
    <row r="26" spans="1:3" x14ac:dyDescent="0.3">
      <c r="A26" t="s">
        <v>25</v>
      </c>
      <c r="B26">
        <f>694*10^-6</f>
        <v>6.9399999999999996E-4</v>
      </c>
      <c r="C26">
        <f t="shared" si="0"/>
        <v>2.9725885084320079E-2</v>
      </c>
    </row>
    <row r="27" spans="1:3" x14ac:dyDescent="0.3">
      <c r="A27" t="s">
        <v>26</v>
      </c>
      <c r="B27">
        <f>817*10^-6</f>
        <v>8.1699999999999991E-4</v>
      </c>
      <c r="C27">
        <f t="shared" si="0"/>
        <v>3.2252700786889583E-2</v>
      </c>
    </row>
    <row r="28" spans="1:3" x14ac:dyDescent="0.3">
      <c r="A28" t="s">
        <v>27</v>
      </c>
      <c r="B28">
        <f>976*10^-6</f>
        <v>9.7599999999999998E-4</v>
      </c>
      <c r="C28">
        <f t="shared" si="0"/>
        <v>3.5251692096430191E-2</v>
      </c>
    </row>
    <row r="29" spans="1:3" x14ac:dyDescent="0.3">
      <c r="A29" t="s">
        <v>28</v>
      </c>
      <c r="B29">
        <f>1121*10^-6</f>
        <v>1.121E-3</v>
      </c>
      <c r="C29">
        <f t="shared" si="0"/>
        <v>3.7779644382234696E-2</v>
      </c>
    </row>
    <row r="30" spans="1:3" x14ac:dyDescent="0.3">
      <c r="A30" t="s">
        <v>29</v>
      </c>
      <c r="B30">
        <f>1306*10^-6</f>
        <v>1.3059999999999999E-3</v>
      </c>
      <c r="C30">
        <f t="shared" si="0"/>
        <v>4.0778068191420283E-2</v>
      </c>
    </row>
    <row r="31" spans="1:3" x14ac:dyDescent="0.3">
      <c r="A31" t="s">
        <v>30</v>
      </c>
      <c r="B31">
        <f>1473*10^-6</f>
        <v>1.4729999999999999E-3</v>
      </c>
      <c r="C31">
        <f t="shared" si="0"/>
        <v>4.3306833749362172E-2</v>
      </c>
    </row>
    <row r="32" spans="1:3" x14ac:dyDescent="0.3">
      <c r="A32" t="s">
        <v>31</v>
      </c>
      <c r="B32">
        <f>1758*10^-6</f>
        <v>1.758E-3</v>
      </c>
      <c r="C32">
        <f t="shared" si="0"/>
        <v>4.7311257853120077E-2</v>
      </c>
    </row>
    <row r="33" spans="1:3" x14ac:dyDescent="0.3">
      <c r="A33" t="s">
        <v>32</v>
      </c>
      <c r="B33">
        <f>2030*10^-6</f>
        <v>2.0300000000000001E-3</v>
      </c>
      <c r="C33">
        <f t="shared" si="0"/>
        <v>5.0839711602372217E-2</v>
      </c>
    </row>
    <row r="34" spans="1:3" x14ac:dyDescent="0.3">
      <c r="A34" t="s">
        <v>33</v>
      </c>
      <c r="B34">
        <f>2362*10^-6</f>
        <v>2.362E-3</v>
      </c>
      <c r="C34">
        <f t="shared" si="0"/>
        <v>5.483969187244267E-2</v>
      </c>
    </row>
    <row r="35" spans="1:3" x14ac:dyDescent="0.3">
      <c r="A35" t="s">
        <v>34</v>
      </c>
      <c r="B35">
        <f>2676*10^-6</f>
        <v>2.676E-3</v>
      </c>
      <c r="C35">
        <f t="shared" si="0"/>
        <v>5.8371131749446969E-2</v>
      </c>
    </row>
    <row r="36" spans="1:3" x14ac:dyDescent="0.3">
      <c r="A36" t="s">
        <v>35</v>
      </c>
      <c r="B36">
        <f>3055*10^-6</f>
        <v>3.055E-3</v>
      </c>
      <c r="C36">
        <f t="shared" si="0"/>
        <v>6.2367834732062984E-2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Bolt_Class</vt:lpstr>
      <vt:lpstr>Bolt_Sizes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Baele</dc:creator>
  <cp:lastModifiedBy>Niels Baele</cp:lastModifiedBy>
  <dcterms:created xsi:type="dcterms:W3CDTF">2015-06-05T18:17:20Z</dcterms:created>
  <dcterms:modified xsi:type="dcterms:W3CDTF">2025-02-26T20:14:39Z</dcterms:modified>
</cp:coreProperties>
</file>