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11.2022.14382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6" i="1"/>
  <c r="D24" i="1"/>
  <c r="D25" i="1"/>
  <c r="D22" i="1"/>
  <c r="D21" i="1"/>
  <c r="D20" i="1"/>
  <c r="F16" i="1"/>
  <c r="F17" i="1"/>
  <c r="F18" i="1"/>
  <c r="F19" i="1"/>
  <c r="F15" i="1"/>
  <c r="F7" i="1"/>
  <c r="F8" i="1"/>
  <c r="F9" i="1"/>
  <c r="F10" i="1"/>
  <c r="F11" i="1"/>
  <c r="G9" i="1"/>
  <c r="G16" i="1"/>
  <c r="G17" i="1"/>
  <c r="G18" i="1"/>
  <c r="G19" i="1"/>
  <c r="G15" i="1"/>
  <c r="G7" i="1"/>
  <c r="G8" i="1"/>
  <c r="G10" i="1"/>
  <c r="G11" i="1"/>
  <c r="E7" i="1"/>
  <c r="E18" i="1"/>
  <c r="E19" i="1" s="1"/>
  <c r="E17" i="1"/>
  <c r="E16" i="1"/>
  <c r="E15" i="1"/>
  <c r="E10" i="1"/>
  <c r="E9" i="1"/>
  <c r="E8" i="1"/>
  <c r="E11" i="1"/>
</calcChain>
</file>

<file path=xl/sharedStrings.xml><?xml version="1.0" encoding="utf-8"?>
<sst xmlns="http://schemas.openxmlformats.org/spreadsheetml/2006/main" count="44" uniqueCount="34">
  <si>
    <t>Justifikasi Anggara Kegiatan PKM Penerapan Teknologi</t>
  </si>
  <si>
    <t>Purbaliner: Aplikasi Pemesaan Jajana Lokal</t>
  </si>
  <si>
    <t>1. Peralatan Penunjang</t>
  </si>
  <si>
    <t>Material</t>
  </si>
  <si>
    <t>Hosting dan domain</t>
  </si>
  <si>
    <t>Online Storage</t>
  </si>
  <si>
    <t>Online Project Colaboration tool</t>
  </si>
  <si>
    <t>Modem</t>
  </si>
  <si>
    <t>SUB TOTAL</t>
  </si>
  <si>
    <t>Justifikasi Pemakaian</t>
  </si>
  <si>
    <t>Tahun</t>
  </si>
  <si>
    <t>Bulanan</t>
  </si>
  <si>
    <t>Buah</t>
  </si>
  <si>
    <t>Kuantitas</t>
  </si>
  <si>
    <t>Harga Satuan</t>
  </si>
  <si>
    <t>Jumlah</t>
  </si>
  <si>
    <t>2. Bahan Habis Pakal</t>
  </si>
  <si>
    <t>Kertas A4</t>
  </si>
  <si>
    <t>Catridge Printer</t>
  </si>
  <si>
    <t>Buku agenda</t>
  </si>
  <si>
    <t>Buku Logbook</t>
  </si>
  <si>
    <t>Rim</t>
  </si>
  <si>
    <t>Paket</t>
  </si>
  <si>
    <t>Buku</t>
  </si>
  <si>
    <t>Oleh Fitria Kinta Nurrizki,dan kawan-kawan</t>
  </si>
  <si>
    <t>Keterangan Kwantitas</t>
  </si>
  <si>
    <t>Jumlah Harga + 5%</t>
  </si>
  <si>
    <t>Harga Terendah</t>
  </si>
  <si>
    <t>Harga Tertinggi</t>
  </si>
  <si>
    <t>Harga Rata-Rata</t>
  </si>
  <si>
    <t>Harga Terendah 1</t>
  </si>
  <si>
    <t>Harga Terendah 2</t>
  </si>
  <si>
    <t>Harga Terendah 3</t>
  </si>
  <si>
    <t>Jumlah Barang Beli Bulanan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</si>
</sst>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&quot;Rp&quot;#,##0.00"/>
    <numFmt numFmtId="166" formatCode="_([$Rp-421]* #,##0.00_);_([$Rp-421]* \(#,##0.00\);_([$Rp-421]* &quot;-&quot;??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6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4" workbookViewId="0">
      <selection activeCell="D29" sqref="D29"/>
    </sheetView>
  </sheetViews>
  <sheetFormatPr defaultRowHeight="15" x14ac:dyDescent="0.25"/>
  <cols>
    <col min="1" max="1" width="30.28515625" bestFit="1" customWidth="1"/>
    <col min="2" max="2" width="16" customWidth="1"/>
    <col min="4" max="5" width="14.140625" bestFit="1" customWidth="1"/>
    <col min="6" max="6" width="14.28515625" bestFit="1" customWidth="1"/>
  </cols>
  <sheetData>
    <row r="1" spans="1:7" ht="18.75" x14ac:dyDescent="0.3">
      <c r="A1" s="7" t="s">
        <v>0</v>
      </c>
      <c r="B1" s="7"/>
      <c r="C1" s="7"/>
      <c r="D1" s="7"/>
      <c r="E1" s="7"/>
    </row>
    <row r="2" spans="1:7" ht="18.75" x14ac:dyDescent="0.3">
      <c r="A2" s="7" t="s">
        <v>1</v>
      </c>
      <c r="B2" s="7"/>
      <c r="C2" s="7"/>
      <c r="D2" s="7"/>
      <c r="E2" s="7"/>
    </row>
    <row r="3" spans="1:7" ht="18.75" x14ac:dyDescent="0.3">
      <c r="A3" s="7" t="s">
        <v>24</v>
      </c>
      <c r="B3" s="7"/>
      <c r="C3" s="7"/>
      <c r="D3" s="7"/>
      <c r="E3" s="7"/>
    </row>
    <row r="4" spans="1:7" ht="18.75" x14ac:dyDescent="0.3">
      <c r="A4" s="7">
        <v>2016</v>
      </c>
      <c r="B4" s="7"/>
      <c r="C4" s="7"/>
      <c r="D4" s="7"/>
      <c r="E4" s="7"/>
    </row>
    <row r="5" spans="1:7" x14ac:dyDescent="0.25">
      <c r="A5" s="2" t="s">
        <v>2</v>
      </c>
      <c r="B5" s="2"/>
      <c r="C5" s="2"/>
      <c r="D5" s="2"/>
      <c r="E5" s="2"/>
    </row>
    <row r="6" spans="1:7" ht="60" x14ac:dyDescent="0.25">
      <c r="A6" s="11" t="s">
        <v>3</v>
      </c>
      <c r="B6" s="11" t="s">
        <v>9</v>
      </c>
      <c r="C6" s="11" t="s">
        <v>13</v>
      </c>
      <c r="D6" s="11" t="s">
        <v>14</v>
      </c>
      <c r="E6" s="11" t="s">
        <v>15</v>
      </c>
      <c r="F6" s="11" t="s">
        <v>26</v>
      </c>
      <c r="G6" s="11" t="s">
        <v>25</v>
      </c>
    </row>
    <row r="7" spans="1:7" x14ac:dyDescent="0.25">
      <c r="A7" s="3" t="s">
        <v>4</v>
      </c>
      <c r="B7" s="3" t="s">
        <v>10</v>
      </c>
      <c r="C7" s="6">
        <v>1</v>
      </c>
      <c r="D7" s="4">
        <v>150000</v>
      </c>
      <c r="E7" s="4">
        <f>+C7*D7</f>
        <v>150000</v>
      </c>
      <c r="F7" s="4">
        <f>E7+(5/100*E7)</f>
        <v>157500</v>
      </c>
      <c r="G7" s="14" t="str">
        <f>IF(C8&gt;2,"Banyak","sedikit")</f>
        <v>Banyak</v>
      </c>
    </row>
    <row r="8" spans="1:7" x14ac:dyDescent="0.25">
      <c r="A8" s="3" t="s">
        <v>5</v>
      </c>
      <c r="B8" s="3" t="s">
        <v>11</v>
      </c>
      <c r="C8" s="6">
        <v>5</v>
      </c>
      <c r="D8" s="4">
        <v>150000</v>
      </c>
      <c r="E8" s="4">
        <f>+C8*D8</f>
        <v>750000</v>
      </c>
      <c r="F8" s="4">
        <f t="shared" ref="F8:F11" si="0">E8+(5/100*E8)</f>
        <v>787500</v>
      </c>
      <c r="G8" s="14" t="str">
        <f>IF(C9&gt;2,"Banyak","sedikit")</f>
        <v>Banyak</v>
      </c>
    </row>
    <row r="9" spans="1:7" x14ac:dyDescent="0.25">
      <c r="A9" s="3" t="s">
        <v>6</v>
      </c>
      <c r="B9" s="3" t="s">
        <v>11</v>
      </c>
      <c r="C9" s="6">
        <v>5</v>
      </c>
      <c r="D9" s="4">
        <v>150000</v>
      </c>
      <c r="E9" s="4">
        <f>+C9*D9</f>
        <v>750000</v>
      </c>
      <c r="F9" s="4">
        <f t="shared" si="0"/>
        <v>787500</v>
      </c>
      <c r="G9" s="14" t="str">
        <f>IF(C10&gt;2,H6,"sedikit")</f>
        <v>sedikit</v>
      </c>
    </row>
    <row r="10" spans="1:7" x14ac:dyDescent="0.25">
      <c r="A10" s="3" t="s">
        <v>7</v>
      </c>
      <c r="B10" s="3" t="s">
        <v>12</v>
      </c>
      <c r="C10" s="6">
        <v>2</v>
      </c>
      <c r="D10" s="4">
        <v>500000</v>
      </c>
      <c r="E10" s="4">
        <f>+C10*D10</f>
        <v>1000000</v>
      </c>
      <c r="F10" s="4">
        <f t="shared" si="0"/>
        <v>1050000</v>
      </c>
      <c r="G10" s="14" t="str">
        <f>IF(C11&gt;2,"Banyak","sedikit")</f>
        <v>sedikit</v>
      </c>
    </row>
    <row r="11" spans="1:7" x14ac:dyDescent="0.25">
      <c r="A11" s="5" t="s">
        <v>8</v>
      </c>
      <c r="B11" s="5"/>
      <c r="C11" s="5"/>
      <c r="D11" s="5"/>
      <c r="E11" s="4">
        <f>SUM(E7:E10)</f>
        <v>2650000</v>
      </c>
      <c r="F11" s="4">
        <f t="shared" si="0"/>
        <v>2782500</v>
      </c>
      <c r="G11" s="14" t="str">
        <f>IF(C12&gt;2,"Banyak","sedikit")</f>
        <v>sedikit</v>
      </c>
    </row>
    <row r="12" spans="1:7" x14ac:dyDescent="0.25">
      <c r="E12" s="8"/>
    </row>
    <row r="13" spans="1:7" x14ac:dyDescent="0.25">
      <c r="A13" t="s">
        <v>16</v>
      </c>
    </row>
    <row r="14" spans="1:7" ht="60" x14ac:dyDescent="0.25">
      <c r="A14" s="9" t="s">
        <v>3</v>
      </c>
      <c r="B14" s="9" t="s">
        <v>9</v>
      </c>
      <c r="C14" s="10" t="s">
        <v>13</v>
      </c>
      <c r="D14" s="9" t="s">
        <v>14</v>
      </c>
      <c r="E14" s="9" t="s">
        <v>15</v>
      </c>
      <c r="F14" s="11" t="s">
        <v>26</v>
      </c>
      <c r="G14" s="9" t="s">
        <v>25</v>
      </c>
    </row>
    <row r="15" spans="1:7" x14ac:dyDescent="0.25">
      <c r="A15" s="3" t="s">
        <v>17</v>
      </c>
      <c r="B15" s="3" t="s">
        <v>21</v>
      </c>
      <c r="C15" s="6">
        <v>4</v>
      </c>
      <c r="D15" s="12">
        <v>50000</v>
      </c>
      <c r="E15" s="13">
        <f>+C15*D15</f>
        <v>200000</v>
      </c>
      <c r="F15" s="13">
        <f>E15+(5/100*E15)</f>
        <v>210000</v>
      </c>
      <c r="G15" s="14" t="str">
        <f>IF(C8&gt;2,"Banyak","sedikit")</f>
        <v>Banyak</v>
      </c>
    </row>
    <row r="16" spans="1:7" x14ac:dyDescent="0.25">
      <c r="A16" s="3" t="s">
        <v>18</v>
      </c>
      <c r="B16" s="3" t="s">
        <v>22</v>
      </c>
      <c r="C16" s="6">
        <v>4</v>
      </c>
      <c r="D16" s="12">
        <v>150000</v>
      </c>
      <c r="E16" s="13">
        <f>+C16*D16</f>
        <v>600000</v>
      </c>
      <c r="F16" s="13">
        <f t="shared" ref="F16:F19" si="1">E16+(5/100*E16)</f>
        <v>630000</v>
      </c>
      <c r="G16" s="14" t="str">
        <f t="shared" ref="G16:G19" si="2">IF(C9&gt;2,"Banyak","sedikit")</f>
        <v>Banyak</v>
      </c>
    </row>
    <row r="17" spans="1:7" x14ac:dyDescent="0.25">
      <c r="A17" s="3" t="s">
        <v>19</v>
      </c>
      <c r="B17" s="3" t="s">
        <v>23</v>
      </c>
      <c r="C17" s="6">
        <v>2</v>
      </c>
      <c r="D17" s="12">
        <v>50000</v>
      </c>
      <c r="E17" s="13">
        <f>+C17*D17</f>
        <v>100000</v>
      </c>
      <c r="F17" s="13">
        <f t="shared" si="1"/>
        <v>105000</v>
      </c>
      <c r="G17" s="14" t="str">
        <f t="shared" si="2"/>
        <v>sedikit</v>
      </c>
    </row>
    <row r="18" spans="1:7" x14ac:dyDescent="0.25">
      <c r="A18" s="3" t="s">
        <v>20</v>
      </c>
      <c r="B18" s="3" t="s">
        <v>23</v>
      </c>
      <c r="C18" s="6">
        <v>2</v>
      </c>
      <c r="D18" s="12">
        <v>50000</v>
      </c>
      <c r="E18" s="13">
        <f>+C18*D18</f>
        <v>100000</v>
      </c>
      <c r="F18" s="13">
        <f t="shared" si="1"/>
        <v>105000</v>
      </c>
      <c r="G18" s="14" t="str">
        <f t="shared" si="2"/>
        <v>sedikit</v>
      </c>
    </row>
    <row r="19" spans="1:7" x14ac:dyDescent="0.25">
      <c r="A19" s="5" t="s">
        <v>8</v>
      </c>
      <c r="B19" s="5"/>
      <c r="C19" s="5"/>
      <c r="D19" s="5"/>
      <c r="E19" s="13">
        <f>SUM(E18)</f>
        <v>100000</v>
      </c>
      <c r="F19" s="13">
        <f t="shared" si="1"/>
        <v>105000</v>
      </c>
      <c r="G19" s="14" t="str">
        <f t="shared" si="2"/>
        <v>sedikit</v>
      </c>
    </row>
    <row r="20" spans="1:7" x14ac:dyDescent="0.25">
      <c r="A20" s="15" t="s">
        <v>27</v>
      </c>
      <c r="B20" s="15"/>
      <c r="C20" s="15"/>
      <c r="D20" s="16">
        <f>MIN(D15:D18)</f>
        <v>50000</v>
      </c>
      <c r="E20" s="14"/>
      <c r="F20" s="14"/>
      <c r="G20" s="14"/>
    </row>
    <row r="21" spans="1:7" x14ac:dyDescent="0.25">
      <c r="A21" s="17" t="s">
        <v>28</v>
      </c>
      <c r="B21" s="17"/>
      <c r="C21" s="17"/>
      <c r="D21" s="16">
        <f>MAX(D15:D18)</f>
        <v>150000</v>
      </c>
      <c r="E21" s="14"/>
      <c r="F21" s="14"/>
      <c r="G21" s="14"/>
    </row>
    <row r="22" spans="1:7" x14ac:dyDescent="0.25">
      <c r="A22" s="17" t="s">
        <v>29</v>
      </c>
      <c r="B22" s="17"/>
      <c r="C22" s="17"/>
      <c r="D22" s="16">
        <f>AVERAGE(D18)</f>
        <v>50000</v>
      </c>
      <c r="E22" s="14"/>
      <c r="F22" s="14"/>
      <c r="G22" s="14"/>
    </row>
    <row r="24" spans="1:7" x14ac:dyDescent="0.25">
      <c r="A24" s="1" t="s">
        <v>30</v>
      </c>
      <c r="B24" s="1"/>
      <c r="C24" s="1"/>
      <c r="D24">
        <f>SMALL(D15:D18,1)</f>
        <v>50000</v>
      </c>
    </row>
    <row r="25" spans="1:7" x14ac:dyDescent="0.25">
      <c r="A25" s="1" t="s">
        <v>31</v>
      </c>
      <c r="B25" s="1"/>
      <c r="C25" s="1"/>
      <c r="D25">
        <f>SMALL(D15:D18,2)</f>
        <v>50000</v>
      </c>
    </row>
    <row r="26" spans="1:7" x14ac:dyDescent="0.25">
      <c r="A26" s="1" t="s">
        <v>32</v>
      </c>
      <c r="B26" s="1"/>
      <c r="C26" s="1"/>
      <c r="D26">
        <f>SMALL(D15:D18,3)</f>
        <v>50000</v>
      </c>
    </row>
    <row r="28" spans="1:7" x14ac:dyDescent="0.25">
      <c r="A28" s="1" t="s">
        <v>33</v>
      </c>
      <c r="B28" s="1"/>
      <c r="C28" s="1"/>
      <c r="D28">
        <f>COUNTIF(B7:B10,"bulanan")</f>
        <v>2</v>
      </c>
    </row>
  </sheetData>
  <mergeCells count="13">
    <mergeCell ref="A28:C28"/>
    <mergeCell ref="A20:C20"/>
    <mergeCell ref="A21:C21"/>
    <mergeCell ref="A22:C22"/>
    <mergeCell ref="A24:C24"/>
    <mergeCell ref="A26:C26"/>
    <mergeCell ref="A25:C25"/>
    <mergeCell ref="A11:D11"/>
    <mergeCell ref="A19:D19"/>
    <mergeCell ref="A1:E1"/>
    <mergeCell ref="A3:E3"/>
    <mergeCell ref="A2:E2"/>
    <mergeCell ref="A4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LABDAS</dc:creator>
  <cp:lastModifiedBy>LABDAS</cp:lastModifiedBy>
  <dcterms:created xsi:type="dcterms:W3CDTF">2022-09-29T00:11:26Z</dcterms:created>
  <dcterms:modified xsi:type="dcterms:W3CDTF">2022-09-29T01:28:26Z</dcterms:modified>
</cp:coreProperties>
</file>