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rg\Documents\2. Phd\Article 2. Excess burden\7. Verder met Italie\For_Noor_toolkit_inputs_results_w_sensitivity\Italy\Final Docs NL and IT\Italy\Final in paper\"/>
    </mc:Choice>
  </mc:AlternateContent>
  <xr:revisionPtr revIDLastSave="0" documentId="13_ncr:1_{43A9ABFB-632F-4563-B839-30E71AF805AD}" xr6:coauthVersionLast="47" xr6:coauthVersionMax="47" xr10:uidLastSave="{00000000-0000-0000-0000-000000000000}"/>
  <bookViews>
    <workbookView xWindow="-96" yWindow="-96" windowWidth="23232" windowHeight="13992" xr2:uid="{9511AE65-78D6-4685-97ED-7394E542461E}"/>
  </bookViews>
  <sheets>
    <sheet name="Age dependent model" sheetId="4" r:id="rId1"/>
    <sheet name=" Age dep. compared to inde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4" l="1"/>
  <c r="C36" i="4"/>
  <c r="A3" i="2"/>
  <c r="A12" i="2" s="1"/>
  <c r="B29" i="4"/>
  <c r="B26" i="4"/>
  <c r="E23" i="4"/>
  <c r="B6" i="4"/>
  <c r="A29" i="4"/>
  <c r="A26" i="4"/>
  <c r="F6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B61" i="4"/>
  <c r="A6" i="4"/>
  <c r="A6" i="2"/>
  <c r="D42" i="4"/>
  <c r="A12" i="4"/>
  <c r="C9" i="4"/>
  <c r="C3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C32" i="4"/>
  <c r="E30" i="4" s="1"/>
  <c r="C21" i="4"/>
  <c r="C18" i="4"/>
  <c r="E16" i="4" s="1"/>
  <c r="I6" i="2"/>
  <c r="A9" i="2" l="1"/>
  <c r="A15" i="2" s="1"/>
  <c r="C26" i="4"/>
  <c r="C29" i="4"/>
  <c r="C6" i="4"/>
  <c r="F3" i="4" s="1"/>
  <c r="F5" i="4" s="1"/>
  <c r="E25" i="4" l="1"/>
</calcChain>
</file>

<file path=xl/sharedStrings.xml><?xml version="1.0" encoding="utf-8"?>
<sst xmlns="http://schemas.openxmlformats.org/spreadsheetml/2006/main" count="76" uniqueCount="54">
  <si>
    <t>DALY R</t>
  </si>
  <si>
    <t>DALY S</t>
  </si>
  <si>
    <t>Excess</t>
  </si>
  <si>
    <t>Daly R per 100</t>
  </si>
  <si>
    <t>Daly S per 100</t>
  </si>
  <si>
    <t>Italy</t>
  </si>
  <si>
    <t>YLL component R</t>
  </si>
  <si>
    <t>YLL component S</t>
  </si>
  <si>
    <t>NL</t>
  </si>
  <si>
    <t>8.9 excess</t>
  </si>
  <si>
    <t xml:space="preserve">IT </t>
  </si>
  <si>
    <t>times larger than NL</t>
  </si>
  <si>
    <t>Deaths S</t>
  </si>
  <si>
    <t>Deaths R</t>
  </si>
  <si>
    <t>Bacteraemia DALY R</t>
  </si>
  <si>
    <t>Bacteraemia DALY S</t>
  </si>
  <si>
    <t>Excess burden females</t>
  </si>
  <si>
    <t>Excess burden males</t>
  </si>
  <si>
    <t>Excess Females larger than men times</t>
  </si>
  <si>
    <t>Burden R females larger than men times</t>
  </si>
  <si>
    <t>Excess females</t>
  </si>
  <si>
    <t>Excess males</t>
  </si>
  <si>
    <t>S</t>
  </si>
  <si>
    <t>R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</si>
  <si>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</si>
  <si>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</si>
  <si>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</si>
  <si>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</si>
  <si>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</si>
  <si>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</si>
  <si>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</si>
  <si>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</si>
  <si>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</si>
  <si>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</si>
  <si>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</si>
  <si>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</si>
  <si>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</si>
  <si>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</si>
  <si>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</si>
  <si>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</si>
  <si>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</si>
  <si>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</si>
  <si>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DALY Per 100000 R</t>
  </si>
  <si>
    <t>DALY Per 100000 S</t>
  </si>
  <si>
    <t>EXCESS</t>
  </si>
  <si>
    <t>Age independent</t>
  </si>
  <si>
    <t>Percent larger BOD</t>
  </si>
  <si>
    <t>Percent larger EXCESS</t>
  </si>
  <si>
    <t>prop YLL excess burden</t>
  </si>
  <si>
    <t>prop YLL of resistant burden</t>
  </si>
  <si>
    <t>% is excess deaths</t>
  </si>
  <si>
    <t>Age dependent</t>
  </si>
  <si>
    <t>YLD R</t>
  </si>
  <si>
    <t>YLD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</si>
</sst>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333333"/>
      <name val="Tahoma"/>
      <family val="2"/>
    </font>
    <font>
      <b/>
      <sz val="10"/>
      <color rgb="FF333333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5B5B5"/>
      </left>
      <right style="thin">
        <color rgb="FFB5B5B5"/>
      </right>
      <top style="thin">
        <color rgb="FFB5B5B5"/>
      </top>
      <bottom style="thin">
        <color rgb="FFB5B5B5"/>
      </bottom>
      <diagonal/>
    </border>
  </borders>
  <cellStyleXfs count="1">
    <xf numFmtId="0" fontId="0" fillId="0" borderId="0"/>
  </cellStyleXfs>
  <cellXfs count="19">
    <xf numFmtId="0" fontId="0" fillId="0" borderId="0" xfId="0"/>
    <xf numFmtId="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3" borderId="0" xfId="0" applyFont="1" applyFill="1"/>
    <xf numFmtId="0" fontId="3" fillId="0" borderId="0" xfId="0" applyFont="1"/>
    <xf numFmtId="4" fontId="2" fillId="0" borderId="0" xfId="0" applyNumberFormat="1" applyFont="1"/>
    <xf numFmtId="164" fontId="0" fillId="0" borderId="0" xfId="0" applyNumberFormat="1"/>
    <xf numFmtId="2" fontId="0" fillId="0" borderId="0" xfId="0" applyNumberFormat="1"/>
    <xf numFmtId="4" fontId="4" fillId="4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4" fontId="4" fillId="4" borderId="1" xfId="0" applyNumberFormat="1" applyFont="1" applyFill="1" applyBorder="1" applyAlignment="1">
      <alignment horizontal="left" vertical="center" wrapText="1"/>
    </xf>
    <xf numFmtId="4" fontId="4" fillId="3" borderId="1" xfId="0" applyNumberFormat="1" applyFont="1" applyFill="1" applyBorder="1" applyAlignment="1">
      <alignment horizontal="left" vertical="center" wrapText="1"/>
    </xf>
    <xf numFmtId="2" fontId="5" fillId="4" borderId="1" xfId="0" applyNumberFormat="1" applyFont="1" applyFill="1" applyBorder="1" applyAlignment="1">
      <alignment horizontal="left" vertical="center" wrapText="1"/>
    </xf>
    <xf numFmtId="0" fontId="6" fillId="0" borderId="0" xfId="0" applyFont="1"/>
    <xf numFmtId="4" fontId="6" fillId="0" borderId="0" xfId="0" applyNumberFormat="1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4A02-CE5F-41C9-A4D1-8D881671FF23}">
  <dimension ref="A1:H61"/>
  <sheetViews>
    <sheetView tabSelected="1" workbookViewId="0">
      <selection activeCell="I19" sqref="I19"/>
    </sheetView>
  </sheetViews>
  <sheetFormatPr defaultRowHeight="14.4" x14ac:dyDescent="0.55000000000000004"/>
  <cols>
    <col min="1" max="1" width="20.47265625" bestFit="1" customWidth="1"/>
    <col min="2" max="2" width="15.734375" customWidth="1"/>
    <col min="3" max="3" width="11.15625" bestFit="1" customWidth="1"/>
    <col min="6" max="6" width="14.3671875" customWidth="1"/>
  </cols>
  <sheetData>
    <row r="1" spans="1:7" x14ac:dyDescent="0.55000000000000004">
      <c r="A1" s="2" t="s">
        <v>5</v>
      </c>
    </row>
    <row r="2" spans="1:7" x14ac:dyDescent="0.55000000000000004">
      <c r="A2" s="3" t="s">
        <v>0</v>
      </c>
      <c r="B2" s="3" t="s">
        <v>1</v>
      </c>
      <c r="C2" s="3" t="s">
        <v>2</v>
      </c>
      <c r="E2" s="3" t="s">
        <v>8</v>
      </c>
      <c r="F2" s="4" t="s">
        <v>9</v>
      </c>
    </row>
    <row r="3" spans="1:7" x14ac:dyDescent="0.55000000000000004">
      <c r="A3" s="9">
        <v>116488.184232684</v>
      </c>
      <c r="B3" s="9">
        <v>56268.419335431397</v>
      </c>
      <c r="C3" s="9">
        <f>A3-B3</f>
        <v>60219.7648972526</v>
      </c>
      <c r="E3" s="3" t="s">
        <v>10</v>
      </c>
      <c r="F3" s="9">
        <f>C6</f>
        <v>12.2814187070794</v>
      </c>
    </row>
    <row r="4" spans="1:7" x14ac:dyDescent="0.55000000000000004">
      <c r="A4" s="1"/>
      <c r="C4" s="1"/>
      <c r="E4" s="3"/>
    </row>
    <row r="5" spans="1:7" x14ac:dyDescent="0.55000000000000004">
      <c r="A5" s="3" t="s">
        <v>3</v>
      </c>
      <c r="B5" s="3" t="s">
        <v>4</v>
      </c>
      <c r="C5" s="3" t="s">
        <v>2</v>
      </c>
      <c r="F5">
        <f>F3/8.9</f>
        <v>1.3799346861886965</v>
      </c>
      <c r="G5" t="s">
        <v>11</v>
      </c>
    </row>
    <row r="6" spans="1:7" x14ac:dyDescent="0.55000000000000004">
      <c r="A6" s="9">
        <f>0.237569868867798*100</f>
        <v>23.756986886779799</v>
      </c>
      <c r="B6" s="9">
        <f>0.114755681797004*100</f>
        <v>11.475568179700399</v>
      </c>
      <c r="C6" s="9">
        <f>A6-B6</f>
        <v>12.2814187070794</v>
      </c>
    </row>
    <row r="7" spans="1:7" x14ac:dyDescent="0.55000000000000004">
      <c r="C7" s="9"/>
    </row>
    <row r="8" spans="1:7" x14ac:dyDescent="0.55000000000000004">
      <c r="A8" s="3" t="s">
        <v>6</v>
      </c>
      <c r="B8" s="3" t="s">
        <v>7</v>
      </c>
      <c r="C8" s="3" t="s">
        <v>2</v>
      </c>
    </row>
    <row r="9" spans="1:7" x14ac:dyDescent="0.55000000000000004">
      <c r="A9" s="9">
        <v>77988.702924324694</v>
      </c>
      <c r="B9" s="1">
        <v>17919.7396264454</v>
      </c>
      <c r="C9" s="1">
        <f>A9-B9</f>
        <v>60068.963297879294</v>
      </c>
    </row>
    <row r="11" spans="1:7" x14ac:dyDescent="0.55000000000000004">
      <c r="A11" s="3" t="s">
        <v>49</v>
      </c>
    </row>
    <row r="12" spans="1:7" x14ac:dyDescent="0.55000000000000004">
      <c r="A12" s="8">
        <f>A9/A3</f>
        <v>0.66949882889875789</v>
      </c>
    </row>
    <row r="14" spans="1:7" x14ac:dyDescent="0.55000000000000004">
      <c r="A14" s="3" t="s">
        <v>48</v>
      </c>
    </row>
    <row r="15" spans="1:7" x14ac:dyDescent="0.55000000000000004">
      <c r="A15" s="8">
        <f>C9/C3</f>
        <v>0.99749581221994799</v>
      </c>
    </row>
    <row r="16" spans="1:7" x14ac:dyDescent="0.55000000000000004">
      <c r="E16">
        <f>(C18/A18)*100</f>
        <v>77.031503965191746</v>
      </c>
      <c r="F16" t="s">
        <v>50</v>
      </c>
    </row>
    <row r="17" spans="1:6" x14ac:dyDescent="0.55000000000000004">
      <c r="A17" s="3" t="s">
        <v>13</v>
      </c>
      <c r="B17" s="3" t="s">
        <v>12</v>
      </c>
      <c r="C17" s="3" t="s">
        <v>2</v>
      </c>
    </row>
    <row r="18" spans="1:6" x14ac:dyDescent="0.55000000000000004">
      <c r="A18" s="9">
        <v>3616.81172940027</v>
      </c>
      <c r="B18" s="9">
        <v>830.72725865378095</v>
      </c>
      <c r="C18" s="9">
        <f>A18-B18</f>
        <v>2786.0844707464889</v>
      </c>
    </row>
    <row r="20" spans="1:6" x14ac:dyDescent="0.55000000000000004">
      <c r="A20" s="3" t="s">
        <v>14</v>
      </c>
      <c r="B20" s="3" t="s">
        <v>15</v>
      </c>
      <c r="C20" s="3" t="s">
        <v>2</v>
      </c>
    </row>
    <row r="21" spans="1:6" x14ac:dyDescent="0.55000000000000004">
      <c r="A21" s="9">
        <v>78685.977792532503</v>
      </c>
      <c r="B21" s="9">
        <v>8801.2713568478794</v>
      </c>
      <c r="C21" s="9">
        <f>A21-B21</f>
        <v>69884.706435684624</v>
      </c>
    </row>
    <row r="22" spans="1:6" x14ac:dyDescent="0.55000000000000004">
      <c r="E22" t="s">
        <v>19</v>
      </c>
    </row>
    <row r="23" spans="1:6" x14ac:dyDescent="0.55000000000000004">
      <c r="E23">
        <f>A26/A29</f>
        <v>1.2570879497349847</v>
      </c>
    </row>
    <row r="24" spans="1:6" x14ac:dyDescent="0.55000000000000004">
      <c r="A24" s="3" t="s">
        <v>16</v>
      </c>
      <c r="E24" t="s">
        <v>18</v>
      </c>
    </row>
    <row r="25" spans="1:6" x14ac:dyDescent="0.55000000000000004">
      <c r="A25" t="s">
        <v>0</v>
      </c>
      <c r="B25" t="s">
        <v>1</v>
      </c>
      <c r="C25" t="s">
        <v>2</v>
      </c>
      <c r="E25">
        <f>C26/C29</f>
        <v>1.2999057352497303</v>
      </c>
    </row>
    <row r="26" spans="1:6" x14ac:dyDescent="0.55000000000000004">
      <c r="A26" s="1">
        <f>SUM(B42:B60)</f>
        <v>64878.239548711543</v>
      </c>
      <c r="B26" s="1">
        <f>SUM(C42:C60)</f>
        <v>30842.054253999955</v>
      </c>
      <c r="C26" s="1">
        <f>A26-B26</f>
        <v>34036.185294711584</v>
      </c>
    </row>
    <row r="27" spans="1:6" x14ac:dyDescent="0.55000000000000004">
      <c r="A27" s="3" t="s">
        <v>17</v>
      </c>
    </row>
    <row r="28" spans="1:6" x14ac:dyDescent="0.55000000000000004">
      <c r="A28" t="s">
        <v>0</v>
      </c>
      <c r="B28" t="s">
        <v>1</v>
      </c>
      <c r="C28" t="s">
        <v>2</v>
      </c>
    </row>
    <row r="29" spans="1:6" ht="15.6" x14ac:dyDescent="0.6">
      <c r="A29" s="7">
        <f>SUM(F42:F60)</f>
        <v>51609.944683972957</v>
      </c>
      <c r="B29" s="1">
        <f>SUM(G42:G60)</f>
        <v>25426.365081431431</v>
      </c>
      <c r="C29" s="1">
        <f>A29-B29</f>
        <v>26183.579602541526</v>
      </c>
    </row>
    <row r="30" spans="1:6" x14ac:dyDescent="0.55000000000000004">
      <c r="E30">
        <f>C32/5</f>
        <v>19.853034845839638</v>
      </c>
      <c r="F30" t="s">
        <v>11</v>
      </c>
    </row>
    <row r="31" spans="1:6" x14ac:dyDescent="0.55000000000000004">
      <c r="A31" s="3" t="s">
        <v>42</v>
      </c>
      <c r="B31" s="3" t="s">
        <v>43</v>
      </c>
      <c r="C31" s="3" t="s">
        <v>2</v>
      </c>
    </row>
    <row r="32" spans="1:6" x14ac:dyDescent="0.55000000000000004">
      <c r="A32" s="4">
        <v>192.01702170756599</v>
      </c>
      <c r="B32" s="4">
        <v>92.751847478367793</v>
      </c>
      <c r="C32" s="4">
        <f>A32-B32</f>
        <v>99.265174229198195</v>
      </c>
    </row>
    <row r="33" spans="1:8" x14ac:dyDescent="0.55000000000000004">
      <c r="A33" s="4"/>
      <c r="B33" s="4"/>
      <c r="C33" s="4"/>
    </row>
    <row r="34" spans="1:8" x14ac:dyDescent="0.55000000000000004">
      <c r="A34" s="4"/>
      <c r="B34" s="4"/>
      <c r="C34" s="4"/>
    </row>
    <row r="35" spans="1:8" x14ac:dyDescent="0.55000000000000004">
      <c r="A35" s="3" t="s">
        <v>52</v>
      </c>
      <c r="B35" s="3" t="s">
        <v>53</v>
      </c>
      <c r="C35" s="3" t="s">
        <v>2</v>
      </c>
    </row>
    <row r="36" spans="1:8" x14ac:dyDescent="0.55000000000000004">
      <c r="A36" s="4">
        <v>38499.481308359798</v>
      </c>
      <c r="B36" s="4">
        <v>38348.679708986099</v>
      </c>
      <c r="C36" s="4">
        <f>A36-B36</f>
        <v>150.80159937369899</v>
      </c>
    </row>
    <row r="37" spans="1:8" x14ac:dyDescent="0.55000000000000004">
      <c r="A37" s="4"/>
      <c r="B37" s="4"/>
      <c r="C37" s="4"/>
    </row>
    <row r="41" spans="1:8" x14ac:dyDescent="0.55000000000000004">
      <c r="A41" s="2" t="s">
        <v>20</v>
      </c>
      <c r="B41" t="s">
        <v>23</v>
      </c>
      <c r="C41" t="s">
        <v>22</v>
      </c>
      <c r="D41" s="2" t="s">
        <v>2</v>
      </c>
      <c r="E41" s="2" t="s">
        <v>21</v>
      </c>
      <c r="F41" t="s">
        <v>23</v>
      </c>
      <c r="G41" t="s">
        <v>22</v>
      </c>
      <c r="H41" s="2" t="s">
        <v>2</v>
      </c>
    </row>
    <row r="42" spans="1:8" x14ac:dyDescent="0.55000000000000004">
      <c r="A42">
        <v>0</v>
      </c>
      <c r="B42" s="10">
        <v>1258.7625011458899</v>
      </c>
      <c r="C42" s="10">
        <v>1246.86680161804</v>
      </c>
      <c r="D42" s="17">
        <f t="shared" ref="D42:D60" si="0">B42-C42</f>
        <v>11.895699527849956</v>
      </c>
      <c r="F42" s="13">
        <v>2168.2551179684101</v>
      </c>
      <c r="G42" s="10">
        <v>2160.2321766280602</v>
      </c>
      <c r="H42">
        <f>F42-G42</f>
        <v>8.0229413403499166</v>
      </c>
    </row>
    <row r="43" spans="1:8" x14ac:dyDescent="0.55000000000000004">
      <c r="A43" t="s">
        <v>24</v>
      </c>
      <c r="B43" s="10">
        <v>1607.1982387977</v>
      </c>
      <c r="C43" s="10">
        <v>1644.1698067474199</v>
      </c>
      <c r="D43" s="6">
        <f t="shared" si="0"/>
        <v>-36.971567949719883</v>
      </c>
      <c r="F43" s="13">
        <v>2482.1836828852502</v>
      </c>
      <c r="G43" s="10">
        <v>2474.0619921540501</v>
      </c>
      <c r="H43" s="18">
        <f t="shared" ref="H43:H60" si="1">F43-G43</f>
        <v>8.121690731200033</v>
      </c>
    </row>
    <row r="44" spans="1:8" x14ac:dyDescent="0.55000000000000004">
      <c r="A44" t="s">
        <v>25</v>
      </c>
      <c r="B44" s="10">
        <v>290.16962060406701</v>
      </c>
      <c r="C44" s="10">
        <v>288.50901860664601</v>
      </c>
      <c r="D44" s="16">
        <f t="shared" si="0"/>
        <v>1.6606019974209971</v>
      </c>
      <c r="F44" s="13">
        <v>888.43652034243496</v>
      </c>
      <c r="G44" s="10">
        <v>893.19296349704598</v>
      </c>
      <c r="H44" s="6">
        <f t="shared" si="1"/>
        <v>-4.75644315461102</v>
      </c>
    </row>
    <row r="45" spans="1:8" x14ac:dyDescent="0.55000000000000004">
      <c r="A45" t="s">
        <v>26</v>
      </c>
      <c r="B45" s="10">
        <v>206.27981738544901</v>
      </c>
      <c r="C45" s="10">
        <v>203.28547490315401</v>
      </c>
      <c r="D45">
        <f t="shared" si="0"/>
        <v>2.9943424822949964</v>
      </c>
      <c r="F45" s="13">
        <v>149.48425990577101</v>
      </c>
      <c r="G45" s="10">
        <v>149.882599060735</v>
      </c>
      <c r="H45" s="6">
        <f t="shared" si="1"/>
        <v>-0.39833915496399186</v>
      </c>
    </row>
    <row r="46" spans="1:8" x14ac:dyDescent="0.55000000000000004">
      <c r="A46" t="s">
        <v>27</v>
      </c>
      <c r="B46" s="10">
        <v>431.35036667976402</v>
      </c>
      <c r="C46" s="10">
        <v>434.81665397748202</v>
      </c>
      <c r="D46" s="6">
        <f t="shared" si="0"/>
        <v>-3.4662872977179973</v>
      </c>
      <c r="F46" s="13">
        <v>282.24398929700902</v>
      </c>
      <c r="G46" s="10">
        <v>280.38460296453599</v>
      </c>
      <c r="H46" s="16">
        <f t="shared" si="1"/>
        <v>1.8593863324730364</v>
      </c>
    </row>
    <row r="47" spans="1:8" x14ac:dyDescent="0.55000000000000004">
      <c r="A47" t="s">
        <v>28</v>
      </c>
      <c r="B47" s="10">
        <v>983.02170398936698</v>
      </c>
      <c r="C47" s="10">
        <v>980.21286886541202</v>
      </c>
      <c r="D47" s="16">
        <f t="shared" si="0"/>
        <v>2.8088351239549638</v>
      </c>
      <c r="F47" s="13">
        <v>623.04148391891295</v>
      </c>
      <c r="G47" s="10">
        <v>620.72736069949406</v>
      </c>
      <c r="H47">
        <f t="shared" si="1"/>
        <v>2.3141232194188888</v>
      </c>
    </row>
    <row r="48" spans="1:8" x14ac:dyDescent="0.55000000000000004">
      <c r="A48" t="s">
        <v>29</v>
      </c>
      <c r="B48" s="10">
        <v>938.94224435196895</v>
      </c>
      <c r="C48" s="10">
        <v>936.56196093031997</v>
      </c>
      <c r="D48">
        <f t="shared" si="0"/>
        <v>2.3802834216489828</v>
      </c>
      <c r="F48" s="13">
        <v>431.278459682652</v>
      </c>
      <c r="G48" s="10">
        <v>427.63093363871099</v>
      </c>
      <c r="H48">
        <f t="shared" si="1"/>
        <v>3.6475260439410135</v>
      </c>
    </row>
    <row r="49" spans="1:8" x14ac:dyDescent="0.55000000000000004">
      <c r="A49" t="s">
        <v>30</v>
      </c>
      <c r="B49" s="10">
        <v>1033.4895032143299</v>
      </c>
      <c r="C49" s="10">
        <v>1032.5918917357101</v>
      </c>
      <c r="D49" s="16">
        <f t="shared" si="0"/>
        <v>0.89761147861986501</v>
      </c>
      <c r="F49" s="13">
        <v>456.249487810483</v>
      </c>
      <c r="G49" s="10">
        <v>450.12871692176702</v>
      </c>
      <c r="H49">
        <f t="shared" si="1"/>
        <v>6.1207708887159811</v>
      </c>
    </row>
    <row r="50" spans="1:8" x14ac:dyDescent="0.55000000000000004">
      <c r="A50" t="s">
        <v>31</v>
      </c>
      <c r="B50" s="10">
        <v>3850.1748308134802</v>
      </c>
      <c r="C50" s="10">
        <v>1801.0432249738401</v>
      </c>
      <c r="D50">
        <f t="shared" si="0"/>
        <v>2049.1316058396401</v>
      </c>
      <c r="F50" s="13">
        <v>3641.6500754704398</v>
      </c>
      <c r="G50" s="10">
        <v>1710.5723551147501</v>
      </c>
      <c r="H50">
        <f t="shared" si="1"/>
        <v>1931.0777203556897</v>
      </c>
    </row>
    <row r="51" spans="1:8" x14ac:dyDescent="0.55000000000000004">
      <c r="A51" t="s">
        <v>32</v>
      </c>
      <c r="B51" s="10">
        <v>4845.0109072128498</v>
      </c>
      <c r="C51" s="10">
        <v>2259.06521703212</v>
      </c>
      <c r="D51">
        <f t="shared" si="0"/>
        <v>2585.9456901807298</v>
      </c>
      <c r="F51" s="13">
        <v>1410.1585748687</v>
      </c>
      <c r="G51" s="10">
        <v>665.29329664615796</v>
      </c>
      <c r="H51">
        <f t="shared" si="1"/>
        <v>744.86527822254209</v>
      </c>
    </row>
    <row r="52" spans="1:8" x14ac:dyDescent="0.55000000000000004">
      <c r="A52" t="s">
        <v>33</v>
      </c>
      <c r="B52" s="10">
        <v>4420.6824235103704</v>
      </c>
      <c r="C52" s="10">
        <v>2056.1808820650899</v>
      </c>
      <c r="D52">
        <f t="shared" si="0"/>
        <v>2364.5015414452805</v>
      </c>
      <c r="F52" s="13">
        <v>3209.0744727175502</v>
      </c>
      <c r="G52" s="10">
        <v>1501.30449993255</v>
      </c>
      <c r="H52">
        <f t="shared" si="1"/>
        <v>1707.7699727850002</v>
      </c>
    </row>
    <row r="53" spans="1:8" x14ac:dyDescent="0.55000000000000004">
      <c r="A53" t="s">
        <v>34</v>
      </c>
      <c r="B53" s="10">
        <v>6740.5409182917701</v>
      </c>
      <c r="C53" s="10">
        <v>3158.55730081101</v>
      </c>
      <c r="D53">
        <f t="shared" si="0"/>
        <v>3581.9836174807601</v>
      </c>
      <c r="F53" s="13">
        <v>3062.4010018332301</v>
      </c>
      <c r="G53" s="10">
        <v>1454.0408041339899</v>
      </c>
      <c r="H53">
        <f t="shared" si="1"/>
        <v>1608.3601976992402</v>
      </c>
    </row>
    <row r="54" spans="1:8" x14ac:dyDescent="0.55000000000000004">
      <c r="A54" t="s">
        <v>35</v>
      </c>
      <c r="B54" s="11">
        <v>9687.9172972257002</v>
      </c>
      <c r="C54" s="10">
        <v>3697.9855874715599</v>
      </c>
      <c r="D54" s="5">
        <f t="shared" si="0"/>
        <v>5989.9317097541407</v>
      </c>
      <c r="F54" s="13">
        <v>3842.3909092622498</v>
      </c>
      <c r="G54" s="10">
        <v>1464.24353242646</v>
      </c>
      <c r="H54">
        <f t="shared" si="1"/>
        <v>2378.1473768357901</v>
      </c>
    </row>
    <row r="55" spans="1:8" x14ac:dyDescent="0.55000000000000004">
      <c r="A55" t="s">
        <v>36</v>
      </c>
      <c r="B55" s="10">
        <v>8385.9062605776398</v>
      </c>
      <c r="C55" s="10">
        <v>3214.4744652183399</v>
      </c>
      <c r="D55">
        <f t="shared" si="0"/>
        <v>5171.4317953592999</v>
      </c>
      <c r="F55" s="13">
        <v>9735.9310538703303</v>
      </c>
      <c r="G55" s="10">
        <v>3750.5497533830799</v>
      </c>
      <c r="H55">
        <f t="shared" si="1"/>
        <v>5985.38130048725</v>
      </c>
    </row>
    <row r="56" spans="1:8" x14ac:dyDescent="0.55000000000000004">
      <c r="A56" t="s">
        <v>37</v>
      </c>
      <c r="B56" s="10">
        <v>7766.7737675709304</v>
      </c>
      <c r="C56" s="10">
        <v>2999.7917481479099</v>
      </c>
      <c r="D56">
        <f t="shared" si="0"/>
        <v>4766.9820194230206</v>
      </c>
      <c r="F56" s="14">
        <v>9765.1015128812596</v>
      </c>
      <c r="G56" s="10">
        <v>3724.5580951475099</v>
      </c>
      <c r="H56" s="5">
        <f t="shared" si="1"/>
        <v>6040.5434177337502</v>
      </c>
    </row>
    <row r="57" spans="1:8" x14ac:dyDescent="0.55000000000000004">
      <c r="A57" t="s">
        <v>38</v>
      </c>
      <c r="B57" s="10">
        <v>4783.1499336787301</v>
      </c>
      <c r="C57" s="10">
        <v>1872.0977974303501</v>
      </c>
      <c r="D57">
        <f t="shared" si="0"/>
        <v>2911.0521362483801</v>
      </c>
      <c r="F57" s="13">
        <v>4491.4123333137804</v>
      </c>
      <c r="G57" s="10">
        <v>1733.28492687944</v>
      </c>
      <c r="H57">
        <f t="shared" si="1"/>
        <v>2758.1274064343406</v>
      </c>
    </row>
    <row r="58" spans="1:8" x14ac:dyDescent="0.55000000000000004">
      <c r="A58" t="s">
        <v>39</v>
      </c>
      <c r="B58" s="10">
        <v>4003.3740173680999</v>
      </c>
      <c r="C58" s="10">
        <v>1568.7803842870101</v>
      </c>
      <c r="D58">
        <f t="shared" si="0"/>
        <v>2434.59363308109</v>
      </c>
      <c r="F58" s="13">
        <v>2760.7672362653898</v>
      </c>
      <c r="G58" s="10">
        <v>1082.84274572657</v>
      </c>
      <c r="H58">
        <f t="shared" si="1"/>
        <v>1677.9244905388198</v>
      </c>
    </row>
    <row r="59" spans="1:8" x14ac:dyDescent="0.55000000000000004">
      <c r="A59" t="s">
        <v>40</v>
      </c>
      <c r="B59" s="10">
        <v>2213.5039152160798</v>
      </c>
      <c r="C59" s="10">
        <v>868.49673070682798</v>
      </c>
      <c r="D59">
        <f t="shared" si="0"/>
        <v>1345.0071845092518</v>
      </c>
      <c r="F59" s="13">
        <v>1635.73053565386</v>
      </c>
      <c r="G59" s="10">
        <v>645.24816187224201</v>
      </c>
      <c r="H59">
        <f t="shared" si="1"/>
        <v>990.48237378161798</v>
      </c>
    </row>
    <row r="60" spans="1:8" x14ac:dyDescent="0.55000000000000004">
      <c r="A60" t="s">
        <v>41</v>
      </c>
      <c r="B60" s="10">
        <v>1431.9912810773501</v>
      </c>
      <c r="C60" s="10">
        <v>578.56643847171301</v>
      </c>
      <c r="D60">
        <f t="shared" si="0"/>
        <v>853.42484260563708</v>
      </c>
      <c r="F60" s="13">
        <v>574.15397602524399</v>
      </c>
      <c r="G60" s="10">
        <v>238.185564604284</v>
      </c>
      <c r="H60">
        <f t="shared" si="1"/>
        <v>335.96841142096002</v>
      </c>
    </row>
    <row r="61" spans="1:8" x14ac:dyDescent="0.55000000000000004">
      <c r="B61" s="12">
        <f>SUM(B42:B60)</f>
        <v>64878.239548711543</v>
      </c>
      <c r="F61" s="15">
        <f>SUM(F42:F60)</f>
        <v>51609.944683972957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F3D4-9F83-4878-A56D-EB4BA696C788}">
  <dimension ref="A1:I15"/>
  <sheetViews>
    <sheetView workbookViewId="0">
      <selection activeCell="D9" sqref="D9"/>
    </sheetView>
  </sheetViews>
  <sheetFormatPr defaultRowHeight="14.4" x14ac:dyDescent="0.55000000000000004"/>
  <cols>
    <col min="1" max="1" width="9.62890625" bestFit="1" customWidth="1"/>
    <col min="7" max="7" width="14" bestFit="1" customWidth="1"/>
    <col min="9" max="9" width="9.62890625" bestFit="1" customWidth="1"/>
  </cols>
  <sheetData>
    <row r="1" spans="1:9" x14ac:dyDescent="0.55000000000000004">
      <c r="A1" t="s">
        <v>51</v>
      </c>
    </row>
    <row r="2" spans="1:9" x14ac:dyDescent="0.55000000000000004">
      <c r="A2" t="s">
        <v>0</v>
      </c>
    </row>
    <row r="3" spans="1:9" x14ac:dyDescent="0.55000000000000004">
      <c r="A3" s="1">
        <f>'Age dependent model'!A3</f>
        <v>116488.184232684</v>
      </c>
    </row>
    <row r="4" spans="1:9" x14ac:dyDescent="0.55000000000000004">
      <c r="G4" t="s">
        <v>45</v>
      </c>
    </row>
    <row r="5" spans="1:9" x14ac:dyDescent="0.55000000000000004">
      <c r="A5" t="s">
        <v>1</v>
      </c>
      <c r="G5" s="3" t="s">
        <v>0</v>
      </c>
      <c r="H5" s="3" t="s">
        <v>1</v>
      </c>
      <c r="I5" s="3" t="s">
        <v>2</v>
      </c>
    </row>
    <row r="6" spans="1:9" x14ac:dyDescent="0.55000000000000004">
      <c r="A6">
        <f>'Age dependent model'!B3</f>
        <v>56268.419335431397</v>
      </c>
      <c r="G6" s="1">
        <v>193756.15847987801</v>
      </c>
      <c r="H6">
        <v>73770.372499679899</v>
      </c>
      <c r="I6" s="1">
        <f>G6-H6</f>
        <v>119985.78598019811</v>
      </c>
    </row>
    <row r="8" spans="1:9" x14ac:dyDescent="0.55000000000000004">
      <c r="A8" t="s">
        <v>44</v>
      </c>
    </row>
    <row r="9" spans="1:9" x14ac:dyDescent="0.55000000000000004">
      <c r="A9" s="1">
        <f>A3-A6</f>
        <v>60219.7648972526</v>
      </c>
    </row>
    <row r="11" spans="1:9" x14ac:dyDescent="0.55000000000000004">
      <c r="A11" t="s">
        <v>46</v>
      </c>
    </row>
    <row r="12" spans="1:9" x14ac:dyDescent="0.55000000000000004">
      <c r="A12">
        <f>G6/A3*100</f>
        <v>166.33116891310794</v>
      </c>
    </row>
    <row r="14" spans="1:9" x14ac:dyDescent="0.55000000000000004">
      <c r="A14" t="s">
        <v>47</v>
      </c>
    </row>
    <row r="15" spans="1:9" x14ac:dyDescent="0.55000000000000004">
      <c r="A15">
        <f>(I6/A9)*100</f>
        <v>199.24652011664065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 dependent model</vt:lpstr>
      <vt:lpstr> Age dep. compared to indep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Godijk</dc:creator>
  <cp:lastModifiedBy>Noor Godijk</cp:lastModifiedBy>
  <dcterms:created xsi:type="dcterms:W3CDTF">2021-08-09T18:41:52Z</dcterms:created>
  <dcterms:modified xsi:type="dcterms:W3CDTF">2021-12-07T20:16:25Z</dcterms:modified>
</cp:coreProperties>
</file>