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78" documentId="8_{CD82EE0C-FBB0-4028-83E8-9F4E1F60799F}" xr6:coauthVersionLast="47" xr6:coauthVersionMax="47" xr10:uidLastSave="{7D79D694-6F50-40C6-9499-199BAFBC8E72}"/>
  <bookViews>
    <workbookView xWindow="25080" yWindow="135" windowWidth="25440" windowHeight="1527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C43" i="1"/>
  <c r="D43" i="1"/>
  <c r="E43" i="1"/>
  <c r="B43" i="1"/>
  <c r="C42" i="1"/>
  <c r="D42" i="1"/>
  <c r="E42" i="1"/>
  <c r="B42" i="1"/>
  <c r="E35" i="1"/>
  <c r="D35" i="1"/>
  <c r="C35" i="1"/>
  <c r="B35" i="1"/>
  <c r="E34" i="1"/>
  <c r="D34" i="1"/>
  <c r="C34" i="1"/>
  <c r="B3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<sst xmlns="http://schemas.openxmlformats.org/spreadsheetml/2006/main" count="89" uniqueCount="56">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</sst>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#,##0.0000000000"/>
    <numFmt numFmtId="171" formatCode="_-* #,##0.00\ [$€-40B]_-;\-* #,##0.00\ [$€-40B]_-;_-* &quot;-&quot;??\ [$€-40B]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4" fillId="5" borderId="19" xfId="0" applyFont="1" applyFill="1" applyBorder="1"/>
    <xf numFmtId="0" fontId="6" fillId="7" borderId="19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166" fontId="0" fillId="3" borderId="8" xfId="1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8" fontId="0" fillId="0" borderId="0" xfId="0" applyNumberFormat="1"/>
    <xf numFmtId="166" fontId="6" fillId="4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6" xfId="0" applyNumberFormat="1" applyFont="1" applyFill="1" applyBorder="1"/>
    <xf numFmtId="166" fontId="6" fillId="4" borderId="17" xfId="0" applyNumberFormat="1" applyFont="1" applyFill="1" applyBorder="1"/>
    <xf numFmtId="171" fontId="6" fillId="6" borderId="8" xfId="0" applyNumberFormat="1" applyFont="1" applyFill="1" applyBorder="1"/>
    <xf numFmtId="171" fontId="6" fillId="6" borderId="23" xfId="0" applyNumberFormat="1" applyFont="1" applyFill="1" applyBorder="1"/>
    <xf numFmtId="171" fontId="0" fillId="0" borderId="25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</a:t>
            </a:r>
            <a:r>
              <a:rPr lang="en-US" baseline="0"/>
              <a:t> osastoittain 2021</a:t>
            </a:r>
            <a:endParaRPr lang="en-US"/>
          </a:p>
        </c:rich>
      </c:tx>
      <c:layout>
        <c:manualLayout>
          <c:xMode val="edge"/>
          <c:yMode val="edge"/>
          <c:x val="0.15677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Henkilöstö!$B$40:$B$41</c:f>
              <c:strCache>
                <c:ptCount val="2"/>
                <c:pt idx="0">
                  <c:v>Henkilöstön palkkakustannukset vuodessa</c:v>
                </c:pt>
                <c:pt idx="1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_-* #,##0.00\ [$€-40B]_-;\-* #,##0.00\ [$€-40B]_-;_-* "-"??\ [$€-40B]_-;_-@_-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104-B866-64720037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112"/>
        <c:axId val="8568944"/>
      </c:barChart>
      <c:catAx>
        <c:axId val="85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8944"/>
        <c:crosses val="autoZero"/>
        <c:auto val="1"/>
        <c:lblAlgn val="ctr"/>
        <c:lblOffset val="100"/>
        <c:noMultiLvlLbl val="0"/>
      </c:catAx>
      <c:valAx>
        <c:axId val="85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B]_-;\-* #,##0.00\ [$€-40B]_-;_-* &quot;-&quot;??\ [$€-40B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49</xdr:row>
      <xdr:rowOff>114300</xdr:rowOff>
    </xdr:from>
    <xdr:to>
      <xdr:col>4</xdr:col>
      <xdr:colOff>266700</xdr:colOff>
      <xdr:row>66</xdr:row>
      <xdr:rowOff>104775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5891713-1DCF-3F2B-B879-7B578BE5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1" workbookViewId="0">
      <selection activeCell="G63" sqref="G6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8554687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 t="s">
        <v>55</v>
      </c>
    </row>
    <row r="3" spans="1:16" ht="13.5" thickBot="1" x14ac:dyDescent="0.25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38" t="s">
        <v>0</v>
      </c>
      <c r="B4" s="39" t="s">
        <v>1</v>
      </c>
      <c r="C4" s="39" t="s">
        <v>2</v>
      </c>
      <c r="D4" s="39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40" t="s">
        <v>9</v>
      </c>
      <c r="K4" s="41" t="s">
        <v>10</v>
      </c>
    </row>
    <row r="5" spans="1:16" x14ac:dyDescent="0.2">
      <c r="A5" s="42" t="s">
        <v>11</v>
      </c>
      <c r="B5" s="28" t="s">
        <v>12</v>
      </c>
      <c r="C5" s="28">
        <v>2225</v>
      </c>
      <c r="D5" s="28" t="s">
        <v>13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2">
        <f>G5*$I$3</f>
        <v>82.748459819063427</v>
      </c>
      <c r="J5" s="52">
        <f>G5*$J$3</f>
        <v>6.8620673996296491</v>
      </c>
      <c r="K5" s="43">
        <f>(G5*(1-H5))-I5-J5</f>
        <v>1383.7157085841434</v>
      </c>
      <c r="N5" s="3"/>
    </row>
    <row r="6" spans="1:16" x14ac:dyDescent="0.2">
      <c r="A6" s="42" t="s">
        <v>14</v>
      </c>
      <c r="B6" s="28" t="s">
        <v>15</v>
      </c>
      <c r="C6" s="28">
        <v>4332</v>
      </c>
      <c r="D6" s="28" t="s">
        <v>16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52">
        <f>G6*$I$3</f>
        <v>74.81839908640319</v>
      </c>
      <c r="J6" s="52">
        <f t="shared" ref="J6:J22" si="1">G6*$J$3</f>
        <v>6.2044526071651411</v>
      </c>
      <c r="K6" s="43">
        <f>(G6*(1-H6))-I6-J6</f>
        <v>1148.9186357268156</v>
      </c>
      <c r="N6" s="3"/>
      <c r="O6" s="2"/>
      <c r="P6" s="2"/>
    </row>
    <row r="7" spans="1:16" x14ac:dyDescent="0.2">
      <c r="A7" s="42" t="s">
        <v>17</v>
      </c>
      <c r="B7" s="28" t="s">
        <v>18</v>
      </c>
      <c r="C7" s="28">
        <v>3312</v>
      </c>
      <c r="D7" s="28" t="s">
        <v>13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2">
        <f t="shared" ref="I7:I22" si="2">G7*$I$3</f>
        <v>39.719260713150447</v>
      </c>
      <c r="J7" s="52">
        <f t="shared" si="1"/>
        <v>3.2937923518222321</v>
      </c>
      <c r="K7" s="43">
        <f t="shared" ref="K7:K22" si="3">(G7*(1-H7))-I7-J7</f>
        <v>669.02735240248046</v>
      </c>
      <c r="N7" s="3"/>
      <c r="O7" s="2"/>
      <c r="P7" s="2"/>
    </row>
    <row r="8" spans="1:16" x14ac:dyDescent="0.2">
      <c r="A8" s="42" t="s">
        <v>19</v>
      </c>
      <c r="B8" s="28" t="s">
        <v>12</v>
      </c>
      <c r="C8" s="28">
        <v>4432</v>
      </c>
      <c r="D8" s="28" t="s">
        <v>13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2">
        <f t="shared" si="2"/>
        <v>66.198767855250736</v>
      </c>
      <c r="J8" s="52">
        <f t="shared" si="1"/>
        <v>5.48965391970372</v>
      </c>
      <c r="K8" s="43">
        <f t="shared" si="3"/>
        <v>1173.1713347225657</v>
      </c>
      <c r="N8" s="3"/>
      <c r="O8" s="2"/>
      <c r="P8" s="2"/>
    </row>
    <row r="9" spans="1:16" x14ac:dyDescent="0.2">
      <c r="A9" s="42" t="s">
        <v>20</v>
      </c>
      <c r="B9" s="28" t="s">
        <v>21</v>
      </c>
      <c r="C9" s="28">
        <v>4223</v>
      </c>
      <c r="D9" s="28" t="s">
        <v>16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2">
        <f t="shared" si="2"/>
        <v>90.850913176346722</v>
      </c>
      <c r="J9" s="52">
        <f t="shared" si="1"/>
        <v>7.5339781658433864</v>
      </c>
      <c r="K9" s="43">
        <f t="shared" si="3"/>
        <v>1474.8870197603994</v>
      </c>
      <c r="N9" s="3"/>
      <c r="O9" s="2"/>
      <c r="P9" s="2"/>
    </row>
    <row r="10" spans="1:16" x14ac:dyDescent="0.2">
      <c r="A10" s="42" t="s">
        <v>22</v>
      </c>
      <c r="B10" s="28" t="s">
        <v>23</v>
      </c>
      <c r="C10" s="28">
        <v>2345</v>
      </c>
      <c r="D10" s="28" t="s">
        <v>13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2">
        <f t="shared" si="2"/>
        <v>60.24087874827817</v>
      </c>
      <c r="J10" s="52">
        <f t="shared" si="1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">
      <c r="A11" s="42" t="s">
        <v>24</v>
      </c>
      <c r="B11" s="28" t="s">
        <v>25</v>
      </c>
      <c r="C11" s="28">
        <v>4773</v>
      </c>
      <c r="D11" s="28" t="s">
        <v>13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2">
        <f t="shared" si="2"/>
        <v>94.953857642375283</v>
      </c>
      <c r="J11" s="52">
        <f t="shared" si="1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">
      <c r="A12" s="42" t="s">
        <v>26</v>
      </c>
      <c r="B12" s="28" t="s">
        <v>27</v>
      </c>
      <c r="C12" s="28">
        <v>5634</v>
      </c>
      <c r="D12" s="28" t="s">
        <v>16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2">
        <f t="shared" si="2"/>
        <v>101.53925590297575</v>
      </c>
      <c r="J12" s="52">
        <f t="shared" si="1"/>
        <v>8.4203285382955499</v>
      </c>
      <c r="K12" s="43">
        <f t="shared" si="3"/>
        <v>1475.0434345320086</v>
      </c>
      <c r="N12" s="3"/>
      <c r="O12" s="2"/>
      <c r="P12" s="2"/>
    </row>
    <row r="13" spans="1:16" x14ac:dyDescent="0.2">
      <c r="A13" s="42" t="s">
        <v>28</v>
      </c>
      <c r="B13" s="28" t="s">
        <v>29</v>
      </c>
      <c r="C13" s="28">
        <v>8867</v>
      </c>
      <c r="D13" s="28" t="s">
        <v>13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2">
        <f t="shared" si="2"/>
        <v>46.421885958494585</v>
      </c>
      <c r="J13" s="52">
        <f t="shared" si="1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">
      <c r="A14" s="42" t="s">
        <v>30</v>
      </c>
      <c r="B14" s="28" t="s">
        <v>31</v>
      </c>
      <c r="C14" s="28">
        <v>3376</v>
      </c>
      <c r="D14" s="28" t="s">
        <v>16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2">
        <f t="shared" si="2"/>
        <v>93.340262675903546</v>
      </c>
      <c r="J14" s="52">
        <f t="shared" si="1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">
      <c r="A15" s="42" t="s">
        <v>32</v>
      </c>
      <c r="B15" s="28" t="s">
        <v>33</v>
      </c>
      <c r="C15" s="28">
        <v>6654</v>
      </c>
      <c r="D15" s="28" t="s">
        <v>13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2">
        <f t="shared" si="2"/>
        <v>111.21392999682125</v>
      </c>
      <c r="J15" s="52">
        <f t="shared" si="1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">
      <c r="A16" s="42" t="s">
        <v>34</v>
      </c>
      <c r="B16" s="28" t="s">
        <v>15</v>
      </c>
      <c r="C16" s="28">
        <v>4435</v>
      </c>
      <c r="D16" s="28" t="s">
        <v>16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2">
        <f t="shared" si="2"/>
        <v>91.023305800969766</v>
      </c>
      <c r="J16" s="52">
        <f t="shared" si="1"/>
        <v>7.548274139592615</v>
      </c>
      <c r="K16" s="43">
        <f t="shared" si="3"/>
        <v>1211.2759913416855</v>
      </c>
      <c r="N16" s="3"/>
      <c r="O16" s="2"/>
      <c r="P16" s="2"/>
    </row>
    <row r="17" spans="1:16" x14ac:dyDescent="0.2">
      <c r="A17" s="42" t="s">
        <v>35</v>
      </c>
      <c r="B17" s="28" t="s">
        <v>15</v>
      </c>
      <c r="C17" s="28">
        <v>3645</v>
      </c>
      <c r="D17" s="28" t="s">
        <v>16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2">
        <f t="shared" si="2"/>
        <v>85.575698862881438</v>
      </c>
      <c r="J17" s="52">
        <f t="shared" si="1"/>
        <v>7.0965213691169966</v>
      </c>
      <c r="K17" s="43">
        <f t="shared" si="3"/>
        <v>1309.934356252302</v>
      </c>
      <c r="N17" s="3"/>
      <c r="O17" s="2"/>
      <c r="P17" s="2"/>
    </row>
    <row r="18" spans="1:16" x14ac:dyDescent="0.2">
      <c r="A18" s="42" t="s">
        <v>36</v>
      </c>
      <c r="B18" s="28" t="s">
        <v>15</v>
      </c>
      <c r="C18" s="28">
        <v>6654</v>
      </c>
      <c r="D18" s="28" t="s">
        <v>16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2">
        <f t="shared" si="2"/>
        <v>62.847455232578675</v>
      </c>
      <c r="J18" s="52">
        <f t="shared" si="1"/>
        <v>5.2117401900187188</v>
      </c>
      <c r="K18" s="43">
        <f t="shared" si="3"/>
        <v>977.35457210468667</v>
      </c>
      <c r="N18" s="3"/>
      <c r="O18" s="2"/>
      <c r="P18" s="2"/>
    </row>
    <row r="19" spans="1:16" x14ac:dyDescent="0.2">
      <c r="A19" s="42" t="s">
        <v>37</v>
      </c>
      <c r="B19" s="28" t="s">
        <v>15</v>
      </c>
      <c r="C19" s="28">
        <v>1196</v>
      </c>
      <c r="D19" s="28" t="s">
        <v>16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2">
        <f t="shared" si="2"/>
        <v>51.959137061386905</v>
      </c>
      <c r="J19" s="52">
        <f t="shared" si="1"/>
        <v>4.3088064880174501</v>
      </c>
      <c r="K19" s="43">
        <f t="shared" si="3"/>
        <v>821.96820239062322</v>
      </c>
      <c r="N19" s="3"/>
      <c r="O19" s="2"/>
      <c r="P19" s="2"/>
    </row>
    <row r="20" spans="1:16" x14ac:dyDescent="0.2">
      <c r="A20" s="42" t="s">
        <v>38</v>
      </c>
      <c r="B20" s="28" t="s">
        <v>39</v>
      </c>
      <c r="C20" s="28">
        <v>5647</v>
      </c>
      <c r="D20" s="28" t="s">
        <v>13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2">
        <f t="shared" si="2"/>
        <v>64.778252628356825</v>
      </c>
      <c r="J20" s="52">
        <f t="shared" si="1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">
      <c r="A21" s="42" t="s">
        <v>40</v>
      </c>
      <c r="B21" s="28" t="s">
        <v>41</v>
      </c>
      <c r="C21" s="28">
        <v>4432</v>
      </c>
      <c r="D21" s="28" t="s">
        <v>13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2">
        <f t="shared" si="2"/>
        <v>297.89445534862836</v>
      </c>
      <c r="J21" s="52">
        <f t="shared" si="1"/>
        <v>24.70344263866674</v>
      </c>
      <c r="K21" s="43">
        <f t="shared" si="3"/>
        <v>3019.6325766558516</v>
      </c>
      <c r="N21" s="3"/>
      <c r="O21" s="2"/>
      <c r="P21" s="2"/>
    </row>
    <row r="22" spans="1:16" ht="13.5" thickBot="1" x14ac:dyDescent="0.25">
      <c r="A22" s="44" t="s">
        <v>42</v>
      </c>
      <c r="B22" s="45" t="s">
        <v>27</v>
      </c>
      <c r="C22" s="45">
        <v>1123</v>
      </c>
      <c r="D22" s="45" t="s">
        <v>16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2">
        <f t="shared" si="2"/>
        <v>108.60735351252076</v>
      </c>
      <c r="J22" s="52">
        <f t="shared" si="1"/>
        <v>9.0064634620139152</v>
      </c>
      <c r="K22" s="43">
        <f t="shared" si="3"/>
        <v>1630.6996785928723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D25" s="58"/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3" t="s">
        <v>43</v>
      </c>
      <c r="B30" s="54"/>
      <c r="C30" s="54"/>
      <c r="D30" s="54"/>
      <c r="E30" s="55"/>
      <c r="I30" s="56" t="s">
        <v>44</v>
      </c>
      <c r="J30" s="57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45</v>
      </c>
      <c r="B32" s="18"/>
      <c r="C32" s="18"/>
      <c r="D32" s="18"/>
      <c r="E32" s="18"/>
      <c r="I32" s="24" t="s">
        <v>46</v>
      </c>
      <c r="J32" s="49" t="s">
        <v>11</v>
      </c>
    </row>
    <row r="33" spans="1:10" ht="16.5" thickBot="1" x14ac:dyDescent="0.3">
      <c r="A33" s="11" t="s">
        <v>3</v>
      </c>
      <c r="B33" s="19" t="s">
        <v>47</v>
      </c>
      <c r="C33" s="20" t="s">
        <v>48</v>
      </c>
      <c r="D33" s="20" t="s">
        <v>49</v>
      </c>
      <c r="E33" s="21" t="s">
        <v>50</v>
      </c>
      <c r="I33" s="26" t="s">
        <v>51</v>
      </c>
      <c r="J33" s="50">
        <f>VLOOKUP(J32,A5:C22,3,FALSE)</f>
        <v>2225</v>
      </c>
    </row>
    <row r="34" spans="1:10" ht="16.5" thickBot="1" x14ac:dyDescent="0.3">
      <c r="A34" s="22" t="s">
        <v>16</v>
      </c>
      <c r="B34" s="59">
        <f>SUMIF(D5:D22,"Myynti",G5:G22)</f>
        <v>18550.287349072361</v>
      </c>
      <c r="C34" s="59">
        <f>SUMIF(D5:D22,"Myynti",I5:I22)</f>
        <v>760.56178131196657</v>
      </c>
      <c r="D34" s="59">
        <f>SUMIF(D5:D22,"Myynti",J5:J22)</f>
        <v>63.07097698684602</v>
      </c>
      <c r="E34" s="60">
        <f>SUMIF(D5:D22,"Myynti",K5:K22)</f>
        <v>11394.636991588919</v>
      </c>
      <c r="I34" s="25" t="s">
        <v>52</v>
      </c>
      <c r="J34" s="51" t="str">
        <f>VLOOKUP(J32,A5:D22,4,FALSE)</f>
        <v>Hallinto</v>
      </c>
    </row>
    <row r="35" spans="1:10" ht="16.5" thickBot="1" x14ac:dyDescent="0.3">
      <c r="A35" s="23" t="s">
        <v>13</v>
      </c>
      <c r="B35" s="61">
        <f>SUMIF(D5:D22,"Hallinto",G5:G22)</f>
        <v>21077.310944156561</v>
      </c>
      <c r="C35" s="61">
        <f>SUMIF(D5:D22,"Hallinto",I5:I22)</f>
        <v>864.16974871041907</v>
      </c>
      <c r="D35" s="61">
        <f>SUMIF(D5:D22,"Hallinto",J5:J22)</f>
        <v>71.662857210132316</v>
      </c>
      <c r="E35" s="62">
        <f>SUMIF(D5:D22,"Hallinto",K5:K22)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53</v>
      </c>
      <c r="B40" s="18"/>
      <c r="C40" s="18"/>
      <c r="D40" s="18"/>
      <c r="E40" s="18"/>
    </row>
    <row r="41" spans="1:10" ht="15.75" x14ac:dyDescent="0.25">
      <c r="A41" s="11" t="s">
        <v>3</v>
      </c>
      <c r="B41" s="19" t="s">
        <v>47</v>
      </c>
      <c r="C41" s="20" t="s">
        <v>48</v>
      </c>
      <c r="D41" s="20" t="s">
        <v>49</v>
      </c>
      <c r="E41" s="21" t="s">
        <v>50</v>
      </c>
    </row>
    <row r="42" spans="1:10" ht="15.75" x14ac:dyDescent="0.25">
      <c r="A42" s="22" t="s">
        <v>16</v>
      </c>
      <c r="B42" s="63">
        <f>B34*12</f>
        <v>222603.44818886835</v>
      </c>
      <c r="C42" s="63">
        <f t="shared" ref="C42:E42" si="4">C34*12</f>
        <v>9126.7413757435988</v>
      </c>
      <c r="D42" s="63">
        <f t="shared" si="4"/>
        <v>756.8517238421523</v>
      </c>
      <c r="E42" s="63">
        <f t="shared" si="4"/>
        <v>136735.64389906701</v>
      </c>
    </row>
    <row r="43" spans="1:10" ht="16.5" thickBot="1" x14ac:dyDescent="0.3">
      <c r="A43" s="27" t="s">
        <v>13</v>
      </c>
      <c r="B43" s="64">
        <f>B35*12</f>
        <v>252927.73132987873</v>
      </c>
      <c r="C43" s="64">
        <f t="shared" ref="C43:E43" si="5">C35*12</f>
        <v>10370.036984525028</v>
      </c>
      <c r="D43" s="64">
        <f t="shared" si="5"/>
        <v>859.95428652158785</v>
      </c>
      <c r="E43" s="64">
        <f t="shared" si="5"/>
        <v>147301.73216745461</v>
      </c>
    </row>
    <row r="44" spans="1:10" ht="16.5" thickBot="1" x14ac:dyDescent="0.3">
      <c r="A44" s="29" t="s">
        <v>54</v>
      </c>
      <c r="B44" s="65">
        <f>SUM(B42:B43)</f>
        <v>475531.17951874709</v>
      </c>
      <c r="C44" s="65">
        <f t="shared" ref="C44:E44" si="6">SUM(C42:C43)</f>
        <v>19496.778360268625</v>
      </c>
      <c r="D44" s="65">
        <f t="shared" si="6"/>
        <v>1616.8060103637401</v>
      </c>
      <c r="E44" s="65">
        <f t="shared" si="6"/>
        <v>284037.37606652163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2022-10-28T05:46:06Z</dcterms:modified>
  <cp:category/>
  <cp:contentStatus/>
</cp:coreProperties>
</file>