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30" yWindow="600" windowWidth="27495" windowHeight="13995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H3" i="1" l="1"/>
  <c r="D62" i="1" l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I3" i="1"/>
  <c r="K3" i="1" s="1"/>
  <c r="G3" i="1"/>
  <c r="F7" i="1" s="1"/>
  <c r="F3" i="1"/>
  <c r="D3" i="1"/>
  <c r="G7" i="1" l="1"/>
  <c r="J7" i="1" l="1"/>
  <c r="F8" i="1"/>
  <c r="H7" i="1"/>
  <c r="G8" i="1" l="1"/>
  <c r="F9" i="1" l="1"/>
  <c r="J8" i="1"/>
  <c r="H8" i="1"/>
  <c r="G9" i="1" l="1"/>
  <c r="H9" i="1"/>
  <c r="F10" i="1" l="1"/>
  <c r="J9" i="1"/>
  <c r="G10" i="1" l="1"/>
  <c r="H10" i="1"/>
  <c r="F11" i="1" l="1"/>
  <c r="J10" i="1"/>
  <c r="G11" i="1" l="1"/>
  <c r="H11" i="1"/>
  <c r="J11" i="1" l="1"/>
  <c r="F12" i="1"/>
  <c r="G12" i="1" l="1"/>
  <c r="J12" i="1" l="1"/>
  <c r="F13" i="1"/>
  <c r="H12" i="1"/>
  <c r="G13" i="1" l="1"/>
  <c r="H13" i="1"/>
  <c r="J13" i="1" l="1"/>
  <c r="F14" i="1"/>
  <c r="G14" i="1" l="1"/>
  <c r="F15" i="1" l="1"/>
  <c r="J14" i="1"/>
  <c r="H14" i="1"/>
  <c r="G15" i="1" l="1"/>
  <c r="J15" i="1" l="1"/>
  <c r="F16" i="1"/>
  <c r="H15" i="1"/>
  <c r="G16" i="1" l="1"/>
  <c r="J16" i="1" l="1"/>
  <c r="F17" i="1"/>
  <c r="H16" i="1"/>
  <c r="G17" i="1" l="1"/>
  <c r="H17" i="1"/>
  <c r="F18" i="1" l="1"/>
  <c r="J17" i="1"/>
  <c r="G18" i="1" l="1"/>
  <c r="F19" i="1" l="1"/>
  <c r="J18" i="1"/>
  <c r="H18" i="1"/>
  <c r="G19" i="1" l="1"/>
  <c r="H19" i="1"/>
  <c r="F20" i="1" l="1"/>
  <c r="J19" i="1"/>
  <c r="G20" i="1" l="1"/>
  <c r="F21" i="1" l="1"/>
  <c r="J20" i="1"/>
  <c r="H20" i="1"/>
  <c r="G21" i="1" l="1"/>
  <c r="H21" i="1"/>
  <c r="F22" i="1" l="1"/>
  <c r="J21" i="1"/>
  <c r="G22" i="1" l="1"/>
  <c r="H22" i="1"/>
  <c r="F23" i="1" l="1"/>
  <c r="J22" i="1"/>
  <c r="G23" i="1" l="1"/>
  <c r="H23" i="1"/>
  <c r="J23" i="1" l="1"/>
  <c r="F24" i="1"/>
  <c r="G24" i="1" l="1"/>
  <c r="J24" i="1" l="1"/>
  <c r="F25" i="1"/>
  <c r="H24" i="1"/>
  <c r="G25" i="1" l="1"/>
  <c r="H25" i="1"/>
  <c r="F26" i="1" l="1"/>
  <c r="J25" i="1"/>
  <c r="G26" i="1" l="1"/>
  <c r="F27" i="1" l="1"/>
  <c r="J26" i="1"/>
  <c r="H26" i="1"/>
  <c r="G27" i="1" l="1"/>
  <c r="J27" i="1" l="1"/>
  <c r="F28" i="1"/>
  <c r="H27" i="1"/>
  <c r="G28" i="1" l="1"/>
  <c r="F29" i="1" l="1"/>
  <c r="J28" i="1"/>
  <c r="H28" i="1"/>
  <c r="G29" i="1" l="1"/>
  <c r="H29" i="1"/>
  <c r="F30" i="1" l="1"/>
  <c r="J29" i="1"/>
  <c r="G30" i="1" l="1"/>
  <c r="H30" i="1"/>
  <c r="F31" i="1" l="1"/>
  <c r="J30" i="1"/>
  <c r="G31" i="1" l="1"/>
  <c r="H31" i="1"/>
  <c r="J31" i="1" l="1"/>
  <c r="F32" i="1"/>
  <c r="G32" i="1" l="1"/>
  <c r="J32" i="1" l="1"/>
  <c r="F33" i="1"/>
  <c r="H32" i="1"/>
  <c r="G33" i="1" l="1"/>
  <c r="H33" i="1"/>
  <c r="J33" i="1" l="1"/>
  <c r="F34" i="1"/>
  <c r="G34" i="1" l="1"/>
  <c r="F35" i="1" l="1"/>
  <c r="J34" i="1"/>
  <c r="H34" i="1"/>
  <c r="G35" i="1" l="1"/>
  <c r="J35" i="1" l="1"/>
  <c r="F36" i="1"/>
  <c r="H35" i="1"/>
  <c r="G36" i="1" l="1"/>
  <c r="F37" i="1" l="1"/>
  <c r="J36" i="1"/>
  <c r="H36" i="1"/>
  <c r="G37" i="1" l="1"/>
  <c r="H37" i="1"/>
  <c r="F38" i="1" l="1"/>
  <c r="J37" i="1"/>
  <c r="G38" i="1" l="1"/>
  <c r="F39" i="1" l="1"/>
  <c r="J38" i="1"/>
  <c r="H38" i="1"/>
  <c r="G39" i="1" l="1"/>
  <c r="H39" i="1"/>
  <c r="F40" i="1" l="1"/>
  <c r="J39" i="1"/>
  <c r="G40" i="1" l="1"/>
  <c r="F41" i="1" l="1"/>
  <c r="J40" i="1"/>
  <c r="H40" i="1"/>
  <c r="G41" i="1" l="1"/>
  <c r="H41" i="1"/>
  <c r="F42" i="1" l="1"/>
  <c r="J41" i="1"/>
  <c r="G42" i="1" l="1"/>
  <c r="F43" i="1" l="1"/>
  <c r="J42" i="1"/>
  <c r="H42" i="1"/>
  <c r="G43" i="1" l="1"/>
  <c r="H43" i="1"/>
  <c r="J43" i="1" l="1"/>
  <c r="F44" i="1"/>
  <c r="G44" i="1" l="1"/>
  <c r="F45" i="1" l="1"/>
  <c r="J44" i="1"/>
  <c r="H44" i="1"/>
  <c r="G45" i="1" l="1"/>
  <c r="H45" i="1"/>
  <c r="F46" i="1" l="1"/>
  <c r="J45" i="1"/>
  <c r="G46" i="1" l="1"/>
  <c r="F47" i="1" l="1"/>
  <c r="J46" i="1"/>
  <c r="H46" i="1"/>
  <c r="G47" i="1" l="1"/>
  <c r="H47" i="1"/>
  <c r="J47" i="1" l="1"/>
  <c r="F48" i="1"/>
  <c r="G48" i="1" l="1"/>
  <c r="J48" i="1" l="1"/>
  <c r="F49" i="1"/>
  <c r="H48" i="1"/>
  <c r="G49" i="1" l="1"/>
  <c r="H49" i="1"/>
  <c r="F50" i="1" l="1"/>
  <c r="J49" i="1"/>
  <c r="G50" i="1" l="1"/>
  <c r="F51" i="1" l="1"/>
  <c r="J50" i="1"/>
  <c r="H50" i="1"/>
  <c r="G51" i="1" l="1"/>
  <c r="J51" i="1" l="1"/>
  <c r="F52" i="1"/>
  <c r="H51" i="1"/>
  <c r="G52" i="1" l="1"/>
  <c r="J52" i="1" s="1"/>
  <c r="H52" i="1" l="1"/>
  <c r="H53" i="1" l="1"/>
  <c r="I7" i="1" l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</calcChain>
</file>

<file path=xl/sharedStrings.xml><?xml version="1.0" encoding="utf-8"?>
<sst xmlns="http://schemas.openxmlformats.org/spreadsheetml/2006/main" count="19" uniqueCount="19">
  <si>
    <t>Date</t>
  </si>
  <si>
    <t>ABC Price</t>
  </si>
  <si>
    <t>ABC Dividend</t>
  </si>
  <si>
    <t>Percentage Return</t>
  </si>
  <si>
    <t>Calibrated Gaussian model</t>
  </si>
  <si>
    <t>Histogram Features</t>
  </si>
  <si>
    <t>Mean</t>
  </si>
  <si>
    <t>Standard Deviation</t>
  </si>
  <si>
    <t>5% Gaussian VaR</t>
  </si>
  <si>
    <t>Range</t>
  </si>
  <si>
    <t>Number of Bins</t>
  </si>
  <si>
    <t>Bins' Width</t>
  </si>
  <si>
    <t>Bins</t>
  </si>
  <si>
    <t>Lower bound</t>
  </si>
  <si>
    <t>Upper bound</t>
  </si>
  <si>
    <t>Frequency</t>
  </si>
  <si>
    <t>Empirical Relative Frequency</t>
  </si>
  <si>
    <t>Gaussian Probability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</si>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</sst>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yyyy&quot;-&quot;mm&quot;-&quot;dd"/>
    <numFmt numFmtId="165" formatCode="[$$]#,##0.00"/>
    <numFmt numFmtId="166" formatCode="0.0000"/>
  </numFmts>
  <fonts count="6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b/>
      <i/>
      <sz val="10"/>
      <name val="Arial"/>
    </font>
    <font>
      <b/>
      <sz val="10"/>
      <name val="Arial"/>
    </font>
    <font>
      <i/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7ECCE2"/>
        <bgColor rgb="FF7ECCE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/>
    <xf numFmtId="0" fontId="3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0" fontId="1" fillId="0" borderId="0" xfId="0" applyFont="1" applyAlignment="1">
      <alignment horizontal="center" wrapText="1"/>
    </xf>
    <xf numFmtId="10" fontId="2" fillId="0" borderId="0" xfId="0" applyNumberFormat="1" applyFont="1" applyAlignment="1">
      <alignment horizontal="center"/>
    </xf>
    <xf numFmtId="10" fontId="2" fillId="0" borderId="0" xfId="0" applyNumberFormat="1" applyFont="1" applyAlignment="1">
      <alignment horizontal="center"/>
    </xf>
    <xf numFmtId="10" fontId="2" fillId="2" borderId="0" xfId="0" applyNumberFormat="1" applyFont="1" applyFill="1" applyAlignment="1">
      <alignment horizontal="center"/>
    </xf>
    <xf numFmtId="1" fontId="2" fillId="0" borderId="0" xfId="0" applyNumberFormat="1" applyFont="1" applyAlignment="1">
      <alignment horizontal="center"/>
    </xf>
    <xf numFmtId="166" fontId="2" fillId="0" borderId="0" xfId="0" applyNumberFormat="1" applyFont="1" applyAlignment="1">
      <alignment horizontal="center"/>
    </xf>
    <xf numFmtId="0" fontId="2" fillId="0" borderId="0" xfId="0" applyFont="1"/>
    <xf numFmtId="10" fontId="1" fillId="0" borderId="0" xfId="0" applyNumberFormat="1" applyFont="1" applyAlignment="1">
      <alignment horizontal="center"/>
    </xf>
    <xf numFmtId="10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0" fontId="5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ont="1" applyAlignme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1400175</xdr:colOff>
      <xdr:row>14</xdr:row>
      <xdr:rowOff>19049</xdr:rowOff>
    </xdr:from>
    <xdr:to>
      <xdr:col>17</xdr:col>
      <xdr:colOff>428625</xdr:colOff>
      <xdr:row>39</xdr:row>
      <xdr:rowOff>152400</xdr:rowOff>
    </xdr:to>
    <xdr:sp macro="" textlink="">
      <xdr:nvSpPr>
        <xdr:cNvPr id="2" name="TextBox 1"/>
        <xdr:cNvSpPr txBox="1"/>
      </xdr:nvSpPr>
      <xdr:spPr>
        <a:xfrm>
          <a:off x="10687050" y="2352674"/>
          <a:ext cx="6686550" cy="418147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/>
            <a:t>See a different way of calculating VaR</a:t>
          </a:r>
          <a:r>
            <a:rPr lang="en-US" sz="1400" b="1" baseline="0"/>
            <a:t> in Chapter 2_8</a:t>
          </a:r>
          <a:endParaRPr lang="en-US" sz="1400" b="1"/>
        </a:p>
        <a:p>
          <a:r>
            <a:rPr lang="en-US" sz="1400" b="1"/>
            <a:t>=PERCENTILE</a:t>
          </a:r>
        </a:p>
        <a:p>
          <a:endParaRPr lang="en-US" sz="1400" b="1"/>
        </a:p>
        <a:p>
          <a:r>
            <a:rPr lang="en-US" sz="1400" b="1"/>
            <a:t>What are some features of stock returns that a Gaussian model cannot capture?</a:t>
          </a:r>
        </a:p>
        <a:p>
          <a:endParaRPr lang="en-US" sz="1400" b="1"/>
        </a:p>
        <a:p>
          <a:r>
            <a:rPr lang="en-US" sz="1400" b="1"/>
            <a:t>1. None, a Gaussian model describes well the distribution of stock returns.</a:t>
          </a:r>
        </a:p>
        <a:p>
          <a:endParaRPr lang="en-US" sz="1400" b="1"/>
        </a:p>
        <a:p>
          <a:r>
            <a:rPr lang="en-US" sz="1400" b="1"/>
            <a:t>2. Stock returns tend to have extreme values, especially during financial crises.</a:t>
          </a:r>
        </a:p>
        <a:p>
          <a:endParaRPr lang="en-US" sz="1400" b="1"/>
        </a:p>
        <a:p>
          <a:r>
            <a:rPr lang="en-US" sz="1400" b="1"/>
            <a:t>3. Stock returns tend to be negatively skewed.</a:t>
          </a:r>
        </a:p>
        <a:p>
          <a:endParaRPr lang="en-US" sz="1400" b="1"/>
        </a:p>
        <a:p>
          <a:r>
            <a:rPr lang="en-US" sz="1400" b="1"/>
            <a:t>4. Answers 2 and 3 are right.</a:t>
          </a:r>
        </a:p>
        <a:p>
          <a:endParaRPr lang="en-US" sz="1400" b="1"/>
        </a:p>
        <a:p>
          <a:r>
            <a:rPr lang="en-US" sz="1400" b="1"/>
            <a:t>Answer: 4.  </a:t>
          </a:r>
        </a:p>
        <a:p>
          <a:r>
            <a:rPr lang="en-US" sz="1400" b="1"/>
            <a:t>Returns are often small and positive values followed by a couple of large and negative values. The histogram of returns is thus left-skewed. Moreover, empirical data exhibit sometimes very large returns, either positive or negative, which cannot be captured with the Gaussian model.  (D3:D62,0.05)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tabSelected="1" workbookViewId="0">
      <selection activeCell="H4" sqref="H4"/>
    </sheetView>
  </sheetViews>
  <sheetFormatPr defaultColWidth="14.42578125" defaultRowHeight="15.75" customHeight="1" x14ac:dyDescent="0.2"/>
  <cols>
    <col min="1" max="3" width="10.85546875" customWidth="1"/>
    <col min="4" max="4" width="17.7109375" customWidth="1"/>
    <col min="5" max="5" width="10.85546875" customWidth="1"/>
    <col min="6" max="6" width="12.85546875" customWidth="1"/>
    <col min="7" max="7" width="20.140625" customWidth="1"/>
    <col min="8" max="8" width="18.140625" customWidth="1"/>
    <col min="9" max="10" width="27" customWidth="1"/>
    <col min="11" max="11" width="16.5703125" customWidth="1"/>
    <col min="12" max="12" width="17" customWidth="1"/>
    <col min="13" max="26" width="10.85546875" customWidth="1"/>
  </cols>
  <sheetData>
    <row r="1" spans="1:26" ht="12.75" x14ac:dyDescent="0.2">
      <c r="A1" s="1" t="s">
        <v>0</v>
      </c>
      <c r="B1" s="1" t="s">
        <v>1</v>
      </c>
      <c r="C1" s="1" t="s">
        <v>2</v>
      </c>
      <c r="D1" s="1" t="s">
        <v>3</v>
      </c>
      <c r="E1" s="2"/>
      <c r="F1" s="20" t="s">
        <v>4</v>
      </c>
      <c r="G1" s="21"/>
      <c r="H1" s="3"/>
      <c r="I1" s="20" t="s">
        <v>5</v>
      </c>
      <c r="J1" s="21"/>
      <c r="K1" s="21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2.75" x14ac:dyDescent="0.2">
      <c r="A2" s="4">
        <v>41274</v>
      </c>
      <c r="B2" s="5">
        <v>52.82</v>
      </c>
      <c r="C2" s="5">
        <v>0.13</v>
      </c>
      <c r="D2" s="2"/>
      <c r="E2" s="2"/>
      <c r="F2" s="6" t="s">
        <v>6</v>
      </c>
      <c r="G2" s="6" t="s">
        <v>7</v>
      </c>
      <c r="H2" s="6" t="s">
        <v>8</v>
      </c>
      <c r="I2" s="6" t="s">
        <v>9</v>
      </c>
      <c r="J2" s="6" t="s">
        <v>10</v>
      </c>
      <c r="K2" s="6" t="s">
        <v>11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2.75" x14ac:dyDescent="0.2">
      <c r="A3" s="4">
        <v>41305</v>
      </c>
      <c r="B3" s="5">
        <v>52.4</v>
      </c>
      <c r="C3" s="5">
        <v>0</v>
      </c>
      <c r="D3" s="7">
        <f t="shared" ref="D3:D62" si="0">(B3+C3-B2)/B2</f>
        <v>-7.9515335100341106E-3</v>
      </c>
      <c r="E3" s="2"/>
      <c r="F3" s="8">
        <f>AVERAGE(D3:D62)</f>
        <v>2.7569363897420023E-3</v>
      </c>
      <c r="G3" s="8">
        <f>STDEV(D3:D62)</f>
        <v>4.8286843982581706E-2</v>
      </c>
      <c r="H3" s="9">
        <f>NORMINV(0.05,F3,G3)</f>
        <v>-7.6667854069047414E-2</v>
      </c>
      <c r="I3" s="8">
        <f>MAX(D3:D62)-MIN(D3:D62)</f>
        <v>0.26233424831687502</v>
      </c>
      <c r="J3" s="10">
        <v>30</v>
      </c>
      <c r="K3" s="11">
        <f>I3/(J3-1)</f>
        <v>9.0460085626508629E-3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2.75" x14ac:dyDescent="0.2">
      <c r="A4" s="4">
        <v>41333</v>
      </c>
      <c r="B4" s="5">
        <v>51.61</v>
      </c>
      <c r="C4" s="5">
        <v>0</v>
      </c>
      <c r="D4" s="7">
        <f t="shared" si="0"/>
        <v>-1.5076335877862579E-2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2.75" x14ac:dyDescent="0.2">
      <c r="A5" s="4">
        <v>41364</v>
      </c>
      <c r="B5" s="5">
        <v>50.11</v>
      </c>
      <c r="C5" s="5">
        <v>0.15</v>
      </c>
      <c r="D5" s="7">
        <f t="shared" si="0"/>
        <v>-2.6157721371827192E-2</v>
      </c>
      <c r="E5" s="2"/>
      <c r="F5" s="22" t="s">
        <v>12</v>
      </c>
      <c r="G5" s="21"/>
      <c r="H5" s="12"/>
      <c r="I5" s="1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8" customHeight="1" x14ac:dyDescent="0.2">
      <c r="A6" s="4">
        <v>41394</v>
      </c>
      <c r="B6" s="5">
        <v>47.14</v>
      </c>
      <c r="C6" s="5">
        <v>0</v>
      </c>
      <c r="D6" s="7">
        <f t="shared" si="0"/>
        <v>-5.9269606864897205E-2</v>
      </c>
      <c r="E6" s="2"/>
      <c r="F6" s="13" t="s">
        <v>13</v>
      </c>
      <c r="G6" s="1" t="s">
        <v>14</v>
      </c>
      <c r="H6" s="14" t="s">
        <v>15</v>
      </c>
      <c r="I6" s="15" t="s">
        <v>16</v>
      </c>
      <c r="J6" s="16" t="s">
        <v>17</v>
      </c>
      <c r="K6" s="2"/>
      <c r="L6" s="17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2.75" x14ac:dyDescent="0.2">
      <c r="A7" s="4">
        <v>41425</v>
      </c>
      <c r="B7" s="5">
        <v>47.23</v>
      </c>
      <c r="C7" s="5">
        <v>0.15</v>
      </c>
      <c r="D7" s="7">
        <f t="shared" si="0"/>
        <v>5.0912176495544097E-3</v>
      </c>
      <c r="E7" s="2"/>
      <c r="F7" s="8">
        <f>MIN(D3:D62)-G3</f>
        <v>-0.20775883827441197</v>
      </c>
      <c r="G7" s="8">
        <f t="shared" ref="G7:G52" si="1">F7+$K$3</f>
        <v>-0.1987128297117611</v>
      </c>
      <c r="H7" s="18">
        <f t="shared" ref="H7:H52" si="2">COUNTIFS($D$3:$D$62,"&gt;="&amp;F7,$D$3:$D$62,"&lt;"&amp;G7)</f>
        <v>0</v>
      </c>
      <c r="I7" s="8">
        <f t="shared" ref="I7:I52" si="3">H7/$H$53</f>
        <v>0</v>
      </c>
      <c r="J7" s="8">
        <f t="shared" ref="J7:J52" si="4">NORMDIST(G7,$F$3,$G$3,TRUE)-NORMDIST(F7,$F$3,$G$3,TRUE)</f>
        <v>8.5612169394727689E-6</v>
      </c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2.75" x14ac:dyDescent="0.2">
      <c r="A8" s="4">
        <v>41455</v>
      </c>
      <c r="B8" s="5">
        <v>48.2</v>
      </c>
      <c r="C8" s="5">
        <v>0</v>
      </c>
      <c r="D8" s="7">
        <f t="shared" si="0"/>
        <v>2.0537793775143046E-2</v>
      </c>
      <c r="E8" s="2"/>
      <c r="F8" s="8">
        <f t="shared" ref="F8:F52" si="5">G7</f>
        <v>-0.1987128297117611</v>
      </c>
      <c r="G8" s="8">
        <f t="shared" si="1"/>
        <v>-0.18966682114911024</v>
      </c>
      <c r="H8" s="18">
        <f t="shared" si="2"/>
        <v>0</v>
      </c>
      <c r="I8" s="8">
        <f t="shared" si="3"/>
        <v>0</v>
      </c>
      <c r="J8" s="8">
        <f t="shared" si="4"/>
        <v>1.8664555206542365E-5</v>
      </c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2.75" x14ac:dyDescent="0.2">
      <c r="A9" s="4">
        <v>41486</v>
      </c>
      <c r="B9" s="5">
        <v>49.35</v>
      </c>
      <c r="C9" s="5">
        <v>0</v>
      </c>
      <c r="D9" s="7">
        <f t="shared" si="0"/>
        <v>2.3858921161825697E-2</v>
      </c>
      <c r="E9" s="2"/>
      <c r="F9" s="8">
        <f t="shared" si="5"/>
        <v>-0.18966682114911024</v>
      </c>
      <c r="G9" s="8">
        <f t="shared" si="1"/>
        <v>-0.18062081258645937</v>
      </c>
      <c r="H9" s="18">
        <f t="shared" si="2"/>
        <v>0</v>
      </c>
      <c r="I9" s="8">
        <f t="shared" si="3"/>
        <v>0</v>
      </c>
      <c r="J9" s="8">
        <f t="shared" si="4"/>
        <v>3.9291724509214925E-5</v>
      </c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2.75" x14ac:dyDescent="0.2">
      <c r="A10" s="4">
        <v>41517</v>
      </c>
      <c r="B10" s="5">
        <v>44.96</v>
      </c>
      <c r="C10" s="5">
        <v>0.15</v>
      </c>
      <c r="D10" s="7">
        <f t="shared" si="0"/>
        <v>-8.591691995947319E-2</v>
      </c>
      <c r="E10" s="2"/>
      <c r="F10" s="8">
        <f t="shared" si="5"/>
        <v>-0.18062081258645937</v>
      </c>
      <c r="G10" s="8">
        <f t="shared" si="1"/>
        <v>-0.17157480402380851</v>
      </c>
      <c r="H10" s="18">
        <f t="shared" si="2"/>
        <v>0</v>
      </c>
      <c r="I10" s="8">
        <f t="shared" si="3"/>
        <v>0</v>
      </c>
      <c r="J10" s="8">
        <f t="shared" si="4"/>
        <v>7.9870416724282122E-5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2.75" x14ac:dyDescent="0.2">
      <c r="A11" s="4">
        <v>41547</v>
      </c>
      <c r="B11" s="5">
        <v>43.82</v>
      </c>
      <c r="C11" s="5">
        <v>0</v>
      </c>
      <c r="D11" s="7">
        <f t="shared" si="0"/>
        <v>-2.5355871886121008E-2</v>
      </c>
      <c r="E11" s="2"/>
      <c r="F11" s="8">
        <f t="shared" si="5"/>
        <v>-0.17157480402380851</v>
      </c>
      <c r="G11" s="8">
        <f t="shared" si="1"/>
        <v>-0.16252879546115764</v>
      </c>
      <c r="H11" s="18">
        <f t="shared" si="2"/>
        <v>0</v>
      </c>
      <c r="I11" s="8">
        <f t="shared" si="3"/>
        <v>0</v>
      </c>
      <c r="J11" s="8">
        <f t="shared" si="4"/>
        <v>1.5677338347612273E-4</v>
      </c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2.75" x14ac:dyDescent="0.2">
      <c r="A12" s="4">
        <v>41578</v>
      </c>
      <c r="B12" s="5">
        <v>47.31</v>
      </c>
      <c r="C12" s="5">
        <v>0</v>
      </c>
      <c r="D12" s="7">
        <f t="shared" si="0"/>
        <v>7.9643998174349653E-2</v>
      </c>
      <c r="E12" s="2"/>
      <c r="F12" s="8">
        <f t="shared" si="5"/>
        <v>-0.16252879546115764</v>
      </c>
      <c r="G12" s="8">
        <f t="shared" si="1"/>
        <v>-0.15348278689850678</v>
      </c>
      <c r="H12" s="18">
        <f t="shared" si="2"/>
        <v>1</v>
      </c>
      <c r="I12" s="8">
        <f t="shared" si="3"/>
        <v>1.6666666666666666E-2</v>
      </c>
      <c r="J12" s="8">
        <f t="shared" si="4"/>
        <v>2.9713946363194688E-4</v>
      </c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2.75" x14ac:dyDescent="0.2">
      <c r="A13" s="4">
        <v>41608</v>
      </c>
      <c r="B13" s="5">
        <v>48.56</v>
      </c>
      <c r="C13" s="5">
        <v>0</v>
      </c>
      <c r="D13" s="7">
        <f t="shared" si="0"/>
        <v>2.6421475375184949E-2</v>
      </c>
      <c r="E13" s="2"/>
      <c r="F13" s="8">
        <f t="shared" si="5"/>
        <v>-0.15348278689850678</v>
      </c>
      <c r="G13" s="8">
        <f t="shared" si="1"/>
        <v>-0.14443677833585591</v>
      </c>
      <c r="H13" s="18">
        <f t="shared" si="2"/>
        <v>0</v>
      </c>
      <c r="I13" s="8">
        <f t="shared" si="3"/>
        <v>0</v>
      </c>
      <c r="J13" s="8">
        <f t="shared" si="4"/>
        <v>5.4381359225421472E-4</v>
      </c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2.75" x14ac:dyDescent="0.2">
      <c r="A14" s="4">
        <v>41639</v>
      </c>
      <c r="B14" s="5">
        <v>46.8</v>
      </c>
      <c r="C14" s="5">
        <v>0.15</v>
      </c>
      <c r="D14" s="7">
        <f t="shared" si="0"/>
        <v>-3.3154859967051205E-2</v>
      </c>
      <c r="E14" s="2"/>
      <c r="F14" s="8">
        <f t="shared" si="5"/>
        <v>-0.14443677833585591</v>
      </c>
      <c r="G14" s="8">
        <f t="shared" si="1"/>
        <v>-0.13539076977320505</v>
      </c>
      <c r="H14" s="18">
        <f t="shared" si="2"/>
        <v>0</v>
      </c>
      <c r="I14" s="8">
        <f t="shared" si="3"/>
        <v>0</v>
      </c>
      <c r="J14" s="8">
        <f t="shared" si="4"/>
        <v>9.6104028490409102E-4</v>
      </c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2.75" x14ac:dyDescent="0.2">
      <c r="A15" s="4">
        <v>41670</v>
      </c>
      <c r="B15" s="5">
        <v>46.11</v>
      </c>
      <c r="C15" s="5">
        <v>0</v>
      </c>
      <c r="D15" s="7">
        <f t="shared" si="0"/>
        <v>-1.4743589743589696E-2</v>
      </c>
      <c r="E15" s="2"/>
      <c r="F15" s="8">
        <f t="shared" si="5"/>
        <v>-0.13539076977320505</v>
      </c>
      <c r="G15" s="8">
        <f t="shared" si="1"/>
        <v>-0.12634476121055419</v>
      </c>
      <c r="H15" s="18">
        <f t="shared" si="2"/>
        <v>0</v>
      </c>
      <c r="I15" s="8">
        <f t="shared" si="3"/>
        <v>0</v>
      </c>
      <c r="J15" s="8">
        <f t="shared" si="4"/>
        <v>1.6399666840495814E-3</v>
      </c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2.75" x14ac:dyDescent="0.2">
      <c r="A16" s="4">
        <v>41698</v>
      </c>
      <c r="B16" s="5">
        <v>45.36</v>
      </c>
      <c r="C16" s="5">
        <v>0</v>
      </c>
      <c r="D16" s="7">
        <f t="shared" si="0"/>
        <v>-1.6265452179570591E-2</v>
      </c>
      <c r="E16" s="2"/>
      <c r="F16" s="8">
        <f t="shared" si="5"/>
        <v>-0.12634476121055419</v>
      </c>
      <c r="G16" s="8">
        <f t="shared" si="1"/>
        <v>-0.11729875264790332</v>
      </c>
      <c r="H16" s="18">
        <f t="shared" si="2"/>
        <v>0</v>
      </c>
      <c r="I16" s="8">
        <f t="shared" si="3"/>
        <v>0</v>
      </c>
      <c r="J16" s="8">
        <f t="shared" si="4"/>
        <v>2.7022805655086547E-3</v>
      </c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2.75" x14ac:dyDescent="0.2">
      <c r="A17" s="4">
        <v>41729</v>
      </c>
      <c r="B17" s="5">
        <v>47.24</v>
      </c>
      <c r="C17" s="5">
        <v>0.16750000000000001</v>
      </c>
      <c r="D17" s="7">
        <f t="shared" si="0"/>
        <v>4.5138888888888874E-2</v>
      </c>
      <c r="E17" s="2"/>
      <c r="F17" s="8">
        <f t="shared" si="5"/>
        <v>-0.11729875264790332</v>
      </c>
      <c r="G17" s="8">
        <f t="shared" si="1"/>
        <v>-0.10825274408525246</v>
      </c>
      <c r="H17" s="18">
        <f t="shared" si="2"/>
        <v>0</v>
      </c>
      <c r="I17" s="8">
        <f t="shared" si="3"/>
        <v>0</v>
      </c>
      <c r="J17" s="8">
        <f t="shared" si="4"/>
        <v>4.2995985387027603E-3</v>
      </c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2.75" x14ac:dyDescent="0.2">
      <c r="A18" s="4">
        <v>41759</v>
      </c>
      <c r="B18" s="5">
        <v>45.03</v>
      </c>
      <c r="C18" s="5">
        <v>0</v>
      </c>
      <c r="D18" s="7">
        <f t="shared" si="0"/>
        <v>-4.6782387806943285E-2</v>
      </c>
      <c r="E18" s="2"/>
      <c r="F18" s="8">
        <f t="shared" si="5"/>
        <v>-0.10825274408525246</v>
      </c>
      <c r="G18" s="8">
        <f t="shared" si="1"/>
        <v>-9.9206735522601591E-2</v>
      </c>
      <c r="H18" s="18">
        <f t="shared" si="2"/>
        <v>0</v>
      </c>
      <c r="I18" s="8">
        <f t="shared" si="3"/>
        <v>0</v>
      </c>
      <c r="J18" s="8">
        <f t="shared" si="4"/>
        <v>6.6058316748687437E-3</v>
      </c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2.75" x14ac:dyDescent="0.2">
      <c r="A19" s="4">
        <v>41790</v>
      </c>
      <c r="B19" s="5">
        <v>48.45</v>
      </c>
      <c r="C19" s="5">
        <v>0.16750000000000001</v>
      </c>
      <c r="D19" s="7">
        <f t="shared" si="0"/>
        <v>7.9669109482567141E-2</v>
      </c>
      <c r="E19" s="2"/>
      <c r="F19" s="8">
        <f t="shared" si="5"/>
        <v>-9.9206735522601591E-2</v>
      </c>
      <c r="G19" s="8">
        <f t="shared" si="1"/>
        <v>-9.0160726959950727E-2</v>
      </c>
      <c r="H19" s="18">
        <f t="shared" si="2"/>
        <v>0</v>
      </c>
      <c r="I19" s="8">
        <f t="shared" si="3"/>
        <v>0</v>
      </c>
      <c r="J19" s="8">
        <f t="shared" si="4"/>
        <v>9.8000726117209794E-3</v>
      </c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2.75" x14ac:dyDescent="0.2">
      <c r="A20" s="4">
        <v>41820</v>
      </c>
      <c r="B20" s="5">
        <v>48.17</v>
      </c>
      <c r="C20" s="5">
        <v>0</v>
      </c>
      <c r="D20" s="7">
        <f t="shared" si="0"/>
        <v>-5.7791537667698893E-3</v>
      </c>
      <c r="E20" s="2"/>
      <c r="F20" s="8">
        <f t="shared" si="5"/>
        <v>-9.0160726959950727E-2</v>
      </c>
      <c r="G20" s="8">
        <f t="shared" si="1"/>
        <v>-8.1114718397299862E-2</v>
      </c>
      <c r="H20" s="18">
        <f t="shared" si="2"/>
        <v>1</v>
      </c>
      <c r="I20" s="8">
        <f t="shared" si="3"/>
        <v>1.6666666666666666E-2</v>
      </c>
      <c r="J20" s="8">
        <f t="shared" si="4"/>
        <v>1.4038908347478191E-2</v>
      </c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2.75" x14ac:dyDescent="0.2">
      <c r="A21" s="4">
        <v>41851</v>
      </c>
      <c r="B21" s="5">
        <v>44.5</v>
      </c>
      <c r="C21" s="5">
        <v>0</v>
      </c>
      <c r="D21" s="7">
        <f t="shared" si="0"/>
        <v>-7.6188499065808629E-2</v>
      </c>
      <c r="E21" s="2"/>
      <c r="F21" s="8">
        <f t="shared" si="5"/>
        <v>-8.1114718397299862E-2</v>
      </c>
      <c r="G21" s="8">
        <f t="shared" si="1"/>
        <v>-7.2068709834648997E-2</v>
      </c>
      <c r="H21" s="18">
        <f t="shared" si="2"/>
        <v>1</v>
      </c>
      <c r="I21" s="8">
        <f t="shared" si="3"/>
        <v>1.6666666666666666E-2</v>
      </c>
      <c r="J21" s="8">
        <f t="shared" si="4"/>
        <v>1.9419573810393546E-2</v>
      </c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2.75" x14ac:dyDescent="0.2">
      <c r="A22" s="4">
        <v>41882</v>
      </c>
      <c r="B22" s="5">
        <v>44.72</v>
      </c>
      <c r="C22" s="5">
        <v>0.16750000000000001</v>
      </c>
      <c r="D22" s="7">
        <f t="shared" si="0"/>
        <v>8.7078651685392298E-3</v>
      </c>
      <c r="E22" s="2"/>
      <c r="F22" s="8">
        <f t="shared" si="5"/>
        <v>-7.2068709834648997E-2</v>
      </c>
      <c r="G22" s="8">
        <f t="shared" si="1"/>
        <v>-6.3022701271998133E-2</v>
      </c>
      <c r="H22" s="18">
        <f t="shared" si="2"/>
        <v>2</v>
      </c>
      <c r="I22" s="8">
        <f t="shared" si="3"/>
        <v>3.3333333333333333E-2</v>
      </c>
      <c r="J22" s="8">
        <f t="shared" si="4"/>
        <v>2.5938712226646364E-2</v>
      </c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2.75" x14ac:dyDescent="0.2">
      <c r="A23" s="4">
        <v>41912</v>
      </c>
      <c r="B23" s="5">
        <v>49.32</v>
      </c>
      <c r="C23" s="5">
        <v>0</v>
      </c>
      <c r="D23" s="7">
        <f t="shared" si="0"/>
        <v>0.10286225402504476</v>
      </c>
      <c r="E23" s="2"/>
      <c r="F23" s="8">
        <f t="shared" si="5"/>
        <v>-6.3022701271998133E-2</v>
      </c>
      <c r="G23" s="8">
        <f t="shared" si="1"/>
        <v>-5.3976692709347268E-2</v>
      </c>
      <c r="H23" s="18">
        <f t="shared" si="2"/>
        <v>1</v>
      </c>
      <c r="I23" s="8">
        <f t="shared" si="3"/>
        <v>1.6666666666666666E-2</v>
      </c>
      <c r="J23" s="8">
        <f t="shared" si="4"/>
        <v>3.3454884371390117E-2</v>
      </c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2.75" x14ac:dyDescent="0.2">
      <c r="A24" s="4">
        <v>41943</v>
      </c>
      <c r="B24" s="5">
        <v>49.28</v>
      </c>
      <c r="C24" s="5">
        <v>0</v>
      </c>
      <c r="D24" s="7">
        <f t="shared" si="0"/>
        <v>-8.1103000811028276E-4</v>
      </c>
      <c r="E24" s="2"/>
      <c r="F24" s="8">
        <f t="shared" si="5"/>
        <v>-5.3976692709347268E-2</v>
      </c>
      <c r="G24" s="8">
        <f t="shared" si="1"/>
        <v>-4.4930684146696404E-2</v>
      </c>
      <c r="H24" s="18">
        <f t="shared" si="2"/>
        <v>2</v>
      </c>
      <c r="I24" s="8">
        <f t="shared" si="3"/>
        <v>3.3333333333333333E-2</v>
      </c>
      <c r="J24" s="8">
        <f t="shared" si="4"/>
        <v>4.166516449125586E-2</v>
      </c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2.75" x14ac:dyDescent="0.2">
      <c r="A25" s="4">
        <v>41973</v>
      </c>
      <c r="B25" s="5">
        <v>46.1</v>
      </c>
      <c r="C25" s="5">
        <v>0</v>
      </c>
      <c r="D25" s="7">
        <f t="shared" si="0"/>
        <v>-6.4529220779220769E-2</v>
      </c>
      <c r="E25" s="2"/>
      <c r="F25" s="8">
        <f t="shared" si="5"/>
        <v>-4.4930684146696404E-2</v>
      </c>
      <c r="G25" s="8">
        <f t="shared" si="1"/>
        <v>-3.5884675584045539E-2</v>
      </c>
      <c r="H25" s="18">
        <f t="shared" si="2"/>
        <v>1</v>
      </c>
      <c r="I25" s="8">
        <f t="shared" si="3"/>
        <v>1.6666666666666666E-2</v>
      </c>
      <c r="J25" s="8">
        <f t="shared" si="4"/>
        <v>5.0105932358616795E-2</v>
      </c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2.75" x14ac:dyDescent="0.2">
      <c r="A26" s="4">
        <v>42004</v>
      </c>
      <c r="B26" s="5">
        <v>46.18</v>
      </c>
      <c r="C26" s="5">
        <v>0.16750000000000001</v>
      </c>
      <c r="D26" s="7">
        <f t="shared" si="0"/>
        <v>5.3687635574836265E-3</v>
      </c>
      <c r="E26" s="2"/>
      <c r="F26" s="8">
        <f t="shared" si="5"/>
        <v>-3.5884675584045539E-2</v>
      </c>
      <c r="G26" s="8">
        <f t="shared" si="1"/>
        <v>-2.6838667021394674E-2</v>
      </c>
      <c r="H26" s="18">
        <f t="shared" si="2"/>
        <v>3</v>
      </c>
      <c r="I26" s="8">
        <f t="shared" si="3"/>
        <v>0.05</v>
      </c>
      <c r="J26" s="8">
        <f t="shared" si="4"/>
        <v>5.8184553120069343E-2</v>
      </c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2.75" x14ac:dyDescent="0.2">
      <c r="A27" s="4">
        <v>42035</v>
      </c>
      <c r="B27" s="5">
        <v>47.69</v>
      </c>
      <c r="C27" s="5">
        <v>0</v>
      </c>
      <c r="D27" s="7">
        <f t="shared" si="0"/>
        <v>3.2698137721957517E-2</v>
      </c>
      <c r="E27" s="2"/>
      <c r="F27" s="8">
        <f t="shared" si="5"/>
        <v>-2.6838667021394674E-2</v>
      </c>
      <c r="G27" s="8">
        <f t="shared" si="1"/>
        <v>-1.779265845874381E-2</v>
      </c>
      <c r="H27" s="18">
        <f t="shared" si="2"/>
        <v>6</v>
      </c>
      <c r="I27" s="8">
        <f t="shared" si="3"/>
        <v>0.1</v>
      </c>
      <c r="J27" s="8">
        <f t="shared" si="4"/>
        <v>6.5242228966298887E-2</v>
      </c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2.75" x14ac:dyDescent="0.2">
      <c r="A28" s="4">
        <v>42063</v>
      </c>
      <c r="B28" s="5">
        <v>48.31</v>
      </c>
      <c r="C28" s="5">
        <v>0</v>
      </c>
      <c r="D28" s="7">
        <f t="shared" si="0"/>
        <v>1.3000629062696677E-2</v>
      </c>
      <c r="E28" s="2"/>
      <c r="F28" s="8">
        <f t="shared" si="5"/>
        <v>-1.779265845874381E-2</v>
      </c>
      <c r="G28" s="8">
        <f t="shared" si="1"/>
        <v>-8.7466498960929468E-3</v>
      </c>
      <c r="H28" s="18">
        <f t="shared" si="2"/>
        <v>4</v>
      </c>
      <c r="I28" s="8">
        <f t="shared" si="3"/>
        <v>6.6666666666666666E-2</v>
      </c>
      <c r="J28" s="8">
        <f t="shared" si="4"/>
        <v>7.0640282358227835E-2</v>
      </c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2.75" x14ac:dyDescent="0.2">
      <c r="A29" s="4">
        <v>42094</v>
      </c>
      <c r="B29" s="5">
        <v>46.95</v>
      </c>
      <c r="C29" s="5">
        <v>0.22</v>
      </c>
      <c r="D29" s="7">
        <f t="shared" si="0"/>
        <v>-2.3597598840819717E-2</v>
      </c>
      <c r="E29" s="2"/>
      <c r="F29" s="8">
        <f t="shared" si="5"/>
        <v>-8.7466498960929468E-3</v>
      </c>
      <c r="G29" s="8">
        <f t="shared" si="1"/>
        <v>2.9935866655791607E-4</v>
      </c>
      <c r="H29" s="18">
        <f t="shared" si="2"/>
        <v>7</v>
      </c>
      <c r="I29" s="8">
        <f t="shared" si="3"/>
        <v>0.11666666666666667</v>
      </c>
      <c r="J29" s="8">
        <f t="shared" si="4"/>
        <v>7.3854782732668989E-2</v>
      </c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2.75" x14ac:dyDescent="0.2">
      <c r="A30" s="4">
        <v>42124</v>
      </c>
      <c r="B30" s="5">
        <v>47.92</v>
      </c>
      <c r="C30" s="5">
        <v>0</v>
      </c>
      <c r="D30" s="7">
        <f t="shared" si="0"/>
        <v>2.0660276890308815E-2</v>
      </c>
      <c r="E30" s="2"/>
      <c r="F30" s="8">
        <f t="shared" si="5"/>
        <v>2.9935866655791607E-4</v>
      </c>
      <c r="G30" s="8">
        <f t="shared" si="1"/>
        <v>9.345367229208779E-3</v>
      </c>
      <c r="H30" s="18">
        <f t="shared" si="2"/>
        <v>6</v>
      </c>
      <c r="I30" s="8">
        <f t="shared" si="3"/>
        <v>0.1</v>
      </c>
      <c r="J30" s="8">
        <f t="shared" si="4"/>
        <v>7.4560256277602321E-2</v>
      </c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2.75" x14ac:dyDescent="0.2">
      <c r="A31" s="4">
        <v>42155</v>
      </c>
      <c r="B31" s="5">
        <v>47.6</v>
      </c>
      <c r="C31" s="5">
        <v>0.22</v>
      </c>
      <c r="D31" s="7">
        <f t="shared" si="0"/>
        <v>-2.0868113522537857E-3</v>
      </c>
      <c r="E31" s="2"/>
      <c r="F31" s="8">
        <f t="shared" si="5"/>
        <v>9.345367229208779E-3</v>
      </c>
      <c r="G31" s="8">
        <f t="shared" si="1"/>
        <v>1.8391375791859642E-2</v>
      </c>
      <c r="H31" s="18">
        <f t="shared" si="2"/>
        <v>5</v>
      </c>
      <c r="I31" s="8">
        <f t="shared" si="3"/>
        <v>8.3333333333333329E-2</v>
      </c>
      <c r="J31" s="8">
        <f t="shared" si="4"/>
        <v>7.2683984935810408E-2</v>
      </c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2.75" x14ac:dyDescent="0.2">
      <c r="A32" s="4">
        <v>42185</v>
      </c>
      <c r="B32" s="5">
        <v>48.11</v>
      </c>
      <c r="C32" s="5">
        <v>0</v>
      </c>
      <c r="D32" s="7">
        <f t="shared" si="0"/>
        <v>1.0714285714285673E-2</v>
      </c>
      <c r="E32" s="2"/>
      <c r="F32" s="8">
        <f t="shared" si="5"/>
        <v>1.8391375791859642E-2</v>
      </c>
      <c r="G32" s="8">
        <f t="shared" si="1"/>
        <v>2.7437384354510506E-2</v>
      </c>
      <c r="H32" s="18">
        <f t="shared" si="2"/>
        <v>5</v>
      </c>
      <c r="I32" s="8">
        <f t="shared" si="3"/>
        <v>8.3333333333333329E-2</v>
      </c>
      <c r="J32" s="8">
        <f t="shared" si="4"/>
        <v>6.841835587570877E-2</v>
      </c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2.75" x14ac:dyDescent="0.2">
      <c r="A33" s="4">
        <v>42216</v>
      </c>
      <c r="B33" s="5">
        <v>45.95</v>
      </c>
      <c r="C33" s="5">
        <v>0</v>
      </c>
      <c r="D33" s="7">
        <f t="shared" si="0"/>
        <v>-4.4897110787777937E-2</v>
      </c>
      <c r="E33" s="2"/>
      <c r="F33" s="8">
        <f t="shared" si="5"/>
        <v>2.7437384354510506E-2</v>
      </c>
      <c r="G33" s="8">
        <f t="shared" si="1"/>
        <v>3.6483392917161371E-2</v>
      </c>
      <c r="H33" s="18">
        <f t="shared" si="2"/>
        <v>3</v>
      </c>
      <c r="I33" s="8">
        <f t="shared" si="3"/>
        <v>0.05</v>
      </c>
      <c r="J33" s="8">
        <f t="shared" si="4"/>
        <v>6.2188358655861475E-2</v>
      </c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2.75" x14ac:dyDescent="0.2">
      <c r="A34" s="4">
        <v>42247</v>
      </c>
      <c r="B34" s="5">
        <v>43.63</v>
      </c>
      <c r="C34" s="5">
        <v>0.22</v>
      </c>
      <c r="D34" s="7">
        <f t="shared" si="0"/>
        <v>-4.5701849836779135E-2</v>
      </c>
      <c r="E34" s="2"/>
      <c r="F34" s="8">
        <f t="shared" si="5"/>
        <v>3.6483392917161371E-2</v>
      </c>
      <c r="G34" s="8">
        <f t="shared" si="1"/>
        <v>4.5529401479812236E-2</v>
      </c>
      <c r="H34" s="18">
        <f t="shared" si="2"/>
        <v>3</v>
      </c>
      <c r="I34" s="8">
        <f t="shared" si="3"/>
        <v>0.05</v>
      </c>
      <c r="J34" s="8">
        <f t="shared" si="4"/>
        <v>5.458183063395583E-2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2.75" x14ac:dyDescent="0.2">
      <c r="A35" s="4">
        <v>42277</v>
      </c>
      <c r="B35" s="5">
        <v>43.65</v>
      </c>
      <c r="C35" s="5">
        <v>0</v>
      </c>
      <c r="D35" s="7">
        <f t="shared" si="0"/>
        <v>4.5840018335998212E-4</v>
      </c>
      <c r="E35" s="2"/>
      <c r="F35" s="8">
        <f t="shared" si="5"/>
        <v>4.5529401479812236E-2</v>
      </c>
      <c r="G35" s="8">
        <f t="shared" si="1"/>
        <v>5.45754100424631E-2</v>
      </c>
      <c r="H35" s="18">
        <f t="shared" si="2"/>
        <v>0</v>
      </c>
      <c r="I35" s="8">
        <f t="shared" si="3"/>
        <v>0</v>
      </c>
      <c r="J35" s="8">
        <f t="shared" si="4"/>
        <v>4.6258295068047461E-2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2.75" x14ac:dyDescent="0.2">
      <c r="A36" s="4">
        <v>42308</v>
      </c>
      <c r="B36" s="5">
        <v>45.21</v>
      </c>
      <c r="C36" s="5">
        <v>0</v>
      </c>
      <c r="D36" s="7">
        <f t="shared" si="0"/>
        <v>3.5738831615120328E-2</v>
      </c>
      <c r="E36" s="2"/>
      <c r="F36" s="8">
        <f t="shared" si="5"/>
        <v>5.45754100424631E-2</v>
      </c>
      <c r="G36" s="8">
        <f t="shared" si="1"/>
        <v>6.3621418605113958E-2</v>
      </c>
      <c r="H36" s="18">
        <f t="shared" si="2"/>
        <v>2</v>
      </c>
      <c r="I36" s="8">
        <f t="shared" si="3"/>
        <v>3.3333333333333333E-2</v>
      </c>
      <c r="J36" s="8">
        <f t="shared" si="4"/>
        <v>3.7855905811249424E-2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2.75" x14ac:dyDescent="0.2">
      <c r="A37" s="4">
        <v>42338</v>
      </c>
      <c r="B37" s="5">
        <v>47.9</v>
      </c>
      <c r="C37" s="5">
        <v>0</v>
      </c>
      <c r="D37" s="7">
        <f t="shared" si="0"/>
        <v>5.9500110595001057E-2</v>
      </c>
      <c r="E37" s="2"/>
      <c r="F37" s="8">
        <f t="shared" si="5"/>
        <v>6.3621418605113958E-2</v>
      </c>
      <c r="G37" s="8">
        <f t="shared" si="1"/>
        <v>7.2667427167764823E-2</v>
      </c>
      <c r="H37" s="18">
        <f t="shared" si="2"/>
        <v>2</v>
      </c>
      <c r="I37" s="8">
        <f t="shared" si="3"/>
        <v>3.3333333333333333E-2</v>
      </c>
      <c r="J37" s="8">
        <f t="shared" si="4"/>
        <v>2.9914388344797982E-2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2.75" x14ac:dyDescent="0.2">
      <c r="A38" s="4">
        <v>42369</v>
      </c>
      <c r="B38" s="5">
        <v>47.53</v>
      </c>
      <c r="C38" s="5">
        <v>0.22</v>
      </c>
      <c r="D38" s="7">
        <f t="shared" si="0"/>
        <v>-3.1315240083507013E-3</v>
      </c>
      <c r="E38" s="2"/>
      <c r="F38" s="8">
        <f t="shared" si="5"/>
        <v>7.2667427167764823E-2</v>
      </c>
      <c r="G38" s="8">
        <f t="shared" si="1"/>
        <v>8.1713435730415687E-2</v>
      </c>
      <c r="H38" s="18">
        <f t="shared" si="2"/>
        <v>2</v>
      </c>
      <c r="I38" s="8">
        <f t="shared" si="3"/>
        <v>3.3333333333333333E-2</v>
      </c>
      <c r="J38" s="8">
        <f t="shared" si="4"/>
        <v>2.2825959383706684E-2</v>
      </c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2.75" x14ac:dyDescent="0.2">
      <c r="A39" s="4">
        <v>42400</v>
      </c>
      <c r="B39" s="5">
        <v>50.74</v>
      </c>
      <c r="C39" s="5">
        <v>0</v>
      </c>
      <c r="D39" s="7">
        <f t="shared" si="0"/>
        <v>6.7536292867662551E-2</v>
      </c>
      <c r="E39" s="2"/>
      <c r="F39" s="8">
        <f t="shared" si="5"/>
        <v>8.1713435730415687E-2</v>
      </c>
      <c r="G39" s="8">
        <f t="shared" si="1"/>
        <v>9.0759444293066552E-2</v>
      </c>
      <c r="H39" s="18">
        <f t="shared" si="2"/>
        <v>0</v>
      </c>
      <c r="I39" s="8">
        <f t="shared" si="3"/>
        <v>0</v>
      </c>
      <c r="J39" s="8">
        <f t="shared" si="4"/>
        <v>1.6818231991391652E-2</v>
      </c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2.75" x14ac:dyDescent="0.2">
      <c r="A40" s="4">
        <v>42429</v>
      </c>
      <c r="B40" s="5">
        <v>49.59</v>
      </c>
      <c r="C40" s="5">
        <v>0</v>
      </c>
      <c r="D40" s="7">
        <f t="shared" si="0"/>
        <v>-2.2664564446196266E-2</v>
      </c>
      <c r="E40" s="2"/>
      <c r="F40" s="8">
        <f t="shared" si="5"/>
        <v>9.0759444293066552E-2</v>
      </c>
      <c r="G40" s="8">
        <f t="shared" si="1"/>
        <v>9.9805452855717416E-2</v>
      </c>
      <c r="H40" s="18">
        <f t="shared" si="2"/>
        <v>1</v>
      </c>
      <c r="I40" s="8">
        <f t="shared" si="3"/>
        <v>1.6666666666666666E-2</v>
      </c>
      <c r="J40" s="8">
        <f t="shared" si="4"/>
        <v>1.1965586097002268E-2</v>
      </c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2.75" x14ac:dyDescent="0.2">
      <c r="A41" s="4">
        <v>42460</v>
      </c>
      <c r="B41" s="5">
        <v>52.68</v>
      </c>
      <c r="C41" s="5">
        <v>0.23749999999999999</v>
      </c>
      <c r="D41" s="7">
        <f t="shared" si="0"/>
        <v>6.7100221818914965E-2</v>
      </c>
      <c r="E41" s="2"/>
      <c r="F41" s="8">
        <f t="shared" si="5"/>
        <v>9.9805452855717416E-2</v>
      </c>
      <c r="G41" s="8">
        <f t="shared" si="1"/>
        <v>0.10885146141836828</v>
      </c>
      <c r="H41" s="18">
        <f t="shared" si="2"/>
        <v>2</v>
      </c>
      <c r="I41" s="8">
        <f t="shared" si="3"/>
        <v>3.3333333333333333E-2</v>
      </c>
      <c r="J41" s="8">
        <f t="shared" si="4"/>
        <v>8.2203422380130453E-3</v>
      </c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2.75" x14ac:dyDescent="0.2">
      <c r="A42" s="4">
        <v>42490</v>
      </c>
      <c r="B42" s="5">
        <v>57.98</v>
      </c>
      <c r="C42" s="5">
        <v>0</v>
      </c>
      <c r="D42" s="7">
        <f t="shared" si="0"/>
        <v>0.10060744115413814</v>
      </c>
      <c r="E42" s="2"/>
      <c r="F42" s="8">
        <f t="shared" si="5"/>
        <v>0.10885146141836828</v>
      </c>
      <c r="G42" s="8">
        <f t="shared" si="1"/>
        <v>0.11789746998101915</v>
      </c>
      <c r="H42" s="18">
        <f t="shared" si="2"/>
        <v>0</v>
      </c>
      <c r="I42" s="8">
        <f t="shared" si="3"/>
        <v>0</v>
      </c>
      <c r="J42" s="8">
        <f t="shared" si="4"/>
        <v>5.4531576025926842E-3</v>
      </c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2.75" x14ac:dyDescent="0.2">
      <c r="A43" s="4">
        <v>42521</v>
      </c>
      <c r="B43" s="5">
        <v>57.74</v>
      </c>
      <c r="C43" s="5">
        <v>0.23749999999999999</v>
      </c>
      <c r="D43" s="7">
        <f t="shared" si="0"/>
        <v>-4.3118316660878342E-5</v>
      </c>
      <c r="E43" s="2"/>
      <c r="F43" s="8">
        <f t="shared" si="5"/>
        <v>0.11789746998101915</v>
      </c>
      <c r="G43" s="8">
        <f t="shared" si="1"/>
        <v>0.12694347854367</v>
      </c>
      <c r="H43" s="18">
        <f t="shared" si="2"/>
        <v>0</v>
      </c>
      <c r="I43" s="8">
        <f t="shared" si="3"/>
        <v>0</v>
      </c>
      <c r="J43" s="8">
        <f t="shared" si="4"/>
        <v>3.4930786506666145E-3</v>
      </c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2.75" x14ac:dyDescent="0.2">
      <c r="A44" s="4">
        <v>42551</v>
      </c>
      <c r="B44" s="5">
        <v>56.2</v>
      </c>
      <c r="C44" s="5">
        <v>0</v>
      </c>
      <c r="D44" s="7">
        <f t="shared" si="0"/>
        <v>-2.6671285071007952E-2</v>
      </c>
      <c r="E44" s="2"/>
      <c r="F44" s="8">
        <f t="shared" si="5"/>
        <v>0.12694347854367</v>
      </c>
      <c r="G44" s="8">
        <f t="shared" si="1"/>
        <v>0.13598948710632086</v>
      </c>
      <c r="H44" s="18">
        <f t="shared" si="2"/>
        <v>0</v>
      </c>
      <c r="I44" s="8">
        <f t="shared" si="3"/>
        <v>0</v>
      </c>
      <c r="J44" s="8">
        <f t="shared" si="4"/>
        <v>2.1605821066980058E-3</v>
      </c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2.75" x14ac:dyDescent="0.2">
      <c r="A45" s="4">
        <v>42582</v>
      </c>
      <c r="B45" s="5">
        <v>58.62</v>
      </c>
      <c r="C45" s="5">
        <v>0</v>
      </c>
      <c r="D45" s="7">
        <f t="shared" si="0"/>
        <v>4.3060498220640474E-2</v>
      </c>
      <c r="E45" s="2"/>
      <c r="F45" s="8">
        <f t="shared" si="5"/>
        <v>0.13598948710632086</v>
      </c>
      <c r="G45" s="8">
        <f t="shared" si="1"/>
        <v>0.14503549566897173</v>
      </c>
      <c r="H45" s="18">
        <f t="shared" si="2"/>
        <v>0</v>
      </c>
      <c r="I45" s="8">
        <f t="shared" si="3"/>
        <v>0</v>
      </c>
      <c r="J45" s="8">
        <f t="shared" si="4"/>
        <v>1.2904322486422259E-3</v>
      </c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2.75" x14ac:dyDescent="0.2">
      <c r="A46" s="4">
        <v>42613</v>
      </c>
      <c r="B46" s="5">
        <v>59.07</v>
      </c>
      <c r="C46" s="5">
        <v>0.23749999999999999</v>
      </c>
      <c r="D46" s="7">
        <f t="shared" si="0"/>
        <v>1.17280791538724E-2</v>
      </c>
      <c r="E46" s="2"/>
      <c r="F46" s="8">
        <f t="shared" si="5"/>
        <v>0.14503549566897173</v>
      </c>
      <c r="G46" s="8">
        <f t="shared" si="1"/>
        <v>0.15408150423162259</v>
      </c>
      <c r="H46" s="18">
        <f t="shared" si="2"/>
        <v>0</v>
      </c>
      <c r="I46" s="8">
        <f t="shared" si="3"/>
        <v>0</v>
      </c>
      <c r="J46" s="8">
        <f t="shared" si="4"/>
        <v>7.4422042265065436E-4</v>
      </c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2.75" x14ac:dyDescent="0.2">
      <c r="A47" s="4">
        <v>42643</v>
      </c>
      <c r="B47" s="5">
        <v>59.89</v>
      </c>
      <c r="C47" s="5">
        <v>0</v>
      </c>
      <c r="D47" s="7">
        <f t="shared" si="0"/>
        <v>1.3881835110885395E-2</v>
      </c>
      <c r="E47" s="2"/>
      <c r="F47" s="8">
        <f t="shared" si="5"/>
        <v>0.15408150423162259</v>
      </c>
      <c r="G47" s="8">
        <f t="shared" si="1"/>
        <v>0.16312751279427345</v>
      </c>
      <c r="H47" s="18">
        <f t="shared" si="2"/>
        <v>0</v>
      </c>
      <c r="I47" s="8">
        <f t="shared" si="3"/>
        <v>0</v>
      </c>
      <c r="J47" s="8">
        <f t="shared" si="4"/>
        <v>4.1444778083099543E-4</v>
      </c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2.75" x14ac:dyDescent="0.2">
      <c r="A48" s="4">
        <v>42674</v>
      </c>
      <c r="B48" s="5">
        <v>55.81</v>
      </c>
      <c r="C48" s="5">
        <v>0</v>
      </c>
      <c r="D48" s="7">
        <f t="shared" si="0"/>
        <v>-6.8124895642010325E-2</v>
      </c>
      <c r="E48" s="2"/>
      <c r="F48" s="8">
        <f t="shared" si="5"/>
        <v>0.16312751279427345</v>
      </c>
      <c r="G48" s="8">
        <f t="shared" si="1"/>
        <v>0.17217352135692432</v>
      </c>
      <c r="H48" s="18">
        <f t="shared" si="2"/>
        <v>0</v>
      </c>
      <c r="I48" s="8">
        <f t="shared" si="3"/>
        <v>0</v>
      </c>
      <c r="J48" s="8">
        <f t="shared" si="4"/>
        <v>2.2286394993420444E-4</v>
      </c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2.75" x14ac:dyDescent="0.2">
      <c r="A49" s="4">
        <v>42704</v>
      </c>
      <c r="B49" s="5">
        <v>55.88</v>
      </c>
      <c r="C49" s="5">
        <v>0</v>
      </c>
      <c r="D49" s="7">
        <f t="shared" si="0"/>
        <v>1.25425550976528E-3</v>
      </c>
      <c r="E49" s="2"/>
      <c r="F49" s="8">
        <f t="shared" si="5"/>
        <v>0.17217352135692432</v>
      </c>
      <c r="G49" s="8">
        <f t="shared" si="1"/>
        <v>0.18121952991957518</v>
      </c>
      <c r="H49" s="18">
        <f t="shared" si="2"/>
        <v>0</v>
      </c>
      <c r="I49" s="8">
        <f t="shared" si="3"/>
        <v>0</v>
      </c>
      <c r="J49" s="8">
        <f t="shared" si="4"/>
        <v>1.1572082051425348E-4</v>
      </c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2.75" x14ac:dyDescent="0.2">
      <c r="A50" s="4">
        <v>42735</v>
      </c>
      <c r="B50" s="5">
        <v>56.06</v>
      </c>
      <c r="C50" s="5">
        <v>0.23749999999999999</v>
      </c>
      <c r="D50" s="7">
        <f t="shared" si="0"/>
        <v>7.4713672154616472E-3</v>
      </c>
      <c r="E50" s="2"/>
      <c r="F50" s="8">
        <f t="shared" si="5"/>
        <v>0.18121952991957518</v>
      </c>
      <c r="G50" s="8">
        <f t="shared" si="1"/>
        <v>0.19026553848222605</v>
      </c>
      <c r="H50" s="18">
        <f t="shared" si="2"/>
        <v>0</v>
      </c>
      <c r="I50" s="8">
        <f t="shared" si="3"/>
        <v>0</v>
      </c>
      <c r="J50" s="8">
        <f t="shared" si="4"/>
        <v>5.8020940202019311E-5</v>
      </c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2.75" x14ac:dyDescent="0.2">
      <c r="A51" s="4">
        <v>42766</v>
      </c>
      <c r="B51" s="5">
        <v>47.12</v>
      </c>
      <c r="C51" s="5">
        <v>0</v>
      </c>
      <c r="D51" s="7">
        <f t="shared" si="0"/>
        <v>-0.15947199429183026</v>
      </c>
      <c r="E51" s="2"/>
      <c r="F51" s="8">
        <f t="shared" si="5"/>
        <v>0.19026553848222605</v>
      </c>
      <c r="G51" s="8">
        <f t="shared" si="1"/>
        <v>0.19931154704487691</v>
      </c>
      <c r="H51" s="18">
        <f t="shared" si="2"/>
        <v>0</v>
      </c>
      <c r="I51" s="8">
        <f t="shared" si="3"/>
        <v>0</v>
      </c>
      <c r="J51" s="8">
        <f t="shared" si="4"/>
        <v>2.809050149765735E-5</v>
      </c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2.75" x14ac:dyDescent="0.2">
      <c r="A52" s="4">
        <v>42794</v>
      </c>
      <c r="B52" s="5">
        <v>49.24</v>
      </c>
      <c r="C52" s="5">
        <v>0</v>
      </c>
      <c r="D52" s="7">
        <f t="shared" si="0"/>
        <v>4.4991511035653749E-2</v>
      </c>
      <c r="E52" s="2"/>
      <c r="F52" s="8">
        <f t="shared" si="5"/>
        <v>0.19931154704487691</v>
      </c>
      <c r="G52" s="8">
        <f t="shared" si="1"/>
        <v>0.20835755560752778</v>
      </c>
      <c r="H52" s="18">
        <f t="shared" si="2"/>
        <v>0</v>
      </c>
      <c r="I52" s="8">
        <f t="shared" si="3"/>
        <v>0</v>
      </c>
      <c r="J52" s="8">
        <f t="shared" si="4"/>
        <v>1.3132142522187529E-5</v>
      </c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2.75" x14ac:dyDescent="0.2">
      <c r="A53" s="4">
        <v>42825</v>
      </c>
      <c r="B53" s="5">
        <v>52.1</v>
      </c>
      <c r="C53" s="5">
        <v>0.27250000000000002</v>
      </c>
      <c r="D53" s="7">
        <f t="shared" si="0"/>
        <v>6.3616978066612512E-2</v>
      </c>
      <c r="E53" s="2"/>
      <c r="F53" s="2"/>
      <c r="G53" s="19" t="s">
        <v>18</v>
      </c>
      <c r="H53" s="18">
        <f>SUM(H7:H52)</f>
        <v>60</v>
      </c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2.75" x14ac:dyDescent="0.2">
      <c r="A54" s="4">
        <v>42855</v>
      </c>
      <c r="B54" s="5">
        <v>50.4</v>
      </c>
      <c r="C54" s="5">
        <v>0</v>
      </c>
      <c r="D54" s="7">
        <f t="shared" si="0"/>
        <v>-3.2629558541266847E-2</v>
      </c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2.75" x14ac:dyDescent="0.2">
      <c r="A55" s="4">
        <v>42886</v>
      </c>
      <c r="B55" s="5">
        <v>49.74</v>
      </c>
      <c r="C55" s="5">
        <v>0.27250000000000002</v>
      </c>
      <c r="D55" s="7">
        <f t="shared" si="0"/>
        <v>-7.6884920634919789E-3</v>
      </c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2.75" x14ac:dyDescent="0.2">
      <c r="A56" s="4">
        <v>42916</v>
      </c>
      <c r="B56" s="5">
        <v>48.44</v>
      </c>
      <c r="C56" s="5">
        <v>0</v>
      </c>
      <c r="D56" s="7">
        <f t="shared" si="0"/>
        <v>-2.6135906714917657E-2</v>
      </c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2.75" x14ac:dyDescent="0.2">
      <c r="A57" s="4">
        <v>42947</v>
      </c>
      <c r="B57" s="5">
        <v>49.88</v>
      </c>
      <c r="C57" s="5">
        <v>0</v>
      </c>
      <c r="D57" s="7">
        <f t="shared" si="0"/>
        <v>2.9727497935590524E-2</v>
      </c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2.75" x14ac:dyDescent="0.2">
      <c r="A58" s="4">
        <v>42978</v>
      </c>
      <c r="B58" s="5">
        <v>50.87</v>
      </c>
      <c r="C58" s="5">
        <v>0.27250000000000002</v>
      </c>
      <c r="D58" s="7">
        <f t="shared" si="0"/>
        <v>2.5310745789895662E-2</v>
      </c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2.75" x14ac:dyDescent="0.2">
      <c r="A59" s="4">
        <v>43008</v>
      </c>
      <c r="B59" s="5">
        <v>49.09</v>
      </c>
      <c r="C59" s="5">
        <v>0</v>
      </c>
      <c r="D59" s="7">
        <f t="shared" si="0"/>
        <v>-3.4991153921761234E-2</v>
      </c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2.75" x14ac:dyDescent="0.2">
      <c r="A60" s="4">
        <v>43039</v>
      </c>
      <c r="B60" s="5">
        <v>49.68</v>
      </c>
      <c r="C60" s="5">
        <v>0</v>
      </c>
      <c r="D60" s="7">
        <f t="shared" si="0"/>
        <v>1.2018741087797847E-2</v>
      </c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2.75" x14ac:dyDescent="0.2">
      <c r="A61" s="4">
        <v>43069</v>
      </c>
      <c r="B61" s="5">
        <v>54.55</v>
      </c>
      <c r="C61" s="5">
        <v>0</v>
      </c>
      <c r="D61" s="7">
        <f t="shared" si="0"/>
        <v>9.8027375201288194E-2</v>
      </c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2.75" x14ac:dyDescent="0.2">
      <c r="A62" s="4">
        <v>43100</v>
      </c>
      <c r="B62" s="5">
        <v>53.45</v>
      </c>
      <c r="C62" s="5">
        <v>0.27250000000000002</v>
      </c>
      <c r="D62" s="7">
        <f t="shared" si="0"/>
        <v>-1.5169569202566334E-2</v>
      </c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2.75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2.75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2.75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2.75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2.75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2.75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2.75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2.75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2.75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2.75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2.75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2.75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2.75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2.75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2.75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2.75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2.75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2.75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2.75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2.75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2.75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2.75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2.75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2.75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2.75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2.75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2.75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2.75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2.75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2.75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2.75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2.75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2.75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2.75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2.75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2.75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2.75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2.75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2.75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2.75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2.75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2.75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2.75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2.75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2.75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2.75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2.75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2.75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2.75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2.75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2.75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2.75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2.75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2.75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2.75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2.75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2.75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2.75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2.75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2.75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2.75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2.75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2.75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2.75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2.75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2.75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2.75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2.75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2.75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2.75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2.75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2.75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2.75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2.75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2.75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2.75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2.75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2.75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2.75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2.75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2.75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2.75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2.75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2.75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2.75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2.75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2.75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2.75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2.75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2.75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2.75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2.75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2.75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2.75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2.75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2.75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2.75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2.75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2.75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2.75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2.75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2.75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2.75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2.75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2.75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2.75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2.75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2.75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2.75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2.75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2.75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2.75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2.75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2.75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2.75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2.75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2.75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2.75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2.75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2.75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2.75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2.75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2.75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2.75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2.75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2.75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2.75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2.75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2.75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2.75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2.75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2.75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2.75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2.75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2.75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2.75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2.75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2.75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2.75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2.75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2.75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2.75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2.75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2.75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2.75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2.75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2.75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2.75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2.75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2.75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2.75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2.75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2.75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2.75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2.75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2.75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2.75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2.75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2.75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2.75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2.75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2.75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2.75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2.75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2.75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2.75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2.75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2.75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2.75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2.75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2.75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2.75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2.75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2.75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2.75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2.75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2.75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2.75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2.75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2.75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2.75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2.75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2.75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2.75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2.75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2.75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2.75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2.75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2.75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2.75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2.75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2.75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2.75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2.75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2.75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2.75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2.75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2.75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2.75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2.75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2.75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2.75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2.75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2.75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2.75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2.75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2.75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2.75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2.75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2.75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2.75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2.75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2.75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2.75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2.75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2.75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2.75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2.75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2.75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2.75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2.75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2.75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2.75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2.75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2.75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2.75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2.75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2.75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2.75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2.75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2.75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2.75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2.75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2.75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2.75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2.75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2.75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2.75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2.75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2.75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2.75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2.75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2.75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2.75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2.75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2.75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2.75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2.75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2.75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2.75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2.75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2.75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2.75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2.75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2.75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2.75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2.75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2.75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2.75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2.75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2.75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2.75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2.75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2.75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2.75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2.75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2.75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2.75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2.75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2.75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2.75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2.75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2.75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2.75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2.75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2.75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2.75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2.75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2.75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2.75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2.75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2.75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2.75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2.75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2.75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2.75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2.75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2.75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2.75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2.75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2.75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2.75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2.75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2.75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2.75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2.75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2.75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2.75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2.75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2.75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2.75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2.75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2.75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2.75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2.75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2.75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2.75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2.75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2.75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2.75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2.75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2.75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2.75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2.75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2.75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2.75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2.75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2.75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2.75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2.75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2.75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2.75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2.75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2.75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2.75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2.75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2.75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2.75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2.75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2.75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2.75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2.75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2.75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2.75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2.75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2.75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2.75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2.75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2.75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2.75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2.75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2.75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2.75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2.75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2.75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2.75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2.75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2.75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2.75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2.75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2.75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2.75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2.75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2.75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2.75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2.75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2.75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2.75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2.75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2.75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2.75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2.75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2.75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2.75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2.75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2.75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2.75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2.75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2.75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2.75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2.75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2.75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2.75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2.75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2.75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2.75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2.75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2.75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2.75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2.75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2.75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2.75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2.75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2.75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2.75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2.75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2.75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2.75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2.75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2.75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2.75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2.75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2.75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2.75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2.75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2.75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2.75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2.75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2.75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2.75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2.75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2.75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2.75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2.75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2.75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2.75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2.75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2.75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2.75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2.75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2.75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2.75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2.75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2.75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2.75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2.75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2.75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2.75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2.75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2.75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2.75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2.75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2.75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2.75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2.75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2.75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2.75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2.75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2.75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2.75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2.75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2.75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2.75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2.75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2.75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2.75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2.75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2.75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2.75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2.75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2.75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2.75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2.75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2.75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2.75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2.75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2.75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2.75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2.75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2.75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2.75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2.75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2.75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2.75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2.75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2.75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2.75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2.75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2.75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2.75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2.75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2.75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2.75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2.75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2.75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2.75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2.75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2.75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2.75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2.75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2.75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2.75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2.75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2.75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2.75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2.75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2.75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2.75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2.75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2.75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2.75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2.75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2.75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2.75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2.75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2.75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2.75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2.75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2.75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2.75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2.75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2.75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2.75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2.75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2.75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2.75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2.75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2.75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2.75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2.75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2.75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2.75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2.75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2.75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2.75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2.75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2.75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2.75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2.75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2.75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2.75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2.75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2.75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2.75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2.75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2.75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2.75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2.75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2.75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2.75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2.75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2.75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2.75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2.75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2.75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2.75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2.75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2.75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2.75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2.75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2.75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2.75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2.75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2.75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2.75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2.75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2.75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2.75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2.75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2.75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2.75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2.75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2.75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2.75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2.75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2.75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2.75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2.75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2.75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2.75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2.75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2.75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2.75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2.75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2.75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2.75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2.75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2.75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2.75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2.75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2.75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2.75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2.75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2.75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2.75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2.75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2.75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2.75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2.75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2.75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2.75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2.75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2.75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2.75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2.75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2.75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2.75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2.75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2.75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2.75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2.75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2.75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2.75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2.75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2.75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2.75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2.75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2.75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2.75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2.75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2.75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2.75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2.75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2.75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2.75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2.75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2.75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2.75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2.75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2.75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2.75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2.75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2.75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2.75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2.75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2.75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2.75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2.75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2.75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2.75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2.75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2.75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2.75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2.75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2.75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2.75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2.75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2.75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2.75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2.75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2.75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2.75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2.75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2.75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2.75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2.75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2.75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2.75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2.75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2.75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2.75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2.75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2.75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2.75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2.75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2.75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2.75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2.75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2.75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2.75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2.75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2.75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2.75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2.75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2.75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2.75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2.75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2.75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2.75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2.75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2.75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2.75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2.75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2.75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2.75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2.75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2.75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2.75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2.75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2.75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2.75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2.75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2.75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2.75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2.75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2.75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2.75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2.75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2.75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2.75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2.75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2.75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2.75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2.75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2.75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2.75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2.75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2.75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2.75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2.75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2.75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2.75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2.75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2.75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2.75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2.75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2.75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2.75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2.75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2.75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2.75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2.75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2.75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2.75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2.75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2.75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2.75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2.75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2.75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2.75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2.75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2.75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2.75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2.75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2.75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2.75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2.75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2.75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2.75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2.75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2.75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2.75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2.75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2.75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2.75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2.75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2.75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2.75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2.75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2.75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2.75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2.75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2.75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2.75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2.75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2.75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2.75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2.75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2.75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2.75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2.75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2.75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2.75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2.75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2.75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2.75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2.75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2.75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2.75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2.75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2.75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2.75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2.75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2.75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2.75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2.75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2.75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2.75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2.75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2.75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2.75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2.75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2.75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2.75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2.75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2.75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2.75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2.75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2.75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2.75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2.75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2.75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2.75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2.75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2.75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2.75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2.75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2.75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2.75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2.75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2.75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2.75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2.75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2.75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2.75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2.75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2.75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2.75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2.75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2.75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2.75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2.75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2.75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2.75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2.75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2.75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2.75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2.75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2.75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2.75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2.75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2.75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2.75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2.75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2.75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2.75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2.75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2.75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2.75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2.75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2.75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2.75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2.75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2.75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2.75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2.75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2.75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2.75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2.75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2.75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2.75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2.75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2.75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2.75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2.75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2.75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2.75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2.75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2.75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2.75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2.75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2.75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2.75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2.75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2.75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2.75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2.75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2.75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2.75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2.75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2.75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2.75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2.75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2.75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2.75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2.75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2.75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2.75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2.75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2.75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2.75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2.75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2.75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2.75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2.75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2.75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2.75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2.75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2.75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2.75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2.75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2.75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2.75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2.75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2.75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2.75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2.75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2.75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2.75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2.75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2.75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2.75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2.75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2.75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2.75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2.75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2.75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2.75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2.75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2.75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2.75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2.75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2.75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2.75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2.75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2.75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2.75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2.75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2.75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2.75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2.75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2.75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2.75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2.75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2.75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2.75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2.75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2.75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2.75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2.75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2.75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2.75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2.75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2.75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2.75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2.75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2.75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2.75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2.75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2.75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2.75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2.75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2.75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2.75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2.75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2.75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2.75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2.75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2.75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2.75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2.75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2.75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2.75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2.75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2.75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2.75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2.75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2.75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2.75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2.75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2.75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2.75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2.75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2.75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2.75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2.75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2.75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2.75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2.75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2.75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2.75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2.75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2.75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2.75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2.75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2.75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2.75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2.75" x14ac:dyDescent="0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3">
    <mergeCell ref="F1:G1"/>
    <mergeCell ref="I1:K1"/>
    <mergeCell ref="F5:G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Jie An</dc:creator>
  <cp:lastModifiedBy>Jie An</cp:lastModifiedBy>
  <dcterms:created xsi:type="dcterms:W3CDTF">2019-03-13T15:38:07Z</dcterms:created>
  <dcterms:modified xsi:type="dcterms:W3CDTF">2019-05-10T21:06:11Z</dcterms:modified>
</cp:coreProperties>
</file>